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7.xml" ContentType="application/vnd.openxmlformats-officedocument.spreadsheetml.comments+xml"/>
  <Override PartName="/xl/comments4.xml" ContentType="application/vnd.openxmlformats-officedocument.spreadsheetml.comments+xml"/>
  <Override PartName="/xl/comments8.xml" ContentType="application/vnd.openxmlformats-officedocument.spreadsheetml.comments+xml"/>
  <Override PartName="/xl/comments6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Direct Testimony Exhibits-FILING 200xxx\I. UE_AVA Dir Evidence-(Oct20)\3. UE_AVA WP's (Oct20)\8. UE__Kinney WP(AVA-Oct-20)\"/>
    </mc:Choice>
  </mc:AlternateContent>
  <xr:revisionPtr revIDLastSave="0" documentId="8_{A1D10F1B-5DD9-422B-84A6-3417BC04E176}" xr6:coauthVersionLast="44" xr6:coauthVersionMax="44" xr10:uidLastSave="{00000000-0000-0000-0000-000000000000}"/>
  <bookViews>
    <workbookView xWindow="-108" yWindow="-108" windowWidth="23256" windowHeight="12576" tabRatio="793" firstSheet="3" activeTab="5" xr2:uid="{00000000-000D-0000-FFFF-FFFF00000000}"/>
  </bookViews>
  <sheets>
    <sheet name="Implementation" sheetId="1" state="hidden" r:id="rId1"/>
    <sheet name="On-going" sheetId="3" state="hidden" r:id="rId2"/>
    <sheet name="Applications" sheetId="2" state="hidden" r:id="rId3"/>
    <sheet name="Benefits" sheetId="5" r:id="rId4"/>
    <sheet name="Comparison" sheetId="4" state="hidden" r:id="rId5"/>
    <sheet name="Summary" sheetId="15" r:id="rId6"/>
    <sheet name=" Cost-Benefit $21.4 M (IRP)" sheetId="9" r:id="rId7"/>
    <sheet name="Cost-Benefit $21.4 M (2%)" sheetId="16" r:id="rId8"/>
    <sheet name="Cost-Benefit $26.7 M (IRP)" sheetId="11" r:id="rId9"/>
    <sheet name="Cost-Benefit $26.7 M (2%)" sheetId="17" r:id="rId10"/>
    <sheet name="Cost-Benefit $32.1 M (IRP)" sheetId="19" r:id="rId11"/>
    <sheet name="Cost-Benefit $32.1 M (2%)" sheetId="20" r:id="rId12"/>
    <sheet name="10 Year 18.9 Mill" sheetId="10" r:id="rId13"/>
    <sheet name="10 Year 24.1 Mill" sheetId="12" r:id="rId14"/>
    <sheet name="10 Year" sheetId="18" r:id="rId15"/>
  </sheets>
  <externalReferences>
    <externalReference r:id="rId16"/>
  </externalReferences>
  <definedNames>
    <definedName name="ASSUME" localSheetId="12">'10 Year 18.9 Mill'!$BD$1:$BM$28</definedName>
    <definedName name="ASSUME" localSheetId="13">'10 Year 24.1 Mill'!$BD$1:$BM$28</definedName>
    <definedName name="BILLINGS" localSheetId="12">'10 Year 18.9 Mill'!$AR$2:$BC$28</definedName>
    <definedName name="BILLINGS" localSheetId="13">'10 Year 24.1 Mill'!$AR$2:$BC$28</definedName>
    <definedName name="DiscRate" localSheetId="12">'10 Year 18.9 Mill'!$O$4</definedName>
    <definedName name="DiscRate" localSheetId="13">'10 Year 24.1 Mill'!$O$4</definedName>
    <definedName name="DiscRate" localSheetId="7">#REF!</definedName>
    <definedName name="DiscRate" localSheetId="9">#REF!</definedName>
    <definedName name="DiscRate">#REF!</definedName>
    <definedName name="OANDM" localSheetId="12">'10 Year 18.9 Mill'!$AV$20:$BD$28</definedName>
    <definedName name="OANDM" localSheetId="13">'10 Year 24.1 Mill'!$AV$20:$BD$28</definedName>
    <definedName name="_xlnm.Print_Area" localSheetId="12">'10 Year 18.9 Mill'!$W$22:$AH$28</definedName>
    <definedName name="_xlnm.Print_Area" localSheetId="13">'10 Year 24.1 Mill'!$W$22:$AH$28</definedName>
    <definedName name="REVREQ" localSheetId="12">'10 Year 18.9 Mill'!$A$1:$V$28</definedName>
    <definedName name="REVREQ" localSheetId="13">'10 Year 24.1 Mill'!$A$1:$V$28</definedName>
    <definedName name="SUPPL" localSheetId="12">'10 Year 18.9 Mill'!$W$22:$AH$28</definedName>
    <definedName name="SUPPL" localSheetId="13">'10 Year 24.1 Mill'!$W$22:$AH$28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5" l="1"/>
  <c r="E15" i="15"/>
  <c r="D15" i="15"/>
  <c r="C15" i="15"/>
  <c r="H8" i="15"/>
  <c r="G15" i="15"/>
  <c r="G8" i="15"/>
  <c r="E8" i="15"/>
  <c r="D8" i="15"/>
  <c r="C8" i="15"/>
  <c r="B15" i="15"/>
  <c r="B8" i="15"/>
  <c r="F19" i="20"/>
  <c r="F36" i="20" s="1"/>
  <c r="E19" i="20"/>
  <c r="E36" i="20" s="1"/>
  <c r="D19" i="20"/>
  <c r="D36" i="20" s="1"/>
  <c r="S17" i="20"/>
  <c r="C17" i="20"/>
  <c r="Q16" i="20"/>
  <c r="P16" i="20"/>
  <c r="O16" i="20"/>
  <c r="N16" i="20"/>
  <c r="M16" i="20"/>
  <c r="L16" i="20"/>
  <c r="K16" i="20"/>
  <c r="J16" i="20"/>
  <c r="I16" i="20"/>
  <c r="H16" i="20"/>
  <c r="G16" i="20"/>
  <c r="Q14" i="20"/>
  <c r="P14" i="20"/>
  <c r="O14" i="20"/>
  <c r="N14" i="20"/>
  <c r="M14" i="20"/>
  <c r="L14" i="20"/>
  <c r="K14" i="20"/>
  <c r="J14" i="20"/>
  <c r="I14" i="20"/>
  <c r="H14" i="20"/>
  <c r="D13" i="20"/>
  <c r="D14" i="20" s="1"/>
  <c r="S12" i="20"/>
  <c r="C12" i="20"/>
  <c r="E8" i="20"/>
  <c r="F8" i="20" s="1"/>
  <c r="G8" i="20" s="1"/>
  <c r="F7" i="20"/>
  <c r="G7" i="20" s="1"/>
  <c r="D36" i="19"/>
  <c r="D35" i="19"/>
  <c r="D34" i="19"/>
  <c r="D31" i="19"/>
  <c r="P27" i="19"/>
  <c r="L27" i="19"/>
  <c r="H27" i="19"/>
  <c r="Q26" i="19"/>
  <c r="M26" i="19"/>
  <c r="I26" i="19"/>
  <c r="F19" i="19"/>
  <c r="F36" i="19" s="1"/>
  <c r="E19" i="19"/>
  <c r="E36" i="19" s="1"/>
  <c r="D19" i="19"/>
  <c r="S17" i="19"/>
  <c r="C17" i="19"/>
  <c r="Q16" i="19"/>
  <c r="P16" i="19"/>
  <c r="O16" i="19"/>
  <c r="N16" i="19"/>
  <c r="M16" i="19"/>
  <c r="L16" i="19"/>
  <c r="K16" i="19"/>
  <c r="J16" i="19"/>
  <c r="S16" i="19" s="1"/>
  <c r="I16" i="19"/>
  <c r="H16" i="19"/>
  <c r="G16" i="19"/>
  <c r="C16" i="19"/>
  <c r="Q14" i="19"/>
  <c r="P14" i="19"/>
  <c r="O14" i="19"/>
  <c r="N14" i="19"/>
  <c r="M14" i="19"/>
  <c r="L14" i="19"/>
  <c r="K14" i="19"/>
  <c r="J14" i="19"/>
  <c r="I14" i="19"/>
  <c r="H14" i="19"/>
  <c r="E13" i="19"/>
  <c r="E14" i="19" s="1"/>
  <c r="D13" i="19"/>
  <c r="D14" i="19" s="1"/>
  <c r="S12" i="19"/>
  <c r="C12" i="19"/>
  <c r="Q8" i="19"/>
  <c r="Q27" i="19" s="1"/>
  <c r="P8" i="19"/>
  <c r="P25" i="19" s="1"/>
  <c r="O8" i="19"/>
  <c r="O26" i="19" s="1"/>
  <c r="N8" i="19"/>
  <c r="N27" i="19" s="1"/>
  <c r="M8" i="19"/>
  <c r="M27" i="19" s="1"/>
  <c r="L8" i="19"/>
  <c r="L25" i="19" s="1"/>
  <c r="K8" i="19"/>
  <c r="K26" i="19" s="1"/>
  <c r="J8" i="19"/>
  <c r="J27" i="19" s="1"/>
  <c r="I8" i="19"/>
  <c r="I27" i="19" s="1"/>
  <c r="H8" i="19"/>
  <c r="H25" i="19" s="1"/>
  <c r="G8" i="19"/>
  <c r="G26" i="19" s="1"/>
  <c r="F8" i="19"/>
  <c r="E8" i="19"/>
  <c r="G7" i="19"/>
  <c r="H7" i="19" s="1"/>
  <c r="F7" i="19"/>
  <c r="AF103" i="18"/>
  <c r="AD103" i="18"/>
  <c r="Z103" i="18"/>
  <c r="Y103" i="18"/>
  <c r="AC103" i="18" s="1"/>
  <c r="J103" i="18"/>
  <c r="G103" i="18"/>
  <c r="F103" i="18"/>
  <c r="H103" i="18" s="1"/>
  <c r="C103" i="18"/>
  <c r="AF102" i="18"/>
  <c r="AC102" i="18"/>
  <c r="Z102" i="18"/>
  <c r="AD102" i="18" s="1"/>
  <c r="Y102" i="18"/>
  <c r="J102" i="18"/>
  <c r="H102" i="18"/>
  <c r="G102" i="18"/>
  <c r="F102" i="18"/>
  <c r="C102" i="18"/>
  <c r="AF101" i="18"/>
  <c r="AC101" i="18"/>
  <c r="Z101" i="18"/>
  <c r="AD101" i="18" s="1"/>
  <c r="Y101" i="18"/>
  <c r="J101" i="18"/>
  <c r="G101" i="18"/>
  <c r="H101" i="18" s="1"/>
  <c r="F101" i="18"/>
  <c r="C101" i="18"/>
  <c r="AF100" i="18"/>
  <c r="Z100" i="18"/>
  <c r="AD100" i="18" s="1"/>
  <c r="Y100" i="18"/>
  <c r="AC100" i="18" s="1"/>
  <c r="J100" i="18"/>
  <c r="G100" i="18"/>
  <c r="F100" i="18"/>
  <c r="H100" i="18" s="1"/>
  <c r="C100" i="18"/>
  <c r="AF99" i="18"/>
  <c r="AD99" i="18"/>
  <c r="Z99" i="18"/>
  <c r="Y99" i="18"/>
  <c r="AC99" i="18" s="1"/>
  <c r="J99" i="18"/>
  <c r="G99" i="18"/>
  <c r="F99" i="18"/>
  <c r="H99" i="18" s="1"/>
  <c r="C99" i="18"/>
  <c r="AF98" i="18"/>
  <c r="AC98" i="18"/>
  <c r="Z98" i="18"/>
  <c r="AD98" i="18" s="1"/>
  <c r="Y98" i="18"/>
  <c r="J98" i="18"/>
  <c r="H98" i="18"/>
  <c r="G98" i="18"/>
  <c r="F98" i="18"/>
  <c r="C98" i="18"/>
  <c r="AF97" i="18"/>
  <c r="AC97" i="18"/>
  <c r="Z97" i="18"/>
  <c r="AD97" i="18" s="1"/>
  <c r="Y97" i="18"/>
  <c r="J97" i="18"/>
  <c r="G97" i="18"/>
  <c r="H97" i="18" s="1"/>
  <c r="F97" i="18"/>
  <c r="C97" i="18"/>
  <c r="AF96" i="18"/>
  <c r="Z96" i="18"/>
  <c r="AD96" i="18" s="1"/>
  <c r="Y96" i="18"/>
  <c r="AC96" i="18" s="1"/>
  <c r="J96" i="18"/>
  <c r="G96" i="18"/>
  <c r="F96" i="18"/>
  <c r="H96" i="18" s="1"/>
  <c r="C96" i="18"/>
  <c r="AF95" i="18"/>
  <c r="AD95" i="18"/>
  <c r="Z95" i="18"/>
  <c r="Y95" i="18"/>
  <c r="AC95" i="18" s="1"/>
  <c r="J95" i="18"/>
  <c r="G95" i="18"/>
  <c r="F95" i="18"/>
  <c r="H95" i="18" s="1"/>
  <c r="C95" i="18"/>
  <c r="AF94" i="18"/>
  <c r="AD94" i="18"/>
  <c r="AC94" i="18"/>
  <c r="Z94" i="18"/>
  <c r="Y94" i="18"/>
  <c r="J94" i="18"/>
  <c r="H94" i="18"/>
  <c r="G94" i="18"/>
  <c r="F94" i="18"/>
  <c r="C94" i="18"/>
  <c r="AF93" i="18"/>
  <c r="AC93" i="18"/>
  <c r="Z93" i="18"/>
  <c r="AD93" i="18" s="1"/>
  <c r="Y93" i="18"/>
  <c r="J93" i="18"/>
  <c r="G93" i="18"/>
  <c r="H93" i="18" s="1"/>
  <c r="F93" i="18"/>
  <c r="C93" i="18"/>
  <c r="AF92" i="18"/>
  <c r="Z92" i="18"/>
  <c r="AD92" i="18" s="1"/>
  <c r="Y92" i="18"/>
  <c r="AC92" i="18" s="1"/>
  <c r="J92" i="18"/>
  <c r="G92" i="18"/>
  <c r="F92" i="18"/>
  <c r="H92" i="18" s="1"/>
  <c r="C92" i="18"/>
  <c r="AF91" i="18"/>
  <c r="AD91" i="18"/>
  <c r="Z91" i="18"/>
  <c r="Y91" i="18"/>
  <c r="AC91" i="18" s="1"/>
  <c r="J91" i="18"/>
  <c r="G91" i="18"/>
  <c r="F91" i="18"/>
  <c r="H91" i="18" s="1"/>
  <c r="C91" i="18"/>
  <c r="AF90" i="18"/>
  <c r="AD90" i="18"/>
  <c r="AC90" i="18"/>
  <c r="Z90" i="18"/>
  <c r="Y90" i="18"/>
  <c r="J90" i="18"/>
  <c r="H90" i="18"/>
  <c r="G90" i="18"/>
  <c r="F90" i="18"/>
  <c r="C90" i="18"/>
  <c r="AF89" i="18"/>
  <c r="Z89" i="18"/>
  <c r="AD89" i="18" s="1"/>
  <c r="Y89" i="18"/>
  <c r="AC89" i="18" s="1"/>
  <c r="J89" i="18"/>
  <c r="G89" i="18"/>
  <c r="F89" i="18"/>
  <c r="H89" i="18" s="1"/>
  <c r="C89" i="18"/>
  <c r="AF88" i="18"/>
  <c r="AC88" i="18"/>
  <c r="Z88" i="18"/>
  <c r="AD88" i="18" s="1"/>
  <c r="Y88" i="18"/>
  <c r="J88" i="18"/>
  <c r="H88" i="18"/>
  <c r="G88" i="18"/>
  <c r="F88" i="18"/>
  <c r="C88" i="18"/>
  <c r="AF87" i="18"/>
  <c r="AC87" i="18"/>
  <c r="Z87" i="18"/>
  <c r="AD87" i="18" s="1"/>
  <c r="Y87" i="18"/>
  <c r="J87" i="18"/>
  <c r="G87" i="18"/>
  <c r="F87" i="18"/>
  <c r="H87" i="18" s="1"/>
  <c r="C87" i="18"/>
  <c r="AF86" i="18"/>
  <c r="AD86" i="18"/>
  <c r="Z86" i="18"/>
  <c r="Y86" i="18"/>
  <c r="AC86" i="18" s="1"/>
  <c r="J86" i="18"/>
  <c r="G86" i="18"/>
  <c r="F86" i="18"/>
  <c r="C86" i="18"/>
  <c r="AF85" i="18"/>
  <c r="AD85" i="18"/>
  <c r="AC85" i="18"/>
  <c r="Z85" i="18"/>
  <c r="Y85" i="18"/>
  <c r="J85" i="18"/>
  <c r="G85" i="18"/>
  <c r="F85" i="18"/>
  <c r="H85" i="18" s="1"/>
  <c r="C85" i="18"/>
  <c r="AF84" i="18"/>
  <c r="AC84" i="18"/>
  <c r="Z84" i="18"/>
  <c r="AD84" i="18" s="1"/>
  <c r="Y84" i="18"/>
  <c r="J84" i="18"/>
  <c r="H84" i="18"/>
  <c r="G84" i="18"/>
  <c r="F84" i="18"/>
  <c r="C84" i="18"/>
  <c r="AF83" i="18"/>
  <c r="AC83" i="18"/>
  <c r="Z83" i="18"/>
  <c r="AD83" i="18" s="1"/>
  <c r="Y83" i="18"/>
  <c r="J83" i="18"/>
  <c r="H83" i="18"/>
  <c r="G83" i="18"/>
  <c r="F83" i="18"/>
  <c r="C83" i="18"/>
  <c r="AF82" i="18"/>
  <c r="AD82" i="18"/>
  <c r="Z82" i="18"/>
  <c r="Y82" i="18"/>
  <c r="AC82" i="18" s="1"/>
  <c r="J82" i="18"/>
  <c r="G82" i="18"/>
  <c r="F82" i="18"/>
  <c r="C82" i="18"/>
  <c r="AF81" i="18"/>
  <c r="AD81" i="18"/>
  <c r="AC81" i="18"/>
  <c r="Z81" i="18"/>
  <c r="Y81" i="18"/>
  <c r="J81" i="18"/>
  <c r="G81" i="18"/>
  <c r="F81" i="18"/>
  <c r="H81" i="18" s="1"/>
  <c r="C81" i="18"/>
  <c r="AF80" i="18"/>
  <c r="AC80" i="18"/>
  <c r="Z80" i="18"/>
  <c r="AD80" i="18" s="1"/>
  <c r="Y80" i="18"/>
  <c r="J80" i="18"/>
  <c r="H80" i="18"/>
  <c r="G80" i="18"/>
  <c r="F80" i="18"/>
  <c r="C80" i="18"/>
  <c r="AF79" i="18"/>
  <c r="AD79" i="18"/>
  <c r="Z79" i="18"/>
  <c r="Y79" i="18"/>
  <c r="AC79" i="18" s="1"/>
  <c r="J79" i="18"/>
  <c r="G79" i="18"/>
  <c r="F79" i="18"/>
  <c r="H79" i="18" s="1"/>
  <c r="C79" i="18"/>
  <c r="AF78" i="18"/>
  <c r="AD78" i="18"/>
  <c r="Z78" i="18"/>
  <c r="Y78" i="18"/>
  <c r="AC78" i="18" s="1"/>
  <c r="J78" i="18"/>
  <c r="H78" i="18"/>
  <c r="G78" i="18"/>
  <c r="F78" i="18"/>
  <c r="C78" i="18"/>
  <c r="AF77" i="18"/>
  <c r="AC77" i="18"/>
  <c r="Z77" i="18"/>
  <c r="AD77" i="18" s="1"/>
  <c r="Y77" i="18"/>
  <c r="J77" i="18"/>
  <c r="G77" i="18"/>
  <c r="H77" i="18" s="1"/>
  <c r="F77" i="18"/>
  <c r="C77" i="18"/>
  <c r="AF76" i="18"/>
  <c r="Z76" i="18"/>
  <c r="AD76" i="18" s="1"/>
  <c r="Y76" i="18"/>
  <c r="AC76" i="18" s="1"/>
  <c r="J76" i="18"/>
  <c r="G76" i="18"/>
  <c r="F76" i="18"/>
  <c r="H76" i="18" s="1"/>
  <c r="C76" i="18"/>
  <c r="AF75" i="18"/>
  <c r="AD75" i="18"/>
  <c r="Z75" i="18"/>
  <c r="Y75" i="18"/>
  <c r="AC75" i="18" s="1"/>
  <c r="J75" i="18"/>
  <c r="G75" i="18"/>
  <c r="F75" i="18"/>
  <c r="H75" i="18" s="1"/>
  <c r="C75" i="18"/>
  <c r="AF74" i="18"/>
  <c r="AD74" i="18"/>
  <c r="Z74" i="18"/>
  <c r="Y74" i="18"/>
  <c r="AC74" i="18" s="1"/>
  <c r="J74" i="18"/>
  <c r="H74" i="18"/>
  <c r="G74" i="18"/>
  <c r="F74" i="18"/>
  <c r="C74" i="18"/>
  <c r="AF73" i="18"/>
  <c r="AC73" i="18"/>
  <c r="Z73" i="18"/>
  <c r="AD73" i="18" s="1"/>
  <c r="Y73" i="18"/>
  <c r="J73" i="18"/>
  <c r="G73" i="18"/>
  <c r="H73" i="18" s="1"/>
  <c r="F73" i="18"/>
  <c r="C73" i="18"/>
  <c r="AF72" i="18"/>
  <c r="Z72" i="18"/>
  <c r="AD72" i="18" s="1"/>
  <c r="Y72" i="18"/>
  <c r="AC72" i="18" s="1"/>
  <c r="J72" i="18"/>
  <c r="G72" i="18"/>
  <c r="F72" i="18"/>
  <c r="H72" i="18" s="1"/>
  <c r="C72" i="18"/>
  <c r="AF71" i="18"/>
  <c r="AD71" i="18"/>
  <c r="Z71" i="18"/>
  <c r="Y71" i="18"/>
  <c r="AC71" i="18" s="1"/>
  <c r="J71" i="18"/>
  <c r="G71" i="18"/>
  <c r="F71" i="18"/>
  <c r="H71" i="18" s="1"/>
  <c r="C71" i="18"/>
  <c r="AF70" i="18"/>
  <c r="AD70" i="18"/>
  <c r="Z70" i="18"/>
  <c r="Y70" i="18"/>
  <c r="AC70" i="18" s="1"/>
  <c r="J70" i="18"/>
  <c r="H70" i="18"/>
  <c r="G70" i="18"/>
  <c r="F70" i="18"/>
  <c r="C70" i="18"/>
  <c r="AF69" i="18"/>
  <c r="AC69" i="18"/>
  <c r="Z69" i="18"/>
  <c r="AD69" i="18" s="1"/>
  <c r="Y69" i="18"/>
  <c r="J69" i="18"/>
  <c r="G69" i="18"/>
  <c r="H69" i="18" s="1"/>
  <c r="F69" i="18"/>
  <c r="C69" i="18"/>
  <c r="AF68" i="18"/>
  <c r="Z68" i="18"/>
  <c r="AD68" i="18" s="1"/>
  <c r="Y68" i="18"/>
  <c r="AC68" i="18" s="1"/>
  <c r="J68" i="18"/>
  <c r="G68" i="18"/>
  <c r="F68" i="18"/>
  <c r="H68" i="18" s="1"/>
  <c r="C68" i="18"/>
  <c r="AF67" i="18"/>
  <c r="AD67" i="18"/>
  <c r="Z67" i="18"/>
  <c r="Y67" i="18"/>
  <c r="AC67" i="18" s="1"/>
  <c r="J67" i="18"/>
  <c r="G67" i="18"/>
  <c r="F67" i="18"/>
  <c r="H67" i="18" s="1"/>
  <c r="C67" i="18"/>
  <c r="AF66" i="18"/>
  <c r="AD66" i="18"/>
  <c r="Z66" i="18"/>
  <c r="Y66" i="18"/>
  <c r="AC66" i="18" s="1"/>
  <c r="J66" i="18"/>
  <c r="H66" i="18"/>
  <c r="G66" i="18"/>
  <c r="F66" i="18"/>
  <c r="C66" i="18"/>
  <c r="AF65" i="18"/>
  <c r="AC65" i="18"/>
  <c r="Z65" i="18"/>
  <c r="AD65" i="18" s="1"/>
  <c r="Y65" i="18"/>
  <c r="J65" i="18"/>
  <c r="G65" i="18"/>
  <c r="H65" i="18" s="1"/>
  <c r="F65" i="18"/>
  <c r="C65" i="18"/>
  <c r="AF64" i="18"/>
  <c r="Z64" i="18"/>
  <c r="AD64" i="18" s="1"/>
  <c r="Y64" i="18"/>
  <c r="AC64" i="18" s="1"/>
  <c r="J64" i="18"/>
  <c r="G64" i="18"/>
  <c r="F64" i="18"/>
  <c r="H64" i="18" s="1"/>
  <c r="C64" i="18"/>
  <c r="AF63" i="18"/>
  <c r="AD63" i="18"/>
  <c r="Z63" i="18"/>
  <c r="Y63" i="18"/>
  <c r="AC63" i="18" s="1"/>
  <c r="J63" i="18"/>
  <c r="G63" i="18"/>
  <c r="F63" i="18"/>
  <c r="H63" i="18" s="1"/>
  <c r="C63" i="18"/>
  <c r="AF62" i="18"/>
  <c r="AD62" i="18"/>
  <c r="Z62" i="18"/>
  <c r="Y62" i="18"/>
  <c r="AC62" i="18" s="1"/>
  <c r="J62" i="18"/>
  <c r="G62" i="18"/>
  <c r="F62" i="18"/>
  <c r="H62" i="18" s="1"/>
  <c r="C62" i="18"/>
  <c r="AF61" i="18"/>
  <c r="AD61" i="18"/>
  <c r="Z61" i="18"/>
  <c r="Y61" i="18"/>
  <c r="AC61" i="18" s="1"/>
  <c r="J61" i="18"/>
  <c r="G61" i="18"/>
  <c r="F61" i="18"/>
  <c r="H61" i="18" s="1"/>
  <c r="C61" i="18"/>
  <c r="AF60" i="18"/>
  <c r="AC60" i="18"/>
  <c r="Z60" i="18"/>
  <c r="AD60" i="18" s="1"/>
  <c r="Y60" i="18"/>
  <c r="J60" i="18"/>
  <c r="G60" i="18"/>
  <c r="H60" i="18" s="1"/>
  <c r="F60" i="18"/>
  <c r="C60" i="18"/>
  <c r="AF59" i="18"/>
  <c r="Z59" i="18"/>
  <c r="AD59" i="18" s="1"/>
  <c r="Y59" i="18"/>
  <c r="AC59" i="18" s="1"/>
  <c r="J59" i="18"/>
  <c r="G59" i="18"/>
  <c r="F59" i="18"/>
  <c r="H59" i="18" s="1"/>
  <c r="C59" i="18"/>
  <c r="AF58" i="18"/>
  <c r="AD58" i="18"/>
  <c r="Z58" i="18"/>
  <c r="Y58" i="18"/>
  <c r="AC58" i="18" s="1"/>
  <c r="J58" i="18"/>
  <c r="G58" i="18"/>
  <c r="F58" i="18"/>
  <c r="H58" i="18" s="1"/>
  <c r="C58" i="18"/>
  <c r="AF57" i="18"/>
  <c r="AD57" i="18"/>
  <c r="Z57" i="18"/>
  <c r="Y57" i="18"/>
  <c r="AC57" i="18" s="1"/>
  <c r="J57" i="18"/>
  <c r="G57" i="18"/>
  <c r="F57" i="18"/>
  <c r="H57" i="18" s="1"/>
  <c r="C57" i="18"/>
  <c r="AF56" i="18"/>
  <c r="AC56" i="18"/>
  <c r="Z56" i="18"/>
  <c r="AD56" i="18" s="1"/>
  <c r="Y56" i="18"/>
  <c r="J56" i="18"/>
  <c r="G56" i="18"/>
  <c r="H56" i="18" s="1"/>
  <c r="F56" i="18"/>
  <c r="C56" i="18"/>
  <c r="AF55" i="18"/>
  <c r="Z55" i="18"/>
  <c r="AD55" i="18" s="1"/>
  <c r="Y55" i="18"/>
  <c r="AC55" i="18" s="1"/>
  <c r="J55" i="18"/>
  <c r="G55" i="18"/>
  <c r="F55" i="18"/>
  <c r="H55" i="18" s="1"/>
  <c r="C55" i="18"/>
  <c r="AF54" i="18"/>
  <c r="AD54" i="18"/>
  <c r="Z54" i="18"/>
  <c r="Y54" i="18"/>
  <c r="AC54" i="18" s="1"/>
  <c r="J54" i="18"/>
  <c r="G54" i="18"/>
  <c r="F54" i="18"/>
  <c r="H54" i="18" s="1"/>
  <c r="C54" i="18"/>
  <c r="AF53" i="18"/>
  <c r="AD53" i="18"/>
  <c r="Z53" i="18"/>
  <c r="Y53" i="18"/>
  <c r="AC53" i="18" s="1"/>
  <c r="J53" i="18"/>
  <c r="G53" i="18"/>
  <c r="F53" i="18"/>
  <c r="H53" i="18" s="1"/>
  <c r="C53" i="18"/>
  <c r="AF52" i="18"/>
  <c r="AC52" i="18"/>
  <c r="Z52" i="18"/>
  <c r="AD52" i="18" s="1"/>
  <c r="Y52" i="18"/>
  <c r="J52" i="18"/>
  <c r="G52" i="18"/>
  <c r="H52" i="18" s="1"/>
  <c r="F52" i="18"/>
  <c r="C52" i="18"/>
  <c r="AF51" i="18"/>
  <c r="Z51" i="18"/>
  <c r="AD51" i="18" s="1"/>
  <c r="Y51" i="18"/>
  <c r="AC51" i="18" s="1"/>
  <c r="J51" i="18"/>
  <c r="G51" i="18"/>
  <c r="F51" i="18"/>
  <c r="H51" i="18" s="1"/>
  <c r="C51" i="18"/>
  <c r="AF50" i="18"/>
  <c r="AD50" i="18"/>
  <c r="Z50" i="18"/>
  <c r="Y50" i="18"/>
  <c r="AC50" i="18" s="1"/>
  <c r="J50" i="18"/>
  <c r="G50" i="18"/>
  <c r="F50" i="18"/>
  <c r="H50" i="18" s="1"/>
  <c r="C50" i="18"/>
  <c r="AF49" i="18"/>
  <c r="AD49" i="18"/>
  <c r="Z49" i="18"/>
  <c r="Y49" i="18"/>
  <c r="AC49" i="18" s="1"/>
  <c r="J49" i="18"/>
  <c r="G49" i="18"/>
  <c r="F49" i="18"/>
  <c r="H49" i="18" s="1"/>
  <c r="C49" i="18"/>
  <c r="AF48" i="18"/>
  <c r="AC48" i="18"/>
  <c r="Z48" i="18"/>
  <c r="AD48" i="18" s="1"/>
  <c r="Y48" i="18"/>
  <c r="J48" i="18"/>
  <c r="G48" i="18"/>
  <c r="H48" i="18" s="1"/>
  <c r="F48" i="18"/>
  <c r="C48" i="18"/>
  <c r="AF47" i="18"/>
  <c r="Z47" i="18"/>
  <c r="AD47" i="18" s="1"/>
  <c r="Y47" i="18"/>
  <c r="AC47" i="18" s="1"/>
  <c r="J47" i="18"/>
  <c r="G47" i="18"/>
  <c r="F47" i="18"/>
  <c r="H47" i="18" s="1"/>
  <c r="C47" i="18"/>
  <c r="AF46" i="18"/>
  <c r="AD46" i="18"/>
  <c r="Z46" i="18"/>
  <c r="Y46" i="18"/>
  <c r="AC46" i="18" s="1"/>
  <c r="J46" i="18"/>
  <c r="G46" i="18"/>
  <c r="F46" i="18"/>
  <c r="H46" i="18" s="1"/>
  <c r="C46" i="18"/>
  <c r="AF45" i="18"/>
  <c r="AD45" i="18"/>
  <c r="Z45" i="18"/>
  <c r="Y45" i="18"/>
  <c r="AC45" i="18" s="1"/>
  <c r="J45" i="18"/>
  <c r="G45" i="18"/>
  <c r="F45" i="18"/>
  <c r="H45" i="18" s="1"/>
  <c r="C45" i="18"/>
  <c r="AF44" i="18"/>
  <c r="AC44" i="18"/>
  <c r="Z44" i="18"/>
  <c r="AD44" i="18" s="1"/>
  <c r="Y44" i="18"/>
  <c r="J44" i="18"/>
  <c r="G44" i="18"/>
  <c r="H44" i="18" s="1"/>
  <c r="F44" i="18"/>
  <c r="C44" i="18"/>
  <c r="AF43" i="18"/>
  <c r="Z43" i="18"/>
  <c r="AD43" i="18" s="1"/>
  <c r="Y43" i="18"/>
  <c r="AC43" i="18" s="1"/>
  <c r="J43" i="18"/>
  <c r="G43" i="18"/>
  <c r="F43" i="18"/>
  <c r="H43" i="18" s="1"/>
  <c r="C43" i="18"/>
  <c r="AF42" i="18"/>
  <c r="AD42" i="18"/>
  <c r="Z42" i="18"/>
  <c r="Y42" i="18"/>
  <c r="AC42" i="18" s="1"/>
  <c r="J42" i="18"/>
  <c r="G42" i="18"/>
  <c r="F42" i="18"/>
  <c r="H42" i="18" s="1"/>
  <c r="C42" i="18"/>
  <c r="AF41" i="18"/>
  <c r="AD41" i="18"/>
  <c r="Z41" i="18"/>
  <c r="Y41" i="18"/>
  <c r="AC41" i="18" s="1"/>
  <c r="J41" i="18"/>
  <c r="G41" i="18"/>
  <c r="F41" i="18"/>
  <c r="H41" i="18" s="1"/>
  <c r="C41" i="18"/>
  <c r="AF40" i="18"/>
  <c r="AC40" i="18"/>
  <c r="Z40" i="18"/>
  <c r="AD40" i="18" s="1"/>
  <c r="Y40" i="18"/>
  <c r="J40" i="18"/>
  <c r="G40" i="18"/>
  <c r="H40" i="18" s="1"/>
  <c r="F40" i="18"/>
  <c r="C40" i="18"/>
  <c r="AF39" i="18"/>
  <c r="Z39" i="18"/>
  <c r="AD39" i="18" s="1"/>
  <c r="Y39" i="18"/>
  <c r="AC39" i="18" s="1"/>
  <c r="J39" i="18"/>
  <c r="G39" i="18"/>
  <c r="F39" i="18"/>
  <c r="H39" i="18" s="1"/>
  <c r="C39" i="18"/>
  <c r="AF38" i="18"/>
  <c r="AD38" i="18"/>
  <c r="Z38" i="18"/>
  <c r="Y38" i="18"/>
  <c r="AC38" i="18" s="1"/>
  <c r="J38" i="18"/>
  <c r="G38" i="18"/>
  <c r="F38" i="18"/>
  <c r="H38" i="18" s="1"/>
  <c r="C38" i="18"/>
  <c r="AF37" i="18"/>
  <c r="AD37" i="18"/>
  <c r="Z37" i="18"/>
  <c r="Y37" i="18"/>
  <c r="AC37" i="18" s="1"/>
  <c r="J37" i="18"/>
  <c r="G37" i="18"/>
  <c r="F37" i="18"/>
  <c r="H37" i="18" s="1"/>
  <c r="C37" i="18"/>
  <c r="AF36" i="18"/>
  <c r="AC36" i="18"/>
  <c r="Z36" i="18"/>
  <c r="AD36" i="18" s="1"/>
  <c r="Y36" i="18"/>
  <c r="J36" i="18"/>
  <c r="G36" i="18"/>
  <c r="H36" i="18" s="1"/>
  <c r="F36" i="18"/>
  <c r="C36" i="18"/>
  <c r="AF35" i="18"/>
  <c r="Z35" i="18"/>
  <c r="AD35" i="18" s="1"/>
  <c r="Y35" i="18"/>
  <c r="AC35" i="18" s="1"/>
  <c r="J35" i="18"/>
  <c r="G35" i="18"/>
  <c r="F35" i="18"/>
  <c r="H35" i="18" s="1"/>
  <c r="C35" i="18"/>
  <c r="AF34" i="18"/>
  <c r="AD34" i="18"/>
  <c r="Z34" i="18"/>
  <c r="Y34" i="18"/>
  <c r="AC34" i="18" s="1"/>
  <c r="J34" i="18"/>
  <c r="G34" i="18"/>
  <c r="F34" i="18"/>
  <c r="H34" i="18" s="1"/>
  <c r="C34" i="18"/>
  <c r="AF33" i="18"/>
  <c r="AD33" i="18"/>
  <c r="Z33" i="18"/>
  <c r="Y33" i="18"/>
  <c r="AC33" i="18" s="1"/>
  <c r="J33" i="18"/>
  <c r="G33" i="18"/>
  <c r="F33" i="18"/>
  <c r="H33" i="18" s="1"/>
  <c r="C33" i="18"/>
  <c r="AF32" i="18"/>
  <c r="AC32" i="18"/>
  <c r="Z32" i="18"/>
  <c r="AD32" i="18" s="1"/>
  <c r="Y32" i="18"/>
  <c r="J32" i="18"/>
  <c r="G32" i="18"/>
  <c r="H32" i="18" s="1"/>
  <c r="F32" i="18"/>
  <c r="C32" i="18"/>
  <c r="AF31" i="18"/>
  <c r="Z31" i="18"/>
  <c r="AD31" i="18" s="1"/>
  <c r="Y31" i="18"/>
  <c r="AC31" i="18" s="1"/>
  <c r="J31" i="18"/>
  <c r="G31" i="18"/>
  <c r="F31" i="18"/>
  <c r="H31" i="18" s="1"/>
  <c r="C31" i="18"/>
  <c r="AF30" i="18"/>
  <c r="AD30" i="18"/>
  <c r="Z30" i="18"/>
  <c r="Y30" i="18"/>
  <c r="AC30" i="18" s="1"/>
  <c r="J30" i="18"/>
  <c r="G30" i="18"/>
  <c r="F30" i="18"/>
  <c r="H30" i="18" s="1"/>
  <c r="C30" i="18"/>
  <c r="AI29" i="18"/>
  <c r="AF29" i="18"/>
  <c r="AD29" i="18"/>
  <c r="Z29" i="18"/>
  <c r="Y29" i="18"/>
  <c r="AC29" i="18" s="1"/>
  <c r="J29" i="18"/>
  <c r="G29" i="18"/>
  <c r="F29" i="18"/>
  <c r="C29" i="18"/>
  <c r="A29" i="18"/>
  <c r="AF28" i="18"/>
  <c r="AD28" i="18"/>
  <c r="Z28" i="18"/>
  <c r="Y28" i="18"/>
  <c r="AC28" i="18" s="1"/>
  <c r="W28" i="18"/>
  <c r="W29" i="18" s="1"/>
  <c r="W30" i="18" s="1"/>
  <c r="W31" i="18" s="1"/>
  <c r="W32" i="18" s="1"/>
  <c r="W33" i="18" s="1"/>
  <c r="W34" i="18" s="1"/>
  <c r="W35" i="18" s="1"/>
  <c r="W36" i="18" s="1"/>
  <c r="W37" i="18" s="1"/>
  <c r="W38" i="18" s="1"/>
  <c r="W39" i="18" s="1"/>
  <c r="W40" i="18" s="1"/>
  <c r="W41" i="18" s="1"/>
  <c r="W42" i="18" s="1"/>
  <c r="W43" i="18" s="1"/>
  <c r="W44" i="18" s="1"/>
  <c r="W45" i="18" s="1"/>
  <c r="W46" i="18" s="1"/>
  <c r="W47" i="18" s="1"/>
  <c r="W48" i="18" s="1"/>
  <c r="W49" i="18" s="1"/>
  <c r="W50" i="18" s="1"/>
  <c r="W51" i="18" s="1"/>
  <c r="W52" i="18" s="1"/>
  <c r="W53" i="18" s="1"/>
  <c r="W54" i="18" s="1"/>
  <c r="W55" i="18" s="1"/>
  <c r="W56" i="18" s="1"/>
  <c r="W57" i="18" s="1"/>
  <c r="W58" i="18" s="1"/>
  <c r="W59" i="18" s="1"/>
  <c r="W60" i="18" s="1"/>
  <c r="W61" i="18" s="1"/>
  <c r="W62" i="18" s="1"/>
  <c r="W63" i="18" s="1"/>
  <c r="W64" i="18" s="1"/>
  <c r="W65" i="18" s="1"/>
  <c r="W66" i="18" s="1"/>
  <c r="W67" i="18" s="1"/>
  <c r="W68" i="18" s="1"/>
  <c r="W69" i="18" s="1"/>
  <c r="W70" i="18" s="1"/>
  <c r="W71" i="18" s="1"/>
  <c r="W72" i="18" s="1"/>
  <c r="W73" i="18" s="1"/>
  <c r="W74" i="18" s="1"/>
  <c r="W75" i="18" s="1"/>
  <c r="W76" i="18" s="1"/>
  <c r="W77" i="18" s="1"/>
  <c r="W78" i="18" s="1"/>
  <c r="W79" i="18" s="1"/>
  <c r="W80" i="18" s="1"/>
  <c r="W81" i="18" s="1"/>
  <c r="W82" i="18" s="1"/>
  <c r="W83" i="18" s="1"/>
  <c r="W84" i="18" s="1"/>
  <c r="W85" i="18" s="1"/>
  <c r="W86" i="18" s="1"/>
  <c r="W87" i="18" s="1"/>
  <c r="W88" i="18" s="1"/>
  <c r="W89" i="18" s="1"/>
  <c r="W90" i="18" s="1"/>
  <c r="W91" i="18" s="1"/>
  <c r="W92" i="18" s="1"/>
  <c r="W93" i="18" s="1"/>
  <c r="W94" i="18" s="1"/>
  <c r="W95" i="18" s="1"/>
  <c r="W96" i="18" s="1"/>
  <c r="W97" i="18" s="1"/>
  <c r="W98" i="18" s="1"/>
  <c r="W99" i="18" s="1"/>
  <c r="W100" i="18" s="1"/>
  <c r="W101" i="18" s="1"/>
  <c r="W102" i="18" s="1"/>
  <c r="W103" i="18" s="1"/>
  <c r="J28" i="18"/>
  <c r="G28" i="18"/>
  <c r="F28" i="18"/>
  <c r="E28" i="18"/>
  <c r="E29" i="18" s="1"/>
  <c r="E30" i="18" s="1"/>
  <c r="E31" i="18" s="1"/>
  <c r="E32" i="18" s="1"/>
  <c r="E33" i="18" s="1"/>
  <c r="E34" i="18" s="1"/>
  <c r="E35" i="18" s="1"/>
  <c r="E36" i="18" s="1"/>
  <c r="E37" i="18" s="1"/>
  <c r="E38" i="18" s="1"/>
  <c r="E39" i="18" s="1"/>
  <c r="E40" i="18" s="1"/>
  <c r="E41" i="18" s="1"/>
  <c r="E42" i="18" s="1"/>
  <c r="E43" i="18" s="1"/>
  <c r="E44" i="18" s="1"/>
  <c r="E45" i="18" s="1"/>
  <c r="E46" i="18" s="1"/>
  <c r="E47" i="18" s="1"/>
  <c r="E48" i="18" s="1"/>
  <c r="E49" i="18" s="1"/>
  <c r="E50" i="18" s="1"/>
  <c r="E51" i="18" s="1"/>
  <c r="E52" i="18" s="1"/>
  <c r="E53" i="18" s="1"/>
  <c r="E54" i="18" s="1"/>
  <c r="E55" i="18" s="1"/>
  <c r="E56" i="18" s="1"/>
  <c r="E57" i="18" s="1"/>
  <c r="E58" i="18" s="1"/>
  <c r="E59" i="18" s="1"/>
  <c r="E60" i="18" s="1"/>
  <c r="E61" i="18" s="1"/>
  <c r="E62" i="18" s="1"/>
  <c r="E63" i="18" s="1"/>
  <c r="E64" i="18" s="1"/>
  <c r="E65" i="18" s="1"/>
  <c r="E66" i="18" s="1"/>
  <c r="E67" i="18" s="1"/>
  <c r="E68" i="18" s="1"/>
  <c r="E69" i="18" s="1"/>
  <c r="E70" i="18" s="1"/>
  <c r="E71" i="18" s="1"/>
  <c r="E72" i="18" s="1"/>
  <c r="E73" i="18" s="1"/>
  <c r="E74" i="18" s="1"/>
  <c r="E75" i="18" s="1"/>
  <c r="E76" i="18" s="1"/>
  <c r="E77" i="18" s="1"/>
  <c r="E78" i="18" s="1"/>
  <c r="E79" i="18" s="1"/>
  <c r="E80" i="18" s="1"/>
  <c r="E81" i="18" s="1"/>
  <c r="E82" i="18" s="1"/>
  <c r="E83" i="18" s="1"/>
  <c r="E84" i="18" s="1"/>
  <c r="E85" i="18" s="1"/>
  <c r="E86" i="18" s="1"/>
  <c r="E87" i="18" s="1"/>
  <c r="E88" i="18" s="1"/>
  <c r="E89" i="18" s="1"/>
  <c r="E90" i="18" s="1"/>
  <c r="E91" i="18" s="1"/>
  <c r="E92" i="18" s="1"/>
  <c r="E93" i="18" s="1"/>
  <c r="E94" i="18" s="1"/>
  <c r="E95" i="18" s="1"/>
  <c r="E96" i="18" s="1"/>
  <c r="E97" i="18" s="1"/>
  <c r="E98" i="18" s="1"/>
  <c r="E99" i="18" s="1"/>
  <c r="E100" i="18" s="1"/>
  <c r="E101" i="18" s="1"/>
  <c r="E102" i="18" s="1"/>
  <c r="E103" i="18" s="1"/>
  <c r="B28" i="18"/>
  <c r="C28" i="18" s="1"/>
  <c r="A28" i="18"/>
  <c r="N24" i="18"/>
  <c r="B24" i="18"/>
  <c r="V18" i="18"/>
  <c r="D16" i="18"/>
  <c r="C16" i="18"/>
  <c r="B16" i="18"/>
  <c r="E15" i="18"/>
  <c r="E14" i="18"/>
  <c r="E16" i="18" s="1"/>
  <c r="T10" i="18"/>
  <c r="T13" i="18" s="1"/>
  <c r="T8" i="18"/>
  <c r="N4" i="18"/>
  <c r="N3" i="18"/>
  <c r="O3" i="18" s="1"/>
  <c r="O2" i="18"/>
  <c r="O4" i="18" s="1"/>
  <c r="N2" i="18"/>
  <c r="N1" i="18"/>
  <c r="O1" i="18" s="1"/>
  <c r="H7" i="20" l="1"/>
  <c r="G18" i="20"/>
  <c r="G19" i="20"/>
  <c r="G26" i="20"/>
  <c r="H8" i="20"/>
  <c r="G25" i="20"/>
  <c r="G27" i="20"/>
  <c r="E13" i="20"/>
  <c r="C16" i="20"/>
  <c r="S16" i="20"/>
  <c r="D31" i="20"/>
  <c r="D34" i="20"/>
  <c r="D35" i="20"/>
  <c r="E31" i="20"/>
  <c r="E34" i="20"/>
  <c r="E35" i="20"/>
  <c r="F31" i="20"/>
  <c r="F34" i="20"/>
  <c r="F35" i="20"/>
  <c r="I7" i="19"/>
  <c r="H18" i="19"/>
  <c r="H19" i="19" s="1"/>
  <c r="I25" i="19"/>
  <c r="M25" i="19"/>
  <c r="Q25" i="19"/>
  <c r="H26" i="19"/>
  <c r="C26" i="19" s="1"/>
  <c r="L26" i="19"/>
  <c r="P26" i="19"/>
  <c r="G27" i="19"/>
  <c r="K27" i="19"/>
  <c r="O27" i="19"/>
  <c r="G18" i="19"/>
  <c r="F13" i="19"/>
  <c r="H22" i="19"/>
  <c r="G25" i="19"/>
  <c r="K25" i="19"/>
  <c r="O25" i="19"/>
  <c r="J26" i="19"/>
  <c r="N26" i="19"/>
  <c r="E31" i="19"/>
  <c r="E34" i="19"/>
  <c r="E35" i="19"/>
  <c r="J25" i="19"/>
  <c r="N25" i="19"/>
  <c r="F31" i="19"/>
  <c r="F34" i="19"/>
  <c r="F35" i="19"/>
  <c r="V16" i="18"/>
  <c r="D3" i="18"/>
  <c r="L9" i="18" s="1"/>
  <c r="AG19" i="18"/>
  <c r="T14" i="18"/>
  <c r="T16" i="18" s="1"/>
  <c r="J24" i="18"/>
  <c r="H28" i="18"/>
  <c r="F24" i="18"/>
  <c r="A30" i="18"/>
  <c r="G24" i="18"/>
  <c r="AN29" i="18"/>
  <c r="O29" i="18" s="1"/>
  <c r="C24" i="18"/>
  <c r="AN28" i="18"/>
  <c r="O28" i="18" s="1"/>
  <c r="D28" i="18"/>
  <c r="I28" i="18" s="1"/>
  <c r="H29" i="18"/>
  <c r="H82" i="18"/>
  <c r="H86" i="18"/>
  <c r="E14" i="20" l="1"/>
  <c r="F13" i="20"/>
  <c r="H25" i="20"/>
  <c r="H26" i="20"/>
  <c r="H22" i="20"/>
  <c r="H27" i="20"/>
  <c r="I8" i="20"/>
  <c r="G31" i="20"/>
  <c r="G35" i="20"/>
  <c r="G34" i="20"/>
  <c r="G36" i="20"/>
  <c r="I7" i="20"/>
  <c r="H18" i="20"/>
  <c r="H19" i="20" s="1"/>
  <c r="H34" i="19"/>
  <c r="H36" i="19"/>
  <c r="S27" i="19"/>
  <c r="C27" i="19"/>
  <c r="G19" i="19"/>
  <c r="G36" i="19" s="1"/>
  <c r="I18" i="19"/>
  <c r="I19" i="19" s="1"/>
  <c r="J7" i="19"/>
  <c r="G13" i="19"/>
  <c r="F14" i="19"/>
  <c r="S25" i="19"/>
  <c r="C25" i="19"/>
  <c r="G34" i="19"/>
  <c r="I34" i="19"/>
  <c r="I22" i="19"/>
  <c r="H31" i="19"/>
  <c r="H35" i="19"/>
  <c r="S26" i="19"/>
  <c r="V20" i="18"/>
  <c r="N9" i="18" s="1"/>
  <c r="AN30" i="18"/>
  <c r="A31" i="18"/>
  <c r="AI30" i="18"/>
  <c r="D29" i="18"/>
  <c r="I29" i="18" s="1"/>
  <c r="K28" i="18"/>
  <c r="H24" i="18"/>
  <c r="H35" i="20" l="1"/>
  <c r="I18" i="20"/>
  <c r="I19" i="20" s="1"/>
  <c r="J7" i="20"/>
  <c r="I27" i="20"/>
  <c r="I25" i="20"/>
  <c r="I26" i="20"/>
  <c r="J8" i="20"/>
  <c r="H34" i="20"/>
  <c r="I22" i="20"/>
  <c r="H31" i="20"/>
  <c r="H36" i="20"/>
  <c r="G13" i="20"/>
  <c r="F14" i="20"/>
  <c r="I31" i="19"/>
  <c r="J22" i="19"/>
  <c r="C14" i="19"/>
  <c r="G14" i="19"/>
  <c r="S14" i="19" s="1"/>
  <c r="C13" i="19"/>
  <c r="G31" i="19"/>
  <c r="G35" i="19"/>
  <c r="S13" i="19"/>
  <c r="I36" i="19"/>
  <c r="I35" i="19"/>
  <c r="K7" i="19"/>
  <c r="J18" i="19"/>
  <c r="J19" i="19" s="1"/>
  <c r="A32" i="18"/>
  <c r="AI31" i="18"/>
  <c r="D30" i="18"/>
  <c r="I30" i="18" s="1"/>
  <c r="K29" i="18"/>
  <c r="M28" i="18"/>
  <c r="L28" i="18"/>
  <c r="O30" i="18"/>
  <c r="AN31" i="18"/>
  <c r="S14" i="20" l="1"/>
  <c r="G14" i="20"/>
  <c r="C14" i="20" s="1"/>
  <c r="S13" i="20"/>
  <c r="C13" i="20"/>
  <c r="I36" i="20"/>
  <c r="I34" i="20"/>
  <c r="J27" i="20"/>
  <c r="J26" i="20"/>
  <c r="K8" i="20"/>
  <c r="J25" i="20"/>
  <c r="I31" i="20"/>
  <c r="J22" i="20"/>
  <c r="I35" i="20"/>
  <c r="K7" i="20"/>
  <c r="J18" i="20"/>
  <c r="J19" i="20" s="1"/>
  <c r="J31" i="19"/>
  <c r="K22" i="19"/>
  <c r="J36" i="19"/>
  <c r="J34" i="19"/>
  <c r="J35" i="19"/>
  <c r="K18" i="19"/>
  <c r="K19" i="19" s="1"/>
  <c r="L7" i="19"/>
  <c r="O31" i="18"/>
  <c r="AN32" i="18"/>
  <c r="L29" i="18"/>
  <c r="M29" i="18"/>
  <c r="AL28" i="18"/>
  <c r="K30" i="18"/>
  <c r="D31" i="18"/>
  <c r="I31" i="18" s="1"/>
  <c r="AI32" i="18"/>
  <c r="A33" i="18"/>
  <c r="L7" i="20" l="1"/>
  <c r="K18" i="20"/>
  <c r="K19" i="20" s="1"/>
  <c r="J31" i="20"/>
  <c r="K22" i="20"/>
  <c r="K26" i="20"/>
  <c r="L8" i="20"/>
  <c r="K27" i="20"/>
  <c r="K25" i="20"/>
  <c r="J35" i="20"/>
  <c r="J36" i="20"/>
  <c r="J34" i="20"/>
  <c r="K35" i="19"/>
  <c r="K34" i="19"/>
  <c r="K36" i="19"/>
  <c r="M7" i="19"/>
  <c r="L18" i="19"/>
  <c r="L19" i="19" s="1"/>
  <c r="L22" i="19"/>
  <c r="K31" i="19"/>
  <c r="D32" i="18"/>
  <c r="I32" i="18" s="1"/>
  <c r="K31" i="18"/>
  <c r="L30" i="18"/>
  <c r="M30" i="18"/>
  <c r="A34" i="18"/>
  <c r="AI33" i="18"/>
  <c r="AL29" i="18"/>
  <c r="Q28" i="18"/>
  <c r="R28" i="18" s="1"/>
  <c r="P28" i="18"/>
  <c r="O32" i="18"/>
  <c r="AN33" i="18"/>
  <c r="K35" i="20" l="1"/>
  <c r="K34" i="20"/>
  <c r="K36" i="20"/>
  <c r="M7" i="20"/>
  <c r="L18" i="20"/>
  <c r="L25" i="20"/>
  <c r="M8" i="20"/>
  <c r="L27" i="20"/>
  <c r="L26" i="20"/>
  <c r="L22" i="20"/>
  <c r="K31" i="20"/>
  <c r="M18" i="19"/>
  <c r="M19" i="19" s="1"/>
  <c r="N7" i="19"/>
  <c r="L36" i="19"/>
  <c r="L34" i="19"/>
  <c r="L35" i="19"/>
  <c r="M22" i="19"/>
  <c r="L31" i="19"/>
  <c r="O33" i="18"/>
  <c r="AN34" i="18"/>
  <c r="P29" i="18"/>
  <c r="Q29" i="18"/>
  <c r="R29" i="18" s="1"/>
  <c r="AL30" i="18"/>
  <c r="M31" i="18"/>
  <c r="L31" i="18"/>
  <c r="A35" i="18"/>
  <c r="AI34" i="18"/>
  <c r="S28" i="18"/>
  <c r="D33" i="18"/>
  <c r="I33" i="18" s="1"/>
  <c r="K32" i="18"/>
  <c r="M22" i="20" l="1"/>
  <c r="L19" i="20"/>
  <c r="L34" i="20" s="1"/>
  <c r="M18" i="20"/>
  <c r="M19" i="20" s="1"/>
  <c r="N7" i="20"/>
  <c r="M25" i="20"/>
  <c r="M27" i="20"/>
  <c r="M36" i="20" s="1"/>
  <c r="M26" i="20"/>
  <c r="N8" i="20"/>
  <c r="M31" i="19"/>
  <c r="N22" i="19"/>
  <c r="M35" i="19"/>
  <c r="M36" i="19"/>
  <c r="M34" i="19"/>
  <c r="O7" i="19"/>
  <c r="N18" i="19"/>
  <c r="N19" i="19" s="1"/>
  <c r="P30" i="18"/>
  <c r="Q30" i="18" s="1"/>
  <c r="O34" i="18"/>
  <c r="AN35" i="18"/>
  <c r="AL31" i="18"/>
  <c r="U28" i="18"/>
  <c r="T28" i="18"/>
  <c r="AE28" i="18"/>
  <c r="A36" i="18"/>
  <c r="AI35" i="18"/>
  <c r="L32" i="18"/>
  <c r="AL32" i="18" s="1"/>
  <c r="M32" i="18"/>
  <c r="D34" i="18"/>
  <c r="I34" i="18" s="1"/>
  <c r="K33" i="18"/>
  <c r="S29" i="18"/>
  <c r="M35" i="20" l="1"/>
  <c r="L31" i="20"/>
  <c r="L36" i="20"/>
  <c r="M34" i="20"/>
  <c r="L35" i="20"/>
  <c r="N22" i="20"/>
  <c r="M31" i="20"/>
  <c r="O7" i="20"/>
  <c r="N18" i="20"/>
  <c r="N19" i="20" s="1"/>
  <c r="N27" i="20"/>
  <c r="N26" i="20"/>
  <c r="O8" i="20"/>
  <c r="N25" i="20"/>
  <c r="N31" i="19"/>
  <c r="O22" i="19"/>
  <c r="N36" i="19"/>
  <c r="N35" i="19"/>
  <c r="N34" i="19"/>
  <c r="P7" i="19"/>
  <c r="O18" i="19"/>
  <c r="O19" i="19" s="1"/>
  <c r="K34" i="18"/>
  <c r="D35" i="18"/>
  <c r="I35" i="18" s="1"/>
  <c r="P31" i="18"/>
  <c r="R30" i="18"/>
  <c r="P32" i="18"/>
  <c r="Q32" i="18" s="1"/>
  <c r="T29" i="18"/>
  <c r="U29" i="18"/>
  <c r="AE29" i="18"/>
  <c r="AH28" i="18"/>
  <c r="AG28" i="18"/>
  <c r="AG18" i="18" s="1"/>
  <c r="AG21" i="18" s="1"/>
  <c r="AH21" i="18" s="1"/>
  <c r="O35" i="18"/>
  <c r="AN36" i="18"/>
  <c r="L33" i="18"/>
  <c r="M33" i="18"/>
  <c r="AI36" i="18"/>
  <c r="A37" i="18"/>
  <c r="S30" i="18"/>
  <c r="N34" i="20" l="1"/>
  <c r="N31" i="20"/>
  <c r="O22" i="20"/>
  <c r="O26" i="20"/>
  <c r="P8" i="20"/>
  <c r="O25" i="20"/>
  <c r="O34" i="20" s="1"/>
  <c r="O27" i="20"/>
  <c r="O36" i="20" s="1"/>
  <c r="P7" i="20"/>
  <c r="O18" i="20"/>
  <c r="O19" i="20" s="1"/>
  <c r="N36" i="20"/>
  <c r="N35" i="20"/>
  <c r="O35" i="19"/>
  <c r="O36" i="19"/>
  <c r="O34" i="19"/>
  <c r="Q7" i="19"/>
  <c r="Q18" i="19" s="1"/>
  <c r="P18" i="19"/>
  <c r="P19" i="19" s="1"/>
  <c r="P22" i="19"/>
  <c r="O31" i="19"/>
  <c r="R32" i="18"/>
  <c r="S32" i="18" s="1"/>
  <c r="D36" i="18"/>
  <c r="I36" i="18" s="1"/>
  <c r="K35" i="18"/>
  <c r="AL33" i="18"/>
  <c r="L34" i="18"/>
  <c r="M34" i="18"/>
  <c r="U30" i="18"/>
  <c r="AE30" i="18"/>
  <c r="T30" i="18"/>
  <c r="A38" i="18"/>
  <c r="AI37" i="18"/>
  <c r="O36" i="18"/>
  <c r="AN37" i="18"/>
  <c r="AG29" i="18"/>
  <c r="AH29" i="18"/>
  <c r="Q31" i="18"/>
  <c r="P25" i="20" l="1"/>
  <c r="P26" i="20"/>
  <c r="P27" i="20"/>
  <c r="Q8" i="20"/>
  <c r="P22" i="20"/>
  <c r="O31" i="20"/>
  <c r="Q7" i="20"/>
  <c r="Q18" i="20" s="1"/>
  <c r="P18" i="20"/>
  <c r="P19" i="20" s="1"/>
  <c r="O35" i="20"/>
  <c r="Q19" i="19"/>
  <c r="C18" i="19"/>
  <c r="S18" i="19"/>
  <c r="Q22" i="19"/>
  <c r="P31" i="19"/>
  <c r="P36" i="19"/>
  <c r="P34" i="19"/>
  <c r="P35" i="19"/>
  <c r="AE32" i="18"/>
  <c r="U32" i="18"/>
  <c r="T32" i="18"/>
  <c r="AL34" i="18"/>
  <c r="M35" i="18"/>
  <c r="L35" i="18"/>
  <c r="AL35" i="18" s="1"/>
  <c r="R31" i="18"/>
  <c r="A39" i="18"/>
  <c r="AI38" i="18"/>
  <c r="P33" i="18"/>
  <c r="Q33" i="18"/>
  <c r="O37" i="18"/>
  <c r="AN38" i="18"/>
  <c r="AH30" i="18"/>
  <c r="AG30" i="18"/>
  <c r="S31" i="18"/>
  <c r="D37" i="18"/>
  <c r="I37" i="18" s="1"/>
  <c r="K36" i="18"/>
  <c r="Q19" i="20" l="1"/>
  <c r="C18" i="20"/>
  <c r="S18" i="20"/>
  <c r="P36" i="20"/>
  <c r="Q27" i="20"/>
  <c r="Q26" i="20"/>
  <c r="Q25" i="20"/>
  <c r="P35" i="20"/>
  <c r="Q22" i="20"/>
  <c r="Q31" i="20" s="1"/>
  <c r="P31" i="20"/>
  <c r="S22" i="20"/>
  <c r="C22" i="20"/>
  <c r="P34" i="20"/>
  <c r="Q31" i="19"/>
  <c r="S22" i="19"/>
  <c r="C22" i="19"/>
  <c r="Q35" i="19"/>
  <c r="Q36" i="19"/>
  <c r="Q34" i="19"/>
  <c r="S19" i="19"/>
  <c r="C19" i="19"/>
  <c r="S33" i="18"/>
  <c r="T31" i="18"/>
  <c r="U31" i="18"/>
  <c r="AE31" i="18"/>
  <c r="P35" i="18"/>
  <c r="Q35" i="18" s="1"/>
  <c r="R35" i="18" s="1"/>
  <c r="L36" i="18"/>
  <c r="M36" i="18"/>
  <c r="AG32" i="18"/>
  <c r="AH32" i="18"/>
  <c r="D38" i="18"/>
  <c r="I38" i="18" s="1"/>
  <c r="K37" i="18"/>
  <c r="O38" i="18"/>
  <c r="AN39" i="18"/>
  <c r="R33" i="18"/>
  <c r="A40" i="18"/>
  <c r="AI39" i="18"/>
  <c r="Q34" i="18"/>
  <c r="P34" i="18"/>
  <c r="Q34" i="20" l="1"/>
  <c r="S25" i="20"/>
  <c r="C25" i="20"/>
  <c r="Q35" i="20"/>
  <c r="S26" i="20"/>
  <c r="C26" i="20"/>
  <c r="C31" i="20"/>
  <c r="S31" i="20"/>
  <c r="Q36" i="20"/>
  <c r="S27" i="20"/>
  <c r="C27" i="20"/>
  <c r="C19" i="20"/>
  <c r="S19" i="20"/>
  <c r="S35" i="19"/>
  <c r="C35" i="19"/>
  <c r="S34" i="19"/>
  <c r="C34" i="19"/>
  <c r="C36" i="19"/>
  <c r="S36" i="19"/>
  <c r="S31" i="19"/>
  <c r="C31" i="19"/>
  <c r="AI40" i="18"/>
  <c r="A41" i="18"/>
  <c r="M37" i="18"/>
  <c r="L37" i="18"/>
  <c r="AL37" i="18" s="1"/>
  <c r="K38" i="18"/>
  <c r="D39" i="18"/>
  <c r="I39" i="18" s="1"/>
  <c r="AL36" i="18"/>
  <c r="S35" i="18"/>
  <c r="O39" i="18"/>
  <c r="AN40" i="18"/>
  <c r="AG31" i="18"/>
  <c r="AH31" i="18"/>
  <c r="T33" i="18"/>
  <c r="U33" i="18"/>
  <c r="AE33" i="18"/>
  <c r="R34" i="18"/>
  <c r="S34" i="18" s="1"/>
  <c r="S35" i="20" l="1"/>
  <c r="C35" i="20"/>
  <c r="C36" i="20"/>
  <c r="S36" i="20"/>
  <c r="S34" i="20"/>
  <c r="C34" i="20"/>
  <c r="U34" i="18"/>
  <c r="AE34" i="18"/>
  <c r="T34" i="18"/>
  <c r="AG33" i="18"/>
  <c r="AH33" i="18"/>
  <c r="T35" i="18"/>
  <c r="U35" i="18"/>
  <c r="AE35" i="18"/>
  <c r="O40" i="18"/>
  <c r="AN41" i="18"/>
  <c r="Q36" i="18"/>
  <c r="R36" i="18" s="1"/>
  <c r="P36" i="18"/>
  <c r="D40" i="18"/>
  <c r="I40" i="18" s="1"/>
  <c r="K39" i="18"/>
  <c r="S37" i="18"/>
  <c r="P37" i="18"/>
  <c r="Q37" i="18"/>
  <c r="R37" i="18"/>
  <c r="M38" i="18"/>
  <c r="L38" i="18"/>
  <c r="A42" i="18"/>
  <c r="AI41" i="18"/>
  <c r="M39" i="18" l="1"/>
  <c r="L39" i="18"/>
  <c r="AL39" i="18" s="1"/>
  <c r="A43" i="18"/>
  <c r="AI42" i="18"/>
  <c r="D41" i="18"/>
  <c r="I41" i="18" s="1"/>
  <c r="K40" i="18"/>
  <c r="O41" i="18"/>
  <c r="AN42" i="18"/>
  <c r="AG34" i="18"/>
  <c r="AH34" i="18"/>
  <c r="T37" i="18"/>
  <c r="U37" i="18"/>
  <c r="AE37" i="18"/>
  <c r="AH35" i="18"/>
  <c r="AG35" i="18"/>
  <c r="AL38" i="18"/>
  <c r="S36" i="18"/>
  <c r="D42" i="18" l="1"/>
  <c r="I42" i="18" s="1"/>
  <c r="K41" i="18"/>
  <c r="Q39" i="18"/>
  <c r="P39" i="18"/>
  <c r="A44" i="18"/>
  <c r="AI43" i="18"/>
  <c r="AG37" i="18"/>
  <c r="AH37" i="18"/>
  <c r="P38" i="18"/>
  <c r="O42" i="18"/>
  <c r="AN43" i="18"/>
  <c r="AE36" i="18"/>
  <c r="U36" i="18"/>
  <c r="T36" i="18"/>
  <c r="M40" i="18"/>
  <c r="L40" i="18"/>
  <c r="AL40" i="18" s="1"/>
  <c r="R39" i="18" l="1"/>
  <c r="S39" i="18" s="1"/>
  <c r="P40" i="18"/>
  <c r="Q40" i="18" s="1"/>
  <c r="AG36" i="18"/>
  <c r="AH36" i="18"/>
  <c r="AI44" i="18"/>
  <c r="A45" i="18"/>
  <c r="L41" i="18"/>
  <c r="M41" i="18"/>
  <c r="O43" i="18"/>
  <c r="AN44" i="18"/>
  <c r="Q38" i="18"/>
  <c r="R38" i="18" s="1"/>
  <c r="K42" i="18"/>
  <c r="D43" i="18"/>
  <c r="I43" i="18" s="1"/>
  <c r="R40" i="18" l="1"/>
  <c r="S40" i="18"/>
  <c r="T39" i="18"/>
  <c r="U39" i="18"/>
  <c r="AE39" i="18"/>
  <c r="M42" i="18"/>
  <c r="L42" i="18"/>
  <c r="AL42" i="18" s="1"/>
  <c r="O44" i="18"/>
  <c r="AN45" i="18"/>
  <c r="AL41" i="18"/>
  <c r="S38" i="18"/>
  <c r="D44" i="18"/>
  <c r="I44" i="18" s="1"/>
  <c r="K43" i="18"/>
  <c r="A46" i="18"/>
  <c r="AI45" i="18"/>
  <c r="A47" i="18" l="1"/>
  <c r="AI46" i="18"/>
  <c r="P41" i="18"/>
  <c r="Q41" i="18"/>
  <c r="R41" i="18" s="1"/>
  <c r="Q42" i="18"/>
  <c r="P42" i="18"/>
  <c r="R42" i="18" s="1"/>
  <c r="U38" i="18"/>
  <c r="AE38" i="18"/>
  <c r="T38" i="18"/>
  <c r="O45" i="18"/>
  <c r="AN46" i="18"/>
  <c r="AE40" i="18"/>
  <c r="U40" i="18"/>
  <c r="T40" i="18"/>
  <c r="L43" i="18"/>
  <c r="AL43" i="18" s="1"/>
  <c r="M43" i="18"/>
  <c r="D45" i="18"/>
  <c r="I45" i="18" s="1"/>
  <c r="K44" i="18"/>
  <c r="AH39" i="18"/>
  <c r="AG39" i="18"/>
  <c r="S42" i="18" l="1"/>
  <c r="L44" i="18"/>
  <c r="M44" i="18"/>
  <c r="O46" i="18"/>
  <c r="AN47" i="18"/>
  <c r="A48" i="18"/>
  <c r="AI47" i="18"/>
  <c r="P43" i="18"/>
  <c r="AH38" i="18"/>
  <c r="AG38" i="18"/>
  <c r="D46" i="18"/>
  <c r="I46" i="18" s="1"/>
  <c r="K45" i="18"/>
  <c r="AG40" i="18"/>
  <c r="AH40" i="18"/>
  <c r="S41" i="18"/>
  <c r="T41" i="18" l="1"/>
  <c r="U41" i="18"/>
  <c r="AE41" i="18"/>
  <c r="K46" i="18"/>
  <c r="D47" i="18"/>
  <c r="I47" i="18" s="1"/>
  <c r="Q43" i="18"/>
  <c r="S43" i="18" s="1"/>
  <c r="L45" i="18"/>
  <c r="M45" i="18"/>
  <c r="R43" i="18"/>
  <c r="AI48" i="18"/>
  <c r="A49" i="18"/>
  <c r="AL44" i="18"/>
  <c r="O47" i="18"/>
  <c r="AN48" i="18"/>
  <c r="U42" i="18"/>
  <c r="AE42" i="18"/>
  <c r="T42" i="18"/>
  <c r="T43" i="18" l="1"/>
  <c r="U43" i="18"/>
  <c r="AE43" i="18"/>
  <c r="O48" i="18"/>
  <c r="AN49" i="18"/>
  <c r="AH42" i="18"/>
  <c r="AG42" i="18"/>
  <c r="Q44" i="18"/>
  <c r="P44" i="18"/>
  <c r="AG41" i="18"/>
  <c r="AH41" i="18"/>
  <c r="D48" i="18"/>
  <c r="I48" i="18" s="1"/>
  <c r="K47" i="18"/>
  <c r="A50" i="18"/>
  <c r="AI49" i="18"/>
  <c r="AL45" i="18"/>
  <c r="L46" i="18"/>
  <c r="M46" i="18"/>
  <c r="P45" i="18" l="1"/>
  <c r="Q45" i="18" s="1"/>
  <c r="A51" i="18"/>
  <c r="AI50" i="18"/>
  <c r="L47" i="18"/>
  <c r="M47" i="18"/>
  <c r="AH43" i="18"/>
  <c r="AG43" i="18"/>
  <c r="D49" i="18"/>
  <c r="I49" i="18" s="1"/>
  <c r="K48" i="18"/>
  <c r="AL46" i="18"/>
  <c r="R44" i="18"/>
  <c r="S44" i="18" s="1"/>
  <c r="O49" i="18"/>
  <c r="AN50" i="18"/>
  <c r="AE44" i="18" l="1"/>
  <c r="U44" i="18"/>
  <c r="T44" i="18"/>
  <c r="P46" i="18"/>
  <c r="Q46" i="18" s="1"/>
  <c r="AL47" i="18"/>
  <c r="O50" i="18"/>
  <c r="AN51" i="18"/>
  <c r="L48" i="18"/>
  <c r="AL48" i="18" s="1"/>
  <c r="M48" i="18"/>
  <c r="R45" i="18"/>
  <c r="D50" i="18"/>
  <c r="I50" i="18" s="1"/>
  <c r="K49" i="18"/>
  <c r="A52" i="18"/>
  <c r="AI51" i="18"/>
  <c r="S45" i="18"/>
  <c r="P48" i="18" l="1"/>
  <c r="T45" i="18"/>
  <c r="U45" i="18"/>
  <c r="AE45" i="18"/>
  <c r="M49" i="18"/>
  <c r="L49" i="18"/>
  <c r="AL49" i="18" s="1"/>
  <c r="AI52" i="18"/>
  <c r="A53" i="18"/>
  <c r="P47" i="18"/>
  <c r="K50" i="18"/>
  <c r="D51" i="18"/>
  <c r="I51" i="18" s="1"/>
  <c r="O51" i="18"/>
  <c r="AN52" i="18"/>
  <c r="R46" i="18"/>
  <c r="S46" i="18" s="1"/>
  <c r="AG44" i="18"/>
  <c r="AH44" i="18"/>
  <c r="U46" i="18" l="1"/>
  <c r="AE46" i="18"/>
  <c r="T46" i="18"/>
  <c r="A54" i="18"/>
  <c r="AI53" i="18"/>
  <c r="P49" i="18"/>
  <c r="Q49" i="18"/>
  <c r="R49" i="18"/>
  <c r="D52" i="18"/>
  <c r="I52" i="18" s="1"/>
  <c r="K51" i="18"/>
  <c r="Q47" i="18"/>
  <c r="S47" i="18" s="1"/>
  <c r="S49" i="18"/>
  <c r="M50" i="18"/>
  <c r="L50" i="18"/>
  <c r="AL50" i="18" s="1"/>
  <c r="R47" i="18"/>
  <c r="AG45" i="18"/>
  <c r="AH45" i="18"/>
  <c r="Q48" i="18"/>
  <c r="O52" i="18"/>
  <c r="AN53" i="18"/>
  <c r="T47" i="18" l="1"/>
  <c r="U47" i="18"/>
  <c r="AE47" i="18"/>
  <c r="O53" i="18"/>
  <c r="AN54" i="18"/>
  <c r="T49" i="18"/>
  <c r="U49" i="18"/>
  <c r="AE49" i="18"/>
  <c r="R48" i="18"/>
  <c r="S48" i="18" s="1"/>
  <c r="Q50" i="18"/>
  <c r="R50" i="18" s="1"/>
  <c r="S50" i="18" s="1"/>
  <c r="P50" i="18"/>
  <c r="L51" i="18"/>
  <c r="AL51" i="18" s="1"/>
  <c r="M51" i="18"/>
  <c r="A55" i="18"/>
  <c r="AI54" i="18"/>
  <c r="AH46" i="18"/>
  <c r="AG46" i="18"/>
  <c r="D53" i="18"/>
  <c r="I53" i="18" s="1"/>
  <c r="K52" i="18"/>
  <c r="U50" i="18" l="1"/>
  <c r="AE50" i="18"/>
  <c r="T50" i="18"/>
  <c r="AE48" i="18"/>
  <c r="U48" i="18"/>
  <c r="T48" i="18"/>
  <c r="L52" i="18"/>
  <c r="AL52" i="18" s="1"/>
  <c r="M52" i="18"/>
  <c r="D54" i="18"/>
  <c r="I54" i="18" s="1"/>
  <c r="K53" i="18"/>
  <c r="AG47" i="18"/>
  <c r="AH47" i="18"/>
  <c r="A56" i="18"/>
  <c r="AI55" i="18"/>
  <c r="Q51" i="18"/>
  <c r="P51" i="18"/>
  <c r="R51" i="18" s="1"/>
  <c r="O54" i="18"/>
  <c r="AN55" i="18"/>
  <c r="AG49" i="18"/>
  <c r="AH49" i="18"/>
  <c r="S51" i="18" l="1"/>
  <c r="AG48" i="18"/>
  <c r="AH48" i="18"/>
  <c r="P52" i="18"/>
  <c r="O55" i="18"/>
  <c r="AN56" i="18"/>
  <c r="AI56" i="18"/>
  <c r="A57" i="18"/>
  <c r="L53" i="18"/>
  <c r="M53" i="18"/>
  <c r="AG50" i="18"/>
  <c r="AH50" i="18"/>
  <c r="K54" i="18"/>
  <c r="D55" i="18"/>
  <c r="I55" i="18" s="1"/>
  <c r="D56" i="18" l="1"/>
  <c r="I56" i="18" s="1"/>
  <c r="K55" i="18"/>
  <c r="M54" i="18"/>
  <c r="L54" i="18"/>
  <c r="AL54" i="18" s="1"/>
  <c r="AL53" i="18"/>
  <c r="Q52" i="18"/>
  <c r="R52" i="18" s="1"/>
  <c r="A58" i="18"/>
  <c r="AI57" i="18"/>
  <c r="O56" i="18"/>
  <c r="AN57" i="18"/>
  <c r="T51" i="18"/>
  <c r="U51" i="18"/>
  <c r="AE51" i="18"/>
  <c r="P53" i="18" l="1"/>
  <c r="Q53" i="18"/>
  <c r="R53" i="18" s="1"/>
  <c r="AH51" i="18"/>
  <c r="AG51" i="18"/>
  <c r="A59" i="18"/>
  <c r="AI58" i="18"/>
  <c r="Q54" i="18"/>
  <c r="S54" i="18" s="1"/>
  <c r="P54" i="18"/>
  <c r="R54" i="18" s="1"/>
  <c r="D57" i="18"/>
  <c r="I57" i="18" s="1"/>
  <c r="K56" i="18"/>
  <c r="O57" i="18"/>
  <c r="AN58" i="18"/>
  <c r="L55" i="18"/>
  <c r="M55" i="18"/>
  <c r="S52" i="18"/>
  <c r="U54" i="18" l="1"/>
  <c r="AE54" i="18"/>
  <c r="T54" i="18"/>
  <c r="O58" i="18"/>
  <c r="AN59" i="18"/>
  <c r="A60" i="18"/>
  <c r="AI59" i="18"/>
  <c r="AE52" i="18"/>
  <c r="U52" i="18"/>
  <c r="T52" i="18"/>
  <c r="L56" i="18"/>
  <c r="M56" i="18"/>
  <c r="AL55" i="18"/>
  <c r="D58" i="18"/>
  <c r="I58" i="18" s="1"/>
  <c r="K57" i="18"/>
  <c r="S53" i="18"/>
  <c r="Q55" i="18" l="1"/>
  <c r="P55" i="18"/>
  <c r="T53" i="18"/>
  <c r="U53" i="18"/>
  <c r="AE53" i="18"/>
  <c r="L57" i="18"/>
  <c r="AL57" i="18" s="1"/>
  <c r="M57" i="18"/>
  <c r="AL56" i="18"/>
  <c r="AG52" i="18"/>
  <c r="AH52" i="18"/>
  <c r="AI60" i="18"/>
  <c r="A61" i="18"/>
  <c r="AG54" i="18"/>
  <c r="AH54" i="18"/>
  <c r="K58" i="18"/>
  <c r="D59" i="18"/>
  <c r="I59" i="18" s="1"/>
  <c r="O59" i="18"/>
  <c r="AN60" i="18"/>
  <c r="D60" i="18" l="1"/>
  <c r="I60" i="18" s="1"/>
  <c r="K59" i="18"/>
  <c r="A62" i="18"/>
  <c r="AI61" i="18"/>
  <c r="P57" i="18"/>
  <c r="Q57" i="18" s="1"/>
  <c r="Q56" i="18"/>
  <c r="P56" i="18"/>
  <c r="L58" i="18"/>
  <c r="M58" i="18"/>
  <c r="S55" i="18"/>
  <c r="O60" i="18"/>
  <c r="AN61" i="18"/>
  <c r="AG53" i="18"/>
  <c r="AH53" i="18"/>
  <c r="R55" i="18"/>
  <c r="R57" i="18" l="1"/>
  <c r="S57" i="18" s="1"/>
  <c r="T55" i="18"/>
  <c r="U55" i="18"/>
  <c r="AE55" i="18"/>
  <c r="A63" i="18"/>
  <c r="AI62" i="18"/>
  <c r="R56" i="18"/>
  <c r="S56" i="18" s="1"/>
  <c r="L59" i="18"/>
  <c r="M59" i="18"/>
  <c r="O61" i="18"/>
  <c r="AN62" i="18"/>
  <c r="AL58" i="18"/>
  <c r="D61" i="18"/>
  <c r="I61" i="18" s="1"/>
  <c r="K60" i="18"/>
  <c r="AE56" i="18" l="1"/>
  <c r="U56" i="18"/>
  <c r="T56" i="18"/>
  <c r="T57" i="18"/>
  <c r="U57" i="18"/>
  <c r="AE57" i="18"/>
  <c r="O62" i="18"/>
  <c r="AN63" i="18"/>
  <c r="M60" i="18"/>
  <c r="L60" i="18"/>
  <c r="AL60" i="18" s="1"/>
  <c r="D62" i="18"/>
  <c r="I62" i="18" s="1"/>
  <c r="K61" i="18"/>
  <c r="AH55" i="18"/>
  <c r="AG55" i="18"/>
  <c r="Q58" i="18"/>
  <c r="P58" i="18"/>
  <c r="AL59" i="18"/>
  <c r="A64" i="18"/>
  <c r="AI63" i="18"/>
  <c r="L61" i="18" l="1"/>
  <c r="M61" i="18"/>
  <c r="O63" i="18"/>
  <c r="AN64" i="18"/>
  <c r="Q59" i="18"/>
  <c r="P59" i="18"/>
  <c r="K62" i="18"/>
  <c r="D63" i="18"/>
  <c r="I63" i="18" s="1"/>
  <c r="S58" i="18"/>
  <c r="R60" i="18"/>
  <c r="Q60" i="18"/>
  <c r="S60" i="18" s="1"/>
  <c r="P60" i="18"/>
  <c r="AG57" i="18"/>
  <c r="AH57" i="18"/>
  <c r="A65" i="18"/>
  <c r="AI64" i="18"/>
  <c r="R58" i="18"/>
  <c r="AH56" i="18"/>
  <c r="AG56" i="18"/>
  <c r="AE60" i="18" l="1"/>
  <c r="U60" i="18"/>
  <c r="T60" i="18"/>
  <c r="AI65" i="18"/>
  <c r="A66" i="18"/>
  <c r="L62" i="18"/>
  <c r="AL62" i="18" s="1"/>
  <c r="M62" i="18"/>
  <c r="O64" i="18"/>
  <c r="AN65" i="18"/>
  <c r="U58" i="18"/>
  <c r="AE58" i="18"/>
  <c r="T58" i="18"/>
  <c r="D64" i="18"/>
  <c r="I64" i="18" s="1"/>
  <c r="K63" i="18"/>
  <c r="R59" i="18"/>
  <c r="S59" i="18" s="1"/>
  <c r="AL61" i="18"/>
  <c r="T59" i="18" l="1"/>
  <c r="U59" i="18"/>
  <c r="AE59" i="18"/>
  <c r="P61" i="18"/>
  <c r="Q61" i="18"/>
  <c r="Q62" i="18"/>
  <c r="R62" i="18" s="1"/>
  <c r="S62" i="18" s="1"/>
  <c r="P62" i="18"/>
  <c r="O65" i="18"/>
  <c r="AN66" i="18"/>
  <c r="L63" i="18"/>
  <c r="AL63" i="18" s="1"/>
  <c r="M63" i="18"/>
  <c r="AG58" i="18"/>
  <c r="AH58" i="18"/>
  <c r="A67" i="18"/>
  <c r="AI66" i="18"/>
  <c r="D65" i="18"/>
  <c r="I65" i="18" s="1"/>
  <c r="K64" i="18"/>
  <c r="AH60" i="18"/>
  <c r="AG60" i="18"/>
  <c r="U62" i="18" l="1"/>
  <c r="AE62" i="18"/>
  <c r="T62" i="18"/>
  <c r="D66" i="18"/>
  <c r="I66" i="18" s="1"/>
  <c r="K65" i="18"/>
  <c r="A68" i="18"/>
  <c r="AI67" i="18"/>
  <c r="P63" i="18"/>
  <c r="Q63" i="18" s="1"/>
  <c r="O66" i="18"/>
  <c r="AN67" i="18"/>
  <c r="AH59" i="18"/>
  <c r="AG59" i="18"/>
  <c r="M64" i="18"/>
  <c r="L64" i="18"/>
  <c r="AL64" i="18" s="1"/>
  <c r="R61" i="18"/>
  <c r="S61" i="18" s="1"/>
  <c r="S63" i="18" l="1"/>
  <c r="T61" i="18"/>
  <c r="U61" i="18"/>
  <c r="AE61" i="18"/>
  <c r="D67" i="18"/>
  <c r="I67" i="18" s="1"/>
  <c r="K66" i="18"/>
  <c r="P64" i="18"/>
  <c r="Q64" i="18"/>
  <c r="R64" i="18" s="1"/>
  <c r="S64" i="18" s="1"/>
  <c r="O67" i="18"/>
  <c r="AN68" i="18"/>
  <c r="R63" i="18"/>
  <c r="A69" i="18"/>
  <c r="AI68" i="18"/>
  <c r="AH62" i="18"/>
  <c r="AG62" i="18"/>
  <c r="L65" i="18"/>
  <c r="M65" i="18"/>
  <c r="T64" i="18" l="1"/>
  <c r="U64" i="18"/>
  <c r="AE64" i="18"/>
  <c r="AL65" i="18"/>
  <c r="AG61" i="18"/>
  <c r="AH61" i="18"/>
  <c r="O68" i="18"/>
  <c r="AN69" i="18"/>
  <c r="M66" i="18"/>
  <c r="L66" i="18"/>
  <c r="AL66" i="18" s="1"/>
  <c r="AI69" i="18"/>
  <c r="A70" i="18"/>
  <c r="K67" i="18"/>
  <c r="D68" i="18"/>
  <c r="I68" i="18" s="1"/>
  <c r="U63" i="18"/>
  <c r="AE63" i="18"/>
  <c r="T63" i="18"/>
  <c r="L67" i="18" l="1"/>
  <c r="M67" i="18"/>
  <c r="O69" i="18"/>
  <c r="AN70" i="18"/>
  <c r="P65" i="18"/>
  <c r="AG63" i="18"/>
  <c r="AH63" i="18"/>
  <c r="AG64" i="18"/>
  <c r="AH64" i="18"/>
  <c r="A71" i="18"/>
  <c r="AI70" i="18"/>
  <c r="P66" i="18"/>
  <c r="D69" i="18"/>
  <c r="I69" i="18" s="1"/>
  <c r="K68" i="18"/>
  <c r="M68" i="18" l="1"/>
  <c r="L68" i="18"/>
  <c r="AL68" i="18" s="1"/>
  <c r="A72" i="18"/>
  <c r="AI71" i="18"/>
  <c r="O70" i="18"/>
  <c r="AN71" i="18"/>
  <c r="D70" i="18"/>
  <c r="I70" i="18" s="1"/>
  <c r="K69" i="18"/>
  <c r="Q66" i="18"/>
  <c r="R66" i="18" s="1"/>
  <c r="S66" i="18" s="1"/>
  <c r="Q65" i="18"/>
  <c r="R65" i="18" s="1"/>
  <c r="S65" i="18" s="1"/>
  <c r="AL67" i="18"/>
  <c r="AE65" i="18" l="1"/>
  <c r="U65" i="18"/>
  <c r="T65" i="18"/>
  <c r="T66" i="18"/>
  <c r="U66" i="18"/>
  <c r="AE66" i="18"/>
  <c r="L69" i="18"/>
  <c r="AL69" i="18" s="1"/>
  <c r="M69" i="18"/>
  <c r="P68" i="18"/>
  <c r="R68" i="18" s="1"/>
  <c r="Q68" i="18"/>
  <c r="Q67" i="18"/>
  <c r="P67" i="18"/>
  <c r="D71" i="18"/>
  <c r="I71" i="18" s="1"/>
  <c r="K70" i="18"/>
  <c r="A73" i="18"/>
  <c r="AI72" i="18"/>
  <c r="O71" i="18"/>
  <c r="AN72" i="18"/>
  <c r="M70" i="18" l="1"/>
  <c r="L70" i="18"/>
  <c r="AL70" i="18" s="1"/>
  <c r="O72" i="18"/>
  <c r="AN73" i="18"/>
  <c r="K71" i="18"/>
  <c r="D72" i="18"/>
  <c r="I72" i="18" s="1"/>
  <c r="P69" i="18"/>
  <c r="Q69" i="18" s="1"/>
  <c r="AG66" i="18"/>
  <c r="AH66" i="18"/>
  <c r="S68" i="18"/>
  <c r="AI73" i="18"/>
  <c r="A74" i="18"/>
  <c r="R67" i="18"/>
  <c r="S67" i="18" s="1"/>
  <c r="AH65" i="18"/>
  <c r="AG65" i="18"/>
  <c r="U67" i="18" l="1"/>
  <c r="AE67" i="18"/>
  <c r="T67" i="18"/>
  <c r="R69" i="18"/>
  <c r="D73" i="18"/>
  <c r="I73" i="18" s="1"/>
  <c r="K72" i="18"/>
  <c r="S69" i="18"/>
  <c r="T68" i="18"/>
  <c r="U68" i="18"/>
  <c r="AE68" i="18"/>
  <c r="M71" i="18"/>
  <c r="L71" i="18"/>
  <c r="P70" i="18"/>
  <c r="Q70" i="18"/>
  <c r="R70" i="18" s="1"/>
  <c r="A75" i="18"/>
  <c r="AI74" i="18"/>
  <c r="O73" i="18"/>
  <c r="AN74" i="18"/>
  <c r="A76" i="18" l="1"/>
  <c r="AI75" i="18"/>
  <c r="AL71" i="18"/>
  <c r="AE69" i="18"/>
  <c r="U69" i="18"/>
  <c r="T69" i="18"/>
  <c r="S70" i="18"/>
  <c r="AG68" i="18"/>
  <c r="AH68" i="18"/>
  <c r="M72" i="18"/>
  <c r="L72" i="18"/>
  <c r="AL72" i="18" s="1"/>
  <c r="AH67" i="18"/>
  <c r="AG67" i="18"/>
  <c r="O74" i="18"/>
  <c r="AN75" i="18"/>
  <c r="D74" i="18"/>
  <c r="I74" i="18" s="1"/>
  <c r="K73" i="18"/>
  <c r="M73" i="18" l="1"/>
  <c r="L73" i="18"/>
  <c r="AL73" i="18" s="1"/>
  <c r="D75" i="18"/>
  <c r="I75" i="18" s="1"/>
  <c r="K74" i="18"/>
  <c r="AH69" i="18"/>
  <c r="AG69" i="18"/>
  <c r="A77" i="18"/>
  <c r="AI76" i="18"/>
  <c r="O75" i="18"/>
  <c r="AN76" i="18"/>
  <c r="P72" i="18"/>
  <c r="T70" i="18"/>
  <c r="U70" i="18"/>
  <c r="AE70" i="18"/>
  <c r="Q71" i="18"/>
  <c r="P71" i="18"/>
  <c r="O76" i="18" l="1"/>
  <c r="AN77" i="18"/>
  <c r="M74" i="18"/>
  <c r="L74" i="18"/>
  <c r="Q72" i="18"/>
  <c r="R72" i="18" s="1"/>
  <c r="AI77" i="18"/>
  <c r="A78" i="18"/>
  <c r="K75" i="18"/>
  <c r="D76" i="18"/>
  <c r="I76" i="18" s="1"/>
  <c r="AG70" i="18"/>
  <c r="AH70" i="18"/>
  <c r="P73" i="18"/>
  <c r="R71" i="18"/>
  <c r="S71" i="18" s="1"/>
  <c r="U71" i="18" l="1"/>
  <c r="AE71" i="18"/>
  <c r="T71" i="18"/>
  <c r="L75" i="18"/>
  <c r="AL75" i="18" s="1"/>
  <c r="M75" i="18"/>
  <c r="O77" i="18"/>
  <c r="AN78" i="18"/>
  <c r="Q73" i="18"/>
  <c r="R73" i="18" s="1"/>
  <c r="S73" i="18" s="1"/>
  <c r="A79" i="18"/>
  <c r="AI78" i="18"/>
  <c r="S72" i="18"/>
  <c r="D77" i="18"/>
  <c r="I77" i="18" s="1"/>
  <c r="K76" i="18"/>
  <c r="AL74" i="18"/>
  <c r="AE73" i="18" l="1"/>
  <c r="U73" i="18"/>
  <c r="T73" i="18"/>
  <c r="P74" i="18"/>
  <c r="T72" i="18"/>
  <c r="U72" i="18"/>
  <c r="AE72" i="18"/>
  <c r="A80" i="18"/>
  <c r="AI79" i="18"/>
  <c r="AH71" i="18"/>
  <c r="AG71" i="18"/>
  <c r="L76" i="18"/>
  <c r="AL76" i="18" s="1"/>
  <c r="M76" i="18"/>
  <c r="D78" i="18"/>
  <c r="I78" i="18" s="1"/>
  <c r="K77" i="18"/>
  <c r="O78" i="18"/>
  <c r="AN79" i="18"/>
  <c r="Q75" i="18"/>
  <c r="R75" i="18"/>
  <c r="P75" i="18"/>
  <c r="S75" i="18" s="1"/>
  <c r="U75" i="18" l="1"/>
  <c r="AE75" i="18"/>
  <c r="T75" i="18"/>
  <c r="L77" i="18"/>
  <c r="AL77" i="18" s="1"/>
  <c r="M77" i="18"/>
  <c r="P76" i="18"/>
  <c r="R76" i="18" s="1"/>
  <c r="Q76" i="18"/>
  <c r="S76" i="18" s="1"/>
  <c r="D79" i="18"/>
  <c r="I79" i="18" s="1"/>
  <c r="K78" i="18"/>
  <c r="O79" i="18"/>
  <c r="AN80" i="18"/>
  <c r="AI80" i="18"/>
  <c r="A81" i="18"/>
  <c r="Q74" i="18"/>
  <c r="S74" i="18" s="1"/>
  <c r="AH72" i="18"/>
  <c r="AG72" i="18"/>
  <c r="R74" i="18"/>
  <c r="AH73" i="18"/>
  <c r="AG73" i="18"/>
  <c r="T76" i="18" l="1"/>
  <c r="U76" i="18"/>
  <c r="AE76" i="18"/>
  <c r="T74" i="18"/>
  <c r="U74" i="18"/>
  <c r="AE74" i="18"/>
  <c r="Q77" i="18"/>
  <c r="R77" i="18" s="1"/>
  <c r="S77" i="18" s="1"/>
  <c r="P77" i="18"/>
  <c r="A82" i="18"/>
  <c r="AI81" i="18"/>
  <c r="L78" i="18"/>
  <c r="AL78" i="18" s="1"/>
  <c r="M78" i="18"/>
  <c r="D80" i="18"/>
  <c r="I80" i="18" s="1"/>
  <c r="K79" i="18"/>
  <c r="AG75" i="18"/>
  <c r="AH75" i="18"/>
  <c r="O80" i="18"/>
  <c r="AN81" i="18"/>
  <c r="AE77" i="18" l="1"/>
  <c r="U77" i="18"/>
  <c r="T77" i="18"/>
  <c r="D81" i="18"/>
  <c r="I81" i="18" s="1"/>
  <c r="K80" i="18"/>
  <c r="A83" i="18"/>
  <c r="AI82" i="18"/>
  <c r="AG76" i="18"/>
  <c r="AH76" i="18"/>
  <c r="P78" i="18"/>
  <c r="Q78" i="18"/>
  <c r="R78" i="18" s="1"/>
  <c r="AG74" i="18"/>
  <c r="AH74" i="18"/>
  <c r="O81" i="18"/>
  <c r="AN82" i="18"/>
  <c r="M79" i="18"/>
  <c r="L79" i="18"/>
  <c r="S78" i="18" l="1"/>
  <c r="A84" i="18"/>
  <c r="AI83" i="18"/>
  <c r="D82" i="18"/>
  <c r="I82" i="18" s="1"/>
  <c r="K81" i="18"/>
  <c r="O82" i="18"/>
  <c r="AN83" i="18"/>
  <c r="AL79" i="18"/>
  <c r="L80" i="18"/>
  <c r="AL80" i="18" s="1"/>
  <c r="M80" i="18"/>
  <c r="AH77" i="18"/>
  <c r="AG77" i="18"/>
  <c r="P80" i="18" l="1"/>
  <c r="Q80" i="18" s="1"/>
  <c r="M81" i="18"/>
  <c r="L81" i="18"/>
  <c r="Q79" i="18"/>
  <c r="R79" i="18" s="1"/>
  <c r="P79" i="18"/>
  <c r="K82" i="18"/>
  <c r="D83" i="18"/>
  <c r="I83" i="18" s="1"/>
  <c r="AI84" i="18"/>
  <c r="A85" i="18"/>
  <c r="AN84" i="18"/>
  <c r="O83" i="18"/>
  <c r="T78" i="18"/>
  <c r="U78" i="18"/>
  <c r="AE78" i="18"/>
  <c r="AG78" i="18" l="1"/>
  <c r="AH78" i="18"/>
  <c r="A86" i="18"/>
  <c r="AI85" i="18"/>
  <c r="S79" i="18"/>
  <c r="O84" i="18"/>
  <c r="AN85" i="18"/>
  <c r="R80" i="18"/>
  <c r="D84" i="18"/>
  <c r="I84" i="18" s="1"/>
  <c r="K83" i="18"/>
  <c r="S80" i="18"/>
  <c r="M82" i="18"/>
  <c r="L82" i="18"/>
  <c r="AL82" i="18" s="1"/>
  <c r="AL81" i="18"/>
  <c r="P82" i="18" l="1"/>
  <c r="Q82" i="18" s="1"/>
  <c r="D85" i="18"/>
  <c r="I85" i="18" s="1"/>
  <c r="K84" i="18"/>
  <c r="A87" i="18"/>
  <c r="AI86" i="18"/>
  <c r="U79" i="18"/>
  <c r="AE79" i="18"/>
  <c r="T79" i="18"/>
  <c r="AE80" i="18"/>
  <c r="U80" i="18"/>
  <c r="T80" i="18"/>
  <c r="O85" i="18"/>
  <c r="AN86" i="18"/>
  <c r="P81" i="18"/>
  <c r="L83" i="18"/>
  <c r="M83" i="18"/>
  <c r="AH79" i="18" l="1"/>
  <c r="AG79" i="18"/>
  <c r="D86" i="18"/>
  <c r="I86" i="18" s="1"/>
  <c r="K85" i="18"/>
  <c r="A88" i="18"/>
  <c r="AI87" i="18"/>
  <c r="AL83" i="18"/>
  <c r="O86" i="18"/>
  <c r="AN87" i="18"/>
  <c r="AH80" i="18"/>
  <c r="AG80" i="18"/>
  <c r="S82" i="18"/>
  <c r="R82" i="18"/>
  <c r="Q81" i="18"/>
  <c r="R81" i="18" s="1"/>
  <c r="M84" i="18"/>
  <c r="L84" i="18"/>
  <c r="AL84" i="18" s="1"/>
  <c r="P84" i="18" l="1"/>
  <c r="Q84" i="18" s="1"/>
  <c r="U82" i="18"/>
  <c r="AE82" i="18"/>
  <c r="T82" i="18"/>
  <c r="L85" i="18"/>
  <c r="AL85" i="18" s="1"/>
  <c r="M85" i="18"/>
  <c r="Q83" i="18"/>
  <c r="R83" i="18" s="1"/>
  <c r="P83" i="18"/>
  <c r="AI88" i="18"/>
  <c r="A89" i="18"/>
  <c r="K86" i="18"/>
  <c r="D87" i="18"/>
  <c r="I87" i="18" s="1"/>
  <c r="S81" i="18"/>
  <c r="AN88" i="18"/>
  <c r="O87" i="18"/>
  <c r="T81" i="18" l="1"/>
  <c r="AE81" i="18"/>
  <c r="U81" i="18"/>
  <c r="O88" i="18"/>
  <c r="AN89" i="18"/>
  <c r="S83" i="18"/>
  <c r="P85" i="18"/>
  <c r="Q85" i="18" s="1"/>
  <c r="D88" i="18"/>
  <c r="I88" i="18" s="1"/>
  <c r="K87" i="18"/>
  <c r="AI89" i="18"/>
  <c r="A90" i="18"/>
  <c r="R84" i="18"/>
  <c r="M86" i="18"/>
  <c r="L86" i="18"/>
  <c r="S84" i="18"/>
  <c r="AH82" i="18"/>
  <c r="AG82" i="18"/>
  <c r="AE84" i="18" l="1"/>
  <c r="U84" i="18"/>
  <c r="T84" i="18"/>
  <c r="L87" i="18"/>
  <c r="AL87" i="18" s="1"/>
  <c r="M87" i="18"/>
  <c r="AL86" i="18"/>
  <c r="D89" i="18"/>
  <c r="I89" i="18" s="1"/>
  <c r="K88" i="18"/>
  <c r="AI90" i="18"/>
  <c r="A91" i="18"/>
  <c r="R85" i="18"/>
  <c r="S85" i="18" s="1"/>
  <c r="AE83" i="18"/>
  <c r="U83" i="18"/>
  <c r="T83" i="18"/>
  <c r="AH81" i="18"/>
  <c r="AG81" i="18"/>
  <c r="O89" i="18"/>
  <c r="AN90" i="18"/>
  <c r="T85" i="18" l="1"/>
  <c r="AE85" i="18"/>
  <c r="U85" i="18"/>
  <c r="AH83" i="18"/>
  <c r="AG83" i="18"/>
  <c r="AI91" i="18"/>
  <c r="A92" i="18"/>
  <c r="M88" i="18"/>
  <c r="L88" i="18"/>
  <c r="AL88" i="18" s="1"/>
  <c r="P87" i="18"/>
  <c r="Q87" i="18" s="1"/>
  <c r="K89" i="18"/>
  <c r="D90" i="18"/>
  <c r="I90" i="18" s="1"/>
  <c r="O90" i="18"/>
  <c r="AN91" i="18"/>
  <c r="Q86" i="18"/>
  <c r="R86" i="18" s="1"/>
  <c r="P86" i="18"/>
  <c r="AH84" i="18"/>
  <c r="AG84" i="18"/>
  <c r="R87" i="18" l="1"/>
  <c r="S87" i="18" s="1"/>
  <c r="D91" i="18"/>
  <c r="I91" i="18" s="1"/>
  <c r="K90" i="18"/>
  <c r="M89" i="18"/>
  <c r="L89" i="18"/>
  <c r="Q88" i="18"/>
  <c r="P88" i="18"/>
  <c r="R88" i="18" s="1"/>
  <c r="O91" i="18"/>
  <c r="AN92" i="18"/>
  <c r="AH85" i="18"/>
  <c r="AG85" i="18"/>
  <c r="S86" i="18"/>
  <c r="A93" i="18"/>
  <c r="AI92" i="18"/>
  <c r="AE87" i="18" l="1"/>
  <c r="U87" i="18"/>
  <c r="T87" i="18"/>
  <c r="AI93" i="18"/>
  <c r="A94" i="18"/>
  <c r="S88" i="18"/>
  <c r="M90" i="18"/>
  <c r="L90" i="18"/>
  <c r="AL90" i="18" s="1"/>
  <c r="U86" i="18"/>
  <c r="T86" i="18"/>
  <c r="AE86" i="18"/>
  <c r="O92" i="18"/>
  <c r="AN93" i="18"/>
  <c r="D92" i="18"/>
  <c r="I92" i="18" s="1"/>
  <c r="K91" i="18"/>
  <c r="AL89" i="18"/>
  <c r="D93" i="18" l="1"/>
  <c r="I93" i="18" s="1"/>
  <c r="K92" i="18"/>
  <c r="AE88" i="18"/>
  <c r="U88" i="18"/>
  <c r="T88" i="18"/>
  <c r="O93" i="18"/>
  <c r="AN94" i="18"/>
  <c r="P89" i="18"/>
  <c r="Q89" i="18" s="1"/>
  <c r="R89" i="18" s="1"/>
  <c r="P90" i="18"/>
  <c r="S90" i="18" s="1"/>
  <c r="R90" i="18"/>
  <c r="Q90" i="18"/>
  <c r="L91" i="18"/>
  <c r="M91" i="18"/>
  <c r="AH86" i="18"/>
  <c r="AG86" i="18"/>
  <c r="AI94" i="18"/>
  <c r="A95" i="18"/>
  <c r="AG87" i="18"/>
  <c r="AH87" i="18"/>
  <c r="T90" i="18" l="1"/>
  <c r="AE90" i="18"/>
  <c r="U90" i="18"/>
  <c r="O94" i="18"/>
  <c r="AN95" i="18"/>
  <c r="AH88" i="18"/>
  <c r="AG88" i="18"/>
  <c r="AI95" i="18"/>
  <c r="A96" i="18"/>
  <c r="AL91" i="18"/>
  <c r="M92" i="18"/>
  <c r="L92" i="18"/>
  <c r="AL92" i="18" s="1"/>
  <c r="S89" i="18"/>
  <c r="D94" i="18"/>
  <c r="I94" i="18" s="1"/>
  <c r="K93" i="18"/>
  <c r="AE89" i="18" l="1"/>
  <c r="U89" i="18"/>
  <c r="T89" i="18"/>
  <c r="Q91" i="18"/>
  <c r="R91" i="18" s="1"/>
  <c r="P91" i="18"/>
  <c r="Q92" i="18"/>
  <c r="P92" i="18"/>
  <c r="A97" i="18"/>
  <c r="AI96" i="18"/>
  <c r="D95" i="18"/>
  <c r="I95" i="18" s="1"/>
  <c r="K94" i="18"/>
  <c r="M93" i="18"/>
  <c r="L93" i="18"/>
  <c r="O95" i="18"/>
  <c r="AN96" i="18"/>
  <c r="AH90" i="18"/>
  <c r="AG90" i="18"/>
  <c r="O96" i="18" l="1"/>
  <c r="AN97" i="18"/>
  <c r="M94" i="18"/>
  <c r="L94" i="18"/>
  <c r="AL94" i="18" s="1"/>
  <c r="R92" i="18"/>
  <c r="S92" i="18" s="1"/>
  <c r="D96" i="18"/>
  <c r="I96" i="18" s="1"/>
  <c r="K95" i="18"/>
  <c r="AI97" i="18"/>
  <c r="A98" i="18"/>
  <c r="AL93" i="18"/>
  <c r="S91" i="18"/>
  <c r="AG89" i="18"/>
  <c r="AH89" i="18"/>
  <c r="U92" i="18" l="1"/>
  <c r="T92" i="18"/>
  <c r="AE92" i="18"/>
  <c r="D97" i="18"/>
  <c r="I97" i="18" s="1"/>
  <c r="K96" i="18"/>
  <c r="U91" i="18"/>
  <c r="T91" i="18"/>
  <c r="AE91" i="18"/>
  <c r="AI98" i="18"/>
  <c r="A99" i="18"/>
  <c r="O97" i="18"/>
  <c r="AN98" i="18"/>
  <c r="Q93" i="18"/>
  <c r="R93" i="18" s="1"/>
  <c r="P93" i="18"/>
  <c r="P94" i="18"/>
  <c r="R94" i="18" s="1"/>
  <c r="Q94" i="18"/>
  <c r="L95" i="18"/>
  <c r="M95" i="18"/>
  <c r="AG91" i="18" l="1"/>
  <c r="AH91" i="18"/>
  <c r="D98" i="18"/>
  <c r="I98" i="18" s="1"/>
  <c r="K97" i="18"/>
  <c r="S94" i="18"/>
  <c r="AH92" i="18"/>
  <c r="AG92" i="18"/>
  <c r="O98" i="18"/>
  <c r="AN99" i="18"/>
  <c r="AI99" i="18"/>
  <c r="A100" i="18"/>
  <c r="AL95" i="18"/>
  <c r="S93" i="18"/>
  <c r="M96" i="18"/>
  <c r="L96" i="18"/>
  <c r="AL96" i="18" s="1"/>
  <c r="AE93" i="18" l="1"/>
  <c r="U93" i="18"/>
  <c r="T93" i="18"/>
  <c r="L97" i="18"/>
  <c r="AL97" i="18" s="1"/>
  <c r="M97" i="18"/>
  <c r="P95" i="18"/>
  <c r="D99" i="18"/>
  <c r="I99" i="18" s="1"/>
  <c r="K98" i="18"/>
  <c r="R96" i="18"/>
  <c r="S96" i="18" s="1"/>
  <c r="Q96" i="18"/>
  <c r="P96" i="18"/>
  <c r="O99" i="18"/>
  <c r="AN100" i="18"/>
  <c r="A101" i="18"/>
  <c r="AI100" i="18"/>
  <c r="T94" i="18"/>
  <c r="AE94" i="18"/>
  <c r="U94" i="18"/>
  <c r="U96" i="18" l="1"/>
  <c r="T96" i="18"/>
  <c r="AE96" i="18"/>
  <c r="P97" i="18"/>
  <c r="M98" i="18"/>
  <c r="L98" i="18"/>
  <c r="Q95" i="18"/>
  <c r="R95" i="18" s="1"/>
  <c r="O100" i="18"/>
  <c r="AN101" i="18"/>
  <c r="AH94" i="18"/>
  <c r="AG94" i="18"/>
  <c r="AI101" i="18"/>
  <c r="A102" i="18"/>
  <c r="D100" i="18"/>
  <c r="I100" i="18" s="1"/>
  <c r="K99" i="18"/>
  <c r="AH93" i="18"/>
  <c r="AG93" i="18"/>
  <c r="D101" i="18" l="1"/>
  <c r="I101" i="18" s="1"/>
  <c r="K100" i="18"/>
  <c r="S95" i="18"/>
  <c r="AH96" i="18"/>
  <c r="AG96" i="18"/>
  <c r="AL98" i="18"/>
  <c r="Q97" i="18"/>
  <c r="M99" i="18"/>
  <c r="L99" i="18"/>
  <c r="AL99" i="18" s="1"/>
  <c r="AI102" i="18"/>
  <c r="A103" i="18"/>
  <c r="O101" i="18"/>
  <c r="AN102" i="18"/>
  <c r="O102" i="18" l="1"/>
  <c r="AN103" i="18"/>
  <c r="O103" i="18" s="1"/>
  <c r="O24" i="18" s="1"/>
  <c r="AI103" i="18"/>
  <c r="S97" i="18"/>
  <c r="U95" i="18"/>
  <c r="T95" i="18"/>
  <c r="AE95" i="18"/>
  <c r="P98" i="18"/>
  <c r="M100" i="18"/>
  <c r="L100" i="18"/>
  <c r="AL100" i="18" s="1"/>
  <c r="P99" i="18"/>
  <c r="K101" i="18"/>
  <c r="D102" i="18"/>
  <c r="I102" i="18" s="1"/>
  <c r="R97" i="18"/>
  <c r="M101" i="18" l="1"/>
  <c r="L101" i="18"/>
  <c r="Q98" i="18"/>
  <c r="P100" i="18"/>
  <c r="Q100" i="18" s="1"/>
  <c r="D103" i="18"/>
  <c r="I103" i="18" s="1"/>
  <c r="K103" i="18" s="1"/>
  <c r="K102" i="18"/>
  <c r="Q99" i="18"/>
  <c r="R98" i="18"/>
  <c r="S98" i="18" s="1"/>
  <c r="AE97" i="18"/>
  <c r="U97" i="18"/>
  <c r="T97" i="18"/>
  <c r="AG95" i="18"/>
  <c r="AH95" i="18"/>
  <c r="R100" i="18" l="1"/>
  <c r="S100" i="18" s="1"/>
  <c r="T98" i="18"/>
  <c r="AE98" i="18"/>
  <c r="U98" i="18"/>
  <c r="AL101" i="18"/>
  <c r="M102" i="18"/>
  <c r="L102" i="18"/>
  <c r="AG97" i="18"/>
  <c r="AH97" i="18"/>
  <c r="M103" i="18"/>
  <c r="L103" i="18"/>
  <c r="R99" i="18"/>
  <c r="S99" i="18" s="1"/>
  <c r="U99" i="18" l="1"/>
  <c r="T99" i="18"/>
  <c r="AE99" i="18"/>
  <c r="U100" i="18"/>
  <c r="T100" i="18"/>
  <c r="AE100" i="18"/>
  <c r="Q101" i="18"/>
  <c r="R101" i="18" s="1"/>
  <c r="P101" i="18"/>
  <c r="AG98" i="18"/>
  <c r="AH98" i="18"/>
  <c r="AL103" i="18"/>
  <c r="L24" i="18"/>
  <c r="L15" i="18"/>
  <c r="L14" i="18" s="1"/>
  <c r="M24" i="18"/>
  <c r="AL102" i="18"/>
  <c r="AG99" i="18" l="1"/>
  <c r="AH99" i="18"/>
  <c r="P102" i="18"/>
  <c r="R102" i="18" s="1"/>
  <c r="Q102" i="18"/>
  <c r="AG100" i="18"/>
  <c r="AH100" i="18"/>
  <c r="P103" i="18"/>
  <c r="Q103" i="18" s="1"/>
  <c r="Q24" i="18" s="1"/>
  <c r="S101" i="18"/>
  <c r="P24" i="18" l="1"/>
  <c r="AE101" i="18"/>
  <c r="U101" i="18"/>
  <c r="T101" i="18"/>
  <c r="S102" i="18"/>
  <c r="R103" i="18"/>
  <c r="R24" i="18" s="1"/>
  <c r="T102" i="18" l="1"/>
  <c r="AE102" i="18"/>
  <c r="U102" i="18"/>
  <c r="S103" i="18"/>
  <c r="AG101" i="18"/>
  <c r="AH101" i="18"/>
  <c r="U103" i="18" l="1"/>
  <c r="T103" i="18"/>
  <c r="T24" i="18" s="1"/>
  <c r="AE103" i="18"/>
  <c r="S24" i="18"/>
  <c r="AH102" i="18"/>
  <c r="AG102" i="18"/>
  <c r="AH103" i="18" l="1"/>
  <c r="AG103" i="18"/>
  <c r="L8" i="18"/>
  <c r="AI28" i="18"/>
  <c r="AJ26" i="18" l="1"/>
  <c r="N10" i="18"/>
  <c r="N8" i="18"/>
  <c r="L11" i="18"/>
  <c r="E16" i="16" l="1"/>
  <c r="H14" i="15" l="1"/>
  <c r="H13" i="15"/>
  <c r="H7" i="15"/>
  <c r="H6" i="15"/>
  <c r="G14" i="15" l="1"/>
  <c r="G13" i="15"/>
  <c r="G7" i="15"/>
  <c r="G6" i="15"/>
  <c r="B14" i="15"/>
  <c r="B13" i="15"/>
  <c r="J43" i="5" l="1"/>
  <c r="L43" i="5" s="1"/>
  <c r="J41" i="5"/>
  <c r="J42" i="5"/>
  <c r="L42" i="5" s="1"/>
  <c r="J31" i="5"/>
  <c r="L31" i="5" s="1"/>
  <c r="J32" i="5"/>
  <c r="L32" i="5" s="1"/>
  <c r="J30" i="5"/>
  <c r="L30" i="5" s="1"/>
  <c r="L41" i="5"/>
  <c r="R37" i="5"/>
  <c r="L34" i="5"/>
  <c r="R35" i="5"/>
  <c r="R33" i="5"/>
  <c r="E7" i="17" l="1"/>
  <c r="F7" i="17" s="1"/>
  <c r="G7" i="17" s="1"/>
  <c r="E7" i="16"/>
  <c r="F7" i="16" s="1"/>
  <c r="G7" i="16" s="1"/>
  <c r="H7" i="16" s="1"/>
  <c r="I7" i="16" s="1"/>
  <c r="J7" i="16" s="1"/>
  <c r="K7" i="16" s="1"/>
  <c r="L7" i="16" s="1"/>
  <c r="M7" i="16" s="1"/>
  <c r="N7" i="16" s="1"/>
  <c r="O7" i="16" s="1"/>
  <c r="P7" i="16" s="1"/>
  <c r="D18" i="17"/>
  <c r="D35" i="17" s="1"/>
  <c r="F16" i="17"/>
  <c r="F18" i="17" s="1"/>
  <c r="E16" i="17"/>
  <c r="P13" i="17"/>
  <c r="O13" i="17"/>
  <c r="N13" i="17"/>
  <c r="M13" i="17"/>
  <c r="L13" i="17"/>
  <c r="K13" i="17"/>
  <c r="J13" i="17"/>
  <c r="I13" i="17"/>
  <c r="H13" i="17"/>
  <c r="G13" i="17"/>
  <c r="D13" i="17"/>
  <c r="F11" i="17"/>
  <c r="E11" i="17"/>
  <c r="E6" i="17"/>
  <c r="F6" i="17" s="1"/>
  <c r="G6" i="17" s="1"/>
  <c r="D18" i="16"/>
  <c r="D34" i="16" s="1"/>
  <c r="F16" i="16"/>
  <c r="F18" i="16" s="1"/>
  <c r="P13" i="16"/>
  <c r="O13" i="16"/>
  <c r="N13" i="16"/>
  <c r="M13" i="16"/>
  <c r="L13" i="16"/>
  <c r="K13" i="16"/>
  <c r="J13" i="16"/>
  <c r="I13" i="16"/>
  <c r="H13" i="16"/>
  <c r="G13" i="16"/>
  <c r="D13" i="16"/>
  <c r="F11" i="16"/>
  <c r="E11" i="16"/>
  <c r="E6" i="16"/>
  <c r="F6" i="16" s="1"/>
  <c r="G6" i="16" s="1"/>
  <c r="H6" i="16" s="1"/>
  <c r="H17" i="16" s="1"/>
  <c r="S11" i="17" l="1"/>
  <c r="D34" i="17"/>
  <c r="S16" i="16"/>
  <c r="H7" i="17"/>
  <c r="E18" i="17"/>
  <c r="E30" i="17" s="1"/>
  <c r="G17" i="17"/>
  <c r="H6" i="17"/>
  <c r="F33" i="17"/>
  <c r="F30" i="17"/>
  <c r="F34" i="17"/>
  <c r="F35" i="17"/>
  <c r="S16" i="17"/>
  <c r="D33" i="17"/>
  <c r="D30" i="17"/>
  <c r="E18" i="16"/>
  <c r="F30" i="16"/>
  <c r="F33" i="16"/>
  <c r="F34" i="16"/>
  <c r="F35" i="16"/>
  <c r="I6" i="16"/>
  <c r="G17" i="16"/>
  <c r="D33" i="16"/>
  <c r="S11" i="16"/>
  <c r="D30" i="16"/>
  <c r="D35" i="16"/>
  <c r="B7" i="15"/>
  <c r="B6" i="15"/>
  <c r="B323" i="12"/>
  <c r="BZ321" i="12"/>
  <c r="BY321" i="12"/>
  <c r="BX321" i="12"/>
  <c r="BW321" i="12"/>
  <c r="BV321" i="12"/>
  <c r="BU321" i="12"/>
  <c r="BT321" i="12"/>
  <c r="BS321" i="12"/>
  <c r="BR321" i="12"/>
  <c r="BQ321" i="12"/>
  <c r="BP321" i="12"/>
  <c r="BO321" i="12"/>
  <c r="BN321" i="12"/>
  <c r="BM321" i="12"/>
  <c r="BL321" i="12"/>
  <c r="BK321" i="12"/>
  <c r="BJ321" i="12"/>
  <c r="BI321" i="12"/>
  <c r="BH321" i="12"/>
  <c r="BG321" i="12"/>
  <c r="BF321" i="12"/>
  <c r="BE321" i="12"/>
  <c r="BD321" i="12"/>
  <c r="BC321" i="12"/>
  <c r="BB321" i="12"/>
  <c r="BA321" i="12"/>
  <c r="AZ321" i="12"/>
  <c r="AY321" i="12"/>
  <c r="AX321" i="12"/>
  <c r="AW321" i="12"/>
  <c r="AV321" i="12"/>
  <c r="AU321" i="12"/>
  <c r="AT321" i="12"/>
  <c r="AS321" i="12"/>
  <c r="AR321" i="12"/>
  <c r="AQ321" i="12"/>
  <c r="AP321" i="12"/>
  <c r="AO321" i="12"/>
  <c r="AN321" i="12"/>
  <c r="AM321" i="12"/>
  <c r="AL321" i="12"/>
  <c r="AK321" i="12"/>
  <c r="AJ321" i="12"/>
  <c r="AI321" i="12"/>
  <c r="AH321" i="12"/>
  <c r="AG321" i="12"/>
  <c r="AF321" i="12"/>
  <c r="AE321" i="12"/>
  <c r="AD321" i="12"/>
  <c r="AC321" i="12"/>
  <c r="AB321" i="12"/>
  <c r="AA321" i="12"/>
  <c r="Z321" i="12"/>
  <c r="Y321" i="12"/>
  <c r="X321" i="12"/>
  <c r="W321" i="12"/>
  <c r="V321" i="12"/>
  <c r="U321" i="12"/>
  <c r="T321" i="12"/>
  <c r="S321" i="12"/>
  <c r="R321" i="12"/>
  <c r="Q321" i="12"/>
  <c r="P321" i="12"/>
  <c r="O321" i="12"/>
  <c r="N321" i="12"/>
  <c r="M321" i="12"/>
  <c r="L321" i="12"/>
  <c r="K321" i="12"/>
  <c r="J321" i="12"/>
  <c r="I321" i="12"/>
  <c r="H321" i="12"/>
  <c r="G321" i="12"/>
  <c r="F321" i="12"/>
  <c r="E321" i="12"/>
  <c r="D321" i="12"/>
  <c r="C319" i="12"/>
  <c r="D319" i="12" s="1"/>
  <c r="E319" i="12" s="1"/>
  <c r="F319" i="12" s="1"/>
  <c r="G319" i="12" s="1"/>
  <c r="H319" i="12" s="1"/>
  <c r="I319" i="12" s="1"/>
  <c r="J319" i="12" s="1"/>
  <c r="K319" i="12" s="1"/>
  <c r="L319" i="12" s="1"/>
  <c r="M319" i="12" s="1"/>
  <c r="N319" i="12" s="1"/>
  <c r="O319" i="12" s="1"/>
  <c r="P319" i="12" s="1"/>
  <c r="Q319" i="12" s="1"/>
  <c r="R319" i="12" s="1"/>
  <c r="S319" i="12" s="1"/>
  <c r="T319" i="12" s="1"/>
  <c r="U319" i="12" s="1"/>
  <c r="V319" i="12" s="1"/>
  <c r="W319" i="12" s="1"/>
  <c r="X319" i="12" s="1"/>
  <c r="Y319" i="12" s="1"/>
  <c r="Z319" i="12" s="1"/>
  <c r="AA319" i="12" s="1"/>
  <c r="AB319" i="12" s="1"/>
  <c r="AC319" i="12" s="1"/>
  <c r="AD319" i="12" s="1"/>
  <c r="AE319" i="12" s="1"/>
  <c r="AF319" i="12" s="1"/>
  <c r="AG319" i="12" s="1"/>
  <c r="AH319" i="12" s="1"/>
  <c r="AI319" i="12" s="1"/>
  <c r="AJ319" i="12" s="1"/>
  <c r="AK319" i="12" s="1"/>
  <c r="AL319" i="12" s="1"/>
  <c r="AM319" i="12" s="1"/>
  <c r="AN319" i="12" s="1"/>
  <c r="AO319" i="12" s="1"/>
  <c r="AP319" i="12" s="1"/>
  <c r="AQ319" i="12" s="1"/>
  <c r="AR319" i="12" s="1"/>
  <c r="AS319" i="12" s="1"/>
  <c r="AT319" i="12" s="1"/>
  <c r="AU319" i="12" s="1"/>
  <c r="AV319" i="12" s="1"/>
  <c r="AW319" i="12" s="1"/>
  <c r="AX319" i="12" s="1"/>
  <c r="AY319" i="12" s="1"/>
  <c r="AZ319" i="12" s="1"/>
  <c r="BA319" i="12" s="1"/>
  <c r="BB319" i="12" s="1"/>
  <c r="BC319" i="12" s="1"/>
  <c r="BD319" i="12" s="1"/>
  <c r="BE319" i="12" s="1"/>
  <c r="BF319" i="12" s="1"/>
  <c r="BG319" i="12" s="1"/>
  <c r="BH319" i="12" s="1"/>
  <c r="BI319" i="12" s="1"/>
  <c r="BJ319" i="12" s="1"/>
  <c r="BK319" i="12" s="1"/>
  <c r="BL319" i="12" s="1"/>
  <c r="BM319" i="12" s="1"/>
  <c r="BN319" i="12" s="1"/>
  <c r="BO319" i="12" s="1"/>
  <c r="BP319" i="12" s="1"/>
  <c r="BQ319" i="12" s="1"/>
  <c r="BR319" i="12" s="1"/>
  <c r="BS319" i="12" s="1"/>
  <c r="BT319" i="12" s="1"/>
  <c r="BU319" i="12" s="1"/>
  <c r="BV319" i="12" s="1"/>
  <c r="BW319" i="12" s="1"/>
  <c r="BX319" i="12" s="1"/>
  <c r="BY319" i="12" s="1"/>
  <c r="BZ319" i="12" s="1"/>
  <c r="B317" i="12"/>
  <c r="B229" i="12"/>
  <c r="A229" i="12" s="1"/>
  <c r="BZ227" i="12"/>
  <c r="BY227" i="12"/>
  <c r="BX227" i="12"/>
  <c r="BW227" i="12"/>
  <c r="BV227" i="12"/>
  <c r="BU227" i="12"/>
  <c r="BT227" i="12"/>
  <c r="BS227" i="12"/>
  <c r="BR227" i="12"/>
  <c r="BQ227" i="12"/>
  <c r="BP227" i="12"/>
  <c r="BO227" i="12"/>
  <c r="BN227" i="12"/>
  <c r="BM227" i="12"/>
  <c r="BL227" i="12"/>
  <c r="BK227" i="12"/>
  <c r="BK289" i="12" s="1"/>
  <c r="BJ227" i="12"/>
  <c r="BI227" i="12"/>
  <c r="BH227" i="12"/>
  <c r="BG227" i="12"/>
  <c r="BF227" i="12"/>
  <c r="BE227" i="12"/>
  <c r="BD227" i="12"/>
  <c r="BC227" i="12"/>
  <c r="BB227" i="12"/>
  <c r="BA227" i="12"/>
  <c r="BA279" i="12" s="1"/>
  <c r="AZ227" i="12"/>
  <c r="AY227" i="12"/>
  <c r="AX227" i="12"/>
  <c r="AW227" i="12"/>
  <c r="AV227" i="12"/>
  <c r="AV274" i="12" s="1"/>
  <c r="AU227" i="12"/>
  <c r="AT227" i="12"/>
  <c r="AS227" i="12"/>
  <c r="AR227" i="12"/>
  <c r="AQ227" i="12"/>
  <c r="AP227" i="12"/>
  <c r="AO227" i="12"/>
  <c r="AO267" i="12" s="1"/>
  <c r="AN227" i="12"/>
  <c r="AM227" i="12"/>
  <c r="AL227" i="12"/>
  <c r="AK227" i="12"/>
  <c r="AJ227" i="12"/>
  <c r="AJ262" i="12" s="1"/>
  <c r="AI227" i="12"/>
  <c r="AH227" i="12"/>
  <c r="AG227" i="12"/>
  <c r="AF227" i="12"/>
  <c r="AE227" i="12"/>
  <c r="AD227" i="12"/>
  <c r="AC227" i="12"/>
  <c r="AB227" i="12"/>
  <c r="AB254" i="12" s="1"/>
  <c r="AA227" i="12"/>
  <c r="Z227" i="12"/>
  <c r="Z252" i="12" s="1"/>
  <c r="Y227" i="12"/>
  <c r="X227" i="12"/>
  <c r="X250" i="12" s="1"/>
  <c r="W227" i="12"/>
  <c r="W249" i="12" s="1"/>
  <c r="V227" i="12"/>
  <c r="U227" i="12"/>
  <c r="T227" i="12"/>
  <c r="S227" i="12"/>
  <c r="R227" i="12"/>
  <c r="R244" i="12" s="1"/>
  <c r="Q227" i="12"/>
  <c r="Q243" i="12" s="1"/>
  <c r="P227" i="12"/>
  <c r="P242" i="12" s="1"/>
  <c r="O227" i="12"/>
  <c r="N227" i="12"/>
  <c r="M227" i="12"/>
  <c r="L227" i="12"/>
  <c r="L238" i="12" s="1"/>
  <c r="K227" i="12"/>
  <c r="J227" i="12"/>
  <c r="I227" i="12"/>
  <c r="I235" i="12" s="1"/>
  <c r="H227" i="12"/>
  <c r="G227" i="12"/>
  <c r="F227" i="12"/>
  <c r="E227" i="12"/>
  <c r="D227" i="12"/>
  <c r="D230" i="12" s="1"/>
  <c r="P225" i="12"/>
  <c r="Q225" i="12" s="1"/>
  <c r="R225" i="12" s="1"/>
  <c r="S225" i="12" s="1"/>
  <c r="T225" i="12" s="1"/>
  <c r="U225" i="12" s="1"/>
  <c r="V225" i="12" s="1"/>
  <c r="W225" i="12" s="1"/>
  <c r="X225" i="12" s="1"/>
  <c r="Y225" i="12" s="1"/>
  <c r="Z225" i="12" s="1"/>
  <c r="AA225" i="12" s="1"/>
  <c r="AB225" i="12" s="1"/>
  <c r="AC225" i="12" s="1"/>
  <c r="AD225" i="12" s="1"/>
  <c r="AE225" i="12" s="1"/>
  <c r="AF225" i="12" s="1"/>
  <c r="AG225" i="12" s="1"/>
  <c r="AH225" i="12" s="1"/>
  <c r="AI225" i="12" s="1"/>
  <c r="AJ225" i="12" s="1"/>
  <c r="AK225" i="12" s="1"/>
  <c r="AL225" i="12" s="1"/>
  <c r="AM225" i="12" s="1"/>
  <c r="AN225" i="12" s="1"/>
  <c r="AO225" i="12" s="1"/>
  <c r="AP225" i="12" s="1"/>
  <c r="AQ225" i="12" s="1"/>
  <c r="AR225" i="12" s="1"/>
  <c r="AS225" i="12" s="1"/>
  <c r="AT225" i="12" s="1"/>
  <c r="AU225" i="12" s="1"/>
  <c r="AV225" i="12" s="1"/>
  <c r="AW225" i="12" s="1"/>
  <c r="AX225" i="12" s="1"/>
  <c r="AY225" i="12" s="1"/>
  <c r="AZ225" i="12" s="1"/>
  <c r="BA225" i="12" s="1"/>
  <c r="BB225" i="12" s="1"/>
  <c r="BC225" i="12" s="1"/>
  <c r="BD225" i="12" s="1"/>
  <c r="BE225" i="12" s="1"/>
  <c r="BF225" i="12" s="1"/>
  <c r="BG225" i="12" s="1"/>
  <c r="BH225" i="12" s="1"/>
  <c r="BI225" i="12" s="1"/>
  <c r="BJ225" i="12" s="1"/>
  <c r="BK225" i="12" s="1"/>
  <c r="BL225" i="12" s="1"/>
  <c r="BM225" i="12" s="1"/>
  <c r="BN225" i="12" s="1"/>
  <c r="BO225" i="12" s="1"/>
  <c r="BP225" i="12" s="1"/>
  <c r="BQ225" i="12" s="1"/>
  <c r="BR225" i="12" s="1"/>
  <c r="BS225" i="12" s="1"/>
  <c r="BT225" i="12" s="1"/>
  <c r="BU225" i="12" s="1"/>
  <c r="BV225" i="12" s="1"/>
  <c r="BW225" i="12" s="1"/>
  <c r="BX225" i="12" s="1"/>
  <c r="BY225" i="12" s="1"/>
  <c r="BZ225" i="12" s="1"/>
  <c r="F225" i="12"/>
  <c r="G225" i="12" s="1"/>
  <c r="H225" i="12" s="1"/>
  <c r="I225" i="12" s="1"/>
  <c r="J225" i="12" s="1"/>
  <c r="K225" i="12" s="1"/>
  <c r="L225" i="12" s="1"/>
  <c r="M225" i="12" s="1"/>
  <c r="N225" i="12" s="1"/>
  <c r="O225" i="12" s="1"/>
  <c r="C225" i="12"/>
  <c r="D225" i="12" s="1"/>
  <c r="E225" i="12" s="1"/>
  <c r="B224" i="12"/>
  <c r="A203" i="12"/>
  <c r="K211" i="12" s="1"/>
  <c r="AH192" i="12"/>
  <c r="Y183" i="12"/>
  <c r="A174" i="12"/>
  <c r="A171" i="12"/>
  <c r="Z194" i="12" s="1"/>
  <c r="A169" i="12"/>
  <c r="R184" i="12" s="1"/>
  <c r="A168" i="12"/>
  <c r="AI200" i="12" s="1"/>
  <c r="A161" i="12"/>
  <c r="A160" i="12"/>
  <c r="A156" i="12"/>
  <c r="A152" i="12"/>
  <c r="A148" i="12"/>
  <c r="AE176" i="12" s="1"/>
  <c r="A146" i="12"/>
  <c r="K154" i="12" s="1"/>
  <c r="E144" i="12"/>
  <c r="A143" i="12"/>
  <c r="BF198" i="12" s="1"/>
  <c r="A142" i="12"/>
  <c r="A141" i="12"/>
  <c r="AU185" i="12" s="1"/>
  <c r="A140" i="12"/>
  <c r="AP179" i="12" s="1"/>
  <c r="A139" i="12"/>
  <c r="B137" i="12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Z135" i="12"/>
  <c r="BY135" i="12"/>
  <c r="BX135" i="12"/>
  <c r="BW135" i="12"/>
  <c r="BV135" i="12"/>
  <c r="BU135" i="12"/>
  <c r="BT135" i="12"/>
  <c r="BS135" i="12"/>
  <c r="BR135" i="12"/>
  <c r="BQ135" i="12"/>
  <c r="BP135" i="12"/>
  <c r="BO135" i="12"/>
  <c r="BN135" i="12"/>
  <c r="BM135" i="12"/>
  <c r="BL135" i="12"/>
  <c r="BK135" i="12"/>
  <c r="BJ135" i="12"/>
  <c r="BI135" i="12"/>
  <c r="BH135" i="12"/>
  <c r="BG135" i="12"/>
  <c r="BF135" i="12"/>
  <c r="BE135" i="12"/>
  <c r="BD135" i="12"/>
  <c r="BC135" i="12"/>
  <c r="BB135" i="12"/>
  <c r="BA135" i="12"/>
  <c r="AZ135" i="12"/>
  <c r="AY135" i="12"/>
  <c r="AX135" i="12"/>
  <c r="AW135" i="12"/>
  <c r="AV135" i="12"/>
  <c r="AU135" i="12"/>
  <c r="AT135" i="12"/>
  <c r="AS135" i="12"/>
  <c r="AR135" i="12"/>
  <c r="AQ135" i="12"/>
  <c r="AP135" i="12"/>
  <c r="AO135" i="12"/>
  <c r="AN135" i="12"/>
  <c r="AM135" i="12"/>
  <c r="AL135" i="12"/>
  <c r="AK135" i="12"/>
  <c r="AJ135" i="12"/>
  <c r="AI135" i="12"/>
  <c r="AI172" i="12" s="1"/>
  <c r="AH135" i="12"/>
  <c r="AH173" i="12" s="1"/>
  <c r="AG135" i="12"/>
  <c r="AF135" i="12"/>
  <c r="AE135" i="12"/>
  <c r="AD135" i="12"/>
  <c r="AC135" i="12"/>
  <c r="AB135" i="12"/>
  <c r="AA135" i="12"/>
  <c r="Z135" i="12"/>
  <c r="Y135" i="12"/>
  <c r="X135" i="12"/>
  <c r="W135" i="12"/>
  <c r="V135" i="12"/>
  <c r="U135" i="12"/>
  <c r="T135" i="12"/>
  <c r="S135" i="12"/>
  <c r="R135" i="12"/>
  <c r="R156" i="12" s="1"/>
  <c r="Q135" i="12"/>
  <c r="P135" i="12"/>
  <c r="O135" i="12"/>
  <c r="N135" i="12"/>
  <c r="M135" i="12"/>
  <c r="L135" i="12"/>
  <c r="K135" i="12"/>
  <c r="K177" i="12" s="1"/>
  <c r="J135" i="12"/>
  <c r="J148" i="12" s="1"/>
  <c r="I135" i="12"/>
  <c r="H135" i="12"/>
  <c r="G135" i="12"/>
  <c r="F135" i="12"/>
  <c r="E135" i="12"/>
  <c r="D135" i="12"/>
  <c r="B132" i="12"/>
  <c r="A172" i="12" s="1"/>
  <c r="Z195" i="12" s="1"/>
  <c r="AF103" i="12"/>
  <c r="Z103" i="12"/>
  <c r="AD103" i="12" s="1"/>
  <c r="Y103" i="12"/>
  <c r="AC103" i="12" s="1"/>
  <c r="C103" i="12"/>
  <c r="AF102" i="12"/>
  <c r="Z102" i="12"/>
  <c r="AD102" i="12" s="1"/>
  <c r="Y102" i="12"/>
  <c r="AC102" i="12" s="1"/>
  <c r="C102" i="12"/>
  <c r="AF101" i="12"/>
  <c r="Z101" i="12"/>
  <c r="AD101" i="12" s="1"/>
  <c r="Y101" i="12"/>
  <c r="AC101" i="12" s="1"/>
  <c r="C101" i="12"/>
  <c r="AF100" i="12"/>
  <c r="Z100" i="12"/>
  <c r="AD100" i="12" s="1"/>
  <c r="Y100" i="12"/>
  <c r="AC100" i="12" s="1"/>
  <c r="C100" i="12"/>
  <c r="AF99" i="12"/>
  <c r="Z99" i="12"/>
  <c r="AD99" i="12" s="1"/>
  <c r="Y99" i="12"/>
  <c r="AC99" i="12" s="1"/>
  <c r="C99" i="12"/>
  <c r="AF98" i="12"/>
  <c r="Z98" i="12"/>
  <c r="AD98" i="12" s="1"/>
  <c r="Y98" i="12"/>
  <c r="AC98" i="12" s="1"/>
  <c r="C98" i="12"/>
  <c r="AF97" i="12"/>
  <c r="Z97" i="12"/>
  <c r="AD97" i="12" s="1"/>
  <c r="Y97" i="12"/>
  <c r="AC97" i="12" s="1"/>
  <c r="C97" i="12"/>
  <c r="AF96" i="12"/>
  <c r="Z96" i="12"/>
  <c r="AD96" i="12" s="1"/>
  <c r="Y96" i="12"/>
  <c r="AC96" i="12" s="1"/>
  <c r="C96" i="12"/>
  <c r="AF95" i="12"/>
  <c r="AC95" i="12"/>
  <c r="Z95" i="12"/>
  <c r="AD95" i="12" s="1"/>
  <c r="Y95" i="12"/>
  <c r="C95" i="12"/>
  <c r="AF94" i="12"/>
  <c r="Z94" i="12"/>
  <c r="AD94" i="12" s="1"/>
  <c r="Y94" i="12"/>
  <c r="AC94" i="12" s="1"/>
  <c r="C94" i="12"/>
  <c r="AF93" i="12"/>
  <c r="AC93" i="12"/>
  <c r="Z93" i="12"/>
  <c r="AD93" i="12" s="1"/>
  <c r="Y93" i="12"/>
  <c r="C93" i="12"/>
  <c r="AF92" i="12"/>
  <c r="Z92" i="12"/>
  <c r="AD92" i="12" s="1"/>
  <c r="Y92" i="12"/>
  <c r="AC92" i="12" s="1"/>
  <c r="C92" i="12"/>
  <c r="AF91" i="12"/>
  <c r="Z91" i="12"/>
  <c r="AD91" i="12" s="1"/>
  <c r="Y91" i="12"/>
  <c r="AC91" i="12" s="1"/>
  <c r="C91" i="12"/>
  <c r="AF90" i="12"/>
  <c r="Z90" i="12"/>
  <c r="AD90" i="12" s="1"/>
  <c r="Y90" i="12"/>
  <c r="AC90" i="12" s="1"/>
  <c r="C90" i="12"/>
  <c r="AF89" i="12"/>
  <c r="Z89" i="12"/>
  <c r="AD89" i="12" s="1"/>
  <c r="Y89" i="12"/>
  <c r="AC89" i="12" s="1"/>
  <c r="C89" i="12"/>
  <c r="AF88" i="12"/>
  <c r="AD88" i="12"/>
  <c r="Z88" i="12"/>
  <c r="Y88" i="12"/>
  <c r="AC88" i="12" s="1"/>
  <c r="C88" i="12"/>
  <c r="AF87" i="12"/>
  <c r="AC87" i="12"/>
  <c r="Z87" i="12"/>
  <c r="AD87" i="12" s="1"/>
  <c r="Y87" i="12"/>
  <c r="C87" i="12"/>
  <c r="AF86" i="12"/>
  <c r="AC86" i="12"/>
  <c r="Z86" i="12"/>
  <c r="AD86" i="12" s="1"/>
  <c r="Y86" i="12"/>
  <c r="C86" i="12"/>
  <c r="AF85" i="12"/>
  <c r="Z85" i="12"/>
  <c r="AD85" i="12" s="1"/>
  <c r="Y85" i="12"/>
  <c r="AC85" i="12" s="1"/>
  <c r="C85" i="12"/>
  <c r="AF84" i="12"/>
  <c r="Z84" i="12"/>
  <c r="AD84" i="12" s="1"/>
  <c r="Y84" i="12"/>
  <c r="AC84" i="12" s="1"/>
  <c r="C84" i="12"/>
  <c r="AF83" i="12"/>
  <c r="Z83" i="12"/>
  <c r="AD83" i="12" s="1"/>
  <c r="Y83" i="12"/>
  <c r="AC83" i="12" s="1"/>
  <c r="C83" i="12"/>
  <c r="AF82" i="12"/>
  <c r="Z82" i="12"/>
  <c r="AD82" i="12" s="1"/>
  <c r="Y82" i="12"/>
  <c r="AC82" i="12" s="1"/>
  <c r="C82" i="12"/>
  <c r="AF81" i="12"/>
  <c r="Z81" i="12"/>
  <c r="AD81" i="12" s="1"/>
  <c r="Y81" i="12"/>
  <c r="AC81" i="12" s="1"/>
  <c r="C81" i="12"/>
  <c r="AF80" i="12"/>
  <c r="AD80" i="12"/>
  <c r="Z80" i="12"/>
  <c r="Y80" i="12"/>
  <c r="AC80" i="12" s="1"/>
  <c r="C80" i="12"/>
  <c r="AF79" i="12"/>
  <c r="AC79" i="12"/>
  <c r="Z79" i="12"/>
  <c r="AD79" i="12" s="1"/>
  <c r="Y79" i="12"/>
  <c r="C79" i="12"/>
  <c r="AF78" i="12"/>
  <c r="AC78" i="12"/>
  <c r="Z78" i="12"/>
  <c r="AD78" i="12" s="1"/>
  <c r="Y78" i="12"/>
  <c r="C78" i="12"/>
  <c r="AF77" i="12"/>
  <c r="Z77" i="12"/>
  <c r="AD77" i="12" s="1"/>
  <c r="Y77" i="12"/>
  <c r="AC77" i="12" s="1"/>
  <c r="C77" i="12"/>
  <c r="AF76" i="12"/>
  <c r="AD76" i="12"/>
  <c r="Z76" i="12"/>
  <c r="Y76" i="12"/>
  <c r="AC76" i="12" s="1"/>
  <c r="C76" i="12"/>
  <c r="AF75" i="12"/>
  <c r="Z75" i="12"/>
  <c r="AD75" i="12" s="1"/>
  <c r="Y75" i="12"/>
  <c r="AC75" i="12" s="1"/>
  <c r="C75" i="12"/>
  <c r="AF74" i="12"/>
  <c r="Z74" i="12"/>
  <c r="AD74" i="12" s="1"/>
  <c r="Y74" i="12"/>
  <c r="AC74" i="12" s="1"/>
  <c r="C74" i="12"/>
  <c r="AF73" i="12"/>
  <c r="Z73" i="12"/>
  <c r="AD73" i="12" s="1"/>
  <c r="Y73" i="12"/>
  <c r="AC73" i="12" s="1"/>
  <c r="C73" i="12"/>
  <c r="AF72" i="12"/>
  <c r="AD72" i="12"/>
  <c r="Z72" i="12"/>
  <c r="Y72" i="12"/>
  <c r="AC72" i="12" s="1"/>
  <c r="C72" i="12"/>
  <c r="AF71" i="12"/>
  <c r="AC71" i="12"/>
  <c r="Z71" i="12"/>
  <c r="AD71" i="12" s="1"/>
  <c r="Y71" i="12"/>
  <c r="C71" i="12"/>
  <c r="AF70" i="12"/>
  <c r="AC70" i="12"/>
  <c r="Z70" i="12"/>
  <c r="AD70" i="12" s="1"/>
  <c r="Y70" i="12"/>
  <c r="C70" i="12"/>
  <c r="AF69" i="12"/>
  <c r="Z69" i="12"/>
  <c r="AD69" i="12" s="1"/>
  <c r="Y69" i="12"/>
  <c r="AC69" i="12" s="1"/>
  <c r="C69" i="12"/>
  <c r="AF68" i="12"/>
  <c r="Z68" i="12"/>
  <c r="AD68" i="12" s="1"/>
  <c r="Y68" i="12"/>
  <c r="AC68" i="12" s="1"/>
  <c r="C68" i="12"/>
  <c r="AF67" i="12"/>
  <c r="Z67" i="12"/>
  <c r="AD67" i="12" s="1"/>
  <c r="Y67" i="12"/>
  <c r="AC67" i="12" s="1"/>
  <c r="C67" i="12"/>
  <c r="AF66" i="12"/>
  <c r="Z66" i="12"/>
  <c r="AD66" i="12" s="1"/>
  <c r="Y66" i="12"/>
  <c r="AC66" i="12" s="1"/>
  <c r="C66" i="12"/>
  <c r="AF65" i="12"/>
  <c r="Z65" i="12"/>
  <c r="AD65" i="12" s="1"/>
  <c r="Y65" i="12"/>
  <c r="AC65" i="12" s="1"/>
  <c r="C65" i="12"/>
  <c r="AF64" i="12"/>
  <c r="AD64" i="12"/>
  <c r="Z64" i="12"/>
  <c r="Y64" i="12"/>
  <c r="AC64" i="12" s="1"/>
  <c r="C64" i="12"/>
  <c r="AF63" i="12"/>
  <c r="AC63" i="12"/>
  <c r="Z63" i="12"/>
  <c r="AD63" i="12" s="1"/>
  <c r="Y63" i="12"/>
  <c r="C63" i="12"/>
  <c r="AF62" i="12"/>
  <c r="AC62" i="12"/>
  <c r="Z62" i="12"/>
  <c r="AD62" i="12" s="1"/>
  <c r="Y62" i="12"/>
  <c r="C62" i="12"/>
  <c r="AF61" i="12"/>
  <c r="Z61" i="12"/>
  <c r="AD61" i="12" s="1"/>
  <c r="Y61" i="12"/>
  <c r="AC61" i="12" s="1"/>
  <c r="C61" i="12"/>
  <c r="AF60" i="12"/>
  <c r="Z60" i="12"/>
  <c r="AD60" i="12" s="1"/>
  <c r="Y60" i="12"/>
  <c r="AC60" i="12" s="1"/>
  <c r="C60" i="12"/>
  <c r="AF59" i="12"/>
  <c r="Z59" i="12"/>
  <c r="AD59" i="12" s="1"/>
  <c r="Y59" i="12"/>
  <c r="AC59" i="12" s="1"/>
  <c r="C59" i="12"/>
  <c r="AF58" i="12"/>
  <c r="Z58" i="12"/>
  <c r="AD58" i="12" s="1"/>
  <c r="Y58" i="12"/>
  <c r="AC58" i="12" s="1"/>
  <c r="C58" i="12"/>
  <c r="AF57" i="12"/>
  <c r="Z57" i="12"/>
  <c r="AD57" i="12" s="1"/>
  <c r="Y57" i="12"/>
  <c r="AC57" i="12" s="1"/>
  <c r="C57" i="12"/>
  <c r="AF56" i="12"/>
  <c r="AD56" i="12"/>
  <c r="Z56" i="12"/>
  <c r="Y56" i="12"/>
  <c r="AC56" i="12" s="1"/>
  <c r="C56" i="12"/>
  <c r="AF55" i="12"/>
  <c r="AC55" i="12"/>
  <c r="Z55" i="12"/>
  <c r="AD55" i="12" s="1"/>
  <c r="Y55" i="12"/>
  <c r="C55" i="12"/>
  <c r="AF54" i="12"/>
  <c r="AC54" i="12"/>
  <c r="Z54" i="12"/>
  <c r="AD54" i="12" s="1"/>
  <c r="Y54" i="12"/>
  <c r="C54" i="12"/>
  <c r="AF53" i="12"/>
  <c r="Z53" i="12"/>
  <c r="AD53" i="12" s="1"/>
  <c r="Y53" i="12"/>
  <c r="AC53" i="12" s="1"/>
  <c r="C53" i="12"/>
  <c r="AF52" i="12"/>
  <c r="Z52" i="12"/>
  <c r="AD52" i="12" s="1"/>
  <c r="Y52" i="12"/>
  <c r="AC52" i="12" s="1"/>
  <c r="C52" i="12"/>
  <c r="AF51" i="12"/>
  <c r="Z51" i="12"/>
  <c r="AD51" i="12" s="1"/>
  <c r="Y51" i="12"/>
  <c r="AC51" i="12" s="1"/>
  <c r="C51" i="12"/>
  <c r="AF50" i="12"/>
  <c r="Z50" i="12"/>
  <c r="AD50" i="12" s="1"/>
  <c r="Y50" i="12"/>
  <c r="AC50" i="12" s="1"/>
  <c r="C50" i="12"/>
  <c r="AF49" i="12"/>
  <c r="Z49" i="12"/>
  <c r="AD49" i="12" s="1"/>
  <c r="Y49" i="12"/>
  <c r="AC49" i="12" s="1"/>
  <c r="C49" i="12"/>
  <c r="AF48" i="12"/>
  <c r="AD48" i="12"/>
  <c r="Z48" i="12"/>
  <c r="Y48" i="12"/>
  <c r="AC48" i="12" s="1"/>
  <c r="C48" i="12"/>
  <c r="AF47" i="12"/>
  <c r="AD47" i="12"/>
  <c r="Z47" i="12"/>
  <c r="Y47" i="12"/>
  <c r="AC47" i="12" s="1"/>
  <c r="C47" i="12"/>
  <c r="AF46" i="12"/>
  <c r="AC46" i="12"/>
  <c r="Z46" i="12"/>
  <c r="AD46" i="12" s="1"/>
  <c r="Y46" i="12"/>
  <c r="C46" i="12"/>
  <c r="AF45" i="12"/>
  <c r="AD45" i="12"/>
  <c r="Z45" i="12"/>
  <c r="Y45" i="12"/>
  <c r="AC45" i="12" s="1"/>
  <c r="C45" i="12"/>
  <c r="AF44" i="12"/>
  <c r="Z44" i="12"/>
  <c r="AD44" i="12" s="1"/>
  <c r="Y44" i="12"/>
  <c r="AC44" i="12" s="1"/>
  <c r="C44" i="12"/>
  <c r="AF43" i="12"/>
  <c r="Z43" i="12"/>
  <c r="AD43" i="12" s="1"/>
  <c r="Y43" i="12"/>
  <c r="AC43" i="12" s="1"/>
  <c r="C43" i="12"/>
  <c r="AF42" i="12"/>
  <c r="Z42" i="12"/>
  <c r="AD42" i="12" s="1"/>
  <c r="Y42" i="12"/>
  <c r="AC42" i="12" s="1"/>
  <c r="C42" i="12"/>
  <c r="AF41" i="12"/>
  <c r="Z41" i="12"/>
  <c r="AD41" i="12" s="1"/>
  <c r="Y41" i="12"/>
  <c r="AC41" i="12" s="1"/>
  <c r="C41" i="12"/>
  <c r="AF40" i="12"/>
  <c r="AD40" i="12"/>
  <c r="Z40" i="12"/>
  <c r="Y40" i="12"/>
  <c r="AC40" i="12" s="1"/>
  <c r="C40" i="12"/>
  <c r="AF39" i="12"/>
  <c r="AD39" i="12"/>
  <c r="Z39" i="12"/>
  <c r="Y39" i="12"/>
  <c r="AC39" i="12" s="1"/>
  <c r="C39" i="12"/>
  <c r="AF38" i="12"/>
  <c r="AC38" i="12"/>
  <c r="Z38" i="12"/>
  <c r="AD38" i="12" s="1"/>
  <c r="Y38" i="12"/>
  <c r="C38" i="12"/>
  <c r="AF37" i="12"/>
  <c r="AD37" i="12"/>
  <c r="Z37" i="12"/>
  <c r="Y37" i="12"/>
  <c r="AC37" i="12" s="1"/>
  <c r="C37" i="12"/>
  <c r="AF36" i="12"/>
  <c r="Z36" i="12"/>
  <c r="AD36" i="12" s="1"/>
  <c r="Y36" i="12"/>
  <c r="AC36" i="12" s="1"/>
  <c r="C36" i="12"/>
  <c r="AF35" i="12"/>
  <c r="Z35" i="12"/>
  <c r="AD35" i="12" s="1"/>
  <c r="Y35" i="12"/>
  <c r="AC35" i="12" s="1"/>
  <c r="C35" i="12"/>
  <c r="AF34" i="12"/>
  <c r="AC34" i="12"/>
  <c r="Z34" i="12"/>
  <c r="AD34" i="12" s="1"/>
  <c r="Y34" i="12"/>
  <c r="C34" i="12"/>
  <c r="AF33" i="12"/>
  <c r="Z33" i="12"/>
  <c r="AD33" i="12" s="1"/>
  <c r="Y33" i="12"/>
  <c r="AC33" i="12" s="1"/>
  <c r="C33" i="12"/>
  <c r="AF32" i="12"/>
  <c r="Z32" i="12"/>
  <c r="AD32" i="12" s="1"/>
  <c r="Y32" i="12"/>
  <c r="AC32" i="12" s="1"/>
  <c r="C32" i="12"/>
  <c r="AF31" i="12"/>
  <c r="AC31" i="12"/>
  <c r="Z31" i="12"/>
  <c r="AD31" i="12" s="1"/>
  <c r="Y31" i="12"/>
  <c r="C31" i="12"/>
  <c r="AF30" i="12"/>
  <c r="AD30" i="12"/>
  <c r="Z30" i="12"/>
  <c r="Y30" i="12"/>
  <c r="AC30" i="12" s="1"/>
  <c r="C30" i="12"/>
  <c r="AF29" i="12"/>
  <c r="Z29" i="12"/>
  <c r="AD29" i="12" s="1"/>
  <c r="Y29" i="12"/>
  <c r="AC29" i="12" s="1"/>
  <c r="C29" i="12"/>
  <c r="AF28" i="12"/>
  <c r="AD28" i="12"/>
  <c r="Z28" i="12"/>
  <c r="Y28" i="12"/>
  <c r="AC28" i="12" s="1"/>
  <c r="W28" i="12"/>
  <c r="W29" i="12" s="1"/>
  <c r="W30" i="12" s="1"/>
  <c r="W31" i="12" s="1"/>
  <c r="W32" i="12" s="1"/>
  <c r="W33" i="12" s="1"/>
  <c r="W34" i="12" s="1"/>
  <c r="W35" i="12" s="1"/>
  <c r="W36" i="12" s="1"/>
  <c r="W37" i="12" s="1"/>
  <c r="W38" i="12" s="1"/>
  <c r="W39" i="12" s="1"/>
  <c r="W40" i="12" s="1"/>
  <c r="W41" i="12" s="1"/>
  <c r="W42" i="12" s="1"/>
  <c r="W43" i="12" s="1"/>
  <c r="W44" i="12" s="1"/>
  <c r="W45" i="12" s="1"/>
  <c r="W46" i="12" s="1"/>
  <c r="W47" i="12" s="1"/>
  <c r="W48" i="12" s="1"/>
  <c r="W49" i="12" s="1"/>
  <c r="W50" i="12" s="1"/>
  <c r="W51" i="12" s="1"/>
  <c r="W52" i="12" s="1"/>
  <c r="W53" i="12" s="1"/>
  <c r="W54" i="12" s="1"/>
  <c r="W55" i="12" s="1"/>
  <c r="W56" i="12" s="1"/>
  <c r="W57" i="12" s="1"/>
  <c r="W58" i="12" s="1"/>
  <c r="W59" i="12" s="1"/>
  <c r="W60" i="12" s="1"/>
  <c r="W61" i="12" s="1"/>
  <c r="W62" i="12" s="1"/>
  <c r="W63" i="12" s="1"/>
  <c r="W64" i="12" s="1"/>
  <c r="W65" i="12" s="1"/>
  <c r="W66" i="12" s="1"/>
  <c r="W67" i="12" s="1"/>
  <c r="W68" i="12" s="1"/>
  <c r="W69" i="12" s="1"/>
  <c r="W70" i="12" s="1"/>
  <c r="W71" i="12" s="1"/>
  <c r="W72" i="12" s="1"/>
  <c r="W73" i="12" s="1"/>
  <c r="W74" i="12" s="1"/>
  <c r="W75" i="12" s="1"/>
  <c r="W76" i="12" s="1"/>
  <c r="W77" i="12" s="1"/>
  <c r="W78" i="12" s="1"/>
  <c r="W79" i="12" s="1"/>
  <c r="W80" i="12" s="1"/>
  <c r="W81" i="12" s="1"/>
  <c r="W82" i="12" s="1"/>
  <c r="W83" i="12" s="1"/>
  <c r="W84" i="12" s="1"/>
  <c r="W85" i="12" s="1"/>
  <c r="W86" i="12" s="1"/>
  <c r="W87" i="12" s="1"/>
  <c r="W88" i="12" s="1"/>
  <c r="W89" i="12" s="1"/>
  <c r="W90" i="12" s="1"/>
  <c r="W91" i="12" s="1"/>
  <c r="W92" i="12" s="1"/>
  <c r="W93" i="12" s="1"/>
  <c r="W94" i="12" s="1"/>
  <c r="W95" i="12" s="1"/>
  <c r="W96" i="12" s="1"/>
  <c r="W97" i="12" s="1"/>
  <c r="W98" i="12" s="1"/>
  <c r="W99" i="12" s="1"/>
  <c r="W100" i="12" s="1"/>
  <c r="W101" i="12" s="1"/>
  <c r="W102" i="12" s="1"/>
  <c r="W103" i="12" s="1"/>
  <c r="A28" i="12"/>
  <c r="N24" i="12"/>
  <c r="V18" i="12"/>
  <c r="D16" i="12"/>
  <c r="C16" i="12"/>
  <c r="B16" i="12"/>
  <c r="E15" i="12"/>
  <c r="E14" i="12"/>
  <c r="T8" i="12"/>
  <c r="N3" i="12"/>
  <c r="O3" i="12" s="1"/>
  <c r="N2" i="12"/>
  <c r="O2" i="12" s="1"/>
  <c r="N1" i="12"/>
  <c r="H21" i="11"/>
  <c r="I21" i="11" s="1"/>
  <c r="D18" i="11"/>
  <c r="F16" i="11"/>
  <c r="F18" i="11" s="1"/>
  <c r="E16" i="11"/>
  <c r="P13" i="11"/>
  <c r="O13" i="11"/>
  <c r="N13" i="11"/>
  <c r="M13" i="11"/>
  <c r="L13" i="11"/>
  <c r="K13" i="11"/>
  <c r="J13" i="11"/>
  <c r="I13" i="11"/>
  <c r="H13" i="11"/>
  <c r="G13" i="11"/>
  <c r="D13" i="11"/>
  <c r="F11" i="11"/>
  <c r="E11" i="11"/>
  <c r="E6" i="11"/>
  <c r="F6" i="11" s="1"/>
  <c r="G6" i="11" s="1"/>
  <c r="H21" i="9"/>
  <c r="X193" i="12" l="1"/>
  <c r="X181" i="12"/>
  <c r="X182" i="12"/>
  <c r="X161" i="12"/>
  <c r="BH199" i="12"/>
  <c r="BH198" i="12"/>
  <c r="L177" i="12"/>
  <c r="T178" i="12"/>
  <c r="T186" i="12"/>
  <c r="T163" i="12"/>
  <c r="AJ194" i="12"/>
  <c r="AJ201" i="12"/>
  <c r="AJ175" i="12"/>
  <c r="AJ173" i="12"/>
  <c r="AV184" i="12"/>
  <c r="AV191" i="12"/>
  <c r="BT211" i="12"/>
  <c r="AZ205" i="12"/>
  <c r="T157" i="12"/>
  <c r="AP200" i="12"/>
  <c r="M171" i="12"/>
  <c r="D162" i="12"/>
  <c r="AC166" i="12"/>
  <c r="N4" i="12"/>
  <c r="T10" i="12"/>
  <c r="T13" i="12" s="1"/>
  <c r="T14" i="12" s="1"/>
  <c r="T16" i="12" s="1"/>
  <c r="M26" i="11"/>
  <c r="I26" i="11"/>
  <c r="O25" i="11"/>
  <c r="K25" i="11"/>
  <c r="G25" i="11"/>
  <c r="M24" i="11"/>
  <c r="I24" i="11"/>
  <c r="S24" i="11" s="1"/>
  <c r="G25" i="17"/>
  <c r="P26" i="11"/>
  <c r="L26" i="11"/>
  <c r="H26" i="11"/>
  <c r="S26" i="11" s="1"/>
  <c r="N25" i="11"/>
  <c r="J25" i="11"/>
  <c r="P24" i="11"/>
  <c r="L24" i="11"/>
  <c r="H24" i="11"/>
  <c r="G26" i="17"/>
  <c r="O26" i="11"/>
  <c r="K26" i="11"/>
  <c r="G26" i="11"/>
  <c r="M25" i="11"/>
  <c r="I25" i="11"/>
  <c r="O24" i="11"/>
  <c r="K24" i="11"/>
  <c r="G24" i="11"/>
  <c r="G24" i="17"/>
  <c r="N26" i="11"/>
  <c r="J26" i="11"/>
  <c r="P25" i="11"/>
  <c r="L25" i="11"/>
  <c r="H25" i="11"/>
  <c r="N24" i="11"/>
  <c r="J24" i="11"/>
  <c r="J176" i="12"/>
  <c r="J168" i="12"/>
  <c r="J147" i="12"/>
  <c r="J146" i="12"/>
  <c r="R186" i="12"/>
  <c r="R176" i="12"/>
  <c r="R189" i="12"/>
  <c r="V165" i="12"/>
  <c r="Z192" i="12"/>
  <c r="Z183" i="12"/>
  <c r="Z163" i="12"/>
  <c r="AD195" i="12"/>
  <c r="AH170" i="12"/>
  <c r="AL187" i="12"/>
  <c r="AL204" i="12"/>
  <c r="AL191" i="12"/>
  <c r="AP199" i="12"/>
  <c r="AP178" i="12"/>
  <c r="AT212" i="12"/>
  <c r="AX193" i="12"/>
  <c r="AX189" i="12"/>
  <c r="AX187" i="12"/>
  <c r="BB191" i="12"/>
  <c r="BF196" i="12"/>
  <c r="BR208" i="12"/>
  <c r="Z164" i="12"/>
  <c r="R158" i="12"/>
  <c r="J167" i="12"/>
  <c r="AA184" i="12"/>
  <c r="W180" i="12"/>
  <c r="K168" i="12"/>
  <c r="AD169" i="12"/>
  <c r="BF195" i="12"/>
  <c r="D141" i="12"/>
  <c r="D170" i="12"/>
  <c r="D161" i="12"/>
  <c r="P174" i="12"/>
  <c r="P169" i="12"/>
  <c r="AB193" i="12"/>
  <c r="AB196" i="12"/>
  <c r="AB199" i="12"/>
  <c r="AB168" i="12"/>
  <c r="AN177" i="12"/>
  <c r="AZ209" i="12"/>
  <c r="AZ189" i="12"/>
  <c r="AZ192" i="12"/>
  <c r="BD196" i="12"/>
  <c r="AK182" i="12"/>
  <c r="AC174" i="12"/>
  <c r="J150" i="12"/>
  <c r="AU200" i="12"/>
  <c r="E16" i="12"/>
  <c r="AP181" i="12"/>
  <c r="F145" i="12"/>
  <c r="K149" i="12"/>
  <c r="R157" i="12"/>
  <c r="T158" i="12"/>
  <c r="V161" i="12"/>
  <c r="K164" i="12"/>
  <c r="AC168" i="12"/>
  <c r="L170" i="12"/>
  <c r="E174" i="12"/>
  <c r="P181" i="12"/>
  <c r="V190" i="12"/>
  <c r="M184" i="12"/>
  <c r="M181" i="12"/>
  <c r="Q183" i="12"/>
  <c r="Q182" i="12"/>
  <c r="U187" i="12"/>
  <c r="U189" i="12"/>
  <c r="U179" i="12"/>
  <c r="AC197" i="12"/>
  <c r="AC195" i="12"/>
  <c r="AC187" i="12"/>
  <c r="AG198" i="12"/>
  <c r="AK195" i="12"/>
  <c r="AK203" i="12"/>
  <c r="AK175" i="12"/>
  <c r="AS211" i="12"/>
  <c r="AS185" i="12"/>
  <c r="AS203" i="12"/>
  <c r="AS183" i="12"/>
  <c r="AW191" i="12"/>
  <c r="BA211" i="12"/>
  <c r="BA192" i="12"/>
  <c r="BE196" i="12"/>
  <c r="BE195" i="12"/>
  <c r="BI204" i="12"/>
  <c r="BM200" i="12"/>
  <c r="BM205" i="12"/>
  <c r="BQ204" i="12"/>
  <c r="BU211" i="12"/>
  <c r="A138" i="12"/>
  <c r="BX211" i="12" s="1"/>
  <c r="E140" i="12"/>
  <c r="A145" i="12"/>
  <c r="BL206" i="12" s="1"/>
  <c r="K148" i="12"/>
  <c r="A151" i="12"/>
  <c r="AX198" i="12" s="1"/>
  <c r="A155" i="12"/>
  <c r="AV200" i="12" s="1"/>
  <c r="S156" i="12"/>
  <c r="S157" i="12"/>
  <c r="A159" i="12"/>
  <c r="Q160" i="12"/>
  <c r="AE166" i="12"/>
  <c r="AG168" i="12"/>
  <c r="A170" i="12"/>
  <c r="AJ203" i="12" s="1"/>
  <c r="M170" i="12"/>
  <c r="E171" i="12"/>
  <c r="I175" i="12"/>
  <c r="AK179" i="12"/>
  <c r="AO181" i="12"/>
  <c r="AO183" i="12"/>
  <c r="AW188" i="12"/>
  <c r="BI198" i="12"/>
  <c r="J181" i="12"/>
  <c r="K237" i="12"/>
  <c r="A205" i="12"/>
  <c r="I211" i="12" s="1"/>
  <c r="A183" i="12"/>
  <c r="A209" i="12"/>
  <c r="D210" i="12" s="1"/>
  <c r="A208" i="12"/>
  <c r="A204" i="12"/>
  <c r="A200" i="12"/>
  <c r="M210" i="12" s="1"/>
  <c r="A195" i="12"/>
  <c r="A193" i="12"/>
  <c r="J200" i="12" s="1"/>
  <c r="A190" i="12"/>
  <c r="U208" i="12" s="1"/>
  <c r="A186" i="12"/>
  <c r="S202" i="12" s="1"/>
  <c r="A181" i="12"/>
  <c r="L190" i="12" s="1"/>
  <c r="A176" i="12"/>
  <c r="X197" i="12" s="1"/>
  <c r="A199" i="12"/>
  <c r="L208" i="12" s="1"/>
  <c r="A196" i="12"/>
  <c r="J203" i="12" s="1"/>
  <c r="A191" i="12"/>
  <c r="R206" i="12" s="1"/>
  <c r="A182" i="12"/>
  <c r="D183" i="12" s="1"/>
  <c r="K179" i="12"/>
  <c r="K184" i="12"/>
  <c r="O202" i="12"/>
  <c r="O212" i="12"/>
  <c r="S192" i="12"/>
  <c r="S176" i="12"/>
  <c r="W211" i="12"/>
  <c r="W203" i="12"/>
  <c r="W190" i="12"/>
  <c r="AA200" i="12"/>
  <c r="AA175" i="12"/>
  <c r="AA185" i="12"/>
  <c r="AI203" i="12"/>
  <c r="AI175" i="12"/>
  <c r="AI192" i="12"/>
  <c r="AM212" i="12"/>
  <c r="AM204" i="12"/>
  <c r="AM177" i="12"/>
  <c r="AM191" i="12"/>
  <c r="AQ201" i="12"/>
  <c r="AQ186" i="12"/>
  <c r="AQ211" i="12"/>
  <c r="AQ179" i="12"/>
  <c r="AQ178" i="12"/>
  <c r="AU202" i="12"/>
  <c r="AU190" i="12"/>
  <c r="AU212" i="12"/>
  <c r="AY208" i="12"/>
  <c r="AY206" i="12"/>
  <c r="AY203" i="12"/>
  <c r="AY192" i="12"/>
  <c r="AY188" i="12"/>
  <c r="BC191" i="12"/>
  <c r="BG209" i="12"/>
  <c r="BG198" i="12"/>
  <c r="BG196" i="12"/>
  <c r="BO202" i="12"/>
  <c r="BO211" i="12"/>
  <c r="BS207" i="12"/>
  <c r="A137" i="12"/>
  <c r="AK171" i="12" s="1"/>
  <c r="A144" i="12"/>
  <c r="AJ177" i="12" s="1"/>
  <c r="E145" i="12"/>
  <c r="A147" i="12"/>
  <c r="AJ180" i="12" s="1"/>
  <c r="E149" i="12"/>
  <c r="M150" i="12"/>
  <c r="K151" i="12"/>
  <c r="A153" i="12"/>
  <c r="A154" i="12"/>
  <c r="X175" i="12" s="1"/>
  <c r="S154" i="12"/>
  <c r="M155" i="12"/>
  <c r="M156" i="12"/>
  <c r="A157" i="12"/>
  <c r="L166" i="12" s="1"/>
  <c r="A158" i="12"/>
  <c r="BA208" i="12" s="1"/>
  <c r="S158" i="12"/>
  <c r="W159" i="12"/>
  <c r="E160" i="12"/>
  <c r="U160" i="12"/>
  <c r="U161" i="12"/>
  <c r="A162" i="12"/>
  <c r="Z185" i="12" s="1"/>
  <c r="A163" i="12"/>
  <c r="AP202" i="12" s="1"/>
  <c r="A164" i="12"/>
  <c r="K172" i="12" s="1"/>
  <c r="M166" i="12"/>
  <c r="A167" i="12"/>
  <c r="AA191" i="12" s="1"/>
  <c r="G168" i="12"/>
  <c r="K170" i="12"/>
  <c r="AI170" i="12"/>
  <c r="O171" i="12"/>
  <c r="AC171" i="12"/>
  <c r="M172" i="12"/>
  <c r="A173" i="12"/>
  <c r="AG173" i="12"/>
  <c r="AK174" i="12"/>
  <c r="AQ180" i="12"/>
  <c r="A192" i="12"/>
  <c r="R207" i="12" s="1"/>
  <c r="AO197" i="12"/>
  <c r="BE199" i="12"/>
  <c r="A202" i="12"/>
  <c r="J209" i="12" s="1"/>
  <c r="BE211" i="12"/>
  <c r="H234" i="12"/>
  <c r="B230" i="12"/>
  <c r="AF258" i="12"/>
  <c r="BB280" i="12"/>
  <c r="BZ304" i="12"/>
  <c r="BZ306" i="12" s="1"/>
  <c r="D34" i="11"/>
  <c r="D35" i="11"/>
  <c r="E35" i="17"/>
  <c r="E33" i="17"/>
  <c r="E34" i="17"/>
  <c r="H21" i="17"/>
  <c r="I7" i="17"/>
  <c r="H25" i="17"/>
  <c r="H26" i="17"/>
  <c r="H24" i="17"/>
  <c r="H21" i="16"/>
  <c r="I6" i="17"/>
  <c r="H17" i="17"/>
  <c r="E35" i="16"/>
  <c r="E30" i="16"/>
  <c r="E33" i="16"/>
  <c r="E34" i="16"/>
  <c r="J6" i="16"/>
  <c r="I17" i="16"/>
  <c r="E18" i="11"/>
  <c r="E33" i="11" s="1"/>
  <c r="A29" i="12"/>
  <c r="M211" i="12"/>
  <c r="AP198" i="12"/>
  <c r="AC185" i="12"/>
  <c r="S175" i="12"/>
  <c r="L168" i="12"/>
  <c r="E161" i="12"/>
  <c r="J166" i="12"/>
  <c r="Y181" i="12"/>
  <c r="AF188" i="12"/>
  <c r="W179" i="12"/>
  <c r="AX206" i="12"/>
  <c r="AZ208" i="12"/>
  <c r="AW205" i="12"/>
  <c r="Z182" i="12"/>
  <c r="AJ192" i="12"/>
  <c r="G163" i="12"/>
  <c r="R174" i="12"/>
  <c r="K167" i="12"/>
  <c r="AA183" i="12"/>
  <c r="T176" i="12"/>
  <c r="X180" i="12"/>
  <c r="AQ203" i="12"/>
  <c r="U181" i="12"/>
  <c r="M173" i="12"/>
  <c r="E165" i="12"/>
  <c r="D164" i="12"/>
  <c r="R178" i="12"/>
  <c r="AH194" i="12"/>
  <c r="J170" i="12"/>
  <c r="AA187" i="12"/>
  <c r="AG193" i="12"/>
  <c r="AI195" i="12"/>
  <c r="N206" i="12"/>
  <c r="J202" i="12"/>
  <c r="L204" i="12"/>
  <c r="R210" i="12"/>
  <c r="E197" i="12"/>
  <c r="BF194" i="12"/>
  <c r="S155" i="12"/>
  <c r="AX186" i="12"/>
  <c r="AC165" i="12"/>
  <c r="R154" i="12"/>
  <c r="BH196" i="12"/>
  <c r="BN202" i="12"/>
  <c r="BA189" i="12"/>
  <c r="L148" i="12"/>
  <c r="AJ172" i="12"/>
  <c r="Z162" i="12"/>
  <c r="M149" i="12"/>
  <c r="BU209" i="12"/>
  <c r="AY187" i="12"/>
  <c r="BW211" i="12"/>
  <c r="F232" i="12"/>
  <c r="N240" i="12"/>
  <c r="AT272" i="12"/>
  <c r="BJ288" i="12"/>
  <c r="F211" i="12"/>
  <c r="F199" i="12"/>
  <c r="F196" i="12"/>
  <c r="F208" i="12"/>
  <c r="F205" i="12"/>
  <c r="F172" i="12"/>
  <c r="F159" i="12"/>
  <c r="F156" i="12"/>
  <c r="F207" i="12"/>
  <c r="F206" i="12"/>
  <c r="F195" i="12"/>
  <c r="F186" i="12"/>
  <c r="F174" i="12"/>
  <c r="F163" i="12"/>
  <c r="F147" i="12"/>
  <c r="F212" i="12"/>
  <c r="F179" i="12"/>
  <c r="F160" i="12"/>
  <c r="F157" i="12"/>
  <c r="F151" i="12"/>
  <c r="F185" i="12"/>
  <c r="F170" i="12"/>
  <c r="F167" i="12"/>
  <c r="F164" i="12"/>
  <c r="F154" i="12"/>
  <c r="F198" i="12"/>
  <c r="F202" i="12"/>
  <c r="F191" i="12"/>
  <c r="F184" i="12"/>
  <c r="F177" i="12"/>
  <c r="F175" i="12"/>
  <c r="F166" i="12"/>
  <c r="F165" i="12"/>
  <c r="F161" i="12"/>
  <c r="F155" i="12"/>
  <c r="F148" i="12"/>
  <c r="F146" i="12"/>
  <c r="AD199" i="12"/>
  <c r="AD196" i="12"/>
  <c r="AD183" i="12"/>
  <c r="AD180" i="12"/>
  <c r="AD178" i="12"/>
  <c r="AD173" i="12"/>
  <c r="AD203" i="12"/>
  <c r="AD201" i="12"/>
  <c r="AD194" i="12"/>
  <c r="AD210" i="12"/>
  <c r="AD185" i="12"/>
  <c r="AD172" i="12"/>
  <c r="AD168" i="12"/>
  <c r="AD190" i="12"/>
  <c r="AD179" i="12"/>
  <c r="AD166" i="12"/>
  <c r="AD165" i="12"/>
  <c r="AD188" i="12"/>
  <c r="AD181" i="12"/>
  <c r="AD209" i="12"/>
  <c r="AD197" i="12"/>
  <c r="AD191" i="12"/>
  <c r="AD175" i="12"/>
  <c r="AD184" i="12"/>
  <c r="AD182" i="12"/>
  <c r="AT211" i="12"/>
  <c r="AT205" i="12"/>
  <c r="AT199" i="12"/>
  <c r="AT196" i="12"/>
  <c r="AT183" i="12"/>
  <c r="AT180" i="12"/>
  <c r="AT204" i="12"/>
  <c r="AT202" i="12"/>
  <c r="AT198" i="12"/>
  <c r="AT197" i="12"/>
  <c r="AT190" i="12"/>
  <c r="AT187" i="12"/>
  <c r="AT207" i="12"/>
  <c r="AT206" i="12"/>
  <c r="AT184" i="12"/>
  <c r="AT181" i="12"/>
  <c r="AT201" i="12"/>
  <c r="AT191" i="12"/>
  <c r="AT182" i="12"/>
  <c r="AT189" i="12"/>
  <c r="BR211" i="12"/>
  <c r="BR207" i="12"/>
  <c r="BR206" i="12"/>
  <c r="BR212" i="12"/>
  <c r="BR210" i="12"/>
  <c r="R167" i="12"/>
  <c r="AX199" i="12"/>
  <c r="J159" i="12"/>
  <c r="D153" i="12"/>
  <c r="AH183" i="12"/>
  <c r="AA176" i="12"/>
  <c r="AQ192" i="12"/>
  <c r="T169" i="12"/>
  <c r="H158" i="12"/>
  <c r="K160" i="12"/>
  <c r="F173" i="12"/>
  <c r="AT186" i="12"/>
  <c r="AM187" i="12"/>
  <c r="E201" i="12"/>
  <c r="K207" i="12"/>
  <c r="BR205" i="12"/>
  <c r="BB207" i="12"/>
  <c r="AM265" i="12"/>
  <c r="BC281" i="12"/>
  <c r="O198" i="12"/>
  <c r="O182" i="12"/>
  <c r="O181" i="12"/>
  <c r="O183" i="12"/>
  <c r="O158" i="12"/>
  <c r="O157" i="12"/>
  <c r="O208" i="12"/>
  <c r="O205" i="12"/>
  <c r="O204" i="12"/>
  <c r="O195" i="12"/>
  <c r="O207" i="12"/>
  <c r="O186" i="12"/>
  <c r="O174" i="12"/>
  <c r="O170" i="12"/>
  <c r="O154" i="12"/>
  <c r="O211" i="12"/>
  <c r="O203" i="12"/>
  <c r="O194" i="12"/>
  <c r="O176" i="12"/>
  <c r="O151" i="12"/>
  <c r="O193" i="12"/>
  <c r="O173" i="12"/>
  <c r="O168" i="12"/>
  <c r="O163" i="12"/>
  <c r="O160" i="12"/>
  <c r="O152" i="12"/>
  <c r="O172" i="12"/>
  <c r="O156" i="12"/>
  <c r="O153" i="12"/>
  <c r="O188" i="12"/>
  <c r="O179" i="12"/>
  <c r="O167" i="12"/>
  <c r="O164" i="12"/>
  <c r="O185" i="12"/>
  <c r="O166" i="12"/>
  <c r="O165" i="12"/>
  <c r="O155" i="12"/>
  <c r="AE209" i="12"/>
  <c r="AE198" i="12"/>
  <c r="AE197" i="12"/>
  <c r="AE182" i="12"/>
  <c r="AE181" i="12"/>
  <c r="AE201" i="12"/>
  <c r="AE192" i="12"/>
  <c r="AE180" i="12"/>
  <c r="AE179" i="12"/>
  <c r="AE175" i="12"/>
  <c r="AE210" i="12"/>
  <c r="AE183" i="12"/>
  <c r="AE170" i="12"/>
  <c r="AE204" i="12"/>
  <c r="AE188" i="12"/>
  <c r="AE185" i="12"/>
  <c r="AE172" i="12"/>
  <c r="AE191" i="12"/>
  <c r="AE199" i="12"/>
  <c r="AE171" i="12"/>
  <c r="AE169" i="12"/>
  <c r="AE211" i="12"/>
  <c r="AE184" i="12"/>
  <c r="AE187" i="12"/>
  <c r="BK198" i="12"/>
  <c r="BK197" i="12"/>
  <c r="BK202" i="12"/>
  <c r="BK199" i="12"/>
  <c r="BK212" i="12"/>
  <c r="BK201" i="12"/>
  <c r="BK204" i="12"/>
  <c r="BK211" i="12"/>
  <c r="BK207" i="12"/>
  <c r="G144" i="12"/>
  <c r="F150" i="12"/>
  <c r="Q162" i="12"/>
  <c r="N166" i="12"/>
  <c r="V167" i="12"/>
  <c r="T170" i="12"/>
  <c r="R198" i="12"/>
  <c r="AC209" i="12"/>
  <c r="V186" i="12"/>
  <c r="R187" i="12"/>
  <c r="AN189" i="12"/>
  <c r="AE190" i="12"/>
  <c r="AS194" i="12"/>
  <c r="N201" i="12"/>
  <c r="AN204" i="12"/>
  <c r="BC207" i="12"/>
  <c r="Q210" i="12"/>
  <c r="AF212" i="12"/>
  <c r="AF210" i="12"/>
  <c r="AF203" i="12"/>
  <c r="AF192" i="12"/>
  <c r="AF187" i="12"/>
  <c r="AF176" i="12"/>
  <c r="AF185" i="12"/>
  <c r="AF172" i="12"/>
  <c r="AF168" i="12"/>
  <c r="AF200" i="12"/>
  <c r="AF191" i="12"/>
  <c r="AF167" i="12"/>
  <c r="AF211" i="12"/>
  <c r="AF197" i="12"/>
  <c r="AF184" i="12"/>
  <c r="AF180" i="12"/>
  <c r="AF177" i="12"/>
  <c r="AF175" i="12"/>
  <c r="AF196" i="12"/>
  <c r="AF189" i="12"/>
  <c r="AF201" i="12"/>
  <c r="AF199" i="12"/>
  <c r="AF183" i="12"/>
  <c r="AF182" i="12"/>
  <c r="AF181" i="12"/>
  <c r="AF171" i="12"/>
  <c r="AF169" i="12"/>
  <c r="AF174" i="12"/>
  <c r="BF192" i="12"/>
  <c r="K145" i="12"/>
  <c r="AQ177" i="12"/>
  <c r="BN200" i="12"/>
  <c r="AJ170" i="12"/>
  <c r="AA161" i="12"/>
  <c r="BQ203" i="12"/>
  <c r="AH168" i="12"/>
  <c r="G141" i="12"/>
  <c r="F143" i="12"/>
  <c r="F149" i="12"/>
  <c r="H152" i="12"/>
  <c r="BF210" i="12"/>
  <c r="Z178" i="12"/>
  <c r="AA179" i="12"/>
  <c r="R170" i="12"/>
  <c r="AX202" i="12"/>
  <c r="AP194" i="12"/>
  <c r="J162" i="12"/>
  <c r="AE165" i="12"/>
  <c r="U170" i="12"/>
  <c r="W177" i="12"/>
  <c r="AV183" i="12"/>
  <c r="AI185" i="12"/>
  <c r="AD186" i="12"/>
  <c r="W194" i="12"/>
  <c r="AE196" i="12"/>
  <c r="AV198" i="12"/>
  <c r="AD200" i="12"/>
  <c r="BL201" i="12"/>
  <c r="BJ203" i="12"/>
  <c r="L205" i="12"/>
  <c r="I206" i="12"/>
  <c r="X207" i="12"/>
  <c r="I208" i="12"/>
  <c r="I205" i="12"/>
  <c r="I201" i="12"/>
  <c r="I178" i="12"/>
  <c r="I202" i="12"/>
  <c r="I199" i="12"/>
  <c r="I196" i="12"/>
  <c r="I182" i="12"/>
  <c r="I170" i="12"/>
  <c r="I161" i="12"/>
  <c r="I154" i="12"/>
  <c r="I198" i="12"/>
  <c r="I197" i="12"/>
  <c r="I210" i="12"/>
  <c r="I173" i="12"/>
  <c r="I166" i="12"/>
  <c r="I165" i="12"/>
  <c r="I150" i="12"/>
  <c r="I149" i="12"/>
  <c r="I177" i="12"/>
  <c r="I148" i="12"/>
  <c r="I144" i="12"/>
  <c r="I159" i="12"/>
  <c r="I169" i="12"/>
  <c r="I189" i="12"/>
  <c r="I187" i="12"/>
  <c r="I145" i="12"/>
  <c r="I174" i="12"/>
  <c r="I162" i="12"/>
  <c r="Q209" i="12"/>
  <c r="Q185" i="12"/>
  <c r="Q178" i="12"/>
  <c r="Q207" i="12"/>
  <c r="Q206" i="12"/>
  <c r="Q186" i="12"/>
  <c r="Q176" i="12"/>
  <c r="Q174" i="12"/>
  <c r="Q170" i="12"/>
  <c r="Q161" i="12"/>
  <c r="Q154" i="12"/>
  <c r="Q196" i="12"/>
  <c r="Q197" i="12"/>
  <c r="Q188" i="12"/>
  <c r="Q187" i="12"/>
  <c r="Q184" i="12"/>
  <c r="Q177" i="12"/>
  <c r="Q166" i="12"/>
  <c r="Q165" i="12"/>
  <c r="Q190" i="12"/>
  <c r="Q168" i="12"/>
  <c r="Q157" i="12"/>
  <c r="Q152" i="12"/>
  <c r="Q204" i="12"/>
  <c r="Q172" i="12"/>
  <c r="Q167" i="12"/>
  <c r="Q156" i="12"/>
  <c r="Q155" i="12"/>
  <c r="Q153" i="12"/>
  <c r="Q175" i="12"/>
  <c r="Q181" i="12"/>
  <c r="Q159" i="12"/>
  <c r="Y194" i="12"/>
  <c r="Y185" i="12"/>
  <c r="Y178" i="12"/>
  <c r="Y212" i="12"/>
  <c r="Y204" i="12"/>
  <c r="Y195" i="12"/>
  <c r="Y191" i="12"/>
  <c r="Y170" i="12"/>
  <c r="Y161" i="12"/>
  <c r="Y208" i="12"/>
  <c r="Y205" i="12"/>
  <c r="Y196" i="12"/>
  <c r="Y193" i="12"/>
  <c r="Y190" i="12"/>
  <c r="Y182" i="12"/>
  <c r="Y166" i="12"/>
  <c r="Y165" i="12"/>
  <c r="Y174" i="12"/>
  <c r="Y198" i="12"/>
  <c r="Y160" i="12"/>
  <c r="Y203" i="12"/>
  <c r="Y179" i="12"/>
  <c r="Y164" i="12"/>
  <c r="Y186" i="12"/>
  <c r="Y176" i="12"/>
  <c r="Y173" i="12"/>
  <c r="Y168" i="12"/>
  <c r="Y163" i="12"/>
  <c r="Y167" i="12"/>
  <c r="AG212" i="12"/>
  <c r="AG201" i="12"/>
  <c r="AG194" i="12"/>
  <c r="AG185" i="12"/>
  <c r="AG178" i="12"/>
  <c r="AG183" i="12"/>
  <c r="AG170" i="12"/>
  <c r="AG204" i="12"/>
  <c r="AG200" i="12"/>
  <c r="AG186" i="12"/>
  <c r="AG176" i="12"/>
  <c r="AG174" i="12"/>
  <c r="AG211" i="12"/>
  <c r="AG197" i="12"/>
  <c r="AG191" i="12"/>
  <c r="AG184" i="12"/>
  <c r="AG177" i="12"/>
  <c r="AG175" i="12"/>
  <c r="AG199" i="12"/>
  <c r="AG192" i="12"/>
  <c r="AG182" i="12"/>
  <c r="AG181" i="12"/>
  <c r="AG171" i="12"/>
  <c r="AG169" i="12"/>
  <c r="AG206" i="12"/>
  <c r="AG189" i="12"/>
  <c r="AG187" i="12"/>
  <c r="AG202" i="12"/>
  <c r="AW201" i="12"/>
  <c r="AW194" i="12"/>
  <c r="AW185" i="12"/>
  <c r="AW207" i="12"/>
  <c r="AW206" i="12"/>
  <c r="AW203" i="12"/>
  <c r="AW192" i="12"/>
  <c r="AW183" i="12"/>
  <c r="AW204" i="12"/>
  <c r="AW197" i="12"/>
  <c r="AW189" i="12"/>
  <c r="AW187" i="12"/>
  <c r="AW199" i="12"/>
  <c r="AW202" i="12"/>
  <c r="AW190" i="12"/>
  <c r="AW209" i="12"/>
  <c r="AW186" i="12"/>
  <c r="BE201" i="12"/>
  <c r="BE194" i="12"/>
  <c r="BE209" i="12"/>
  <c r="BE208" i="12"/>
  <c r="BE205" i="12"/>
  <c r="BE207" i="12"/>
  <c r="BE206" i="12"/>
  <c r="BE192" i="12"/>
  <c r="BE212" i="12"/>
  <c r="BE200" i="12"/>
  <c r="BE210" i="12"/>
  <c r="BE198" i="12"/>
  <c r="BE193" i="12"/>
  <c r="BE191" i="12"/>
  <c r="BU208" i="12"/>
  <c r="BU210" i="12"/>
  <c r="G143" i="12"/>
  <c r="H150" i="12"/>
  <c r="I152" i="12"/>
  <c r="J153" i="12"/>
  <c r="Q158" i="12"/>
  <c r="K163" i="12"/>
  <c r="AC163" i="12"/>
  <c r="U164" i="12"/>
  <c r="V166" i="12"/>
  <c r="I167" i="12"/>
  <c r="AD167" i="12"/>
  <c r="R168" i="12"/>
  <c r="V170" i="12"/>
  <c r="F171" i="12"/>
  <c r="AG172" i="12"/>
  <c r="AM174" i="12"/>
  <c r="O175" i="12"/>
  <c r="AM175" i="12"/>
  <c r="X177" i="12"/>
  <c r="AC178" i="12"/>
  <c r="H179" i="12"/>
  <c r="I180" i="12"/>
  <c r="AB181" i="12"/>
  <c r="D182" i="12"/>
  <c r="AC182" i="12"/>
  <c r="X184" i="12"/>
  <c r="AJ185" i="12"/>
  <c r="G186" i="12"/>
  <c r="AE186" i="12"/>
  <c r="Y189" i="12"/>
  <c r="J190" i="12"/>
  <c r="AG190" i="12"/>
  <c r="W192" i="12"/>
  <c r="AY194" i="12"/>
  <c r="Q195" i="12"/>
  <c r="AS195" i="12"/>
  <c r="AN196" i="12"/>
  <c r="AZ197" i="12"/>
  <c r="T198" i="12"/>
  <c r="AW198" i="12"/>
  <c r="AO199" i="12"/>
  <c r="AE200" i="12"/>
  <c r="BK200" i="12"/>
  <c r="W201" i="12"/>
  <c r="BE202" i="12"/>
  <c r="G203" i="12"/>
  <c r="BK203" i="12"/>
  <c r="AY204" i="12"/>
  <c r="Q205" i="12"/>
  <c r="AD208" i="12"/>
  <c r="I209" i="12"/>
  <c r="AO209" i="12"/>
  <c r="BI210" i="12"/>
  <c r="H143" i="12"/>
  <c r="G147" i="12"/>
  <c r="J164" i="12"/>
  <c r="AC183" i="12"/>
  <c r="V157" i="12"/>
  <c r="V160" i="12"/>
  <c r="M161" i="12"/>
  <c r="F162" i="12"/>
  <c r="Y162" i="12"/>
  <c r="AC190" i="12"/>
  <c r="U182" i="12"/>
  <c r="AP203" i="12"/>
  <c r="E166" i="12"/>
  <c r="V164" i="12"/>
  <c r="M165" i="12"/>
  <c r="W166" i="12"/>
  <c r="AE167" i="12"/>
  <c r="S168" i="12"/>
  <c r="D169" i="12"/>
  <c r="Y169" i="12"/>
  <c r="Q173" i="12"/>
  <c r="AN174" i="12"/>
  <c r="W175" i="12"/>
  <c r="Y177" i="12"/>
  <c r="I179" i="12"/>
  <c r="AH179" i="12"/>
  <c r="K180" i="12"/>
  <c r="AI180" i="12"/>
  <c r="L181" i="12"/>
  <c r="Y184" i="12"/>
  <c r="AW184" i="12"/>
  <c r="T185" i="12"/>
  <c r="AK185" i="12"/>
  <c r="AF186" i="12"/>
  <c r="AB189" i="12"/>
  <c r="AJ190" i="12"/>
  <c r="Y192" i="12"/>
  <c r="AM193" i="12"/>
  <c r="AT195" i="12"/>
  <c r="BE197" i="12"/>
  <c r="H200" i="12"/>
  <c r="BL200" i="12"/>
  <c r="AE202" i="12"/>
  <c r="BM203" i="12"/>
  <c r="AY205" i="12"/>
  <c r="BM210" i="12"/>
  <c r="BJ212" i="12"/>
  <c r="AD256" i="12"/>
  <c r="V211" i="12"/>
  <c r="V196" i="12"/>
  <c r="V183" i="12"/>
  <c r="V180" i="12"/>
  <c r="V210" i="12"/>
  <c r="V201" i="12"/>
  <c r="V192" i="12"/>
  <c r="V179" i="12"/>
  <c r="V175" i="12"/>
  <c r="V159" i="12"/>
  <c r="V156" i="12"/>
  <c r="V212" i="12"/>
  <c r="V209" i="12"/>
  <c r="V163" i="12"/>
  <c r="V182" i="12"/>
  <c r="V181" i="12"/>
  <c r="V177" i="12"/>
  <c r="V206" i="12"/>
  <c r="V187" i="12"/>
  <c r="V202" i="12"/>
  <c r="V195" i="12"/>
  <c r="V189" i="12"/>
  <c r="V174" i="12"/>
  <c r="V171" i="12"/>
  <c r="V162" i="12"/>
  <c r="V158" i="12"/>
  <c r="V205" i="12"/>
  <c r="V200" i="12"/>
  <c r="V198" i="12"/>
  <c r="V178" i="12"/>
  <c r="V176" i="12"/>
  <c r="AL211" i="12"/>
  <c r="AL207" i="12"/>
  <c r="AL206" i="12"/>
  <c r="AL199" i="12"/>
  <c r="AL196" i="12"/>
  <c r="AL183" i="12"/>
  <c r="AL180" i="12"/>
  <c r="AL208" i="12"/>
  <c r="AL205" i="12"/>
  <c r="AL189" i="12"/>
  <c r="AL188" i="12"/>
  <c r="AL181" i="12"/>
  <c r="AL177" i="12"/>
  <c r="AL203" i="12"/>
  <c r="AL194" i="12"/>
  <c r="AL192" i="12"/>
  <c r="AL179" i="12"/>
  <c r="AL175" i="12"/>
  <c r="AL178" i="12"/>
  <c r="AL174" i="12"/>
  <c r="AL198" i="12"/>
  <c r="AL176" i="12"/>
  <c r="AL190" i="12"/>
  <c r="AL172" i="12"/>
  <c r="AL202" i="12"/>
  <c r="AL195" i="12"/>
  <c r="AL186" i="12"/>
  <c r="AL173" i="12"/>
  <c r="BB211" i="12"/>
  <c r="BB199" i="12"/>
  <c r="BB196" i="12"/>
  <c r="BB210" i="12"/>
  <c r="BB212" i="12"/>
  <c r="BB202" i="12"/>
  <c r="BB198" i="12"/>
  <c r="BB197" i="12"/>
  <c r="BB193" i="12"/>
  <c r="BB209" i="12"/>
  <c r="BB204" i="12"/>
  <c r="BB189" i="12"/>
  <c r="BB188" i="12"/>
  <c r="BB190" i="12"/>
  <c r="BB206" i="12"/>
  <c r="BB205" i="12"/>
  <c r="BB208" i="12"/>
  <c r="BB203" i="12"/>
  <c r="BB195" i="12"/>
  <c r="BB194" i="12"/>
  <c r="F144" i="12"/>
  <c r="BF203" i="12"/>
  <c r="BN211" i="12"/>
  <c r="AA172" i="12"/>
  <c r="L157" i="12"/>
  <c r="BO212" i="12"/>
  <c r="AR189" i="12"/>
  <c r="BG204" i="12"/>
  <c r="R166" i="12"/>
  <c r="J158" i="12"/>
  <c r="BI209" i="12"/>
  <c r="R197" i="12"/>
  <c r="E184" i="12"/>
  <c r="AM184" i="12"/>
  <c r="AM189" i="12"/>
  <c r="O241" i="12"/>
  <c r="AU273" i="12"/>
  <c r="BS297" i="12"/>
  <c r="G209" i="12"/>
  <c r="G197" i="12"/>
  <c r="G207" i="12"/>
  <c r="G206" i="12"/>
  <c r="G204" i="12"/>
  <c r="G200" i="12"/>
  <c r="G195" i="12"/>
  <c r="G176" i="12"/>
  <c r="G158" i="12"/>
  <c r="G157" i="12"/>
  <c r="G199" i="12"/>
  <c r="G196" i="12"/>
  <c r="G190" i="12"/>
  <c r="G187" i="12"/>
  <c r="G161" i="12"/>
  <c r="G145" i="12"/>
  <c r="G185" i="12"/>
  <c r="G167" i="12"/>
  <c r="G164" i="12"/>
  <c r="G152" i="12"/>
  <c r="G159" i="12"/>
  <c r="G180" i="12"/>
  <c r="G177" i="12"/>
  <c r="G175" i="12"/>
  <c r="G172" i="12"/>
  <c r="G166" i="12"/>
  <c r="G165" i="12"/>
  <c r="G156" i="12"/>
  <c r="G155" i="12"/>
  <c r="G148" i="12"/>
  <c r="G146" i="12"/>
  <c r="G208" i="12"/>
  <c r="AU211" i="12"/>
  <c r="AU207" i="12"/>
  <c r="AU206" i="12"/>
  <c r="AU198" i="12"/>
  <c r="AU197" i="12"/>
  <c r="AU182" i="12"/>
  <c r="AU181" i="12"/>
  <c r="AU189" i="12"/>
  <c r="AU188" i="12"/>
  <c r="AU184" i="12"/>
  <c r="AU208" i="12"/>
  <c r="AU205" i="12"/>
  <c r="AU203" i="12"/>
  <c r="AU201" i="12"/>
  <c r="AU192" i="12"/>
  <c r="AU191" i="12"/>
  <c r="AU183" i="12"/>
  <c r="AU187" i="12"/>
  <c r="AU204" i="12"/>
  <c r="AU199" i="12"/>
  <c r="I158" i="12"/>
  <c r="Z190" i="12"/>
  <c r="J174" i="12"/>
  <c r="AQ207" i="12"/>
  <c r="AE168" i="12"/>
  <c r="G173" i="12"/>
  <c r="G174" i="12"/>
  <c r="O184" i="12"/>
  <c r="AU186" i="12"/>
  <c r="I188" i="12"/>
  <c r="V191" i="12"/>
  <c r="AM199" i="12"/>
  <c r="BK206" i="12"/>
  <c r="BR209" i="12"/>
  <c r="P212" i="12"/>
  <c r="P203" i="12"/>
  <c r="P187" i="12"/>
  <c r="P176" i="12"/>
  <c r="P208" i="12"/>
  <c r="P205" i="12"/>
  <c r="P204" i="12"/>
  <c r="P195" i="12"/>
  <c r="P168" i="12"/>
  <c r="P152" i="12"/>
  <c r="P206" i="12"/>
  <c r="P199" i="12"/>
  <c r="P196" i="12"/>
  <c r="P182" i="12"/>
  <c r="P167" i="12"/>
  <c r="P164" i="12"/>
  <c r="P151" i="12"/>
  <c r="P186" i="12"/>
  <c r="P173" i="12"/>
  <c r="P160" i="12"/>
  <c r="P157" i="12"/>
  <c r="P184" i="12"/>
  <c r="P175" i="12"/>
  <c r="P161" i="12"/>
  <c r="P209" i="12"/>
  <c r="P185" i="12"/>
  <c r="P172" i="12"/>
  <c r="P170" i="12"/>
  <c r="P166" i="12"/>
  <c r="P165" i="12"/>
  <c r="P156" i="12"/>
  <c r="P155" i="12"/>
  <c r="P154" i="12"/>
  <c r="P153" i="12"/>
  <c r="P180" i="12"/>
  <c r="P177" i="12"/>
  <c r="AV212" i="12"/>
  <c r="AV203" i="12"/>
  <c r="AV192" i="12"/>
  <c r="AV187" i="12"/>
  <c r="AV208" i="12"/>
  <c r="AV205" i="12"/>
  <c r="AV207" i="12"/>
  <c r="AV206" i="12"/>
  <c r="AV201" i="12"/>
  <c r="AV211" i="12"/>
  <c r="AV185" i="12"/>
  <c r="AV182" i="12"/>
  <c r="AV204" i="12"/>
  <c r="AV197" i="12"/>
  <c r="AV189" i="12"/>
  <c r="AV209" i="12"/>
  <c r="AV199" i="12"/>
  <c r="AV196" i="12"/>
  <c r="AV186" i="12"/>
  <c r="BT212" i="12"/>
  <c r="BT209" i="12"/>
  <c r="BT210" i="12"/>
  <c r="BT206" i="12"/>
  <c r="BT208" i="12"/>
  <c r="BF201" i="12"/>
  <c r="AC172" i="12"/>
  <c r="E148" i="12"/>
  <c r="R161" i="12"/>
  <c r="G150" i="12"/>
  <c r="U166" i="12"/>
  <c r="W167" i="12"/>
  <c r="H173" i="12"/>
  <c r="N174" i="12"/>
  <c r="N175" i="12"/>
  <c r="W184" i="12"/>
  <c r="AP187" i="12"/>
  <c r="AT194" i="12"/>
  <c r="AO210" i="12"/>
  <c r="AO201" i="12"/>
  <c r="AO194" i="12"/>
  <c r="AO185" i="12"/>
  <c r="AO178" i="12"/>
  <c r="AO192" i="12"/>
  <c r="AO200" i="12"/>
  <c r="AO195" i="12"/>
  <c r="AO191" i="12"/>
  <c r="AO206" i="12"/>
  <c r="AO190" i="12"/>
  <c r="AO208" i="12"/>
  <c r="AO198" i="12"/>
  <c r="AO179" i="12"/>
  <c r="AO184" i="12"/>
  <c r="AO177" i="12"/>
  <c r="AO175" i="12"/>
  <c r="AO205" i="12"/>
  <c r="AO193" i="12"/>
  <c r="AO180" i="12"/>
  <c r="G149" i="12"/>
  <c r="I151" i="12"/>
  <c r="L161" i="12"/>
  <c r="L165" i="12"/>
  <c r="D138" i="12"/>
  <c r="F142" i="12"/>
  <c r="I143" i="12"/>
  <c r="H147" i="12"/>
  <c r="N153" i="12"/>
  <c r="H157" i="12"/>
  <c r="O159" i="12"/>
  <c r="G160" i="12"/>
  <c r="G162" i="12"/>
  <c r="R163" i="12"/>
  <c r="W164" i="12"/>
  <c r="N165" i="12"/>
  <c r="X166" i="12"/>
  <c r="AG167" i="12"/>
  <c r="T168" i="12"/>
  <c r="Z169" i="12"/>
  <c r="AD170" i="12"/>
  <c r="T173" i="12"/>
  <c r="G178" i="12"/>
  <c r="M182" i="12"/>
  <c r="AL182" i="12"/>
  <c r="AX184" i="12"/>
  <c r="AH186" i="12"/>
  <c r="V188" i="12"/>
  <c r="AT188" i="12"/>
  <c r="F189" i="12"/>
  <c r="AD189" i="12"/>
  <c r="AP190" i="12"/>
  <c r="K191" i="12"/>
  <c r="V193" i="12"/>
  <c r="F194" i="12"/>
  <c r="AU195" i="12"/>
  <c r="AL197" i="12"/>
  <c r="AD198" i="12"/>
  <c r="AY199" i="12"/>
  <c r="Q200" i="12"/>
  <c r="AZ201" i="12"/>
  <c r="AF202" i="12"/>
  <c r="BG202" i="12"/>
  <c r="AO207" i="12"/>
  <c r="BU207" i="12"/>
  <c r="BK208" i="12"/>
  <c r="G212" i="12"/>
  <c r="BU212" i="12"/>
  <c r="V248" i="12"/>
  <c r="AL264" i="12"/>
  <c r="BR296" i="12"/>
  <c r="N211" i="12"/>
  <c r="N210" i="12"/>
  <c r="N183" i="12"/>
  <c r="N180" i="12"/>
  <c r="N185" i="12"/>
  <c r="N172" i="12"/>
  <c r="N159" i="12"/>
  <c r="N156" i="12"/>
  <c r="N204" i="12"/>
  <c r="N168" i="12"/>
  <c r="N163" i="12"/>
  <c r="N152" i="12"/>
  <c r="N178" i="12"/>
  <c r="N171" i="12"/>
  <c r="N169" i="12"/>
  <c r="N162" i="12"/>
  <c r="N158" i="12"/>
  <c r="N150" i="12"/>
  <c r="N167" i="12"/>
  <c r="N164" i="12"/>
  <c r="N207" i="12"/>
  <c r="N203" i="12"/>
  <c r="N194" i="12"/>
  <c r="N151" i="12"/>
  <c r="N192" i="12"/>
  <c r="N170" i="12"/>
  <c r="N154" i="12"/>
  <c r="N197" i="12"/>
  <c r="N193" i="12"/>
  <c r="N173" i="12"/>
  <c r="N157" i="12"/>
  <c r="N179" i="12"/>
  <c r="N148" i="12"/>
  <c r="BJ211" i="12"/>
  <c r="BJ204" i="12"/>
  <c r="BJ199" i="12"/>
  <c r="BJ196" i="12"/>
  <c r="BJ200" i="12"/>
  <c r="BJ210" i="12"/>
  <c r="BJ202" i="12"/>
  <c r="BJ198" i="12"/>
  <c r="BJ197" i="12"/>
  <c r="BJ205" i="12"/>
  <c r="BJ201" i="12"/>
  <c r="BJ207" i="12"/>
  <c r="D149" i="12"/>
  <c r="E155" i="12"/>
  <c r="BI211" i="12"/>
  <c r="BA203" i="12"/>
  <c r="AJ186" i="12"/>
  <c r="U171" i="12"/>
  <c r="D154" i="12"/>
  <c r="V172" i="12"/>
  <c r="AD174" i="12"/>
  <c r="N184" i="12"/>
  <c r="U200" i="12"/>
  <c r="BH209" i="12"/>
  <c r="AE257" i="12"/>
  <c r="G233" i="12"/>
  <c r="W212" i="12"/>
  <c r="W210" i="12"/>
  <c r="W182" i="12"/>
  <c r="W181" i="12"/>
  <c r="W172" i="12"/>
  <c r="W158" i="12"/>
  <c r="W157" i="12"/>
  <c r="W200" i="12"/>
  <c r="W191" i="12"/>
  <c r="W176" i="12"/>
  <c r="W161" i="12"/>
  <c r="W206" i="12"/>
  <c r="W196" i="12"/>
  <c r="W187" i="12"/>
  <c r="W183" i="12"/>
  <c r="W208" i="12"/>
  <c r="W202" i="12"/>
  <c r="W189" i="12"/>
  <c r="W174" i="12"/>
  <c r="W171" i="12"/>
  <c r="W162" i="12"/>
  <c r="W168" i="12"/>
  <c r="W163" i="12"/>
  <c r="W160" i="12"/>
  <c r="W178" i="12"/>
  <c r="AM209" i="12"/>
  <c r="AM198" i="12"/>
  <c r="AM197" i="12"/>
  <c r="AM182" i="12"/>
  <c r="AM181" i="12"/>
  <c r="AM207" i="12"/>
  <c r="AM206" i="12"/>
  <c r="AM178" i="12"/>
  <c r="AM173" i="12"/>
  <c r="AM203" i="12"/>
  <c r="AM194" i="12"/>
  <c r="AM192" i="12"/>
  <c r="AM196" i="12"/>
  <c r="AM176" i="12"/>
  <c r="AM210" i="12"/>
  <c r="AM195" i="12"/>
  <c r="AM188" i="12"/>
  <c r="AM200" i="12"/>
  <c r="AM190" i="12"/>
  <c r="AM179" i="12"/>
  <c r="AM208" i="12"/>
  <c r="BC209" i="12"/>
  <c r="BC208" i="12"/>
  <c r="BC205" i="12"/>
  <c r="BC198" i="12"/>
  <c r="BC197" i="12"/>
  <c r="BC212" i="12"/>
  <c r="BC199" i="12"/>
  <c r="BC196" i="12"/>
  <c r="BC193" i="12"/>
  <c r="BC190" i="12"/>
  <c r="BC204" i="12"/>
  <c r="BC206" i="12"/>
  <c r="BC203" i="12"/>
  <c r="BC195" i="12"/>
  <c r="BC194" i="12"/>
  <c r="BC200" i="12"/>
  <c r="BC210" i="12"/>
  <c r="BC192" i="12"/>
  <c r="BS209" i="12"/>
  <c r="BS211" i="12"/>
  <c r="BS212" i="12"/>
  <c r="BS210" i="12"/>
  <c r="BS206" i="12"/>
  <c r="BS208" i="12"/>
  <c r="F141" i="12"/>
  <c r="X172" i="12"/>
  <c r="AE174" i="12"/>
  <c r="F193" i="12"/>
  <c r="AH203" i="12"/>
  <c r="K204" i="12"/>
  <c r="AM205" i="12"/>
  <c r="BS205" i="12"/>
  <c r="BS214" i="12" s="1"/>
  <c r="AL209" i="12"/>
  <c r="O1" i="12"/>
  <c r="O4" i="12" s="1"/>
  <c r="H209" i="12"/>
  <c r="H187" i="12"/>
  <c r="H176" i="12"/>
  <c r="H186" i="12"/>
  <c r="H174" i="12"/>
  <c r="H168" i="12"/>
  <c r="H163" i="12"/>
  <c r="H196" i="12"/>
  <c r="H193" i="12"/>
  <c r="H198" i="12"/>
  <c r="H197" i="12"/>
  <c r="H188" i="12"/>
  <c r="H184" i="12"/>
  <c r="H177" i="12"/>
  <c r="H167" i="12"/>
  <c r="H164" i="12"/>
  <c r="H151" i="12"/>
  <c r="H148" i="12"/>
  <c r="H210" i="12"/>
  <c r="H175" i="12"/>
  <c r="H172" i="12"/>
  <c r="H166" i="12"/>
  <c r="H165" i="12"/>
  <c r="H156" i="12"/>
  <c r="H153" i="12"/>
  <c r="H146" i="12"/>
  <c r="H149" i="12"/>
  <c r="H145" i="12"/>
  <c r="H208" i="12"/>
  <c r="H191" i="12"/>
  <c r="H181" i="12"/>
  <c r="H161" i="12"/>
  <c r="H195" i="12"/>
  <c r="H205" i="12"/>
  <c r="H159" i="12"/>
  <c r="H178" i="12"/>
  <c r="X212" i="12"/>
  <c r="X203" i="12"/>
  <c r="X192" i="12"/>
  <c r="X176" i="12"/>
  <c r="X183" i="12"/>
  <c r="X168" i="12"/>
  <c r="X163" i="12"/>
  <c r="X204" i="12"/>
  <c r="X200" i="12"/>
  <c r="X195" i="12"/>
  <c r="X174" i="12"/>
  <c r="X167" i="12"/>
  <c r="X164" i="12"/>
  <c r="X202" i="12"/>
  <c r="X189" i="12"/>
  <c r="X171" i="12"/>
  <c r="X169" i="12"/>
  <c r="X162" i="12"/>
  <c r="X178" i="12"/>
  <c r="X158" i="12"/>
  <c r="X160" i="12"/>
  <c r="X194" i="12"/>
  <c r="X190" i="12"/>
  <c r="X173" i="12"/>
  <c r="AN192" i="12"/>
  <c r="AN176" i="12"/>
  <c r="AN211" i="12"/>
  <c r="AN201" i="12"/>
  <c r="AN194" i="12"/>
  <c r="AN180" i="12"/>
  <c r="AN179" i="12"/>
  <c r="AN175" i="12"/>
  <c r="AN210" i="12"/>
  <c r="AN183" i="12"/>
  <c r="AN195" i="12"/>
  <c r="AN206" i="12"/>
  <c r="AN200" i="12"/>
  <c r="AN190" i="12"/>
  <c r="AN205" i="12"/>
  <c r="AN193" i="12"/>
  <c r="AN191" i="12"/>
  <c r="AN208" i="12"/>
  <c r="AN198" i="12"/>
  <c r="AN188" i="12"/>
  <c r="AN185" i="12"/>
  <c r="BD212" i="12"/>
  <c r="BD211" i="12"/>
  <c r="BD207" i="12"/>
  <c r="BD206" i="12"/>
  <c r="BD192" i="12"/>
  <c r="BD204" i="12"/>
  <c r="BD198" i="12"/>
  <c r="BD197" i="12"/>
  <c r="BD209" i="12"/>
  <c r="BD208" i="12"/>
  <c r="BD205" i="12"/>
  <c r="BD201" i="12"/>
  <c r="BD194" i="12"/>
  <c r="BD195" i="12"/>
  <c r="BD200" i="12"/>
  <c r="BD210" i="12"/>
  <c r="BD193" i="12"/>
  <c r="BD191" i="12"/>
  <c r="BL212" i="12"/>
  <c r="BL208" i="12"/>
  <c r="BL205" i="12"/>
  <c r="BL203" i="12"/>
  <c r="BL202" i="12"/>
  <c r="BL199" i="12"/>
  <c r="BL198" i="12"/>
  <c r="BL204" i="12"/>
  <c r="BL207" i="12"/>
  <c r="BL209" i="12"/>
  <c r="H144" i="12"/>
  <c r="G151" i="12"/>
  <c r="AP195" i="12"/>
  <c r="AH187" i="12"/>
  <c r="AA180" i="12"/>
  <c r="U174" i="12"/>
  <c r="Z179" i="12"/>
  <c r="P158" i="12"/>
  <c r="K161" i="12"/>
  <c r="J163" i="12"/>
  <c r="Q169" i="12"/>
  <c r="S171" i="12"/>
  <c r="AI188" i="12"/>
  <c r="AO189" i="12"/>
  <c r="AF190" i="12"/>
  <c r="X191" i="12"/>
  <c r="AP192" i="12"/>
  <c r="AN199" i="12"/>
  <c r="AK201" i="12"/>
  <c r="F203" i="12"/>
  <c r="AP206" i="12"/>
  <c r="AN209" i="12"/>
  <c r="AP211" i="12"/>
  <c r="BG212" i="12"/>
  <c r="BM207" i="12"/>
  <c r="BM206" i="12"/>
  <c r="BM201" i="12"/>
  <c r="BM204" i="12"/>
  <c r="BM209" i="12"/>
  <c r="BM199" i="12"/>
  <c r="BM202" i="12"/>
  <c r="K159" i="12"/>
  <c r="S16" i="11"/>
  <c r="D196" i="12"/>
  <c r="L211" i="12"/>
  <c r="F140" i="12"/>
  <c r="G142" i="12"/>
  <c r="I146" i="12"/>
  <c r="I147" i="12"/>
  <c r="N149" i="12"/>
  <c r="O150" i="12"/>
  <c r="Q151" i="12"/>
  <c r="R152" i="12"/>
  <c r="K156" i="12"/>
  <c r="I157" i="12"/>
  <c r="P159" i="12"/>
  <c r="H160" i="12"/>
  <c r="H162" i="12"/>
  <c r="AB162" i="12"/>
  <c r="I164" i="12"/>
  <c r="AD164" i="12"/>
  <c r="M178" i="12"/>
  <c r="R183" i="12"/>
  <c r="AA192" i="12"/>
  <c r="K176" i="12"/>
  <c r="AF170" i="12"/>
  <c r="AD171" i="12"/>
  <c r="V173" i="12"/>
  <c r="Y175" i="12"/>
  <c r="F176" i="12"/>
  <c r="AH177" i="12"/>
  <c r="AN178" i="12"/>
  <c r="O180" i="12"/>
  <c r="AM180" i="12"/>
  <c r="N181" i="12"/>
  <c r="AN181" i="12"/>
  <c r="N182" i="12"/>
  <c r="AN182" i="12"/>
  <c r="AH184" i="12"/>
  <c r="X185" i="12"/>
  <c r="AT185" i="12"/>
  <c r="AO186" i="12"/>
  <c r="AD187" i="12"/>
  <c r="W188" i="12"/>
  <c r="AV188" i="12"/>
  <c r="AE189" i="12"/>
  <c r="U190" i="12"/>
  <c r="AS190" i="12"/>
  <c r="L191" i="12"/>
  <c r="AK191" i="12"/>
  <c r="BB192" i="12"/>
  <c r="W193" i="12"/>
  <c r="AV193" i="12"/>
  <c r="G194" i="12"/>
  <c r="AU196" i="12"/>
  <c r="AN197" i="12"/>
  <c r="AF198" i="12"/>
  <c r="X199" i="12"/>
  <c r="BD199" i="12"/>
  <c r="AT200" i="12"/>
  <c r="BA201" i="12"/>
  <c r="AO202" i="12"/>
  <c r="AT203" i="12"/>
  <c r="D204" i="12"/>
  <c r="BK205" i="12"/>
  <c r="AP207" i="12"/>
  <c r="BM208" i="12"/>
  <c r="U209" i="12"/>
  <c r="X211" i="12"/>
  <c r="BC211" i="12"/>
  <c r="AO212" i="12"/>
  <c r="E231" i="12"/>
  <c r="M239" i="12"/>
  <c r="U247" i="12"/>
  <c r="AC255" i="12"/>
  <c r="AK263" i="12"/>
  <c r="AS271" i="12"/>
  <c r="BI287" i="12"/>
  <c r="BQ295" i="12"/>
  <c r="BY303" i="12"/>
  <c r="K150" i="12"/>
  <c r="Z170" i="12"/>
  <c r="AH178" i="12"/>
  <c r="D191" i="12"/>
  <c r="AR201" i="12"/>
  <c r="K210" i="12"/>
  <c r="K190" i="12"/>
  <c r="K189" i="12"/>
  <c r="K181" i="12"/>
  <c r="K166" i="12"/>
  <c r="K165" i="12"/>
  <c r="K212" i="12"/>
  <c r="K203" i="12"/>
  <c r="K201" i="12"/>
  <c r="K194" i="12"/>
  <c r="K175" i="12"/>
  <c r="K169" i="12"/>
  <c r="K162" i="12"/>
  <c r="K153" i="12"/>
  <c r="K146" i="12"/>
  <c r="S211" i="12"/>
  <c r="S208" i="12"/>
  <c r="S207" i="12"/>
  <c r="S206" i="12"/>
  <c r="S190" i="12"/>
  <c r="S189" i="12"/>
  <c r="S174" i="12"/>
  <c r="S173" i="12"/>
  <c r="S198" i="12"/>
  <c r="S197" i="12"/>
  <c r="S187" i="12"/>
  <c r="S184" i="12"/>
  <c r="S177" i="12"/>
  <c r="S180" i="12"/>
  <c r="S179" i="12"/>
  <c r="S178" i="12"/>
  <c r="S169" i="12"/>
  <c r="S162" i="12"/>
  <c r="S153" i="12"/>
  <c r="AA210" i="12"/>
  <c r="AA205" i="12"/>
  <c r="AA207" i="12"/>
  <c r="AA206" i="12"/>
  <c r="AA196" i="12"/>
  <c r="AA193" i="12"/>
  <c r="AA182" i="12"/>
  <c r="AA166" i="12"/>
  <c r="AA165" i="12"/>
  <c r="AA198" i="12"/>
  <c r="AA197" i="12"/>
  <c r="AA188" i="12"/>
  <c r="AA181" i="12"/>
  <c r="AA169" i="12"/>
  <c r="AA162" i="12"/>
  <c r="AI190" i="12"/>
  <c r="AI189" i="12"/>
  <c r="AI174" i="12"/>
  <c r="AI173" i="12"/>
  <c r="AI204" i="12"/>
  <c r="AI191" i="12"/>
  <c r="AI186" i="12"/>
  <c r="AI176" i="12"/>
  <c r="AI205" i="12"/>
  <c r="AI202" i="12"/>
  <c r="AI199" i="12"/>
  <c r="AI196" i="12"/>
  <c r="AI193" i="12"/>
  <c r="AI208" i="12"/>
  <c r="AI206" i="12"/>
  <c r="AI187" i="12"/>
  <c r="AI184" i="12"/>
  <c r="AI177" i="12"/>
  <c r="AI169" i="12"/>
  <c r="AQ210" i="12"/>
  <c r="AQ204" i="12"/>
  <c r="AQ190" i="12"/>
  <c r="AQ200" i="12"/>
  <c r="AQ195" i="12"/>
  <c r="AQ191" i="12"/>
  <c r="AQ212" i="12"/>
  <c r="AQ209" i="12"/>
  <c r="AQ202" i="12"/>
  <c r="AQ199" i="12"/>
  <c r="AQ196" i="12"/>
  <c r="AQ193" i="12"/>
  <c r="AQ182" i="12"/>
  <c r="AY210" i="12"/>
  <c r="AY212" i="12"/>
  <c r="AY190" i="12"/>
  <c r="AY189" i="12"/>
  <c r="AY185" i="12"/>
  <c r="AY200" i="12"/>
  <c r="AY195" i="12"/>
  <c r="AY191" i="12"/>
  <c r="AY186" i="12"/>
  <c r="BG210" i="12"/>
  <c r="BG208" i="12"/>
  <c r="BG207" i="12"/>
  <c r="BG206" i="12"/>
  <c r="BG203" i="12"/>
  <c r="BG201" i="12"/>
  <c r="BG194" i="12"/>
  <c r="BG211" i="12"/>
  <c r="BG200" i="12"/>
  <c r="BG195" i="12"/>
  <c r="BO210" i="12"/>
  <c r="BO209" i="12"/>
  <c r="BO205" i="12"/>
  <c r="BO203" i="12"/>
  <c r="BO201" i="12"/>
  <c r="BO208" i="12"/>
  <c r="BO207" i="12"/>
  <c r="BO206" i="12"/>
  <c r="BW210" i="12"/>
  <c r="BW212" i="12"/>
  <c r="BW209" i="12"/>
  <c r="E139" i="12"/>
  <c r="K147" i="12"/>
  <c r="J149" i="12"/>
  <c r="L150" i="12"/>
  <c r="M151" i="12"/>
  <c r="D152" i="12"/>
  <c r="M152" i="12"/>
  <c r="E154" i="12"/>
  <c r="E156" i="12"/>
  <c r="K158" i="12"/>
  <c r="R159" i="12"/>
  <c r="M163" i="12"/>
  <c r="E164" i="12"/>
  <c r="AA164" i="12"/>
  <c r="AB165" i="12"/>
  <c r="AB166" i="12"/>
  <c r="AA167" i="12"/>
  <c r="M168" i="12"/>
  <c r="J169" i="12"/>
  <c r="E170" i="12"/>
  <c r="AA170" i="12"/>
  <c r="K171" i="12"/>
  <c r="E172" i="12"/>
  <c r="AB172" i="12"/>
  <c r="AH174" i="12"/>
  <c r="L176" i="12"/>
  <c r="AK176" i="12"/>
  <c r="R177" i="12"/>
  <c r="AP177" i="12"/>
  <c r="K178" i="12"/>
  <c r="AI178" i="12"/>
  <c r="AC180" i="12"/>
  <c r="AP180" i="12"/>
  <c r="AQ181" i="12"/>
  <c r="AR182" i="12"/>
  <c r="S183" i="12"/>
  <c r="AR183" i="12"/>
  <c r="AP184" i="12"/>
  <c r="AB185" i="12"/>
  <c r="AS187" i="12"/>
  <c r="AB188" i="12"/>
  <c r="AZ188" i="12"/>
  <c r="AX190" i="12"/>
  <c r="AB192" i="12"/>
  <c r="AR192" i="12"/>
  <c r="T196" i="12"/>
  <c r="AQ197" i="12"/>
  <c r="BG197" i="12"/>
  <c r="K198" i="12"/>
  <c r="S199" i="12"/>
  <c r="AS201" i="12"/>
  <c r="BI201" i="12"/>
  <c r="L151" i="12"/>
  <c r="L152" i="12"/>
  <c r="Z165" i="12"/>
  <c r="Z166" i="12"/>
  <c r="AJ176" i="12"/>
  <c r="AP182" i="12"/>
  <c r="AQ183" i="12"/>
  <c r="AK194" i="12"/>
  <c r="BF197" i="12"/>
  <c r="BG199" i="12"/>
  <c r="BN206" i="12"/>
  <c r="D200" i="12"/>
  <c r="D184" i="12"/>
  <c r="D209" i="12"/>
  <c r="D203" i="12"/>
  <c r="D201" i="12"/>
  <c r="D194" i="12"/>
  <c r="D192" i="12"/>
  <c r="D175" i="12"/>
  <c r="D171" i="12"/>
  <c r="D160" i="12"/>
  <c r="D155" i="12"/>
  <c r="D205" i="12"/>
  <c r="D206" i="12"/>
  <c r="D172" i="12"/>
  <c r="D159" i="12"/>
  <c r="D156" i="12"/>
  <c r="D143" i="12"/>
  <c r="D140" i="12"/>
  <c r="L200" i="12"/>
  <c r="L195" i="12"/>
  <c r="L179" i="12"/>
  <c r="L210" i="12"/>
  <c r="L180" i="12"/>
  <c r="L178" i="12"/>
  <c r="L173" i="12"/>
  <c r="L171" i="12"/>
  <c r="L160" i="12"/>
  <c r="L155" i="12"/>
  <c r="L212" i="12"/>
  <c r="L203" i="12"/>
  <c r="L201" i="12"/>
  <c r="L192" i="12"/>
  <c r="L209" i="12"/>
  <c r="L185" i="12"/>
  <c r="L183" i="12"/>
  <c r="L172" i="12"/>
  <c r="L159" i="12"/>
  <c r="L156" i="12"/>
  <c r="T207" i="12"/>
  <c r="T200" i="12"/>
  <c r="T184" i="12"/>
  <c r="T179" i="12"/>
  <c r="T189" i="12"/>
  <c r="T188" i="12"/>
  <c r="T181" i="12"/>
  <c r="T171" i="12"/>
  <c r="T160" i="12"/>
  <c r="T155" i="12"/>
  <c r="T210" i="12"/>
  <c r="T203" i="12"/>
  <c r="T175" i="12"/>
  <c r="T159" i="12"/>
  <c r="T156" i="12"/>
  <c r="AB207" i="12"/>
  <c r="AB211" i="12"/>
  <c r="AB208" i="12"/>
  <c r="AB206" i="12"/>
  <c r="AB195" i="12"/>
  <c r="AB184" i="12"/>
  <c r="AB179" i="12"/>
  <c r="AB198" i="12"/>
  <c r="AB197" i="12"/>
  <c r="AB187" i="12"/>
  <c r="AB177" i="12"/>
  <c r="AB171" i="12"/>
  <c r="AB180" i="12"/>
  <c r="AB178" i="12"/>
  <c r="AB173" i="12"/>
  <c r="AJ207" i="12"/>
  <c r="AJ204" i="12"/>
  <c r="AJ205" i="12"/>
  <c r="AJ200" i="12"/>
  <c r="AJ195" i="12"/>
  <c r="AJ184" i="12"/>
  <c r="AJ179" i="12"/>
  <c r="AJ209" i="12"/>
  <c r="AJ202" i="12"/>
  <c r="AJ196" i="12"/>
  <c r="AJ193" i="12"/>
  <c r="AJ174" i="12"/>
  <c r="AJ171" i="12"/>
  <c r="AJ206" i="12"/>
  <c r="AJ197" i="12"/>
  <c r="AJ189" i="12"/>
  <c r="AJ188" i="12"/>
  <c r="AJ181" i="12"/>
  <c r="AR204" i="12"/>
  <c r="AR209" i="12"/>
  <c r="AR200" i="12"/>
  <c r="AR195" i="12"/>
  <c r="AR184" i="12"/>
  <c r="AR179" i="12"/>
  <c r="AR210" i="12"/>
  <c r="AR186" i="12"/>
  <c r="AR212" i="12"/>
  <c r="AR202" i="12"/>
  <c r="AR199" i="12"/>
  <c r="AR196" i="12"/>
  <c r="AR193" i="12"/>
  <c r="AR205" i="12"/>
  <c r="AR198" i="12"/>
  <c r="AR197" i="12"/>
  <c r="AR187" i="12"/>
  <c r="AZ207" i="12"/>
  <c r="AZ204" i="12"/>
  <c r="AZ200" i="12"/>
  <c r="AZ195" i="12"/>
  <c r="AZ191" i="12"/>
  <c r="AZ210" i="12"/>
  <c r="AZ202" i="12"/>
  <c r="AZ199" i="12"/>
  <c r="AZ196" i="12"/>
  <c r="AZ193" i="12"/>
  <c r="BH204" i="12"/>
  <c r="BH212" i="12"/>
  <c r="BH210" i="12"/>
  <c r="BH200" i="12"/>
  <c r="BH195" i="12"/>
  <c r="BH211" i="12"/>
  <c r="BP207" i="12"/>
  <c r="BP204" i="12"/>
  <c r="BP205" i="12"/>
  <c r="BP203" i="12"/>
  <c r="BP208" i="12"/>
  <c r="BP206" i="12"/>
  <c r="BP211" i="12"/>
  <c r="BX212" i="12"/>
  <c r="L147" i="12"/>
  <c r="D157" i="12"/>
  <c r="S159" i="12"/>
  <c r="S161" i="12"/>
  <c r="L162" i="12"/>
  <c r="D163" i="12"/>
  <c r="AB164" i="12"/>
  <c r="AB167" i="12"/>
  <c r="D168" i="12"/>
  <c r="Z168" i="12"/>
  <c r="L169" i="12"/>
  <c r="AB170" i="12"/>
  <c r="D173" i="12"/>
  <c r="T177" i="12"/>
  <c r="AJ178" i="12"/>
  <c r="AR181" i="12"/>
  <c r="AA186" i="12"/>
  <c r="AZ190" i="12"/>
  <c r="T191" i="12"/>
  <c r="AK196" i="12"/>
  <c r="BH197" i="12"/>
  <c r="T199" i="12"/>
  <c r="K200" i="12"/>
  <c r="BH205" i="12"/>
  <c r="AX207" i="12"/>
  <c r="BH208" i="12"/>
  <c r="BP209" i="12"/>
  <c r="BX210" i="12"/>
  <c r="S212" i="12"/>
  <c r="AZ212" i="12"/>
  <c r="S245" i="12"/>
  <c r="AA253" i="12"/>
  <c r="AI261" i="12"/>
  <c r="AQ269" i="12"/>
  <c r="AY277" i="12"/>
  <c r="BG285" i="12"/>
  <c r="BO293" i="12"/>
  <c r="BW301" i="12"/>
  <c r="E206" i="12"/>
  <c r="E205" i="12"/>
  <c r="E210" i="12"/>
  <c r="E202" i="12"/>
  <c r="E193" i="12"/>
  <c r="E185" i="12"/>
  <c r="E183" i="12"/>
  <c r="E169" i="12"/>
  <c r="E162" i="12"/>
  <c r="E153" i="12"/>
  <c r="E211" i="12"/>
  <c r="E207" i="12"/>
  <c r="E204" i="12"/>
  <c r="E195" i="12"/>
  <c r="E176" i="12"/>
  <c r="E158" i="12"/>
  <c r="E157" i="12"/>
  <c r="E142" i="12"/>
  <c r="E141" i="12"/>
  <c r="M206" i="12"/>
  <c r="M205" i="12"/>
  <c r="M202" i="12"/>
  <c r="M193" i="12"/>
  <c r="M186" i="12"/>
  <c r="M177" i="12"/>
  <c r="M212" i="12"/>
  <c r="M203" i="12"/>
  <c r="M201" i="12"/>
  <c r="M192" i="12"/>
  <c r="M179" i="12"/>
  <c r="M169" i="12"/>
  <c r="M162" i="12"/>
  <c r="M153" i="12"/>
  <c r="M209" i="12"/>
  <c r="M158" i="12"/>
  <c r="M157" i="12"/>
  <c r="U186" i="12"/>
  <c r="U177" i="12"/>
  <c r="U180" i="12"/>
  <c r="U178" i="12"/>
  <c r="U173" i="12"/>
  <c r="U169" i="12"/>
  <c r="U162" i="12"/>
  <c r="U210" i="12"/>
  <c r="U201" i="12"/>
  <c r="U194" i="12"/>
  <c r="U192" i="12"/>
  <c r="U185" i="12"/>
  <c r="U172" i="12"/>
  <c r="U158" i="12"/>
  <c r="U157" i="12"/>
  <c r="AC207" i="12"/>
  <c r="AC202" i="12"/>
  <c r="AC193" i="12"/>
  <c r="AC186" i="12"/>
  <c r="AC177" i="12"/>
  <c r="AC189" i="12"/>
  <c r="AC188" i="12"/>
  <c r="AC184" i="12"/>
  <c r="AC181" i="12"/>
  <c r="AC169" i="12"/>
  <c r="AC194" i="12"/>
  <c r="AC179" i="12"/>
  <c r="AK206" i="12"/>
  <c r="AK205" i="12"/>
  <c r="AK208" i="12"/>
  <c r="AK202" i="12"/>
  <c r="AK193" i="12"/>
  <c r="AK186" i="12"/>
  <c r="AK177" i="12"/>
  <c r="AK198" i="12"/>
  <c r="AK197" i="12"/>
  <c r="AK190" i="12"/>
  <c r="AK187" i="12"/>
  <c r="AK207" i="12"/>
  <c r="AK180" i="12"/>
  <c r="AK178" i="12"/>
  <c r="AK173" i="12"/>
  <c r="AS206" i="12"/>
  <c r="AS205" i="12"/>
  <c r="AS202" i="12"/>
  <c r="AS193" i="12"/>
  <c r="AS186" i="12"/>
  <c r="AS212" i="12"/>
  <c r="AS199" i="12"/>
  <c r="AS196" i="12"/>
  <c r="AS182" i="12"/>
  <c r="AS209" i="12"/>
  <c r="AS204" i="12"/>
  <c r="AS198" i="12"/>
  <c r="AS197" i="12"/>
  <c r="AS189" i="12"/>
  <c r="AS188" i="12"/>
  <c r="AS184" i="12"/>
  <c r="AS181" i="12"/>
  <c r="BA206" i="12"/>
  <c r="BA205" i="12"/>
  <c r="BA209" i="12"/>
  <c r="BA204" i="12"/>
  <c r="BA202" i="12"/>
  <c r="BA193" i="12"/>
  <c r="BA195" i="12"/>
  <c r="BA191" i="12"/>
  <c r="BA210" i="12"/>
  <c r="BA196" i="12"/>
  <c r="BA212" i="12"/>
  <c r="BA198" i="12"/>
  <c r="BA197" i="12"/>
  <c r="BA190" i="12"/>
  <c r="BA187" i="12"/>
  <c r="BI206" i="12"/>
  <c r="BI205" i="12"/>
  <c r="BI202" i="12"/>
  <c r="BI200" i="12"/>
  <c r="BI195" i="12"/>
  <c r="BI199" i="12"/>
  <c r="BI196" i="12"/>
  <c r="BQ206" i="12"/>
  <c r="BQ205" i="12"/>
  <c r="BQ212" i="12"/>
  <c r="BQ210" i="12"/>
  <c r="BQ208" i="12"/>
  <c r="BQ211" i="12"/>
  <c r="BQ207" i="12"/>
  <c r="D142" i="12"/>
  <c r="E143" i="12"/>
  <c r="D144" i="12"/>
  <c r="D147" i="12"/>
  <c r="M147" i="12"/>
  <c r="L149" i="12"/>
  <c r="E150" i="12"/>
  <c r="U159" i="12"/>
  <c r="T161" i="12"/>
  <c r="E163" i="12"/>
  <c r="AA163" i="12"/>
  <c r="S164" i="12"/>
  <c r="AC164" i="12"/>
  <c r="T165" i="12"/>
  <c r="S167" i="12"/>
  <c r="AC167" i="12"/>
  <c r="AA168" i="12"/>
  <c r="S170" i="12"/>
  <c r="AC170" i="12"/>
  <c r="AI171" i="12"/>
  <c r="S172" i="12"/>
  <c r="E173" i="12"/>
  <c r="AC173" i="12"/>
  <c r="M174" i="12"/>
  <c r="U175" i="12"/>
  <c r="AB176" i="12"/>
  <c r="T180" i="12"/>
  <c r="AR180" i="12"/>
  <c r="K182" i="12"/>
  <c r="AI183" i="12"/>
  <c r="S185" i="12"/>
  <c r="AR185" i="12"/>
  <c r="AB186" i="12"/>
  <c r="AZ186" i="12"/>
  <c r="AJ187" i="12"/>
  <c r="S188" i="12"/>
  <c r="AQ188" i="12"/>
  <c r="AK189" i="12"/>
  <c r="E190" i="12"/>
  <c r="U191" i="12"/>
  <c r="E192" i="12"/>
  <c r="BG193" i="12"/>
  <c r="AB194" i="12"/>
  <c r="AR194" i="12"/>
  <c r="BH194" i="12"/>
  <c r="K195" i="12"/>
  <c r="AA195" i="12"/>
  <c r="AY196" i="12"/>
  <c r="D197" i="12"/>
  <c r="BI197" i="12"/>
  <c r="AC198" i="12"/>
  <c r="U199" i="12"/>
  <c r="M200" i="12"/>
  <c r="AC200" i="12"/>
  <c r="AS200" i="12"/>
  <c r="AI201" i="12"/>
  <c r="AY201" i="12"/>
  <c r="K202" i="12"/>
  <c r="BP202" i="12"/>
  <c r="AR203" i="12"/>
  <c r="BH203" i="12"/>
  <c r="BO204" i="12"/>
  <c r="AY207" i="12"/>
  <c r="BN207" i="12"/>
  <c r="K208" i="12"/>
  <c r="AC208" i="12"/>
  <c r="AQ208" i="12"/>
  <c r="BI208" i="12"/>
  <c r="S209" i="12"/>
  <c r="AY209" i="12"/>
  <c r="BQ209" i="12"/>
  <c r="AS210" i="12"/>
  <c r="AY211" i="12"/>
  <c r="T212" i="12"/>
  <c r="T246" i="12"/>
  <c r="AR270" i="12"/>
  <c r="AZ278" i="12"/>
  <c r="BH286" i="12"/>
  <c r="BP294" i="12"/>
  <c r="BX302" i="12"/>
  <c r="A211" i="12"/>
  <c r="D212" i="12" s="1"/>
  <c r="A207" i="12"/>
  <c r="E209" i="12" s="1"/>
  <c r="A206" i="12"/>
  <c r="A201" i="12"/>
  <c r="N212" i="12" s="1"/>
  <c r="A194" i="12"/>
  <c r="O206" i="12" s="1"/>
  <c r="A185" i="12"/>
  <c r="P198" i="12" s="1"/>
  <c r="A178" i="12"/>
  <c r="J208" i="12"/>
  <c r="J211" i="12"/>
  <c r="J207" i="12"/>
  <c r="J206" i="12"/>
  <c r="J188" i="12"/>
  <c r="J175" i="12"/>
  <c r="R208" i="12"/>
  <c r="R205" i="12"/>
  <c r="R191" i="12"/>
  <c r="R188" i="12"/>
  <c r="R175" i="12"/>
  <c r="R172" i="12"/>
  <c r="Z209" i="12"/>
  <c r="Z204" i="12"/>
  <c r="Z191" i="12"/>
  <c r="Z175" i="12"/>
  <c r="AH204" i="12"/>
  <c r="AH191" i="12"/>
  <c r="AH188" i="12"/>
  <c r="AH175" i="12"/>
  <c r="AH172" i="12"/>
  <c r="AP208" i="12"/>
  <c r="AP212" i="12"/>
  <c r="AP191" i="12"/>
  <c r="AX208" i="12"/>
  <c r="AX210" i="12"/>
  <c r="AX191" i="12"/>
  <c r="AX188" i="12"/>
  <c r="BF208" i="12"/>
  <c r="BN208" i="12"/>
  <c r="BV208" i="12"/>
  <c r="BV211" i="12"/>
  <c r="J144" i="12"/>
  <c r="A149" i="12"/>
  <c r="A150" i="12"/>
  <c r="AF179" i="12" s="1"/>
  <c r="J155" i="12"/>
  <c r="R155" i="12"/>
  <c r="J160" i="12"/>
  <c r="R160" i="12"/>
  <c r="Z160" i="12"/>
  <c r="A165" i="12"/>
  <c r="AW211" i="12" s="1"/>
  <c r="A166" i="12"/>
  <c r="J171" i="12"/>
  <c r="R171" i="12"/>
  <c r="Z171" i="12"/>
  <c r="AH171" i="12"/>
  <c r="R173" i="12"/>
  <c r="A175" i="12"/>
  <c r="AF204" i="12" s="1"/>
  <c r="AP176" i="12"/>
  <c r="Z177" i="12"/>
  <c r="J178" i="12"/>
  <c r="A179" i="12"/>
  <c r="Q193" i="12" s="1"/>
  <c r="J179" i="12"/>
  <c r="A180" i="12"/>
  <c r="J180" i="12"/>
  <c r="AH182" i="12"/>
  <c r="Z184" i="12"/>
  <c r="AP186" i="12"/>
  <c r="Z187" i="12"/>
  <c r="AH190" i="12"/>
  <c r="AH193" i="12"/>
  <c r="AX195" i="12"/>
  <c r="Z197" i="12"/>
  <c r="AH199" i="12"/>
  <c r="AX200" i="12"/>
  <c r="BN201" i="12"/>
  <c r="AH202" i="12"/>
  <c r="BN203" i="12"/>
  <c r="AH205" i="12"/>
  <c r="BN205" i="12"/>
  <c r="BF211" i="12"/>
  <c r="A212" i="12"/>
  <c r="BV212" i="12"/>
  <c r="BD282" i="12"/>
  <c r="AP268" i="12"/>
  <c r="BT298" i="12"/>
  <c r="BN292" i="12"/>
  <c r="AX276" i="12"/>
  <c r="AN266" i="12"/>
  <c r="AH260" i="12"/>
  <c r="Z206" i="12"/>
  <c r="BF206" i="12"/>
  <c r="Z207" i="12"/>
  <c r="BF207" i="12"/>
  <c r="BN209" i="12"/>
  <c r="J210" i="12"/>
  <c r="AP210" i="12"/>
  <c r="AH212" i="12"/>
  <c r="Y251" i="12"/>
  <c r="AG259" i="12"/>
  <c r="AW275" i="12"/>
  <c r="BE283" i="12"/>
  <c r="BM291" i="12"/>
  <c r="BU299" i="12"/>
  <c r="B324" i="12"/>
  <c r="A323" i="12"/>
  <c r="BV394" i="12" s="1"/>
  <c r="Z174" i="12"/>
  <c r="Z176" i="12"/>
  <c r="A177" i="12"/>
  <c r="J177" i="12"/>
  <c r="R182" i="12"/>
  <c r="AP183" i="12"/>
  <c r="A184" i="12"/>
  <c r="AA208" i="12" s="1"/>
  <c r="AP185" i="12"/>
  <c r="Z186" i="12"/>
  <c r="A187" i="12"/>
  <c r="A188" i="12"/>
  <c r="P201" i="12" s="1"/>
  <c r="A189" i="12"/>
  <c r="Q203" i="12" s="1"/>
  <c r="J189" i="12"/>
  <c r="R190" i="12"/>
  <c r="AX192" i="12"/>
  <c r="AX194" i="12"/>
  <c r="AH195" i="12"/>
  <c r="R196" i="12"/>
  <c r="A197" i="12"/>
  <c r="G201" i="12" s="1"/>
  <c r="J197" i="12"/>
  <c r="A198" i="12"/>
  <c r="L207" i="12" s="1"/>
  <c r="J198" i="12"/>
  <c r="AH200" i="12"/>
  <c r="AX201" i="12"/>
  <c r="R202" i="12"/>
  <c r="AX203" i="12"/>
  <c r="BN204" i="12"/>
  <c r="Z205" i="12"/>
  <c r="BF205" i="12"/>
  <c r="A210" i="12"/>
  <c r="D211" i="12" s="1"/>
  <c r="BV210" i="12"/>
  <c r="R211" i="12"/>
  <c r="AX211" i="12"/>
  <c r="H328" i="12"/>
  <c r="X344" i="12"/>
  <c r="AF352" i="12"/>
  <c r="AV368" i="12"/>
  <c r="AG353" i="12"/>
  <c r="BU393" i="12"/>
  <c r="BF284" i="12"/>
  <c r="BV300" i="12"/>
  <c r="J236" i="12"/>
  <c r="AR364" i="12"/>
  <c r="BX396" i="12"/>
  <c r="BL290" i="12"/>
  <c r="AC349" i="12"/>
  <c r="N334" i="12"/>
  <c r="BR390" i="12"/>
  <c r="BZ398" i="12"/>
  <c r="BZ400" i="12" s="1"/>
  <c r="W343" i="12"/>
  <c r="G17" i="11"/>
  <c r="H6" i="11"/>
  <c r="F30" i="11"/>
  <c r="F33" i="11"/>
  <c r="F34" i="11"/>
  <c r="F35" i="11"/>
  <c r="J21" i="11"/>
  <c r="D33" i="11"/>
  <c r="S11" i="11"/>
  <c r="D30" i="11"/>
  <c r="S25" i="11" l="1"/>
  <c r="W207" i="12"/>
  <c r="H192" i="12"/>
  <c r="D188" i="12"/>
  <c r="W197" i="12"/>
  <c r="X198" i="12"/>
  <c r="AE205" i="12"/>
  <c r="AP204" i="12"/>
  <c r="V199" i="12"/>
  <c r="AF209" i="12"/>
  <c r="Q194" i="12"/>
  <c r="K188" i="12"/>
  <c r="AI212" i="12"/>
  <c r="AB205" i="12"/>
  <c r="AS208" i="12"/>
  <c r="I172" i="12"/>
  <c r="D150" i="12"/>
  <c r="AG179" i="12"/>
  <c r="I184" i="12"/>
  <c r="V197" i="12"/>
  <c r="P191" i="12"/>
  <c r="H183" i="12"/>
  <c r="N189" i="12"/>
  <c r="I212" i="12"/>
  <c r="G210" i="12"/>
  <c r="AK211" i="12"/>
  <c r="AC192" i="12"/>
  <c r="AC211" i="12"/>
  <c r="BW214" i="12"/>
  <c r="N208" i="12"/>
  <c r="N199" i="12"/>
  <c r="AO188" i="12"/>
  <c r="P200" i="12"/>
  <c r="F190" i="12"/>
  <c r="G211" i="12"/>
  <c r="AL212" i="12"/>
  <c r="AG210" i="12"/>
  <c r="Y207" i="12"/>
  <c r="Y209" i="12"/>
  <c r="Q191" i="12"/>
  <c r="Q164" i="12"/>
  <c r="AD212" i="12"/>
  <c r="AD204" i="12"/>
  <c r="F153" i="12"/>
  <c r="F204" i="12"/>
  <c r="F180" i="12"/>
  <c r="AC204" i="12"/>
  <c r="W185" i="12"/>
  <c r="O192" i="12"/>
  <c r="W199" i="12"/>
  <c r="P192" i="12"/>
  <c r="V194" i="12"/>
  <c r="S191" i="12"/>
  <c r="AH208" i="12"/>
  <c r="I200" i="12"/>
  <c r="H199" i="12"/>
  <c r="S193" i="12"/>
  <c r="AC203" i="12"/>
  <c r="AC206" i="12"/>
  <c r="U203" i="12"/>
  <c r="E212" i="12"/>
  <c r="BH207" i="12"/>
  <c r="AJ212" i="12"/>
  <c r="G154" i="12"/>
  <c r="G198" i="12"/>
  <c r="V169" i="12"/>
  <c r="AE178" i="12"/>
  <c r="I156" i="12"/>
  <c r="Q189" i="12"/>
  <c r="Q211" i="12"/>
  <c r="I183" i="12"/>
  <c r="I185" i="12"/>
  <c r="N198" i="12"/>
  <c r="Q201" i="12"/>
  <c r="J187" i="12"/>
  <c r="J184" i="12"/>
  <c r="AH196" i="12"/>
  <c r="BE204" i="12"/>
  <c r="AW196" i="12"/>
  <c r="AU194" i="12"/>
  <c r="N161" i="12"/>
  <c r="Z208" i="12"/>
  <c r="AK209" i="12"/>
  <c r="K205" i="12"/>
  <c r="E199" i="12"/>
  <c r="M189" i="12"/>
  <c r="M194" i="12"/>
  <c r="AR191" i="12"/>
  <c r="T194" i="12"/>
  <c r="L194" i="12"/>
  <c r="D151" i="12"/>
  <c r="AA174" i="12"/>
  <c r="BM212" i="12"/>
  <c r="AN187" i="12"/>
  <c r="X208" i="12"/>
  <c r="H211" i="12"/>
  <c r="C26" i="11"/>
  <c r="C25" i="11"/>
  <c r="C11" i="11"/>
  <c r="BC202" i="12"/>
  <c r="AM186" i="12"/>
  <c r="N188" i="12"/>
  <c r="N205" i="12"/>
  <c r="N196" i="12"/>
  <c r="G183" i="12"/>
  <c r="G184" i="12"/>
  <c r="X201" i="12"/>
  <c r="F178" i="12"/>
  <c r="AG180" i="12"/>
  <c r="AG209" i="12"/>
  <c r="AT193" i="12"/>
  <c r="AT214" i="12" s="1"/>
  <c r="AD193" i="12"/>
  <c r="F181" i="12"/>
  <c r="F210" i="12"/>
  <c r="AK212" i="12"/>
  <c r="Z196" i="12"/>
  <c r="AO211" i="12"/>
  <c r="E175" i="12"/>
  <c r="AA178" i="12"/>
  <c r="G171" i="12"/>
  <c r="M167" i="12"/>
  <c r="BI212" i="12"/>
  <c r="AO182" i="12"/>
  <c r="AK204" i="12"/>
  <c r="AK210" i="12"/>
  <c r="M191" i="12"/>
  <c r="E188" i="12"/>
  <c r="AH198" i="12"/>
  <c r="T172" i="12"/>
  <c r="N155" i="12"/>
  <c r="N214" i="12" s="1"/>
  <c r="S186" i="12"/>
  <c r="BP212" i="12"/>
  <c r="AZ194" i="12"/>
  <c r="AZ211" i="12"/>
  <c r="AN207" i="12"/>
  <c r="P194" i="12"/>
  <c r="D139" i="12"/>
  <c r="D174" i="12"/>
  <c r="D193" i="12"/>
  <c r="J161" i="12"/>
  <c r="BN210" i="12"/>
  <c r="BF199" i="12"/>
  <c r="BF214" i="12" s="1"/>
  <c r="BF200" i="12"/>
  <c r="AX185" i="12"/>
  <c r="AP193" i="12"/>
  <c r="AH185" i="12"/>
  <c r="Z181" i="12"/>
  <c r="R162" i="12"/>
  <c r="R201" i="12"/>
  <c r="N202" i="12"/>
  <c r="J152" i="12"/>
  <c r="F158" i="12"/>
  <c r="P150" i="12"/>
  <c r="T174" i="12"/>
  <c r="T190" i="12"/>
  <c r="L163" i="12"/>
  <c r="L202" i="12"/>
  <c r="AR178" i="12"/>
  <c r="AF193" i="12"/>
  <c r="H169" i="12"/>
  <c r="Z167" i="12"/>
  <c r="M154" i="12"/>
  <c r="K152" i="12"/>
  <c r="E146" i="12"/>
  <c r="S160" i="12"/>
  <c r="BC189" i="12"/>
  <c r="AQ198" i="12"/>
  <c r="AM183" i="12"/>
  <c r="AI194" i="12"/>
  <c r="AE195" i="12"/>
  <c r="Z199" i="12"/>
  <c r="AH207" i="12"/>
  <c r="AC196" i="12"/>
  <c r="AH169" i="12"/>
  <c r="AH214" i="12" s="1"/>
  <c r="BY212" i="12"/>
  <c r="AK172" i="12"/>
  <c r="U156" i="12"/>
  <c r="M148" i="12"/>
  <c r="Z161" i="12"/>
  <c r="BA194" i="12"/>
  <c r="AW193" i="12"/>
  <c r="AS180" i="12"/>
  <c r="AO196" i="12"/>
  <c r="AK188" i="12"/>
  <c r="AK181" i="12"/>
  <c r="AC212" i="12"/>
  <c r="U176" i="12"/>
  <c r="M196" i="12"/>
  <c r="I192" i="12"/>
  <c r="E194" i="12"/>
  <c r="J154" i="12"/>
  <c r="AY202" i="12"/>
  <c r="O149" i="12"/>
  <c r="BD190" i="12"/>
  <c r="AZ206" i="12"/>
  <c r="AB183" i="12"/>
  <c r="R153" i="12"/>
  <c r="BZ212" i="12"/>
  <c r="BZ214" i="12" s="1"/>
  <c r="BJ206" i="12"/>
  <c r="BF202" i="12"/>
  <c r="AX205" i="12"/>
  <c r="AT210" i="12"/>
  <c r="AP196" i="12"/>
  <c r="AL193" i="12"/>
  <c r="AH189" i="12"/>
  <c r="R169" i="12"/>
  <c r="R185" i="12"/>
  <c r="J145" i="12"/>
  <c r="J165" i="12"/>
  <c r="J183" i="12"/>
  <c r="D165" i="12"/>
  <c r="X159" i="12"/>
  <c r="BT207" i="12"/>
  <c r="AV190" i="12"/>
  <c r="AV214" i="12" s="1"/>
  <c r="T208" i="12"/>
  <c r="T187" i="12"/>
  <c r="T209" i="12"/>
  <c r="L164" i="12"/>
  <c r="L182" i="12"/>
  <c r="BH201" i="12"/>
  <c r="AR188" i="12"/>
  <c r="AF205" i="12"/>
  <c r="H204" i="12"/>
  <c r="AB163" i="12"/>
  <c r="A230" i="12"/>
  <c r="B231" i="12"/>
  <c r="I163" i="12"/>
  <c r="E159" i="12"/>
  <c r="O169" i="12"/>
  <c r="I160" i="12"/>
  <c r="M164" i="12"/>
  <c r="AQ194" i="12"/>
  <c r="AW210" i="12"/>
  <c r="BY211" i="12"/>
  <c r="BY214" i="12" s="1"/>
  <c r="BA207" i="12"/>
  <c r="AW200" i="12"/>
  <c r="AK192" i="12"/>
  <c r="AG188" i="12"/>
  <c r="AC199" i="12"/>
  <c r="Y180" i="12"/>
  <c r="U188" i="12"/>
  <c r="M180" i="12"/>
  <c r="I176" i="12"/>
  <c r="E198" i="12"/>
  <c r="AE173" i="12"/>
  <c r="AZ187" i="12"/>
  <c r="AB169" i="12"/>
  <c r="AB201" i="12"/>
  <c r="P183" i="12"/>
  <c r="D146" i="12"/>
  <c r="D177" i="12"/>
  <c r="X188" i="12"/>
  <c r="AF166" i="12"/>
  <c r="J151" i="12"/>
  <c r="BF209" i="12"/>
  <c r="AX204" i="12"/>
  <c r="AP197" i="12"/>
  <c r="AH201" i="12"/>
  <c r="Z193" i="12"/>
  <c r="J212" i="12"/>
  <c r="D158" i="12"/>
  <c r="AV202" i="12"/>
  <c r="T193" i="12"/>
  <c r="L153" i="12"/>
  <c r="L199" i="12"/>
  <c r="AR211" i="12"/>
  <c r="X179" i="12"/>
  <c r="H142" i="12"/>
  <c r="H207" i="12"/>
  <c r="P171" i="12"/>
  <c r="AX209" i="12"/>
  <c r="I168" i="12"/>
  <c r="AA177" i="12"/>
  <c r="W173" i="12"/>
  <c r="AQ187" i="12"/>
  <c r="AA171" i="12"/>
  <c r="U165" i="12"/>
  <c r="K155" i="12"/>
  <c r="I153" i="12"/>
  <c r="S163" i="12"/>
  <c r="AQ184" i="12"/>
  <c r="AI179" i="12"/>
  <c r="K199" i="12"/>
  <c r="U204" i="12"/>
  <c r="Q171" i="12"/>
  <c r="Y159" i="12"/>
  <c r="U155" i="12"/>
  <c r="AQ185" i="12"/>
  <c r="W165" i="12"/>
  <c r="E147" i="12"/>
  <c r="AY193" i="12"/>
  <c r="U163" i="12"/>
  <c r="BI203" i="12"/>
  <c r="BA188" i="12"/>
  <c r="AW208" i="12"/>
  <c r="AS179" i="12"/>
  <c r="AO176" i="12"/>
  <c r="AG203" i="12"/>
  <c r="U211" i="12"/>
  <c r="M183" i="12"/>
  <c r="E178" i="12"/>
  <c r="AZ203" i="12"/>
  <c r="L167" i="12"/>
  <c r="AA194" i="12"/>
  <c r="BP210" i="12"/>
  <c r="AN184" i="12"/>
  <c r="AB182" i="12"/>
  <c r="P189" i="12"/>
  <c r="D148" i="12"/>
  <c r="D187" i="12"/>
  <c r="R179" i="12"/>
  <c r="T162" i="12"/>
  <c r="L146" i="12"/>
  <c r="BR204" i="12"/>
  <c r="BR214" i="12" s="1"/>
  <c r="BF193" i="12"/>
  <c r="BF212" i="12"/>
  <c r="AP209" i="12"/>
  <c r="AP201" i="12"/>
  <c r="AH176" i="12"/>
  <c r="Z180" i="12"/>
  <c r="N187" i="12"/>
  <c r="J193" i="12"/>
  <c r="J199" i="12"/>
  <c r="T154" i="12"/>
  <c r="AJ191" i="12"/>
  <c r="T164" i="12"/>
  <c r="L154" i="12"/>
  <c r="BH202" i="12"/>
  <c r="AR208" i="12"/>
  <c r="AF173" i="12"/>
  <c r="X165" i="12"/>
  <c r="H201" i="12"/>
  <c r="BV209" i="12"/>
  <c r="D145" i="12"/>
  <c r="E12" i="11"/>
  <c r="E13" i="11" s="1"/>
  <c r="C16" i="17"/>
  <c r="E12" i="17"/>
  <c r="C11" i="17"/>
  <c r="C16" i="11"/>
  <c r="C24" i="11"/>
  <c r="E30" i="11"/>
  <c r="J7" i="17"/>
  <c r="I25" i="17"/>
  <c r="I26" i="17"/>
  <c r="I24" i="17"/>
  <c r="I21" i="17"/>
  <c r="J21" i="17" s="1"/>
  <c r="I21" i="16"/>
  <c r="J6" i="17"/>
  <c r="I17" i="17"/>
  <c r="J17" i="16"/>
  <c r="K6" i="16"/>
  <c r="E34" i="11"/>
  <c r="E35" i="11"/>
  <c r="D185" i="12"/>
  <c r="BD214" i="12"/>
  <c r="V203" i="12"/>
  <c r="AY371" i="12"/>
  <c r="AQ363" i="12"/>
  <c r="AM359" i="12"/>
  <c r="K331" i="12"/>
  <c r="BS391" i="12"/>
  <c r="BC375" i="12"/>
  <c r="G327" i="12"/>
  <c r="E325" i="12"/>
  <c r="AK357" i="12"/>
  <c r="BH380" i="12"/>
  <c r="AZ372" i="12"/>
  <c r="AL358" i="12"/>
  <c r="F326" i="12"/>
  <c r="BK383" i="12"/>
  <c r="AU367" i="12"/>
  <c r="AS365" i="12"/>
  <c r="AI355" i="12"/>
  <c r="O335" i="12"/>
  <c r="BA373" i="12"/>
  <c r="S339" i="12"/>
  <c r="M333" i="12"/>
  <c r="V342" i="12"/>
  <c r="BQ389" i="12"/>
  <c r="T340" i="12"/>
  <c r="BM385" i="12"/>
  <c r="BJ382" i="12"/>
  <c r="AA347" i="12"/>
  <c r="R338" i="12"/>
  <c r="BD376" i="12"/>
  <c r="I329" i="12"/>
  <c r="AW369" i="12"/>
  <c r="D324" i="12"/>
  <c r="AE351" i="12"/>
  <c r="BW395" i="12"/>
  <c r="Y345" i="12"/>
  <c r="AD350" i="12"/>
  <c r="BT392" i="12"/>
  <c r="L332" i="12"/>
  <c r="AT366" i="12"/>
  <c r="Z346" i="12"/>
  <c r="P336" i="12"/>
  <c r="BG379" i="12"/>
  <c r="BP388" i="12"/>
  <c r="J330" i="12"/>
  <c r="BL384" i="12"/>
  <c r="BN386" i="12"/>
  <c r="AP362" i="12"/>
  <c r="AX370" i="12"/>
  <c r="BF378" i="12"/>
  <c r="AN360" i="12"/>
  <c r="BE377" i="12"/>
  <c r="AB348" i="12"/>
  <c r="BI381" i="12"/>
  <c r="BY397" i="12"/>
  <c r="AJ356" i="12"/>
  <c r="U341" i="12"/>
  <c r="AO361" i="12"/>
  <c r="Q337" i="12"/>
  <c r="BB374" i="12"/>
  <c r="BO387" i="12"/>
  <c r="AH354" i="12"/>
  <c r="AZ198" i="12"/>
  <c r="B325" i="12"/>
  <c r="A324" i="12"/>
  <c r="AP205" i="12"/>
  <c r="U184" i="12"/>
  <c r="M176" i="12"/>
  <c r="S182" i="12"/>
  <c r="D167" i="12"/>
  <c r="J173" i="12"/>
  <c r="AU210" i="12"/>
  <c r="AK200" i="12"/>
  <c r="L175" i="12"/>
  <c r="AH197" i="12"/>
  <c r="AB191" i="12"/>
  <c r="AQ206" i="12"/>
  <c r="AF195" i="12"/>
  <c r="AO204" i="12"/>
  <c r="O178" i="12"/>
  <c r="P179" i="12"/>
  <c r="AJ199" i="12"/>
  <c r="Q180" i="12"/>
  <c r="V185" i="12"/>
  <c r="AL201" i="12"/>
  <c r="AR207" i="12"/>
  <c r="T183" i="12"/>
  <c r="G170" i="12"/>
  <c r="F169" i="12"/>
  <c r="AN203" i="12"/>
  <c r="K174" i="12"/>
  <c r="AA190" i="12"/>
  <c r="AI198" i="12"/>
  <c r="R181" i="12"/>
  <c r="AE194" i="12"/>
  <c r="AT209" i="12"/>
  <c r="W186" i="12"/>
  <c r="Z189" i="12"/>
  <c r="N177" i="12"/>
  <c r="E168" i="12"/>
  <c r="AW212" i="12"/>
  <c r="AM202" i="12"/>
  <c r="AG196" i="12"/>
  <c r="H171" i="12"/>
  <c r="X187" i="12"/>
  <c r="R180" i="12"/>
  <c r="AX212" i="12"/>
  <c r="AC191" i="12"/>
  <c r="AV210" i="12"/>
  <c r="D166" i="12"/>
  <c r="AR206" i="12"/>
  <c r="J172" i="12"/>
  <c r="P178" i="12"/>
  <c r="AE193" i="12"/>
  <c r="AE214" i="12" s="1"/>
  <c r="I171" i="12"/>
  <c r="Y187" i="12"/>
  <c r="AL200" i="12"/>
  <c r="G169" i="12"/>
  <c r="S181" i="12"/>
  <c r="AK199" i="12"/>
  <c r="O177" i="12"/>
  <c r="AD192" i="12"/>
  <c r="N176" i="12"/>
  <c r="K173" i="12"/>
  <c r="AU209" i="12"/>
  <c r="AM201" i="12"/>
  <c r="X186" i="12"/>
  <c r="Z188" i="12"/>
  <c r="V184" i="12"/>
  <c r="AB190" i="12"/>
  <c r="AJ198" i="12"/>
  <c r="U183" i="12"/>
  <c r="AA189" i="12"/>
  <c r="AO203" i="12"/>
  <c r="L174" i="12"/>
  <c r="H170" i="12"/>
  <c r="AS207" i="12"/>
  <c r="F168" i="12"/>
  <c r="AG195" i="12"/>
  <c r="T182" i="12"/>
  <c r="M175" i="12"/>
  <c r="AT208" i="12"/>
  <c r="AI197" i="12"/>
  <c r="Q179" i="12"/>
  <c r="E167" i="12"/>
  <c r="AQ205" i="12"/>
  <c r="AN202" i="12"/>
  <c r="J205" i="12"/>
  <c r="M208" i="12"/>
  <c r="I204" i="12"/>
  <c r="K206" i="12"/>
  <c r="O210" i="12"/>
  <c r="E200" i="12"/>
  <c r="N209" i="12"/>
  <c r="Q212" i="12"/>
  <c r="H203" i="12"/>
  <c r="D199" i="12"/>
  <c r="P211" i="12"/>
  <c r="G202" i="12"/>
  <c r="L193" i="12"/>
  <c r="G188" i="12"/>
  <c r="AC210" i="12"/>
  <c r="AB209" i="12"/>
  <c r="S200" i="12"/>
  <c r="Y206" i="12"/>
  <c r="X205" i="12"/>
  <c r="I190" i="12"/>
  <c r="W204" i="12"/>
  <c r="F187" i="12"/>
  <c r="P197" i="12"/>
  <c r="H189" i="12"/>
  <c r="R199" i="12"/>
  <c r="T201" i="12"/>
  <c r="E186" i="12"/>
  <c r="U202" i="12"/>
  <c r="J191" i="12"/>
  <c r="Q198" i="12"/>
  <c r="AD211" i="12"/>
  <c r="N195" i="12"/>
  <c r="O196" i="12"/>
  <c r="AE212" i="12"/>
  <c r="K192" i="12"/>
  <c r="F201" i="12"/>
  <c r="R164" i="12"/>
  <c r="AX196" i="12"/>
  <c r="E151" i="12"/>
  <c r="AK183" i="12"/>
  <c r="AB174" i="12"/>
  <c r="AY197" i="12"/>
  <c r="AO187" i="12"/>
  <c r="AO214" i="12" s="1"/>
  <c r="P162" i="12"/>
  <c r="BF204" i="12"/>
  <c r="J156" i="12"/>
  <c r="BI207" i="12"/>
  <c r="BI214" i="12" s="1"/>
  <c r="BC201" i="12"/>
  <c r="K157" i="12"/>
  <c r="AI181" i="12"/>
  <c r="M159" i="12"/>
  <c r="AH180" i="12"/>
  <c r="U167" i="12"/>
  <c r="BH206" i="12"/>
  <c r="Q163" i="12"/>
  <c r="AS191" i="12"/>
  <c r="O161" i="12"/>
  <c r="W169" i="12"/>
  <c r="BM211" i="12"/>
  <c r="BM214" i="12" s="1"/>
  <c r="F152" i="12"/>
  <c r="AT192" i="12"/>
  <c r="N160" i="12"/>
  <c r="BG205" i="12"/>
  <c r="BG214" i="12" s="1"/>
  <c r="A214" i="12"/>
  <c r="AW195" i="12"/>
  <c r="AW214" i="12" s="1"/>
  <c r="AV194" i="12"/>
  <c r="AA173" i="12"/>
  <c r="X170" i="12"/>
  <c r="V168" i="12"/>
  <c r="AF178" i="12"/>
  <c r="AM185" i="12"/>
  <c r="AM214" i="12" s="1"/>
  <c r="AN186" i="12"/>
  <c r="L158" i="12"/>
  <c r="AC175" i="12"/>
  <c r="T166" i="12"/>
  <c r="AE177" i="12"/>
  <c r="H154" i="12"/>
  <c r="Z172" i="12"/>
  <c r="BJ208" i="12"/>
  <c r="BL210" i="12"/>
  <c r="AQ189" i="12"/>
  <c r="AP188" i="12"/>
  <c r="BN212" i="12"/>
  <c r="BN214" i="12" s="1"/>
  <c r="G153" i="12"/>
  <c r="AU193" i="12"/>
  <c r="AD176" i="12"/>
  <c r="AJ182" i="12"/>
  <c r="AJ214" i="12" s="1"/>
  <c r="BA199" i="12"/>
  <c r="AL184" i="12"/>
  <c r="BD202" i="12"/>
  <c r="S165" i="12"/>
  <c r="AR190" i="12"/>
  <c r="BK209" i="12"/>
  <c r="BK214" i="12" s="1"/>
  <c r="I155" i="12"/>
  <c r="BB200" i="12"/>
  <c r="BE203" i="12"/>
  <c r="Y171" i="12"/>
  <c r="Y188" i="12"/>
  <c r="AZ214" i="12"/>
  <c r="AF194" i="12"/>
  <c r="AI29" i="12"/>
  <c r="A30" i="12"/>
  <c r="J196" i="12"/>
  <c r="K197" i="12"/>
  <c r="S205" i="12"/>
  <c r="M199" i="12"/>
  <c r="Z212" i="12"/>
  <c r="U207" i="12"/>
  <c r="BH214" i="12"/>
  <c r="AJ211" i="12"/>
  <c r="D179" i="12"/>
  <c r="M207" i="12"/>
  <c r="H194" i="12"/>
  <c r="W195" i="12"/>
  <c r="AF207" i="12"/>
  <c r="F200" i="12"/>
  <c r="S204" i="12"/>
  <c r="U193" i="12"/>
  <c r="AM211" i="12"/>
  <c r="AU214" i="12"/>
  <c r="BQ214" i="12"/>
  <c r="L189" i="12"/>
  <c r="D195" i="12"/>
  <c r="O197" i="12"/>
  <c r="F183" i="12"/>
  <c r="Z210" i="12"/>
  <c r="J194" i="12"/>
  <c r="M197" i="12"/>
  <c r="S203" i="12"/>
  <c r="T204" i="12"/>
  <c r="L196" i="12"/>
  <c r="E189" i="12"/>
  <c r="AB212" i="12"/>
  <c r="R192" i="12"/>
  <c r="E179" i="12"/>
  <c r="Z200" i="12"/>
  <c r="U195" i="12"/>
  <c r="AA201" i="12"/>
  <c r="M187" i="12"/>
  <c r="AJ210" i="12"/>
  <c r="AB202" i="12"/>
  <c r="K185" i="12"/>
  <c r="D178" i="12"/>
  <c r="AF206" i="12"/>
  <c r="O189" i="12"/>
  <c r="J204" i="12"/>
  <c r="K209" i="12"/>
  <c r="D202" i="12"/>
  <c r="E203" i="12"/>
  <c r="T197" i="12"/>
  <c r="AI182" i="12"/>
  <c r="BA200" i="12"/>
  <c r="U205" i="12"/>
  <c r="E208" i="12"/>
  <c r="BX214" i="12"/>
  <c r="L184" i="12"/>
  <c r="AA202" i="12"/>
  <c r="I207" i="12"/>
  <c r="AV195" i="12"/>
  <c r="T206" i="12"/>
  <c r="AN212" i="12"/>
  <c r="H155" i="12"/>
  <c r="H206" i="12"/>
  <c r="AG19" i="12"/>
  <c r="D3" i="12"/>
  <c r="L9" i="12" s="1"/>
  <c r="V16" i="12"/>
  <c r="BJ209" i="12"/>
  <c r="N190" i="12"/>
  <c r="AF208" i="12"/>
  <c r="H190" i="12"/>
  <c r="P188" i="12"/>
  <c r="P207" i="12"/>
  <c r="G189" i="12"/>
  <c r="G181" i="12"/>
  <c r="Y210" i="12"/>
  <c r="Y199" i="12"/>
  <c r="I193" i="12"/>
  <c r="F209" i="12"/>
  <c r="O199" i="12"/>
  <c r="AD177" i="12"/>
  <c r="R212" i="12"/>
  <c r="P210" i="12"/>
  <c r="L206" i="12"/>
  <c r="D198" i="12"/>
  <c r="U196" i="12"/>
  <c r="K186" i="12"/>
  <c r="AE206" i="12"/>
  <c r="Z201" i="12"/>
  <c r="S194" i="12"/>
  <c r="M188" i="12"/>
  <c r="J185" i="12"/>
  <c r="AC201" i="12"/>
  <c r="AB200" i="12"/>
  <c r="F192" i="12"/>
  <c r="BE214" i="12"/>
  <c r="Y211" i="12"/>
  <c r="T202" i="12"/>
  <c r="R200" i="12"/>
  <c r="E187" i="12"/>
  <c r="D186" i="12"/>
  <c r="J192" i="12"/>
  <c r="K193" i="12"/>
  <c r="AB210" i="12"/>
  <c r="M195" i="12"/>
  <c r="AA209" i="12"/>
  <c r="S201" i="12"/>
  <c r="M198" i="12"/>
  <c r="E177" i="12"/>
  <c r="X210" i="12"/>
  <c r="BT214" i="12"/>
  <c r="I194" i="12"/>
  <c r="O200" i="12"/>
  <c r="M190" i="12"/>
  <c r="Z203" i="12"/>
  <c r="S196" i="12"/>
  <c r="E182" i="12"/>
  <c r="AA204" i="12"/>
  <c r="D181" i="12"/>
  <c r="U198" i="12"/>
  <c r="R195" i="12"/>
  <c r="AH211" i="12"/>
  <c r="H185" i="12"/>
  <c r="S210" i="12"/>
  <c r="H202" i="12"/>
  <c r="W198" i="12"/>
  <c r="AL210" i="12"/>
  <c r="I195" i="12"/>
  <c r="I181" i="12"/>
  <c r="O190" i="12"/>
  <c r="R193" i="12"/>
  <c r="AH209" i="12"/>
  <c r="Z211" i="12"/>
  <c r="Z202" i="12"/>
  <c r="AA203" i="12"/>
  <c r="K187" i="12"/>
  <c r="E181" i="12"/>
  <c r="D180" i="12"/>
  <c r="AB204" i="12"/>
  <c r="S195" i="12"/>
  <c r="J186" i="12"/>
  <c r="AI211" i="12"/>
  <c r="R194" i="12"/>
  <c r="AH210" i="12"/>
  <c r="L188" i="12"/>
  <c r="O191" i="12"/>
  <c r="U197" i="12"/>
  <c r="AD206" i="12"/>
  <c r="AB203" i="12"/>
  <c r="U212" i="12"/>
  <c r="U206" i="12"/>
  <c r="L198" i="12"/>
  <c r="AJ208" i="12"/>
  <c r="D207" i="12"/>
  <c r="L186" i="12"/>
  <c r="AI207" i="12"/>
  <c r="AI209" i="12"/>
  <c r="AA211" i="12"/>
  <c r="S166" i="12"/>
  <c r="X206" i="12"/>
  <c r="BL211" i="12"/>
  <c r="V207" i="12"/>
  <c r="N200" i="12"/>
  <c r="BU214" i="12"/>
  <c r="P190" i="12"/>
  <c r="G205" i="12"/>
  <c r="G182" i="12"/>
  <c r="V208" i="12"/>
  <c r="F197" i="12"/>
  <c r="I186" i="12"/>
  <c r="Y202" i="12"/>
  <c r="Y201" i="12"/>
  <c r="Q199" i="12"/>
  <c r="I191" i="12"/>
  <c r="AE207" i="12"/>
  <c r="O201" i="12"/>
  <c r="O209" i="12"/>
  <c r="AD207" i="12"/>
  <c r="AD205" i="12"/>
  <c r="BO214" i="12"/>
  <c r="J182" i="12"/>
  <c r="AH206" i="12"/>
  <c r="M185" i="12"/>
  <c r="K183" i="12"/>
  <c r="D176" i="12"/>
  <c r="Y197" i="12"/>
  <c r="AG205" i="12"/>
  <c r="AG214" i="12" s="1"/>
  <c r="O187" i="12"/>
  <c r="X196" i="12"/>
  <c r="T192" i="12"/>
  <c r="P202" i="12"/>
  <c r="J195" i="12"/>
  <c r="L197" i="12"/>
  <c r="T205" i="12"/>
  <c r="R203" i="12"/>
  <c r="AA212" i="12"/>
  <c r="K196" i="12"/>
  <c r="D189" i="12"/>
  <c r="G192" i="12"/>
  <c r="BV214" i="12"/>
  <c r="D190" i="12"/>
  <c r="AG208" i="12"/>
  <c r="Q192" i="12"/>
  <c r="AE203" i="12"/>
  <c r="E180" i="12"/>
  <c r="R209" i="12"/>
  <c r="E196" i="12"/>
  <c r="Q208" i="12"/>
  <c r="J201" i="12"/>
  <c r="T211" i="12"/>
  <c r="M204" i="12"/>
  <c r="AY214" i="12"/>
  <c r="AA199" i="12"/>
  <c r="X209" i="12"/>
  <c r="H180" i="12"/>
  <c r="N186" i="12"/>
  <c r="N191" i="12"/>
  <c r="AE208" i="12"/>
  <c r="Z198" i="12"/>
  <c r="AH181" i="12"/>
  <c r="AS192" i="12"/>
  <c r="Z173" i="12"/>
  <c r="R165" i="12"/>
  <c r="R214" i="12" s="1"/>
  <c r="E152" i="12"/>
  <c r="AY198" i="12"/>
  <c r="AB175" i="12"/>
  <c r="M160" i="12"/>
  <c r="U168" i="12"/>
  <c r="AX197" i="12"/>
  <c r="AJ183" i="12"/>
  <c r="AC176" i="12"/>
  <c r="AC214" i="12" s="1"/>
  <c r="AP189" i="12"/>
  <c r="Y172" i="12"/>
  <c r="AK184" i="12"/>
  <c r="O162" i="12"/>
  <c r="J157" i="12"/>
  <c r="T167" i="12"/>
  <c r="BB201" i="12"/>
  <c r="R204" i="12"/>
  <c r="BP214" i="12"/>
  <c r="L187" i="12"/>
  <c r="AC205" i="12"/>
  <c r="E191" i="12"/>
  <c r="T195" i="12"/>
  <c r="D208" i="12"/>
  <c r="AI210" i="12"/>
  <c r="G179" i="12"/>
  <c r="BD203" i="12"/>
  <c r="H182" i="12"/>
  <c r="H212" i="12"/>
  <c r="W205" i="12"/>
  <c r="W170" i="12"/>
  <c r="W209" i="12"/>
  <c r="P193" i="12"/>
  <c r="P163" i="12"/>
  <c r="P214" i="12" s="1"/>
  <c r="G193" i="12"/>
  <c r="G191" i="12"/>
  <c r="AL185" i="12"/>
  <c r="AD202" i="12"/>
  <c r="AG207" i="12"/>
  <c r="Y200" i="12"/>
  <c r="Q202" i="12"/>
  <c r="I203" i="12"/>
  <c r="BK210" i="12"/>
  <c r="F188" i="12"/>
  <c r="F182" i="12"/>
  <c r="V204" i="12"/>
  <c r="K21" i="11"/>
  <c r="I6" i="11"/>
  <c r="H17" i="11"/>
  <c r="I21" i="9"/>
  <c r="J21" i="9" s="1"/>
  <c r="S214" i="12" l="1"/>
  <c r="Q214" i="12"/>
  <c r="Y214" i="12"/>
  <c r="AL214" i="12"/>
  <c r="AQ214" i="12"/>
  <c r="L214" i="12"/>
  <c r="O214" i="12"/>
  <c r="K214" i="12"/>
  <c r="AB214" i="12"/>
  <c r="J214" i="12"/>
  <c r="F214" i="12"/>
  <c r="BJ214" i="12"/>
  <c r="D214" i="12"/>
  <c r="T214" i="12"/>
  <c r="AD214" i="12"/>
  <c r="W214" i="12"/>
  <c r="E214" i="12"/>
  <c r="BA214" i="12"/>
  <c r="BL214" i="12"/>
  <c r="AN214" i="12"/>
  <c r="AS214" i="12"/>
  <c r="BC214" i="12"/>
  <c r="AK214" i="12"/>
  <c r="X214" i="12"/>
  <c r="AR214" i="12"/>
  <c r="AI214" i="12"/>
  <c r="AA214" i="12"/>
  <c r="M214" i="12"/>
  <c r="G214" i="12"/>
  <c r="U214" i="12"/>
  <c r="B232" i="12"/>
  <c r="A231" i="12"/>
  <c r="BB214" i="12"/>
  <c r="Z214" i="12"/>
  <c r="V214" i="12"/>
  <c r="H214" i="12"/>
  <c r="I214" i="12"/>
  <c r="AP214" i="12"/>
  <c r="AX214" i="12"/>
  <c r="S12" i="17"/>
  <c r="H235" i="12"/>
  <c r="T247" i="12"/>
  <c r="K238" i="12"/>
  <c r="AF259" i="12"/>
  <c r="J237" i="12"/>
  <c r="AN267" i="12"/>
  <c r="BN293" i="12"/>
  <c r="AD257" i="12"/>
  <c r="BB281" i="12"/>
  <c r="BK290" i="12"/>
  <c r="U248" i="12"/>
  <c r="AK264" i="12"/>
  <c r="BA280" i="12"/>
  <c r="BV301" i="12"/>
  <c r="AY278" i="12"/>
  <c r="S246" i="12"/>
  <c r="F233" i="12"/>
  <c r="AT273" i="12"/>
  <c r="BR297" i="12"/>
  <c r="AS272" i="12"/>
  <c r="BY304" i="12"/>
  <c r="BY306" i="12" s="1"/>
  <c r="AV275" i="12"/>
  <c r="AQ270" i="12"/>
  <c r="X251" i="12"/>
  <c r="P243" i="12"/>
  <c r="AO268" i="12"/>
  <c r="BE284" i="12"/>
  <c r="Q244" i="12"/>
  <c r="BF285" i="12"/>
  <c r="BJ289" i="12"/>
  <c r="AL265" i="12"/>
  <c r="BQ296" i="12"/>
  <c r="BL291" i="12"/>
  <c r="AJ263" i="12"/>
  <c r="D231" i="12"/>
  <c r="W250" i="12"/>
  <c r="O242" i="12"/>
  <c r="AU274" i="12"/>
  <c r="E232" i="12"/>
  <c r="AC256" i="12"/>
  <c r="R245" i="12"/>
  <c r="I236" i="12"/>
  <c r="BO294" i="12"/>
  <c r="AG260" i="12"/>
  <c r="AB255" i="12"/>
  <c r="AZ279" i="12"/>
  <c r="BP295" i="12"/>
  <c r="Y252" i="12"/>
  <c r="BU300" i="12"/>
  <c r="M240" i="12"/>
  <c r="AH261" i="12"/>
  <c r="AI262" i="12"/>
  <c r="AW276" i="12"/>
  <c r="N241" i="12"/>
  <c r="AM266" i="12"/>
  <c r="BC282" i="12"/>
  <c r="BS298" i="12"/>
  <c r="G234" i="12"/>
  <c r="AE258" i="12"/>
  <c r="BI288" i="12"/>
  <c r="V249" i="12"/>
  <c r="BD283" i="12"/>
  <c r="Z253" i="12"/>
  <c r="AA254" i="12"/>
  <c r="BG286" i="12"/>
  <c r="BW302" i="12"/>
  <c r="L239" i="12"/>
  <c r="AR271" i="12"/>
  <c r="BH287" i="12"/>
  <c r="BX303" i="12"/>
  <c r="BM292" i="12"/>
  <c r="AX277" i="12"/>
  <c r="AP269" i="12"/>
  <c r="BT299" i="12"/>
  <c r="F12" i="11"/>
  <c r="S12" i="11" s="1"/>
  <c r="B28" i="12" s="1"/>
  <c r="E13" i="17"/>
  <c r="F12" i="17"/>
  <c r="F13" i="17" s="1"/>
  <c r="J26" i="17"/>
  <c r="J24" i="17"/>
  <c r="K7" i="17"/>
  <c r="J25" i="17"/>
  <c r="J21" i="16"/>
  <c r="J17" i="17"/>
  <c r="K6" i="17"/>
  <c r="K17" i="16"/>
  <c r="L6" i="16"/>
  <c r="B326" i="12"/>
  <c r="A325" i="12"/>
  <c r="BG380" i="12"/>
  <c r="AI356" i="12"/>
  <c r="BC376" i="12"/>
  <c r="AM360" i="12"/>
  <c r="AQ364" i="12"/>
  <c r="AE352" i="12"/>
  <c r="S340" i="12"/>
  <c r="M334" i="12"/>
  <c r="K332" i="12"/>
  <c r="W344" i="12"/>
  <c r="AY372" i="12"/>
  <c r="BJ383" i="12"/>
  <c r="AT367" i="12"/>
  <c r="BW396" i="12"/>
  <c r="BR391" i="12"/>
  <c r="T341" i="12"/>
  <c r="O336" i="12"/>
  <c r="Q338" i="12"/>
  <c r="BL385" i="12"/>
  <c r="AS366" i="12"/>
  <c r="AF353" i="12"/>
  <c r="AA348" i="12"/>
  <c r="AU368" i="12"/>
  <c r="R339" i="12"/>
  <c r="J331" i="12"/>
  <c r="AH355" i="12"/>
  <c r="AP363" i="12"/>
  <c r="P337" i="12"/>
  <c r="Y346" i="12"/>
  <c r="AW370" i="12"/>
  <c r="AJ357" i="12"/>
  <c r="BX397" i="12"/>
  <c r="AR365" i="12"/>
  <c r="N335" i="12"/>
  <c r="BB375" i="12"/>
  <c r="BY398" i="12"/>
  <c r="BY400" i="12" s="1"/>
  <c r="BD377" i="12"/>
  <c r="V343" i="12"/>
  <c r="AV369" i="12"/>
  <c r="BU394" i="12"/>
  <c r="F327" i="12"/>
  <c r="BO388" i="12"/>
  <c r="Z347" i="12"/>
  <c r="D325" i="12"/>
  <c r="BH381" i="12"/>
  <c r="BV395" i="12"/>
  <c r="AN361" i="12"/>
  <c r="AG354" i="12"/>
  <c r="AZ373" i="12"/>
  <c r="BS392" i="12"/>
  <c r="BT393" i="12"/>
  <c r="H329" i="12"/>
  <c r="AO362" i="12"/>
  <c r="BF379" i="12"/>
  <c r="AK358" i="12"/>
  <c r="AD351" i="12"/>
  <c r="E326" i="12"/>
  <c r="AC350" i="12"/>
  <c r="BI382" i="12"/>
  <c r="G328" i="12"/>
  <c r="BN387" i="12"/>
  <c r="L333" i="12"/>
  <c r="AB349" i="12"/>
  <c r="U342" i="12"/>
  <c r="BK384" i="12"/>
  <c r="X345" i="12"/>
  <c r="I330" i="12"/>
  <c r="BM386" i="12"/>
  <c r="BA374" i="12"/>
  <c r="AL359" i="12"/>
  <c r="BE378" i="12"/>
  <c r="AX371" i="12"/>
  <c r="BQ390" i="12"/>
  <c r="BP389" i="12"/>
  <c r="AI30" i="12"/>
  <c r="A31" i="12"/>
  <c r="AF214" i="12"/>
  <c r="V20" i="12"/>
  <c r="N9" i="12" s="1"/>
  <c r="L21" i="11"/>
  <c r="I17" i="11"/>
  <c r="J6" i="11"/>
  <c r="K21" i="9"/>
  <c r="G235" i="12" l="1"/>
  <c r="AI263" i="12"/>
  <c r="BC283" i="12"/>
  <c r="AG261" i="12"/>
  <c r="BE285" i="12"/>
  <c r="W251" i="12"/>
  <c r="BA281" i="12"/>
  <c r="BU301" i="12"/>
  <c r="O243" i="12"/>
  <c r="U249" i="12"/>
  <c r="BQ297" i="12"/>
  <c r="F234" i="12"/>
  <c r="AX278" i="12"/>
  <c r="AH262" i="12"/>
  <c r="T248" i="12"/>
  <c r="D232" i="12"/>
  <c r="AJ264" i="12"/>
  <c r="BH288" i="12"/>
  <c r="AN268" i="12"/>
  <c r="AA255" i="12"/>
  <c r="AK265" i="12"/>
  <c r="V250" i="12"/>
  <c r="BP296" i="12"/>
  <c r="BJ290" i="12"/>
  <c r="Y253" i="12"/>
  <c r="M241" i="12"/>
  <c r="BT300" i="12"/>
  <c r="X252" i="12"/>
  <c r="P244" i="12"/>
  <c r="AO269" i="12"/>
  <c r="BB282" i="12"/>
  <c r="AD258" i="12"/>
  <c r="BM293" i="12"/>
  <c r="S247" i="12"/>
  <c r="E233" i="12"/>
  <c r="BS299" i="12"/>
  <c r="BD284" i="12"/>
  <c r="R246" i="12"/>
  <c r="AW277" i="12"/>
  <c r="AB256" i="12"/>
  <c r="BI289" i="12"/>
  <c r="BX304" i="12"/>
  <c r="BX306" i="12" s="1"/>
  <c r="H236" i="12"/>
  <c r="BG287" i="12"/>
  <c r="AT274" i="12"/>
  <c r="AR272" i="12"/>
  <c r="AZ280" i="12"/>
  <c r="BW303" i="12"/>
  <c r="BK291" i="12"/>
  <c r="N242" i="12"/>
  <c r="BO295" i="12"/>
  <c r="BR298" i="12"/>
  <c r="AQ271" i="12"/>
  <c r="BV302" i="12"/>
  <c r="AF260" i="12"/>
  <c r="AY279" i="12"/>
  <c r="AU275" i="12"/>
  <c r="Q245" i="12"/>
  <c r="AL266" i="12"/>
  <c r="AE259" i="12"/>
  <c r="BN294" i="12"/>
  <c r="AP270" i="12"/>
  <c r="AV276" i="12"/>
  <c r="BL292" i="12"/>
  <c r="I237" i="12"/>
  <c r="J238" i="12"/>
  <c r="L240" i="12"/>
  <c r="AS273" i="12"/>
  <c r="BF286" i="12"/>
  <c r="AM267" i="12"/>
  <c r="AC257" i="12"/>
  <c r="Z254" i="12"/>
  <c r="K239" i="12"/>
  <c r="F13" i="11"/>
  <c r="S13" i="11" s="1"/>
  <c r="B233" i="12"/>
  <c r="A232" i="12"/>
  <c r="C12" i="11"/>
  <c r="C12" i="17"/>
  <c r="C13" i="17"/>
  <c r="S13" i="17"/>
  <c r="K24" i="17"/>
  <c r="L7" i="17"/>
  <c r="K25" i="17"/>
  <c r="K26" i="17"/>
  <c r="K21" i="17"/>
  <c r="K21" i="16"/>
  <c r="K17" i="17"/>
  <c r="L6" i="17"/>
  <c r="L17" i="16"/>
  <c r="M6" i="16"/>
  <c r="C13" i="11"/>
  <c r="AI31" i="12"/>
  <c r="A32" i="12"/>
  <c r="AQ365" i="12"/>
  <c r="BG381" i="12"/>
  <c r="BK385" i="12"/>
  <c r="AA349" i="12"/>
  <c r="AM361" i="12"/>
  <c r="O337" i="12"/>
  <c r="AS367" i="12"/>
  <c r="AE353" i="12"/>
  <c r="BA375" i="12"/>
  <c r="U343" i="12"/>
  <c r="K333" i="12"/>
  <c r="AU369" i="12"/>
  <c r="M335" i="12"/>
  <c r="BP390" i="12"/>
  <c r="BI383" i="12"/>
  <c r="AR366" i="12"/>
  <c r="BO389" i="12"/>
  <c r="H330" i="12"/>
  <c r="AF354" i="12"/>
  <c r="W345" i="12"/>
  <c r="AZ374" i="12"/>
  <c r="J332" i="12"/>
  <c r="AN362" i="12"/>
  <c r="AV370" i="12"/>
  <c r="BS393" i="12"/>
  <c r="BW397" i="12"/>
  <c r="AD352" i="12"/>
  <c r="AI357" i="12"/>
  <c r="BV396" i="12"/>
  <c r="S341" i="12"/>
  <c r="R340" i="12"/>
  <c r="AP364" i="12"/>
  <c r="T342" i="12"/>
  <c r="G329" i="12"/>
  <c r="AB350" i="12"/>
  <c r="AJ358" i="12"/>
  <c r="AX372" i="12"/>
  <c r="BN388" i="12"/>
  <c r="AG355" i="12"/>
  <c r="AO363" i="12"/>
  <c r="F328" i="12"/>
  <c r="AT368" i="12"/>
  <c r="BB376" i="12"/>
  <c r="BC377" i="12"/>
  <c r="AL360" i="12"/>
  <c r="Z348" i="12"/>
  <c r="AH356" i="12"/>
  <c r="P338" i="12"/>
  <c r="BD378" i="12"/>
  <c r="BT394" i="12"/>
  <c r="BU395" i="12"/>
  <c r="E327" i="12"/>
  <c r="AC351" i="12"/>
  <c r="V344" i="12"/>
  <c r="BJ384" i="12"/>
  <c r="BF380" i="12"/>
  <c r="BR392" i="12"/>
  <c r="AY373" i="12"/>
  <c r="BL386" i="12"/>
  <c r="BH382" i="12"/>
  <c r="BE379" i="12"/>
  <c r="I331" i="12"/>
  <c r="BM387" i="12"/>
  <c r="N336" i="12"/>
  <c r="AW371" i="12"/>
  <c r="BX398" i="12"/>
  <c r="BX400" i="12" s="1"/>
  <c r="Y347" i="12"/>
  <c r="Q339" i="12"/>
  <c r="BQ391" i="12"/>
  <c r="D326" i="12"/>
  <c r="L334" i="12"/>
  <c r="AK359" i="12"/>
  <c r="X346" i="12"/>
  <c r="A326" i="12"/>
  <c r="B327" i="12"/>
  <c r="J17" i="11"/>
  <c r="K6" i="11"/>
  <c r="M21" i="11"/>
  <c r="L21" i="9"/>
  <c r="M21" i="9" s="1"/>
  <c r="A233" i="12" l="1"/>
  <c r="B234" i="12"/>
  <c r="BN295" i="12"/>
  <c r="X253" i="12"/>
  <c r="AH263" i="12"/>
  <c r="AI264" i="12"/>
  <c r="AK266" i="12"/>
  <c r="M242" i="12"/>
  <c r="J239" i="12"/>
  <c r="F235" i="12"/>
  <c r="BG288" i="12"/>
  <c r="AU276" i="12"/>
  <c r="AV277" i="12"/>
  <c r="K240" i="12"/>
  <c r="AJ265" i="12"/>
  <c r="BJ291" i="12"/>
  <c r="BH289" i="12"/>
  <c r="AS274" i="12"/>
  <c r="L241" i="12"/>
  <c r="BU302" i="12"/>
  <c r="P245" i="12"/>
  <c r="AO270" i="12"/>
  <c r="D233" i="12"/>
  <c r="AY280" i="12"/>
  <c r="Y254" i="12"/>
  <c r="AT275" i="12"/>
  <c r="AP271" i="12"/>
  <c r="T249" i="12"/>
  <c r="AB257" i="12"/>
  <c r="BK292" i="12"/>
  <c r="H237" i="12"/>
  <c r="Z255" i="12"/>
  <c r="AR273" i="12"/>
  <c r="AF261" i="12"/>
  <c r="S248" i="12"/>
  <c r="BO296" i="12"/>
  <c r="AD259" i="12"/>
  <c r="G236" i="12"/>
  <c r="BL293" i="12"/>
  <c r="BI290" i="12"/>
  <c r="BR299" i="12"/>
  <c r="E234" i="12"/>
  <c r="I238" i="12"/>
  <c r="U250" i="12"/>
  <c r="O244" i="12"/>
  <c r="BP297" i="12"/>
  <c r="BB283" i="12"/>
  <c r="AW278" i="12"/>
  <c r="BT301" i="12"/>
  <c r="AN269" i="12"/>
  <c r="R247" i="12"/>
  <c r="AQ272" i="12"/>
  <c r="BE286" i="12"/>
  <c r="BS300" i="12"/>
  <c r="BW304" i="12"/>
  <c r="BW306" i="12" s="1"/>
  <c r="AC258" i="12"/>
  <c r="N243" i="12"/>
  <c r="AZ281" i="12"/>
  <c r="W252" i="12"/>
  <c r="AG262" i="12"/>
  <c r="BD285" i="12"/>
  <c r="AX279" i="12"/>
  <c r="Q246" i="12"/>
  <c r="AA256" i="12"/>
  <c r="BM294" i="12"/>
  <c r="V251" i="12"/>
  <c r="AL267" i="12"/>
  <c r="AM268" i="12"/>
  <c r="BF287" i="12"/>
  <c r="BQ298" i="12"/>
  <c r="BV303" i="12"/>
  <c r="BC284" i="12"/>
  <c r="AE260" i="12"/>
  <c r="BA282" i="12"/>
  <c r="M7" i="17"/>
  <c r="L25" i="17"/>
  <c r="L26" i="17"/>
  <c r="L24" i="17"/>
  <c r="L21" i="17"/>
  <c r="L21" i="16"/>
  <c r="M6" i="17"/>
  <c r="L17" i="17"/>
  <c r="N6" i="16"/>
  <c r="M17" i="16"/>
  <c r="A327" i="12"/>
  <c r="B328" i="12"/>
  <c r="AQ366" i="12"/>
  <c r="K334" i="12"/>
  <c r="AI358" i="12"/>
  <c r="AM362" i="12"/>
  <c r="AK360" i="12"/>
  <c r="G330" i="12"/>
  <c r="BK386" i="12"/>
  <c r="BQ392" i="12"/>
  <c r="S342" i="12"/>
  <c r="E328" i="12"/>
  <c r="AL361" i="12"/>
  <c r="BO390" i="12"/>
  <c r="AY374" i="12"/>
  <c r="BB377" i="12"/>
  <c r="W346" i="12"/>
  <c r="N337" i="12"/>
  <c r="AS368" i="12"/>
  <c r="U344" i="12"/>
  <c r="AA350" i="12"/>
  <c r="F329" i="12"/>
  <c r="BI384" i="12"/>
  <c r="M336" i="12"/>
  <c r="AG356" i="12"/>
  <c r="P339" i="12"/>
  <c r="I332" i="12"/>
  <c r="AR367" i="12"/>
  <c r="AE354" i="12"/>
  <c r="BW398" i="12"/>
  <c r="BW400" i="12" s="1"/>
  <c r="AC352" i="12"/>
  <c r="R341" i="12"/>
  <c r="AP365" i="12"/>
  <c r="BL387" i="12"/>
  <c r="BP391" i="12"/>
  <c r="BD379" i="12"/>
  <c r="BE380" i="12"/>
  <c r="L335" i="12"/>
  <c r="AU370" i="12"/>
  <c r="H331" i="12"/>
  <c r="BM388" i="12"/>
  <c r="BR393" i="12"/>
  <c r="AF355" i="12"/>
  <c r="AV371" i="12"/>
  <c r="BU396" i="12"/>
  <c r="D327" i="12"/>
  <c r="BG382" i="12"/>
  <c r="BN389" i="12"/>
  <c r="AO364" i="12"/>
  <c r="BV397" i="12"/>
  <c r="V345" i="12"/>
  <c r="AD353" i="12"/>
  <c r="Q340" i="12"/>
  <c r="Z349" i="12"/>
  <c r="X347" i="12"/>
  <c r="AJ359" i="12"/>
  <c r="AZ375" i="12"/>
  <c r="T343" i="12"/>
  <c r="AB351" i="12"/>
  <c r="J333" i="12"/>
  <c r="O338" i="12"/>
  <c r="BF381" i="12"/>
  <c r="AW372" i="12"/>
  <c r="Y348" i="12"/>
  <c r="AT369" i="12"/>
  <c r="AH357" i="12"/>
  <c r="BH383" i="12"/>
  <c r="BC378" i="12"/>
  <c r="BJ385" i="12"/>
  <c r="BS394" i="12"/>
  <c r="AN363" i="12"/>
  <c r="BT395" i="12"/>
  <c r="BA376" i="12"/>
  <c r="AX373" i="12"/>
  <c r="A33" i="12"/>
  <c r="AI32" i="12"/>
  <c r="K17" i="11"/>
  <c r="L6" i="11"/>
  <c r="N21" i="11"/>
  <c r="N21" i="9"/>
  <c r="A234" i="12" l="1"/>
  <c r="B235" i="12"/>
  <c r="BL294" i="12"/>
  <c r="BN296" i="12"/>
  <c r="BV304" i="12"/>
  <c r="BV306" i="12" s="1"/>
  <c r="H238" i="12"/>
  <c r="AP272" i="12"/>
  <c r="P246" i="12"/>
  <c r="BS301" i="12"/>
  <c r="BP298" i="12"/>
  <c r="AK267" i="12"/>
  <c r="R248" i="12"/>
  <c r="S249" i="12"/>
  <c r="AD260" i="12"/>
  <c r="AO271" i="12"/>
  <c r="AT276" i="12"/>
  <c r="BO297" i="12"/>
  <c r="BK293" i="12"/>
  <c r="L242" i="12"/>
  <c r="BM295" i="12"/>
  <c r="AJ266" i="12"/>
  <c r="J240" i="12"/>
  <c r="BQ299" i="12"/>
  <c r="BC285" i="12"/>
  <c r="BB284" i="12"/>
  <c r="BJ292" i="12"/>
  <c r="BI291" i="12"/>
  <c r="AU277" i="12"/>
  <c r="BE287" i="12"/>
  <c r="AF262" i="12"/>
  <c r="AX280" i="12"/>
  <c r="AY281" i="12"/>
  <c r="AQ273" i="12"/>
  <c r="BT302" i="12"/>
  <c r="F236" i="12"/>
  <c r="AL268" i="12"/>
  <c r="N244" i="12"/>
  <c r="BU303" i="12"/>
  <c r="BF288" i="12"/>
  <c r="BG289" i="12"/>
  <c r="D234" i="12"/>
  <c r="AM269" i="12"/>
  <c r="U251" i="12"/>
  <c r="AR274" i="12"/>
  <c r="E235" i="12"/>
  <c r="AI265" i="12"/>
  <c r="Q247" i="12"/>
  <c r="AV278" i="12"/>
  <c r="AN270" i="12"/>
  <c r="AB258" i="12"/>
  <c r="I239" i="12"/>
  <c r="AC259" i="12"/>
  <c r="G237" i="12"/>
  <c r="M243" i="12"/>
  <c r="BH290" i="12"/>
  <c r="AG263" i="12"/>
  <c r="BR300" i="12"/>
  <c r="O245" i="12"/>
  <c r="W253" i="12"/>
  <c r="BA283" i="12"/>
  <c r="AH264" i="12"/>
  <c r="Y255" i="12"/>
  <c r="K241" i="12"/>
  <c r="BD286" i="12"/>
  <c r="X254" i="12"/>
  <c r="Z256" i="12"/>
  <c r="T250" i="12"/>
  <c r="AZ282" i="12"/>
  <c r="AE261" i="12"/>
  <c r="V252" i="12"/>
  <c r="AS275" i="12"/>
  <c r="AA257" i="12"/>
  <c r="AW279" i="12"/>
  <c r="N7" i="17"/>
  <c r="M25" i="17"/>
  <c r="M26" i="17"/>
  <c r="M24" i="17"/>
  <c r="M21" i="17"/>
  <c r="N21" i="17" s="1"/>
  <c r="M21" i="16"/>
  <c r="N6" i="17"/>
  <c r="M17" i="17"/>
  <c r="N17" i="16"/>
  <c r="O6" i="16"/>
  <c r="AY375" i="12"/>
  <c r="BK387" i="12"/>
  <c r="W347" i="12"/>
  <c r="AQ367" i="12"/>
  <c r="AE355" i="12"/>
  <c r="AM363" i="12"/>
  <c r="AA351" i="12"/>
  <c r="AC353" i="12"/>
  <c r="K335" i="12"/>
  <c r="G331" i="12"/>
  <c r="S343" i="12"/>
  <c r="O339" i="12"/>
  <c r="T344" i="12"/>
  <c r="AD354" i="12"/>
  <c r="Y349" i="12"/>
  <c r="AI359" i="12"/>
  <c r="AG357" i="12"/>
  <c r="V346" i="12"/>
  <c r="M337" i="12"/>
  <c r="BS395" i="12"/>
  <c r="AU371" i="12"/>
  <c r="I333" i="12"/>
  <c r="AX374" i="12"/>
  <c r="BF382" i="12"/>
  <c r="AZ376" i="12"/>
  <c r="BJ386" i="12"/>
  <c r="N338" i="12"/>
  <c r="BC379" i="12"/>
  <c r="AP366" i="12"/>
  <c r="AO365" i="12"/>
  <c r="AB352" i="12"/>
  <c r="BQ393" i="12"/>
  <c r="H332" i="12"/>
  <c r="AF356" i="12"/>
  <c r="AW373" i="12"/>
  <c r="BE381" i="12"/>
  <c r="BP392" i="12"/>
  <c r="D328" i="12"/>
  <c r="AK361" i="12"/>
  <c r="BI385" i="12"/>
  <c r="BU397" i="12"/>
  <c r="AN364" i="12"/>
  <c r="BO391" i="12"/>
  <c r="AH358" i="12"/>
  <c r="BV398" i="12"/>
  <c r="AS369" i="12"/>
  <c r="BR394" i="12"/>
  <c r="J334" i="12"/>
  <c r="X348" i="12"/>
  <c r="AV372" i="12"/>
  <c r="E329" i="12"/>
  <c r="BB378" i="12"/>
  <c r="BA377" i="12"/>
  <c r="Z350" i="12"/>
  <c r="P340" i="12"/>
  <c r="BM389" i="12"/>
  <c r="BN390" i="12"/>
  <c r="AJ360" i="12"/>
  <c r="F330" i="12"/>
  <c r="AL362" i="12"/>
  <c r="BL388" i="12"/>
  <c r="U345" i="12"/>
  <c r="BD380" i="12"/>
  <c r="BH384" i="12"/>
  <c r="Q341" i="12"/>
  <c r="AR368" i="12"/>
  <c r="BG383" i="12"/>
  <c r="BT396" i="12"/>
  <c r="L336" i="12"/>
  <c r="R342" i="12"/>
  <c r="AT370" i="12"/>
  <c r="A34" i="12"/>
  <c r="AI33" i="12"/>
  <c r="B329" i="12"/>
  <c r="A328" i="12"/>
  <c r="BV400" i="12"/>
  <c r="L17" i="11"/>
  <c r="M6" i="11"/>
  <c r="O21" i="11"/>
  <c r="O21" i="9"/>
  <c r="B236" i="12" l="1"/>
  <c r="A235" i="12"/>
  <c r="AP273" i="12"/>
  <c r="BL295" i="12"/>
  <c r="J241" i="12"/>
  <c r="AA258" i="12"/>
  <c r="AL269" i="12"/>
  <c r="I240" i="12"/>
  <c r="BA284" i="12"/>
  <c r="M244" i="12"/>
  <c r="AO272" i="12"/>
  <c r="BE288" i="12"/>
  <c r="BB285" i="12"/>
  <c r="V253" i="12"/>
  <c r="AU278" i="12"/>
  <c r="BO298" i="12"/>
  <c r="AT277" i="12"/>
  <c r="AK268" i="12"/>
  <c r="AF263" i="12"/>
  <c r="BM296" i="12"/>
  <c r="BF289" i="12"/>
  <c r="Y256" i="12"/>
  <c r="X255" i="12"/>
  <c r="AG264" i="12"/>
  <c r="AD261" i="12"/>
  <c r="BN297" i="12"/>
  <c r="BH291" i="12"/>
  <c r="U252" i="12"/>
  <c r="AX281" i="12"/>
  <c r="AH265" i="12"/>
  <c r="BG290" i="12"/>
  <c r="AB259" i="12"/>
  <c r="AE262" i="12"/>
  <c r="AW280" i="12"/>
  <c r="E236" i="12"/>
  <c r="F237" i="12"/>
  <c r="BC286" i="12"/>
  <c r="AN271" i="12"/>
  <c r="H239" i="12"/>
  <c r="Q248" i="12"/>
  <c r="T251" i="12"/>
  <c r="BK294" i="12"/>
  <c r="L243" i="12"/>
  <c r="D235" i="12"/>
  <c r="S250" i="12"/>
  <c r="BS302" i="12"/>
  <c r="BP299" i="12"/>
  <c r="O246" i="12"/>
  <c r="AC260" i="12"/>
  <c r="BQ300" i="12"/>
  <c r="P247" i="12"/>
  <c r="Z257" i="12"/>
  <c r="AV279" i="12"/>
  <c r="R249" i="12"/>
  <c r="AR275" i="12"/>
  <c r="K242" i="12"/>
  <c r="G238" i="12"/>
  <c r="W254" i="12"/>
  <c r="BU304" i="12"/>
  <c r="BU306" i="12" s="1"/>
  <c r="AS276" i="12"/>
  <c r="AI266" i="12"/>
  <c r="AZ283" i="12"/>
  <c r="AQ274" i="12"/>
  <c r="BI292" i="12"/>
  <c r="BD287" i="12"/>
  <c r="BJ293" i="12"/>
  <c r="AM270" i="12"/>
  <c r="AJ267" i="12"/>
  <c r="AY282" i="12"/>
  <c r="N245" i="12"/>
  <c r="BT303" i="12"/>
  <c r="BR301" i="12"/>
  <c r="N26" i="17"/>
  <c r="N24" i="17"/>
  <c r="O7" i="17"/>
  <c r="O21" i="17" s="1"/>
  <c r="N25" i="17"/>
  <c r="N21" i="16"/>
  <c r="N17" i="17"/>
  <c r="O6" i="17"/>
  <c r="O17" i="16"/>
  <c r="P6" i="16"/>
  <c r="P17" i="16" s="1"/>
  <c r="A329" i="12"/>
  <c r="B330" i="12"/>
  <c r="A35" i="12"/>
  <c r="AI34" i="12"/>
  <c r="AY376" i="12"/>
  <c r="AU372" i="12"/>
  <c r="AA352" i="12"/>
  <c r="AQ368" i="12"/>
  <c r="BK388" i="12"/>
  <c r="G332" i="12"/>
  <c r="BC380" i="12"/>
  <c r="AC354" i="12"/>
  <c r="AK362" i="12"/>
  <c r="AI360" i="12"/>
  <c r="E330" i="12"/>
  <c r="AM364" i="12"/>
  <c r="BS396" i="12"/>
  <c r="BR395" i="12"/>
  <c r="D329" i="12"/>
  <c r="N339" i="12"/>
  <c r="BI386" i="12"/>
  <c r="V347" i="12"/>
  <c r="W348" i="12"/>
  <c r="AT371" i="12"/>
  <c r="L337" i="12"/>
  <c r="AE356" i="12"/>
  <c r="S344" i="12"/>
  <c r="AJ361" i="12"/>
  <c r="T345" i="12"/>
  <c r="AW374" i="12"/>
  <c r="AZ377" i="12"/>
  <c r="AS370" i="12"/>
  <c r="K336" i="12"/>
  <c r="X349" i="12"/>
  <c r="AF357" i="12"/>
  <c r="BL389" i="12"/>
  <c r="BT397" i="12"/>
  <c r="AG358" i="12"/>
  <c r="BU398" i="12"/>
  <c r="BU400" i="12" s="1"/>
  <c r="BB379" i="12"/>
  <c r="BQ394" i="12"/>
  <c r="U346" i="12"/>
  <c r="AD355" i="12"/>
  <c r="Z351" i="12"/>
  <c r="F331" i="12"/>
  <c r="AL363" i="12"/>
  <c r="AP367" i="12"/>
  <c r="AN365" i="12"/>
  <c r="BH385" i="12"/>
  <c r="R343" i="12"/>
  <c r="BF383" i="12"/>
  <c r="BD381" i="12"/>
  <c r="Y350" i="12"/>
  <c r="BM390" i="12"/>
  <c r="AB353" i="12"/>
  <c r="BP393" i="12"/>
  <c r="P341" i="12"/>
  <c r="AV373" i="12"/>
  <c r="BE382" i="12"/>
  <c r="AH359" i="12"/>
  <c r="H333" i="12"/>
  <c r="AO366" i="12"/>
  <c r="M338" i="12"/>
  <c r="AR369" i="12"/>
  <c r="BJ387" i="12"/>
  <c r="BN391" i="12"/>
  <c r="Q342" i="12"/>
  <c r="I334" i="12"/>
  <c r="BA378" i="12"/>
  <c r="BG384" i="12"/>
  <c r="J335" i="12"/>
  <c r="AX375" i="12"/>
  <c r="O340" i="12"/>
  <c r="BO392" i="12"/>
  <c r="P21" i="11"/>
  <c r="C21" i="11" s="1"/>
  <c r="N6" i="11"/>
  <c r="M17" i="11"/>
  <c r="P21" i="9"/>
  <c r="BD288" i="12" l="1"/>
  <c r="X256" i="12"/>
  <c r="AH266" i="12"/>
  <c r="D236" i="12"/>
  <c r="AW281" i="12"/>
  <c r="Z258" i="12"/>
  <c r="G239" i="12"/>
  <c r="BG291" i="12"/>
  <c r="BR302" i="12"/>
  <c r="AO273" i="12"/>
  <c r="BC287" i="12"/>
  <c r="AR276" i="12"/>
  <c r="I241" i="12"/>
  <c r="W255" i="12"/>
  <c r="K243" i="12"/>
  <c r="F238" i="12"/>
  <c r="BS303" i="12"/>
  <c r="BP300" i="12"/>
  <c r="BT304" i="12"/>
  <c r="BT306" i="12" s="1"/>
  <c r="J242" i="12"/>
  <c r="AP274" i="12"/>
  <c r="AZ284" i="12"/>
  <c r="S251" i="12"/>
  <c r="AM271" i="12"/>
  <c r="AK269" i="12"/>
  <c r="AE263" i="12"/>
  <c r="AT278" i="12"/>
  <c r="V254" i="12"/>
  <c r="BL296" i="12"/>
  <c r="AN272" i="12"/>
  <c r="T252" i="12"/>
  <c r="AJ268" i="12"/>
  <c r="M245" i="12"/>
  <c r="AS277" i="12"/>
  <c r="AU279" i="12"/>
  <c r="Y257" i="12"/>
  <c r="AA259" i="12"/>
  <c r="N246" i="12"/>
  <c r="BM297" i="12"/>
  <c r="BN298" i="12"/>
  <c r="AV280" i="12"/>
  <c r="P248" i="12"/>
  <c r="H240" i="12"/>
  <c r="BF290" i="12"/>
  <c r="R250" i="12"/>
  <c r="AY283" i="12"/>
  <c r="O247" i="12"/>
  <c r="AG265" i="12"/>
  <c r="U253" i="12"/>
  <c r="BB286" i="12"/>
  <c r="BA285" i="12"/>
  <c r="AD262" i="12"/>
  <c r="BE289" i="12"/>
  <c r="BO299" i="12"/>
  <c r="AI267" i="12"/>
  <c r="BJ294" i="12"/>
  <c r="AL270" i="12"/>
  <c r="AF264" i="12"/>
  <c r="E237" i="12"/>
  <c r="L244" i="12"/>
  <c r="BQ301" i="12"/>
  <c r="BK295" i="12"/>
  <c r="BH292" i="12"/>
  <c r="AQ275" i="12"/>
  <c r="BI293" i="12"/>
  <c r="Q249" i="12"/>
  <c r="AB260" i="12"/>
  <c r="AC261" i="12"/>
  <c r="AX282" i="12"/>
  <c r="B237" i="12"/>
  <c r="A236" i="12"/>
  <c r="O24" i="17"/>
  <c r="P7" i="17"/>
  <c r="P21" i="17" s="1"/>
  <c r="O25" i="17"/>
  <c r="O26" i="17"/>
  <c r="O21" i="16"/>
  <c r="O17" i="17"/>
  <c r="P6" i="17"/>
  <c r="P17" i="17" s="1"/>
  <c r="S17" i="16"/>
  <c r="S21" i="11"/>
  <c r="A36" i="12"/>
  <c r="AI35" i="12"/>
  <c r="AY377" i="12"/>
  <c r="AQ369" i="12"/>
  <c r="S345" i="12"/>
  <c r="AE357" i="12"/>
  <c r="AA353" i="12"/>
  <c r="BA379" i="12"/>
  <c r="AD356" i="12"/>
  <c r="V348" i="12"/>
  <c r="N340" i="12"/>
  <c r="BR396" i="12"/>
  <c r="AK363" i="12"/>
  <c r="O341" i="12"/>
  <c r="F332" i="12"/>
  <c r="AI361" i="12"/>
  <c r="E331" i="12"/>
  <c r="AR370" i="12"/>
  <c r="BH386" i="12"/>
  <c r="AC355" i="12"/>
  <c r="L338" i="12"/>
  <c r="T346" i="12"/>
  <c r="K337" i="12"/>
  <c r="AL364" i="12"/>
  <c r="Q343" i="12"/>
  <c r="AP368" i="12"/>
  <c r="H334" i="12"/>
  <c r="AV374" i="12"/>
  <c r="AO367" i="12"/>
  <c r="D330" i="12"/>
  <c r="BP394" i="12"/>
  <c r="U347" i="12"/>
  <c r="AT372" i="12"/>
  <c r="BB380" i="12"/>
  <c r="BG385" i="12"/>
  <c r="BI387" i="12"/>
  <c r="AZ378" i="12"/>
  <c r="AS371" i="12"/>
  <c r="BJ388" i="12"/>
  <c r="BQ395" i="12"/>
  <c r="W349" i="12"/>
  <c r="BK389" i="12"/>
  <c r="AU373" i="12"/>
  <c r="R344" i="12"/>
  <c r="BF384" i="12"/>
  <c r="BT398" i="12"/>
  <c r="BT400" i="12" s="1"/>
  <c r="BE383" i="12"/>
  <c r="AB354" i="12"/>
  <c r="AH360" i="12"/>
  <c r="AW375" i="12"/>
  <c r="AJ362" i="12"/>
  <c r="BL390" i="12"/>
  <c r="P342" i="12"/>
  <c r="AX376" i="12"/>
  <c r="Z352" i="12"/>
  <c r="AG359" i="12"/>
  <c r="M339" i="12"/>
  <c r="AN366" i="12"/>
  <c r="X350" i="12"/>
  <c r="Y351" i="12"/>
  <c r="J336" i="12"/>
  <c r="BN392" i="12"/>
  <c r="BC381" i="12"/>
  <c r="AM365" i="12"/>
  <c r="BS397" i="12"/>
  <c r="I335" i="12"/>
  <c r="AF358" i="12"/>
  <c r="BM391" i="12"/>
  <c r="G333" i="12"/>
  <c r="BO393" i="12"/>
  <c r="BD382" i="12"/>
  <c r="A330" i="12"/>
  <c r="B331" i="12"/>
  <c r="N17" i="11"/>
  <c r="O6" i="11"/>
  <c r="P13" i="9"/>
  <c r="AN273" i="12" l="1"/>
  <c r="J243" i="12"/>
  <c r="AP275" i="12"/>
  <c r="AY284" i="12"/>
  <c r="Q250" i="12"/>
  <c r="BR303" i="12"/>
  <c r="BB287" i="12"/>
  <c r="AI268" i="12"/>
  <c r="I242" i="12"/>
  <c r="BA286" i="12"/>
  <c r="BI294" i="12"/>
  <c r="AO274" i="12"/>
  <c r="AB261" i="12"/>
  <c r="E238" i="12"/>
  <c r="BF291" i="12"/>
  <c r="AJ269" i="12"/>
  <c r="BO300" i="12"/>
  <c r="BL297" i="12"/>
  <c r="X257" i="12"/>
  <c r="AR277" i="12"/>
  <c r="BK296" i="12"/>
  <c r="AG266" i="12"/>
  <c r="BC288" i="12"/>
  <c r="AU280" i="12"/>
  <c r="BH293" i="12"/>
  <c r="O248" i="12"/>
  <c r="BD289" i="12"/>
  <c r="Z259" i="12"/>
  <c r="H241" i="12"/>
  <c r="AK270" i="12"/>
  <c r="K244" i="12"/>
  <c r="BM298" i="12"/>
  <c r="S252" i="12"/>
  <c r="BP301" i="12"/>
  <c r="BE290" i="12"/>
  <c r="AL271" i="12"/>
  <c r="BG292" i="12"/>
  <c r="AV281" i="12"/>
  <c r="AX283" i="12"/>
  <c r="AF265" i="12"/>
  <c r="T253" i="12"/>
  <c r="D237" i="12"/>
  <c r="BN299" i="12"/>
  <c r="V255" i="12"/>
  <c r="M246" i="12"/>
  <c r="AQ276" i="12"/>
  <c r="AH267" i="12"/>
  <c r="W256" i="12"/>
  <c r="AA260" i="12"/>
  <c r="R251" i="12"/>
  <c r="BQ302" i="12"/>
  <c r="AS278" i="12"/>
  <c r="AD263" i="12"/>
  <c r="BJ295" i="12"/>
  <c r="P249" i="12"/>
  <c r="Y258" i="12"/>
  <c r="G240" i="12"/>
  <c r="F239" i="12"/>
  <c r="AC262" i="12"/>
  <c r="L245" i="12"/>
  <c r="BS304" i="12"/>
  <c r="BS306" i="12" s="1"/>
  <c r="AZ285" i="12"/>
  <c r="AT279" i="12"/>
  <c r="AW282" i="12"/>
  <c r="AM272" i="12"/>
  <c r="AE264" i="12"/>
  <c r="U254" i="12"/>
  <c r="N247" i="12"/>
  <c r="A237" i="12"/>
  <c r="B238" i="12"/>
  <c r="S21" i="17"/>
  <c r="C21" i="17"/>
  <c r="P25" i="17"/>
  <c r="P26" i="17"/>
  <c r="P24" i="17"/>
  <c r="P21" i="16"/>
  <c r="S17" i="17"/>
  <c r="C17" i="17"/>
  <c r="A331" i="12"/>
  <c r="B332" i="12"/>
  <c r="AQ370" i="12"/>
  <c r="K338" i="12"/>
  <c r="AY378" i="12"/>
  <c r="AM366" i="12"/>
  <c r="BK390" i="12"/>
  <c r="AE358" i="12"/>
  <c r="W350" i="12"/>
  <c r="AA354" i="12"/>
  <c r="O342" i="12"/>
  <c r="G334" i="12"/>
  <c r="AC356" i="12"/>
  <c r="BR397" i="12"/>
  <c r="AT373" i="12"/>
  <c r="AZ379" i="12"/>
  <c r="AK364" i="12"/>
  <c r="BG386" i="12"/>
  <c r="E332" i="12"/>
  <c r="BN393" i="12"/>
  <c r="AG360" i="12"/>
  <c r="BM392" i="12"/>
  <c r="L339" i="12"/>
  <c r="AD357" i="12"/>
  <c r="M340" i="12"/>
  <c r="AS372" i="12"/>
  <c r="T347" i="12"/>
  <c r="F333" i="12"/>
  <c r="X351" i="12"/>
  <c r="I336" i="12"/>
  <c r="BP395" i="12"/>
  <c r="BC382" i="12"/>
  <c r="AX377" i="12"/>
  <c r="AR371" i="12"/>
  <c r="AI362" i="12"/>
  <c r="Z353" i="12"/>
  <c r="AO368" i="12"/>
  <c r="D331" i="12"/>
  <c r="AB355" i="12"/>
  <c r="BA380" i="12"/>
  <c r="BO394" i="12"/>
  <c r="Y352" i="12"/>
  <c r="BI388" i="12"/>
  <c r="BD383" i="12"/>
  <c r="Q344" i="12"/>
  <c r="S346" i="12"/>
  <c r="P343" i="12"/>
  <c r="AV375" i="12"/>
  <c r="BS398" i="12"/>
  <c r="BS400" i="12" s="1"/>
  <c r="BL391" i="12"/>
  <c r="BH387" i="12"/>
  <c r="V349" i="12"/>
  <c r="R345" i="12"/>
  <c r="AH361" i="12"/>
  <c r="BB381" i="12"/>
  <c r="N341" i="12"/>
  <c r="AN367" i="12"/>
  <c r="BF385" i="12"/>
  <c r="J337" i="12"/>
  <c r="AP369" i="12"/>
  <c r="H335" i="12"/>
  <c r="BJ389" i="12"/>
  <c r="AF359" i="12"/>
  <c r="AJ363" i="12"/>
  <c r="U348" i="12"/>
  <c r="BQ396" i="12"/>
  <c r="AW376" i="12"/>
  <c r="AL365" i="12"/>
  <c r="AU374" i="12"/>
  <c r="BE384" i="12"/>
  <c r="AI36" i="12"/>
  <c r="A37" i="12"/>
  <c r="O17" i="11"/>
  <c r="P6" i="11"/>
  <c r="P17" i="11" s="1"/>
  <c r="F16" i="9"/>
  <c r="E16" i="9"/>
  <c r="F11" i="9"/>
  <c r="E11" i="9"/>
  <c r="A238" i="12" l="1"/>
  <c r="B239" i="12"/>
  <c r="R252" i="12"/>
  <c r="P250" i="12"/>
  <c r="BN300" i="12"/>
  <c r="AX284" i="12"/>
  <c r="S253" i="12"/>
  <c r="G241" i="12"/>
  <c r="AS279" i="12"/>
  <c r="BB288" i="12"/>
  <c r="BQ303" i="12"/>
  <c r="W257" i="12"/>
  <c r="AA261" i="12"/>
  <c r="BM299" i="12"/>
  <c r="AM273" i="12"/>
  <c r="T254" i="12"/>
  <c r="M247" i="12"/>
  <c r="N248" i="12"/>
  <c r="Y259" i="12"/>
  <c r="BD290" i="12"/>
  <c r="AP276" i="12"/>
  <c r="Z260" i="12"/>
  <c r="BR304" i="12"/>
  <c r="BR306" i="12" s="1"/>
  <c r="BI295" i="12"/>
  <c r="AT280" i="12"/>
  <c r="O249" i="12"/>
  <c r="BG293" i="12"/>
  <c r="BO301" i="12"/>
  <c r="X258" i="12"/>
  <c r="I243" i="12"/>
  <c r="BJ296" i="12"/>
  <c r="V256" i="12"/>
  <c r="BH294" i="12"/>
  <c r="AW283" i="12"/>
  <c r="AI269" i="12"/>
  <c r="BK297" i="12"/>
  <c r="AF266" i="12"/>
  <c r="AV282" i="12"/>
  <c r="AN274" i="12"/>
  <c r="AB262" i="12"/>
  <c r="AY285" i="12"/>
  <c r="AD264" i="12"/>
  <c r="L246" i="12"/>
  <c r="BA287" i="12"/>
  <c r="AR278" i="12"/>
  <c r="AU281" i="12"/>
  <c r="AJ270" i="12"/>
  <c r="Q251" i="12"/>
  <c r="AQ277" i="12"/>
  <c r="AE265" i="12"/>
  <c r="BE291" i="12"/>
  <c r="AK271" i="12"/>
  <c r="BF292" i="12"/>
  <c r="J244" i="12"/>
  <c r="U255" i="12"/>
  <c r="BP302" i="12"/>
  <c r="BL298" i="12"/>
  <c r="K245" i="12"/>
  <c r="BC289" i="12"/>
  <c r="AG267" i="12"/>
  <c r="AH268" i="12"/>
  <c r="H242" i="12"/>
  <c r="AZ286" i="12"/>
  <c r="E239" i="12"/>
  <c r="F240" i="12"/>
  <c r="AC263" i="12"/>
  <c r="AL272" i="12"/>
  <c r="D238" i="12"/>
  <c r="AO275" i="12"/>
  <c r="S17" i="11"/>
  <c r="C17" i="11"/>
  <c r="C24" i="17"/>
  <c r="S24" i="17"/>
  <c r="C25" i="17"/>
  <c r="S25" i="17"/>
  <c r="S26" i="17"/>
  <c r="C26" i="17"/>
  <c r="S21" i="16"/>
  <c r="S20" i="16"/>
  <c r="A332" i="12"/>
  <c r="B333" i="12"/>
  <c r="AI37" i="12"/>
  <c r="A38" i="12"/>
  <c r="BC383" i="12"/>
  <c r="AU375" i="12"/>
  <c r="G335" i="12"/>
  <c r="AA355" i="12"/>
  <c r="K339" i="12"/>
  <c r="U349" i="12"/>
  <c r="AT374" i="12"/>
  <c r="AQ371" i="12"/>
  <c r="O343" i="12"/>
  <c r="N342" i="12"/>
  <c r="L340" i="12"/>
  <c r="F334" i="12"/>
  <c r="BA381" i="12"/>
  <c r="AI363" i="12"/>
  <c r="W351" i="12"/>
  <c r="AC357" i="12"/>
  <c r="S347" i="12"/>
  <c r="E333" i="12"/>
  <c r="Q345" i="12"/>
  <c r="AY379" i="12"/>
  <c r="R346" i="12"/>
  <c r="AG361" i="12"/>
  <c r="BI389" i="12"/>
  <c r="AB356" i="12"/>
  <c r="AX378" i="12"/>
  <c r="AN368" i="12"/>
  <c r="BE385" i="12"/>
  <c r="AJ364" i="12"/>
  <c r="V350" i="12"/>
  <c r="AL366" i="12"/>
  <c r="BO395" i="12"/>
  <c r="AF360" i="12"/>
  <c r="M341" i="12"/>
  <c r="AS373" i="12"/>
  <c r="BQ397" i="12"/>
  <c r="BG387" i="12"/>
  <c r="J338" i="12"/>
  <c r="BN394" i="12"/>
  <c r="P344" i="12"/>
  <c r="AV376" i="12"/>
  <c r="Y353" i="12"/>
  <c r="AZ380" i="12"/>
  <c r="H336" i="12"/>
  <c r="AO369" i="12"/>
  <c r="D332" i="12"/>
  <c r="BF386" i="12"/>
  <c r="I337" i="12"/>
  <c r="AP370" i="12"/>
  <c r="AH362" i="12"/>
  <c r="BL392" i="12"/>
  <c r="BM393" i="12"/>
  <c r="T348" i="12"/>
  <c r="BH388" i="12"/>
  <c r="BB382" i="12"/>
  <c r="BJ390" i="12"/>
  <c r="AM367" i="12"/>
  <c r="X352" i="12"/>
  <c r="AW377" i="12"/>
  <c r="BR398" i="12"/>
  <c r="BR400" i="12" s="1"/>
  <c r="BK391" i="12"/>
  <c r="Z354" i="12"/>
  <c r="BP396" i="12"/>
  <c r="AD358" i="12"/>
  <c r="BD384" i="12"/>
  <c r="AE359" i="12"/>
  <c r="AR372" i="12"/>
  <c r="AK365" i="12"/>
  <c r="S11" i="9"/>
  <c r="E18" i="9"/>
  <c r="E30" i="9" s="1"/>
  <c r="B323" i="10"/>
  <c r="BZ321" i="10"/>
  <c r="BY321" i="10"/>
  <c r="BX321" i="10"/>
  <c r="BW321" i="10"/>
  <c r="BV321" i="10"/>
  <c r="BU321" i="10"/>
  <c r="BT321" i="10"/>
  <c r="BS321" i="10"/>
  <c r="BR321" i="10"/>
  <c r="BQ321" i="10"/>
  <c r="BP321" i="10"/>
  <c r="BO321" i="10"/>
  <c r="BN321" i="10"/>
  <c r="BM321" i="10"/>
  <c r="BL321" i="10"/>
  <c r="BK321" i="10"/>
  <c r="BJ321" i="10"/>
  <c r="BI321" i="10"/>
  <c r="BH321" i="10"/>
  <c r="BG321" i="10"/>
  <c r="BF321" i="10"/>
  <c r="BE321" i="10"/>
  <c r="BD321" i="10"/>
  <c r="BC321" i="10"/>
  <c r="BB321" i="10"/>
  <c r="BA321" i="10"/>
  <c r="AZ321" i="10"/>
  <c r="AY321" i="10"/>
  <c r="AX321" i="10"/>
  <c r="AW321" i="10"/>
  <c r="AV321" i="10"/>
  <c r="AU321" i="10"/>
  <c r="AT321" i="10"/>
  <c r="AS321" i="10"/>
  <c r="AR321" i="10"/>
  <c r="AQ321" i="10"/>
  <c r="AP321" i="10"/>
  <c r="AO321" i="10"/>
  <c r="AN321" i="10"/>
  <c r="AM321" i="10"/>
  <c r="AL321" i="10"/>
  <c r="AK321" i="10"/>
  <c r="AJ321" i="10"/>
  <c r="AI321" i="10"/>
  <c r="AH321" i="10"/>
  <c r="AG321" i="10"/>
  <c r="AF321" i="10"/>
  <c r="AE321" i="10"/>
  <c r="AD321" i="10"/>
  <c r="AC321" i="10"/>
  <c r="AB321" i="10"/>
  <c r="AA321" i="10"/>
  <c r="Z321" i="10"/>
  <c r="Y321" i="10"/>
  <c r="X321" i="10"/>
  <c r="W321" i="10"/>
  <c r="V321" i="10"/>
  <c r="U321" i="10"/>
  <c r="T321" i="10"/>
  <c r="S321" i="10"/>
  <c r="R321" i="10"/>
  <c r="Q321" i="10"/>
  <c r="P321" i="10"/>
  <c r="O321" i="10"/>
  <c r="N321" i="10"/>
  <c r="M321" i="10"/>
  <c r="L321" i="10"/>
  <c r="K321" i="10"/>
  <c r="J321" i="10"/>
  <c r="I321" i="10"/>
  <c r="H321" i="10"/>
  <c r="G321" i="10"/>
  <c r="F321" i="10"/>
  <c r="E321" i="10"/>
  <c r="D321" i="10"/>
  <c r="C319" i="10"/>
  <c r="D319" i="10" s="1"/>
  <c r="E319" i="10" s="1"/>
  <c r="F319" i="10" s="1"/>
  <c r="G319" i="10" s="1"/>
  <c r="H319" i="10" s="1"/>
  <c r="I319" i="10" s="1"/>
  <c r="J319" i="10" s="1"/>
  <c r="K319" i="10" s="1"/>
  <c r="L319" i="10" s="1"/>
  <c r="M319" i="10" s="1"/>
  <c r="N319" i="10" s="1"/>
  <c r="O319" i="10" s="1"/>
  <c r="P319" i="10" s="1"/>
  <c r="Q319" i="10" s="1"/>
  <c r="R319" i="10" s="1"/>
  <c r="S319" i="10" s="1"/>
  <c r="T319" i="10" s="1"/>
  <c r="U319" i="10" s="1"/>
  <c r="V319" i="10" s="1"/>
  <c r="W319" i="10" s="1"/>
  <c r="X319" i="10" s="1"/>
  <c r="Y319" i="10" s="1"/>
  <c r="Z319" i="10" s="1"/>
  <c r="AA319" i="10" s="1"/>
  <c r="AB319" i="10" s="1"/>
  <c r="AC319" i="10" s="1"/>
  <c r="AD319" i="10" s="1"/>
  <c r="AE319" i="10" s="1"/>
  <c r="AF319" i="10" s="1"/>
  <c r="AG319" i="10" s="1"/>
  <c r="AH319" i="10" s="1"/>
  <c r="AI319" i="10" s="1"/>
  <c r="AJ319" i="10" s="1"/>
  <c r="AK319" i="10" s="1"/>
  <c r="AL319" i="10" s="1"/>
  <c r="AM319" i="10" s="1"/>
  <c r="AN319" i="10" s="1"/>
  <c r="AO319" i="10" s="1"/>
  <c r="AP319" i="10" s="1"/>
  <c r="AQ319" i="10" s="1"/>
  <c r="AR319" i="10" s="1"/>
  <c r="AS319" i="10" s="1"/>
  <c r="AT319" i="10" s="1"/>
  <c r="AU319" i="10" s="1"/>
  <c r="AV319" i="10" s="1"/>
  <c r="AW319" i="10" s="1"/>
  <c r="AX319" i="10" s="1"/>
  <c r="AY319" i="10" s="1"/>
  <c r="AZ319" i="10" s="1"/>
  <c r="BA319" i="10" s="1"/>
  <c r="BB319" i="10" s="1"/>
  <c r="BC319" i="10" s="1"/>
  <c r="BD319" i="10" s="1"/>
  <c r="BE319" i="10" s="1"/>
  <c r="BF319" i="10" s="1"/>
  <c r="BG319" i="10" s="1"/>
  <c r="BH319" i="10" s="1"/>
  <c r="BI319" i="10" s="1"/>
  <c r="BJ319" i="10" s="1"/>
  <c r="BK319" i="10" s="1"/>
  <c r="BL319" i="10" s="1"/>
  <c r="BM319" i="10" s="1"/>
  <c r="BN319" i="10" s="1"/>
  <c r="BO319" i="10" s="1"/>
  <c r="BP319" i="10" s="1"/>
  <c r="BQ319" i="10" s="1"/>
  <c r="BR319" i="10" s="1"/>
  <c r="BS319" i="10" s="1"/>
  <c r="BT319" i="10" s="1"/>
  <c r="BU319" i="10" s="1"/>
  <c r="BV319" i="10" s="1"/>
  <c r="BW319" i="10" s="1"/>
  <c r="BX319" i="10" s="1"/>
  <c r="BY319" i="10" s="1"/>
  <c r="BZ319" i="10" s="1"/>
  <c r="B317" i="10"/>
  <c r="AG259" i="10"/>
  <c r="G233" i="10"/>
  <c r="B229" i="10"/>
  <c r="A229" i="10" s="1"/>
  <c r="AM265" i="10" s="1"/>
  <c r="BZ227" i="10"/>
  <c r="BY227" i="10"/>
  <c r="BX227" i="10"/>
  <c r="BW227" i="10"/>
  <c r="BV227" i="10"/>
  <c r="BU227" i="10"/>
  <c r="BT227" i="10"/>
  <c r="BS227" i="10"/>
  <c r="BR227" i="10"/>
  <c r="BQ227" i="10"/>
  <c r="BP227" i="10"/>
  <c r="BO227" i="10"/>
  <c r="BN227" i="10"/>
  <c r="BM227" i="10"/>
  <c r="BL227" i="10"/>
  <c r="BK227" i="10"/>
  <c r="BJ227" i="10"/>
  <c r="BI227" i="10"/>
  <c r="BH227" i="10"/>
  <c r="BG227" i="10"/>
  <c r="BF227" i="10"/>
  <c r="BE227" i="10"/>
  <c r="BD227" i="10"/>
  <c r="BC227" i="10"/>
  <c r="BC281" i="10" s="1"/>
  <c r="BB227" i="10"/>
  <c r="BA227" i="10"/>
  <c r="AZ227" i="10"/>
  <c r="AY227" i="10"/>
  <c r="AX227" i="10"/>
  <c r="AW227" i="10"/>
  <c r="AV227" i="10"/>
  <c r="AU227" i="10"/>
  <c r="AU273" i="10" s="1"/>
  <c r="AT227" i="10"/>
  <c r="AS227" i="10"/>
  <c r="AR227" i="10"/>
  <c r="AQ227" i="10"/>
  <c r="AP227" i="10"/>
  <c r="AO227" i="10"/>
  <c r="AN227" i="10"/>
  <c r="AM227" i="10"/>
  <c r="AL227" i="10"/>
  <c r="AK227" i="10"/>
  <c r="AJ227" i="10"/>
  <c r="AI227" i="10"/>
  <c r="AH227" i="10"/>
  <c r="AH260" i="10" s="1"/>
  <c r="AG227" i="10"/>
  <c r="AF227" i="10"/>
  <c r="AE227" i="10"/>
  <c r="AD227" i="10"/>
  <c r="AC227" i="10"/>
  <c r="AB227" i="10"/>
  <c r="AA227" i="10"/>
  <c r="Z227" i="10"/>
  <c r="Y227" i="10"/>
  <c r="Y251" i="10" s="1"/>
  <c r="X227" i="10"/>
  <c r="X250" i="10" s="1"/>
  <c r="W227" i="10"/>
  <c r="V227" i="10"/>
  <c r="U227" i="10"/>
  <c r="T227" i="10"/>
  <c r="S227" i="10"/>
  <c r="S245" i="10" s="1"/>
  <c r="R227" i="10"/>
  <c r="Q227" i="10"/>
  <c r="P227" i="10"/>
  <c r="O227" i="10"/>
  <c r="N227" i="10"/>
  <c r="M227" i="10"/>
  <c r="L227" i="10"/>
  <c r="K227" i="10"/>
  <c r="J227" i="10"/>
  <c r="I227" i="10"/>
  <c r="H227" i="10"/>
  <c r="G227" i="10"/>
  <c r="F227" i="10"/>
  <c r="F232" i="10" s="1"/>
  <c r="E227" i="10"/>
  <c r="D227" i="10"/>
  <c r="C225" i="10"/>
  <c r="D225" i="10" s="1"/>
  <c r="E225" i="10" s="1"/>
  <c r="F225" i="10" s="1"/>
  <c r="G225" i="10" s="1"/>
  <c r="H225" i="10" s="1"/>
  <c r="I225" i="10" s="1"/>
  <c r="J225" i="10" s="1"/>
  <c r="K225" i="10" s="1"/>
  <c r="L225" i="10" s="1"/>
  <c r="M225" i="10" s="1"/>
  <c r="N225" i="10" s="1"/>
  <c r="O225" i="10" s="1"/>
  <c r="P225" i="10" s="1"/>
  <c r="Q225" i="10" s="1"/>
  <c r="R225" i="10" s="1"/>
  <c r="S225" i="10" s="1"/>
  <c r="T225" i="10" s="1"/>
  <c r="U225" i="10" s="1"/>
  <c r="V225" i="10" s="1"/>
  <c r="W225" i="10" s="1"/>
  <c r="X225" i="10" s="1"/>
  <c r="Y225" i="10" s="1"/>
  <c r="Z225" i="10" s="1"/>
  <c r="AA225" i="10" s="1"/>
  <c r="AB225" i="10" s="1"/>
  <c r="AC225" i="10" s="1"/>
  <c r="AD225" i="10" s="1"/>
  <c r="AE225" i="10" s="1"/>
  <c r="AF225" i="10" s="1"/>
  <c r="AG225" i="10" s="1"/>
  <c r="AH225" i="10" s="1"/>
  <c r="AI225" i="10" s="1"/>
  <c r="AJ225" i="10" s="1"/>
  <c r="AK225" i="10" s="1"/>
  <c r="AL225" i="10" s="1"/>
  <c r="AM225" i="10" s="1"/>
  <c r="AN225" i="10" s="1"/>
  <c r="AO225" i="10" s="1"/>
  <c r="AP225" i="10" s="1"/>
  <c r="AQ225" i="10" s="1"/>
  <c r="AR225" i="10" s="1"/>
  <c r="AS225" i="10" s="1"/>
  <c r="AT225" i="10" s="1"/>
  <c r="AU225" i="10" s="1"/>
  <c r="AV225" i="10" s="1"/>
  <c r="AW225" i="10" s="1"/>
  <c r="AX225" i="10" s="1"/>
  <c r="AY225" i="10" s="1"/>
  <c r="AZ225" i="10" s="1"/>
  <c r="BA225" i="10" s="1"/>
  <c r="BB225" i="10" s="1"/>
  <c r="BC225" i="10" s="1"/>
  <c r="BD225" i="10" s="1"/>
  <c r="BE225" i="10" s="1"/>
  <c r="BF225" i="10" s="1"/>
  <c r="BG225" i="10" s="1"/>
  <c r="BH225" i="10" s="1"/>
  <c r="BI225" i="10" s="1"/>
  <c r="BJ225" i="10" s="1"/>
  <c r="BK225" i="10" s="1"/>
  <c r="BL225" i="10" s="1"/>
  <c r="BM225" i="10" s="1"/>
  <c r="BN225" i="10" s="1"/>
  <c r="BO225" i="10" s="1"/>
  <c r="BP225" i="10" s="1"/>
  <c r="BQ225" i="10" s="1"/>
  <c r="BR225" i="10" s="1"/>
  <c r="BS225" i="10" s="1"/>
  <c r="BT225" i="10" s="1"/>
  <c r="BU225" i="10" s="1"/>
  <c r="BV225" i="10" s="1"/>
  <c r="BW225" i="10" s="1"/>
  <c r="BX225" i="10" s="1"/>
  <c r="BY225" i="10" s="1"/>
  <c r="BZ225" i="10" s="1"/>
  <c r="B224" i="10"/>
  <c r="A160" i="10"/>
  <c r="AB185" i="10" s="1"/>
  <c r="B137" i="10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66" i="10" s="1"/>
  <c r="B167" i="10" s="1"/>
  <c r="B168" i="10" s="1"/>
  <c r="B169" i="10" s="1"/>
  <c r="B170" i="10" s="1"/>
  <c r="B171" i="10" s="1"/>
  <c r="B172" i="10" s="1"/>
  <c r="B173" i="10" s="1"/>
  <c r="B174" i="10" s="1"/>
  <c r="B175" i="10" s="1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B188" i="10" s="1"/>
  <c r="B189" i="10" s="1"/>
  <c r="B190" i="10" s="1"/>
  <c r="B191" i="10" s="1"/>
  <c r="B192" i="10" s="1"/>
  <c r="B193" i="10" s="1"/>
  <c r="B194" i="10" s="1"/>
  <c r="B195" i="10" s="1"/>
  <c r="B196" i="10" s="1"/>
  <c r="B197" i="10" s="1"/>
  <c r="B198" i="10" s="1"/>
  <c r="B199" i="10" s="1"/>
  <c r="B200" i="10" s="1"/>
  <c r="B201" i="10" s="1"/>
  <c r="B202" i="10" s="1"/>
  <c r="B203" i="10" s="1"/>
  <c r="B204" i="10" s="1"/>
  <c r="B205" i="10" s="1"/>
  <c r="B206" i="10" s="1"/>
  <c r="B207" i="10" s="1"/>
  <c r="B208" i="10" s="1"/>
  <c r="B209" i="10" s="1"/>
  <c r="B210" i="10" s="1"/>
  <c r="B211" i="10" s="1"/>
  <c r="B212" i="10" s="1"/>
  <c r="BZ135" i="10"/>
  <c r="BY135" i="10"/>
  <c r="BX135" i="10"/>
  <c r="BW135" i="10"/>
  <c r="BV135" i="10"/>
  <c r="BU135" i="10"/>
  <c r="BT135" i="10"/>
  <c r="BS135" i="10"/>
  <c r="BR135" i="10"/>
  <c r="BQ135" i="10"/>
  <c r="BP135" i="10"/>
  <c r="BO135" i="10"/>
  <c r="BN135" i="10"/>
  <c r="BM135" i="10"/>
  <c r="BL135" i="10"/>
  <c r="BK135" i="10"/>
  <c r="BJ135" i="10"/>
  <c r="BI135" i="10"/>
  <c r="BH135" i="10"/>
  <c r="BG135" i="10"/>
  <c r="BF135" i="10"/>
  <c r="BE135" i="10"/>
  <c r="BD135" i="10"/>
  <c r="BC135" i="10"/>
  <c r="BB135" i="10"/>
  <c r="BA135" i="10"/>
  <c r="AZ135" i="10"/>
  <c r="AY135" i="10"/>
  <c r="AX135" i="10"/>
  <c r="AW135" i="10"/>
  <c r="AV135" i="10"/>
  <c r="AU135" i="10"/>
  <c r="AT135" i="10"/>
  <c r="AS135" i="10"/>
  <c r="AR135" i="10"/>
  <c r="AQ135" i="10"/>
  <c r="AP135" i="10"/>
  <c r="AO135" i="10"/>
  <c r="AN135" i="10"/>
  <c r="AM135" i="10"/>
  <c r="AL135" i="10"/>
  <c r="AK135" i="10"/>
  <c r="AJ135" i="10"/>
  <c r="AI135" i="10"/>
  <c r="AH135" i="10"/>
  <c r="AG135" i="10"/>
  <c r="AF135" i="10"/>
  <c r="AE135" i="10"/>
  <c r="AD135" i="10"/>
  <c r="AC135" i="10"/>
  <c r="AB135" i="10"/>
  <c r="AA135" i="10"/>
  <c r="AA184" i="10" s="1"/>
  <c r="Z135" i="10"/>
  <c r="Y135" i="10"/>
  <c r="X135" i="10"/>
  <c r="W135" i="10"/>
  <c r="V135" i="10"/>
  <c r="U135" i="10"/>
  <c r="T135" i="10"/>
  <c r="S135" i="10"/>
  <c r="R135" i="10"/>
  <c r="Q135" i="10"/>
  <c r="Q174" i="10" s="1"/>
  <c r="P135" i="10"/>
  <c r="O135" i="10"/>
  <c r="N135" i="10"/>
  <c r="M135" i="10"/>
  <c r="L135" i="10"/>
  <c r="K135" i="10"/>
  <c r="J135" i="10"/>
  <c r="I135" i="10"/>
  <c r="H135" i="10"/>
  <c r="G135" i="10"/>
  <c r="F135" i="10"/>
  <c r="E135" i="10"/>
  <c r="D135" i="10"/>
  <c r="B132" i="10"/>
  <c r="A169" i="10" s="1"/>
  <c r="AF103" i="10"/>
  <c r="Z103" i="10"/>
  <c r="AD103" i="10" s="1"/>
  <c r="Y103" i="10"/>
  <c r="AC103" i="10" s="1"/>
  <c r="C103" i="10"/>
  <c r="AF102" i="10"/>
  <c r="AD102" i="10"/>
  <c r="AC102" i="10"/>
  <c r="Z102" i="10"/>
  <c r="Y102" i="10"/>
  <c r="C102" i="10"/>
  <c r="AF101" i="10"/>
  <c r="Z101" i="10"/>
  <c r="AD101" i="10" s="1"/>
  <c r="Y101" i="10"/>
  <c r="AC101" i="10" s="1"/>
  <c r="C101" i="10"/>
  <c r="AF100" i="10"/>
  <c r="Z100" i="10"/>
  <c r="AD100" i="10" s="1"/>
  <c r="Y100" i="10"/>
  <c r="AC100" i="10" s="1"/>
  <c r="C100" i="10"/>
  <c r="AF99" i="10"/>
  <c r="Z99" i="10"/>
  <c r="AD99" i="10" s="1"/>
  <c r="Y99" i="10"/>
  <c r="AC99" i="10" s="1"/>
  <c r="C99" i="10"/>
  <c r="AF98" i="10"/>
  <c r="Z98" i="10"/>
  <c r="AD98" i="10" s="1"/>
  <c r="Y98" i="10"/>
  <c r="AC98" i="10" s="1"/>
  <c r="C98" i="10"/>
  <c r="AF97" i="10"/>
  <c r="AD97" i="10"/>
  <c r="AC97" i="10"/>
  <c r="Z97" i="10"/>
  <c r="Y97" i="10"/>
  <c r="C97" i="10"/>
  <c r="AF96" i="10"/>
  <c r="Z96" i="10"/>
  <c r="AD96" i="10" s="1"/>
  <c r="Y96" i="10"/>
  <c r="AC96" i="10" s="1"/>
  <c r="C96" i="10"/>
  <c r="AF95" i="10"/>
  <c r="Z95" i="10"/>
  <c r="AD95" i="10" s="1"/>
  <c r="Y95" i="10"/>
  <c r="AC95" i="10" s="1"/>
  <c r="C95" i="10"/>
  <c r="AF94" i="10"/>
  <c r="Z94" i="10"/>
  <c r="AD94" i="10" s="1"/>
  <c r="Y94" i="10"/>
  <c r="AC94" i="10" s="1"/>
  <c r="C94" i="10"/>
  <c r="AF93" i="10"/>
  <c r="AC93" i="10"/>
  <c r="Z93" i="10"/>
  <c r="AD93" i="10" s="1"/>
  <c r="Y93" i="10"/>
  <c r="C93" i="10"/>
  <c r="AF92" i="10"/>
  <c r="AC92" i="10"/>
  <c r="Z92" i="10"/>
  <c r="AD92" i="10" s="1"/>
  <c r="Y92" i="10"/>
  <c r="C92" i="10"/>
  <c r="AF91" i="10"/>
  <c r="Z91" i="10"/>
  <c r="AD91" i="10" s="1"/>
  <c r="Y91" i="10"/>
  <c r="AC91" i="10" s="1"/>
  <c r="C91" i="10"/>
  <c r="AF90" i="10"/>
  <c r="AD90" i="10"/>
  <c r="AC90" i="10"/>
  <c r="Z90" i="10"/>
  <c r="Y90" i="10"/>
  <c r="C90" i="10"/>
  <c r="AF89" i="10"/>
  <c r="Z89" i="10"/>
  <c r="AD89" i="10" s="1"/>
  <c r="Y89" i="10"/>
  <c r="AC89" i="10" s="1"/>
  <c r="C89" i="10"/>
  <c r="AF88" i="10"/>
  <c r="Z88" i="10"/>
  <c r="AD88" i="10" s="1"/>
  <c r="Y88" i="10"/>
  <c r="AC88" i="10" s="1"/>
  <c r="C88" i="10"/>
  <c r="AF87" i="10"/>
  <c r="Z87" i="10"/>
  <c r="AD87" i="10" s="1"/>
  <c r="Y87" i="10"/>
  <c r="AC87" i="10" s="1"/>
  <c r="C87" i="10"/>
  <c r="AF86" i="10"/>
  <c r="AC86" i="10"/>
  <c r="Z86" i="10"/>
  <c r="AD86" i="10" s="1"/>
  <c r="Y86" i="10"/>
  <c r="C86" i="10"/>
  <c r="AF85" i="10"/>
  <c r="Z85" i="10"/>
  <c r="AD85" i="10" s="1"/>
  <c r="Y85" i="10"/>
  <c r="AC85" i="10" s="1"/>
  <c r="C85" i="10"/>
  <c r="AF84" i="10"/>
  <c r="AD84" i="10"/>
  <c r="AC84" i="10"/>
  <c r="Z84" i="10"/>
  <c r="Y84" i="10"/>
  <c r="C84" i="10"/>
  <c r="AF83" i="10"/>
  <c r="Z83" i="10"/>
  <c r="AD83" i="10" s="1"/>
  <c r="Y83" i="10"/>
  <c r="AC83" i="10" s="1"/>
  <c r="C83" i="10"/>
  <c r="AF82" i="10"/>
  <c r="Z82" i="10"/>
  <c r="AD82" i="10" s="1"/>
  <c r="Y82" i="10"/>
  <c r="AC82" i="10" s="1"/>
  <c r="C82" i="10"/>
  <c r="AF81" i="10"/>
  <c r="Z81" i="10"/>
  <c r="AD81" i="10" s="1"/>
  <c r="Y81" i="10"/>
  <c r="AC81" i="10" s="1"/>
  <c r="C81" i="10"/>
  <c r="AF80" i="10"/>
  <c r="Z80" i="10"/>
  <c r="AD80" i="10" s="1"/>
  <c r="Y80" i="10"/>
  <c r="AC80" i="10" s="1"/>
  <c r="C80" i="10"/>
  <c r="AF79" i="10"/>
  <c r="Z79" i="10"/>
  <c r="AD79" i="10" s="1"/>
  <c r="Y79" i="10"/>
  <c r="AC79" i="10" s="1"/>
  <c r="C79" i="10"/>
  <c r="AF78" i="10"/>
  <c r="Z78" i="10"/>
  <c r="AD78" i="10" s="1"/>
  <c r="Y78" i="10"/>
  <c r="AC78" i="10" s="1"/>
  <c r="C78" i="10"/>
  <c r="AF77" i="10"/>
  <c r="Z77" i="10"/>
  <c r="AD77" i="10" s="1"/>
  <c r="Y77" i="10"/>
  <c r="AC77" i="10" s="1"/>
  <c r="C77" i="10"/>
  <c r="AF76" i="10"/>
  <c r="Z76" i="10"/>
  <c r="AD76" i="10" s="1"/>
  <c r="Y76" i="10"/>
  <c r="AC76" i="10" s="1"/>
  <c r="C76" i="10"/>
  <c r="AF75" i="10"/>
  <c r="AC75" i="10"/>
  <c r="Z75" i="10"/>
  <c r="AD75" i="10" s="1"/>
  <c r="Y75" i="10"/>
  <c r="C75" i="10"/>
  <c r="AF74" i="10"/>
  <c r="Z74" i="10"/>
  <c r="AD74" i="10" s="1"/>
  <c r="Y74" i="10"/>
  <c r="AC74" i="10" s="1"/>
  <c r="C74" i="10"/>
  <c r="AF73" i="10"/>
  <c r="Z73" i="10"/>
  <c r="AD73" i="10" s="1"/>
  <c r="Y73" i="10"/>
  <c r="AC73" i="10" s="1"/>
  <c r="C73" i="10"/>
  <c r="AF72" i="10"/>
  <c r="Z72" i="10"/>
  <c r="AD72" i="10" s="1"/>
  <c r="Y72" i="10"/>
  <c r="AC72" i="10" s="1"/>
  <c r="C72" i="10"/>
  <c r="AF71" i="10"/>
  <c r="AC71" i="10"/>
  <c r="Z71" i="10"/>
  <c r="AD71" i="10" s="1"/>
  <c r="Y71" i="10"/>
  <c r="C71" i="10"/>
  <c r="AF70" i="10"/>
  <c r="AC70" i="10"/>
  <c r="Z70" i="10"/>
  <c r="AD70" i="10" s="1"/>
  <c r="Y70" i="10"/>
  <c r="C70" i="10"/>
  <c r="AF69" i="10"/>
  <c r="Z69" i="10"/>
  <c r="AD69" i="10" s="1"/>
  <c r="Y69" i="10"/>
  <c r="AC69" i="10" s="1"/>
  <c r="C69" i="10"/>
  <c r="AF68" i="10"/>
  <c r="AD68" i="10"/>
  <c r="AC68" i="10"/>
  <c r="Z68" i="10"/>
  <c r="Y68" i="10"/>
  <c r="C68" i="10"/>
  <c r="AF67" i="10"/>
  <c r="Z67" i="10"/>
  <c r="AD67" i="10" s="1"/>
  <c r="Y67" i="10"/>
  <c r="AC67" i="10" s="1"/>
  <c r="C67" i="10"/>
  <c r="AF66" i="10"/>
  <c r="Z66" i="10"/>
  <c r="AD66" i="10" s="1"/>
  <c r="Y66" i="10"/>
  <c r="AC66" i="10" s="1"/>
  <c r="C66" i="10"/>
  <c r="AF65" i="10"/>
  <c r="Z65" i="10"/>
  <c r="AD65" i="10" s="1"/>
  <c r="Y65" i="10"/>
  <c r="AC65" i="10" s="1"/>
  <c r="C65" i="10"/>
  <c r="AF64" i="10"/>
  <c r="Z64" i="10"/>
  <c r="AD64" i="10" s="1"/>
  <c r="Y64" i="10"/>
  <c r="AC64" i="10" s="1"/>
  <c r="C64" i="10"/>
  <c r="AF63" i="10"/>
  <c r="AD63" i="10"/>
  <c r="AC63" i="10"/>
  <c r="Z63" i="10"/>
  <c r="Y63" i="10"/>
  <c r="C63" i="10"/>
  <c r="AF62" i="10"/>
  <c r="Z62" i="10"/>
  <c r="AD62" i="10" s="1"/>
  <c r="Y62" i="10"/>
  <c r="AC62" i="10" s="1"/>
  <c r="C62" i="10"/>
  <c r="AF61" i="10"/>
  <c r="Z61" i="10"/>
  <c r="AD61" i="10" s="1"/>
  <c r="Y61" i="10"/>
  <c r="AC61" i="10" s="1"/>
  <c r="C61" i="10"/>
  <c r="AF60" i="10"/>
  <c r="AC60" i="10"/>
  <c r="Z60" i="10"/>
  <c r="AD60" i="10" s="1"/>
  <c r="Y60" i="10"/>
  <c r="C60" i="10"/>
  <c r="AF59" i="10"/>
  <c r="AC59" i="10"/>
  <c r="Z59" i="10"/>
  <c r="AD59" i="10" s="1"/>
  <c r="Y59" i="10"/>
  <c r="C59" i="10"/>
  <c r="AF58" i="10"/>
  <c r="Z58" i="10"/>
  <c r="AD58" i="10" s="1"/>
  <c r="Y58" i="10"/>
  <c r="AC58" i="10" s="1"/>
  <c r="C58" i="10"/>
  <c r="AF57" i="10"/>
  <c r="AC57" i="10"/>
  <c r="Z57" i="10"/>
  <c r="AD57" i="10" s="1"/>
  <c r="Y57" i="10"/>
  <c r="C57" i="10"/>
  <c r="AF56" i="10"/>
  <c r="AD56" i="10"/>
  <c r="Z56" i="10"/>
  <c r="Y56" i="10"/>
  <c r="AC56" i="10" s="1"/>
  <c r="C56" i="10"/>
  <c r="AF55" i="10"/>
  <c r="Z55" i="10"/>
  <c r="AD55" i="10" s="1"/>
  <c r="Y55" i="10"/>
  <c r="AC55" i="10" s="1"/>
  <c r="C55" i="10"/>
  <c r="AF54" i="10"/>
  <c r="Z54" i="10"/>
  <c r="AD54" i="10" s="1"/>
  <c r="Y54" i="10"/>
  <c r="AC54" i="10" s="1"/>
  <c r="C54" i="10"/>
  <c r="AF53" i="10"/>
  <c r="Z53" i="10"/>
  <c r="AD53" i="10" s="1"/>
  <c r="Y53" i="10"/>
  <c r="AC53" i="10" s="1"/>
  <c r="C53" i="10"/>
  <c r="AF52" i="10"/>
  <c r="Z52" i="10"/>
  <c r="AD52" i="10" s="1"/>
  <c r="Y52" i="10"/>
  <c r="AC52" i="10" s="1"/>
  <c r="C52" i="10"/>
  <c r="AF51" i="10"/>
  <c r="AD51" i="10"/>
  <c r="Z51" i="10"/>
  <c r="Y51" i="10"/>
  <c r="AC51" i="10" s="1"/>
  <c r="C51" i="10"/>
  <c r="AF50" i="10"/>
  <c r="Z50" i="10"/>
  <c r="AD50" i="10" s="1"/>
  <c r="Y50" i="10"/>
  <c r="AC50" i="10" s="1"/>
  <c r="C50" i="10"/>
  <c r="AF49" i="10"/>
  <c r="Z49" i="10"/>
  <c r="AD49" i="10" s="1"/>
  <c r="Y49" i="10"/>
  <c r="AC49" i="10" s="1"/>
  <c r="C49" i="10"/>
  <c r="AF48" i="10"/>
  <c r="AC48" i="10"/>
  <c r="Z48" i="10"/>
  <c r="AD48" i="10" s="1"/>
  <c r="Y48" i="10"/>
  <c r="C48" i="10"/>
  <c r="AF47" i="10"/>
  <c r="AC47" i="10"/>
  <c r="Z47" i="10"/>
  <c r="AD47" i="10" s="1"/>
  <c r="Y47" i="10"/>
  <c r="C47" i="10"/>
  <c r="AF46" i="10"/>
  <c r="Z46" i="10"/>
  <c r="AD46" i="10" s="1"/>
  <c r="Y46" i="10"/>
  <c r="AC46" i="10" s="1"/>
  <c r="C46" i="10"/>
  <c r="AF45" i="10"/>
  <c r="Z45" i="10"/>
  <c r="AD45" i="10" s="1"/>
  <c r="Y45" i="10"/>
  <c r="AC45" i="10" s="1"/>
  <c r="C45" i="10"/>
  <c r="AF44" i="10"/>
  <c r="Z44" i="10"/>
  <c r="AD44" i="10" s="1"/>
  <c r="Y44" i="10"/>
  <c r="AC44" i="10" s="1"/>
  <c r="C44" i="10"/>
  <c r="AF43" i="10"/>
  <c r="Z43" i="10"/>
  <c r="AD43" i="10" s="1"/>
  <c r="Y43" i="10"/>
  <c r="AC43" i="10" s="1"/>
  <c r="C43" i="10"/>
  <c r="AF42" i="10"/>
  <c r="Z42" i="10"/>
  <c r="AD42" i="10" s="1"/>
  <c r="Y42" i="10"/>
  <c r="AC42" i="10" s="1"/>
  <c r="C42" i="10"/>
  <c r="AF41" i="10"/>
  <c r="Z41" i="10"/>
  <c r="AD41" i="10" s="1"/>
  <c r="Y41" i="10"/>
  <c r="AC41" i="10" s="1"/>
  <c r="C41" i="10"/>
  <c r="AF40" i="10"/>
  <c r="AD40" i="10"/>
  <c r="AC40" i="10"/>
  <c r="Z40" i="10"/>
  <c r="Y40" i="10"/>
  <c r="C40" i="10"/>
  <c r="AF39" i="10"/>
  <c r="Z39" i="10"/>
  <c r="AD39" i="10" s="1"/>
  <c r="Y39" i="10"/>
  <c r="AC39" i="10" s="1"/>
  <c r="C39" i="10"/>
  <c r="AF38" i="10"/>
  <c r="Z38" i="10"/>
  <c r="AD38" i="10" s="1"/>
  <c r="Y38" i="10"/>
  <c r="AC38" i="10" s="1"/>
  <c r="C38" i="10"/>
  <c r="AF37" i="10"/>
  <c r="Z37" i="10"/>
  <c r="AD37" i="10" s="1"/>
  <c r="Y37" i="10"/>
  <c r="AC37" i="10" s="1"/>
  <c r="C37" i="10"/>
  <c r="AF36" i="10"/>
  <c r="Z36" i="10"/>
  <c r="AD36" i="10" s="1"/>
  <c r="Y36" i="10"/>
  <c r="AC36" i="10" s="1"/>
  <c r="C36" i="10"/>
  <c r="AF35" i="10"/>
  <c r="AC35" i="10"/>
  <c r="Z35" i="10"/>
  <c r="AD35" i="10" s="1"/>
  <c r="Y35" i="10"/>
  <c r="C35" i="10"/>
  <c r="AF34" i="10"/>
  <c r="Z34" i="10"/>
  <c r="AD34" i="10" s="1"/>
  <c r="Y34" i="10"/>
  <c r="AC34" i="10" s="1"/>
  <c r="C34" i="10"/>
  <c r="AF33" i="10"/>
  <c r="AD33" i="10"/>
  <c r="Z33" i="10"/>
  <c r="Y33" i="10"/>
  <c r="AC33" i="10" s="1"/>
  <c r="C33" i="10"/>
  <c r="AF32" i="10"/>
  <c r="Z32" i="10"/>
  <c r="AD32" i="10" s="1"/>
  <c r="Y32" i="10"/>
  <c r="AC32" i="10" s="1"/>
  <c r="C32" i="10"/>
  <c r="AF31" i="10"/>
  <c r="Z31" i="10"/>
  <c r="AD31" i="10" s="1"/>
  <c r="Y31" i="10"/>
  <c r="AC31" i="10" s="1"/>
  <c r="C31" i="10"/>
  <c r="AF30" i="10"/>
  <c r="Z30" i="10"/>
  <c r="AD30" i="10" s="1"/>
  <c r="Y30" i="10"/>
  <c r="AC30" i="10" s="1"/>
  <c r="C30" i="10"/>
  <c r="AF29" i="10"/>
  <c r="Z29" i="10"/>
  <c r="AD29" i="10" s="1"/>
  <c r="Y29" i="10"/>
  <c r="AC29" i="10" s="1"/>
  <c r="C29" i="10"/>
  <c r="AF28" i="10"/>
  <c r="AD28" i="10"/>
  <c r="Z28" i="10"/>
  <c r="Y28" i="10"/>
  <c r="AC28" i="10" s="1"/>
  <c r="W28" i="10"/>
  <c r="W29" i="10" s="1"/>
  <c r="W30" i="10" s="1"/>
  <c r="W31" i="10" s="1"/>
  <c r="W32" i="10" s="1"/>
  <c r="W33" i="10" s="1"/>
  <c r="W34" i="10" s="1"/>
  <c r="W35" i="10" s="1"/>
  <c r="W36" i="10" s="1"/>
  <c r="W37" i="10" s="1"/>
  <c r="W38" i="10" s="1"/>
  <c r="W39" i="10" s="1"/>
  <c r="W40" i="10" s="1"/>
  <c r="W41" i="10" s="1"/>
  <c r="W42" i="10" s="1"/>
  <c r="W43" i="10" s="1"/>
  <c r="W44" i="10" s="1"/>
  <c r="W45" i="10" s="1"/>
  <c r="W46" i="10" s="1"/>
  <c r="W47" i="10" s="1"/>
  <c r="W48" i="10" s="1"/>
  <c r="W49" i="10" s="1"/>
  <c r="W50" i="10" s="1"/>
  <c r="W51" i="10" s="1"/>
  <c r="W52" i="10" s="1"/>
  <c r="W53" i="10" s="1"/>
  <c r="W54" i="10" s="1"/>
  <c r="W55" i="10" s="1"/>
  <c r="W56" i="10" s="1"/>
  <c r="W57" i="10" s="1"/>
  <c r="W58" i="10" s="1"/>
  <c r="W59" i="10" s="1"/>
  <c r="W60" i="10" s="1"/>
  <c r="W61" i="10" s="1"/>
  <c r="W62" i="10" s="1"/>
  <c r="W63" i="10" s="1"/>
  <c r="W64" i="10" s="1"/>
  <c r="W65" i="10" s="1"/>
  <c r="W66" i="10" s="1"/>
  <c r="W67" i="10" s="1"/>
  <c r="W68" i="10" s="1"/>
  <c r="W69" i="10" s="1"/>
  <c r="W70" i="10" s="1"/>
  <c r="W71" i="10" s="1"/>
  <c r="W72" i="10" s="1"/>
  <c r="W73" i="10" s="1"/>
  <c r="W74" i="10" s="1"/>
  <c r="W75" i="10" s="1"/>
  <c r="W76" i="10" s="1"/>
  <c r="W77" i="10" s="1"/>
  <c r="W78" i="10" s="1"/>
  <c r="W79" i="10" s="1"/>
  <c r="W80" i="10" s="1"/>
  <c r="W81" i="10" s="1"/>
  <c r="W82" i="10" s="1"/>
  <c r="W83" i="10" s="1"/>
  <c r="W84" i="10" s="1"/>
  <c r="W85" i="10" s="1"/>
  <c r="W86" i="10" s="1"/>
  <c r="W87" i="10" s="1"/>
  <c r="W88" i="10" s="1"/>
  <c r="W89" i="10" s="1"/>
  <c r="W90" i="10" s="1"/>
  <c r="W91" i="10" s="1"/>
  <c r="W92" i="10" s="1"/>
  <c r="W93" i="10" s="1"/>
  <c r="W94" i="10" s="1"/>
  <c r="W95" i="10" s="1"/>
  <c r="W96" i="10" s="1"/>
  <c r="W97" i="10" s="1"/>
  <c r="W98" i="10" s="1"/>
  <c r="W99" i="10" s="1"/>
  <c r="W100" i="10" s="1"/>
  <c r="W101" i="10" s="1"/>
  <c r="W102" i="10" s="1"/>
  <c r="W103" i="10" s="1"/>
  <c r="A28" i="10"/>
  <c r="A29" i="10" s="1"/>
  <c r="N24" i="10"/>
  <c r="V18" i="10"/>
  <c r="D16" i="10"/>
  <c r="C16" i="10"/>
  <c r="B16" i="10"/>
  <c r="E15" i="10"/>
  <c r="E16" i="10" s="1"/>
  <c r="E14" i="10"/>
  <c r="T8" i="10"/>
  <c r="N3" i="10"/>
  <c r="O3" i="10" s="1"/>
  <c r="N2" i="10"/>
  <c r="N1" i="10"/>
  <c r="O1" i="10" s="1"/>
  <c r="O13" i="9"/>
  <c r="N13" i="9"/>
  <c r="M13" i="9"/>
  <c r="L13" i="9"/>
  <c r="K13" i="9"/>
  <c r="J13" i="9"/>
  <c r="I13" i="9"/>
  <c r="H13" i="9"/>
  <c r="E6" i="9"/>
  <c r="F6" i="9" s="1"/>
  <c r="T10" i="10" l="1"/>
  <c r="T13" i="10" s="1"/>
  <c r="G24" i="16"/>
  <c r="G25" i="16"/>
  <c r="G26" i="16"/>
  <c r="H26" i="16"/>
  <c r="H24" i="16"/>
  <c r="O26" i="9"/>
  <c r="K26" i="9"/>
  <c r="P25" i="9"/>
  <c r="L25" i="9"/>
  <c r="H25" i="9"/>
  <c r="M24" i="9"/>
  <c r="I24" i="9"/>
  <c r="G24" i="9"/>
  <c r="H25" i="16"/>
  <c r="I26" i="9"/>
  <c r="J25" i="9"/>
  <c r="K24" i="9"/>
  <c r="N26" i="9"/>
  <c r="J26" i="9"/>
  <c r="O25" i="9"/>
  <c r="K25" i="9"/>
  <c r="P24" i="9"/>
  <c r="L24" i="9"/>
  <c r="H24" i="9"/>
  <c r="M26" i="9"/>
  <c r="N25" i="9"/>
  <c r="O24" i="9"/>
  <c r="G26" i="9"/>
  <c r="P26" i="9"/>
  <c r="L26" i="9"/>
  <c r="H26" i="9"/>
  <c r="M25" i="9"/>
  <c r="I25" i="9"/>
  <c r="N24" i="9"/>
  <c r="J24" i="9"/>
  <c r="G25" i="9"/>
  <c r="I26" i="16"/>
  <c r="I25" i="16"/>
  <c r="I24" i="16"/>
  <c r="J24" i="16"/>
  <c r="J26" i="16"/>
  <c r="J25" i="16"/>
  <c r="K25" i="16"/>
  <c r="K26" i="16"/>
  <c r="K24" i="16"/>
  <c r="L26" i="16"/>
  <c r="L24" i="16"/>
  <c r="L25" i="16"/>
  <c r="M25" i="16"/>
  <c r="M26" i="16"/>
  <c r="M24" i="16"/>
  <c r="N24" i="16"/>
  <c r="N25" i="16"/>
  <c r="N26" i="16"/>
  <c r="O24" i="16"/>
  <c r="O25" i="16"/>
  <c r="O26" i="16"/>
  <c r="P26" i="16"/>
  <c r="P24" i="16"/>
  <c r="P25" i="16"/>
  <c r="A158" i="10"/>
  <c r="AE186" i="10" s="1"/>
  <c r="BD282" i="10"/>
  <c r="B230" i="10"/>
  <c r="B240" i="12"/>
  <c r="A239" i="12"/>
  <c r="AC186" i="10"/>
  <c r="A156" i="10"/>
  <c r="AD183" i="10" s="1"/>
  <c r="U247" i="10"/>
  <c r="A139" i="10"/>
  <c r="A150" i="10"/>
  <c r="AP189" i="10" s="1"/>
  <c r="BN301" i="12"/>
  <c r="AF267" i="12"/>
  <c r="Z261" i="12"/>
  <c r="K246" i="12"/>
  <c r="BA288" i="12"/>
  <c r="Y260" i="12"/>
  <c r="O250" i="12"/>
  <c r="AM274" i="12"/>
  <c r="AC264" i="12"/>
  <c r="BB289" i="12"/>
  <c r="AL273" i="12"/>
  <c r="AK272" i="12"/>
  <c r="BP303" i="12"/>
  <c r="BG294" i="12"/>
  <c r="AY286" i="12"/>
  <c r="AQ278" i="12"/>
  <c r="R253" i="12"/>
  <c r="AH269" i="12"/>
  <c r="Q252" i="12"/>
  <c r="AS280" i="12"/>
  <c r="BL299" i="12"/>
  <c r="AZ287" i="12"/>
  <c r="F241" i="12"/>
  <c r="BK298" i="12"/>
  <c r="BE292" i="12"/>
  <c r="AA262" i="12"/>
  <c r="AJ271" i="12"/>
  <c r="AV283" i="12"/>
  <c r="H243" i="12"/>
  <c r="AR279" i="12"/>
  <c r="AE266" i="12"/>
  <c r="AU282" i="12"/>
  <c r="AD265" i="12"/>
  <c r="BF293" i="12"/>
  <c r="G242" i="12"/>
  <c r="BD291" i="12"/>
  <c r="AP277" i="12"/>
  <c r="X259" i="12"/>
  <c r="I244" i="12"/>
  <c r="AN275" i="12"/>
  <c r="BQ304" i="12"/>
  <c r="BQ306" i="12" s="1"/>
  <c r="AG268" i="12"/>
  <c r="M248" i="12"/>
  <c r="E240" i="12"/>
  <c r="BO302" i="12"/>
  <c r="BI296" i="12"/>
  <c r="BC290" i="12"/>
  <c r="S254" i="12"/>
  <c r="AO276" i="12"/>
  <c r="BJ297" i="12"/>
  <c r="V257" i="12"/>
  <c r="L247" i="12"/>
  <c r="AX285" i="12"/>
  <c r="AI270" i="12"/>
  <c r="N249" i="12"/>
  <c r="AB263" i="12"/>
  <c r="D239" i="12"/>
  <c r="BH295" i="12"/>
  <c r="P251" i="12"/>
  <c r="J245" i="12"/>
  <c r="AT281" i="12"/>
  <c r="W258" i="12"/>
  <c r="BM300" i="12"/>
  <c r="U256" i="12"/>
  <c r="T255" i="12"/>
  <c r="AW284" i="12"/>
  <c r="B334" i="12"/>
  <c r="A333" i="12"/>
  <c r="AM368" i="12"/>
  <c r="AI364" i="12"/>
  <c r="AE360" i="12"/>
  <c r="AA356" i="12"/>
  <c r="O344" i="12"/>
  <c r="K340" i="12"/>
  <c r="BI390" i="12"/>
  <c r="AY380" i="12"/>
  <c r="AU376" i="12"/>
  <c r="AQ372" i="12"/>
  <c r="AZ381" i="12"/>
  <c r="S348" i="12"/>
  <c r="BC384" i="12"/>
  <c r="W352" i="12"/>
  <c r="E334" i="12"/>
  <c r="AK366" i="12"/>
  <c r="AB357" i="12"/>
  <c r="F335" i="12"/>
  <c r="U350" i="12"/>
  <c r="AG362" i="12"/>
  <c r="R347" i="12"/>
  <c r="Z355" i="12"/>
  <c r="H337" i="12"/>
  <c r="BE386" i="12"/>
  <c r="D333" i="12"/>
  <c r="BH389" i="12"/>
  <c r="BB383" i="12"/>
  <c r="BA382" i="12"/>
  <c r="BG388" i="12"/>
  <c r="L341" i="12"/>
  <c r="AR373" i="12"/>
  <c r="V351" i="12"/>
  <c r="Y354" i="12"/>
  <c r="N343" i="12"/>
  <c r="AX379" i="12"/>
  <c r="BF387" i="12"/>
  <c r="P345" i="12"/>
  <c r="AW378" i="12"/>
  <c r="AJ365" i="12"/>
  <c r="BJ391" i="12"/>
  <c r="BD385" i="12"/>
  <c r="AS374" i="12"/>
  <c r="AD359" i="12"/>
  <c r="AV377" i="12"/>
  <c r="BP397" i="12"/>
  <c r="AH363" i="12"/>
  <c r="X353" i="12"/>
  <c r="BL393" i="12"/>
  <c r="I338" i="12"/>
  <c r="AC358" i="12"/>
  <c r="BQ398" i="12"/>
  <c r="BQ400" i="12" s="1"/>
  <c r="BK392" i="12"/>
  <c r="M342" i="12"/>
  <c r="BM394" i="12"/>
  <c r="AL367" i="12"/>
  <c r="G336" i="12"/>
  <c r="J339" i="12"/>
  <c r="AP371" i="12"/>
  <c r="Q346" i="12"/>
  <c r="BO396" i="12"/>
  <c r="BN395" i="12"/>
  <c r="AN369" i="12"/>
  <c r="T349" i="12"/>
  <c r="AT375" i="12"/>
  <c r="AO370" i="12"/>
  <c r="AF361" i="12"/>
  <c r="AI38" i="12"/>
  <c r="A39" i="12"/>
  <c r="E35" i="9"/>
  <c r="E34" i="9"/>
  <c r="E33" i="9"/>
  <c r="N4" i="10"/>
  <c r="S24" i="9"/>
  <c r="S26" i="9"/>
  <c r="X190" i="10"/>
  <c r="AR210" i="10"/>
  <c r="L178" i="10"/>
  <c r="J176" i="10"/>
  <c r="K177" i="10"/>
  <c r="AB194" i="10"/>
  <c r="T14" i="10"/>
  <c r="T16" i="10" s="1"/>
  <c r="AI29" i="10"/>
  <c r="A30" i="10"/>
  <c r="E158" i="10"/>
  <c r="P163" i="10"/>
  <c r="H165" i="10"/>
  <c r="AK184" i="10"/>
  <c r="AL185" i="10"/>
  <c r="O2" i="10"/>
  <c r="O4" i="10" s="1"/>
  <c r="A210" i="10"/>
  <c r="A212" i="10"/>
  <c r="A209" i="10"/>
  <c r="A195" i="10"/>
  <c r="A192" i="10"/>
  <c r="A202" i="10"/>
  <c r="A194" i="10"/>
  <c r="A193" i="10"/>
  <c r="A211" i="10"/>
  <c r="A198" i="10"/>
  <c r="G202" i="10" s="1"/>
  <c r="A189" i="10"/>
  <c r="N200" i="10" s="1"/>
  <c r="A203" i="10"/>
  <c r="A200" i="10"/>
  <c r="A187" i="10"/>
  <c r="S203" i="10" s="1"/>
  <c r="A208" i="10"/>
  <c r="A201" i="10"/>
  <c r="A183" i="10"/>
  <c r="A180" i="10"/>
  <c r="A206" i="10"/>
  <c r="A191" i="10"/>
  <c r="A182" i="10"/>
  <c r="AA206" i="10" s="1"/>
  <c r="A204" i="10"/>
  <c r="D205" i="10" s="1"/>
  <c r="A177" i="10"/>
  <c r="N188" i="10" s="1"/>
  <c r="A175" i="10"/>
  <c r="Y197" i="10" s="1"/>
  <c r="A172" i="10"/>
  <c r="A167" i="10"/>
  <c r="A164" i="10"/>
  <c r="A179" i="10"/>
  <c r="A171" i="10"/>
  <c r="A184" i="10"/>
  <c r="N195" i="10" s="1"/>
  <c r="A178" i="10"/>
  <c r="N189" i="10" s="1"/>
  <c r="A165" i="10"/>
  <c r="A162" i="10"/>
  <c r="A153" i="10"/>
  <c r="A138" i="10"/>
  <c r="Z161" i="10" s="1"/>
  <c r="A151" i="10"/>
  <c r="A148" i="10"/>
  <c r="A143" i="10"/>
  <c r="A140" i="10"/>
  <c r="Z163" i="10" s="1"/>
  <c r="A207" i="10"/>
  <c r="A173" i="10"/>
  <c r="A168" i="10"/>
  <c r="A147" i="10"/>
  <c r="A144" i="10"/>
  <c r="A190" i="10"/>
  <c r="A181" i="10"/>
  <c r="A176" i="10"/>
  <c r="N187" i="10" s="1"/>
  <c r="A174" i="10"/>
  <c r="A161" i="10"/>
  <c r="A154" i="10"/>
  <c r="A146" i="10"/>
  <c r="AL181" i="10" s="1"/>
  <c r="A145" i="10"/>
  <c r="A137" i="10"/>
  <c r="A197" i="10"/>
  <c r="A141" i="10"/>
  <c r="BG197" i="10" s="1"/>
  <c r="A152" i="10"/>
  <c r="A163" i="10"/>
  <c r="D164" i="10" s="1"/>
  <c r="A188" i="10"/>
  <c r="L197" i="10" s="1"/>
  <c r="A186" i="10"/>
  <c r="N197" i="10" s="1"/>
  <c r="A185" i="10"/>
  <c r="A149" i="10"/>
  <c r="N204" i="10"/>
  <c r="N209" i="10"/>
  <c r="N192" i="10"/>
  <c r="N202" i="10"/>
  <c r="N198" i="10"/>
  <c r="N183" i="10"/>
  <c r="N180" i="10"/>
  <c r="N196" i="10"/>
  <c r="N175" i="10"/>
  <c r="N172" i="10"/>
  <c r="N162" i="10"/>
  <c r="N211" i="10"/>
  <c r="N171" i="10"/>
  <c r="N161" i="10"/>
  <c r="N154" i="10"/>
  <c r="N186" i="10"/>
  <c r="N185" i="10"/>
  <c r="N178" i="10"/>
  <c r="N150" i="10"/>
  <c r="N160" i="10"/>
  <c r="N201" i="10"/>
  <c r="N167" i="10"/>
  <c r="N159" i="10"/>
  <c r="N169" i="10"/>
  <c r="Z210" i="10"/>
  <c r="Z212" i="10"/>
  <c r="Z204" i="10"/>
  <c r="Z195" i="10"/>
  <c r="Z192" i="10"/>
  <c r="Z198" i="10"/>
  <c r="Z200" i="10"/>
  <c r="Z183" i="10"/>
  <c r="Z205" i="10"/>
  <c r="Z191" i="10"/>
  <c r="Z188" i="10"/>
  <c r="Z181" i="10"/>
  <c r="Z173" i="10"/>
  <c r="Z177" i="10"/>
  <c r="Z172" i="10"/>
  <c r="Z208" i="10"/>
  <c r="Z197" i="10"/>
  <c r="Z187" i="10"/>
  <c r="Z185" i="10"/>
  <c r="Z184" i="10"/>
  <c r="Z166" i="10"/>
  <c r="Z162" i="10"/>
  <c r="Z176" i="10"/>
  <c r="Z174" i="10"/>
  <c r="Z199" i="10"/>
  <c r="Z169" i="10"/>
  <c r="Z170" i="10"/>
  <c r="Z190" i="10"/>
  <c r="Z179" i="10"/>
  <c r="Z171" i="10"/>
  <c r="AL210" i="10"/>
  <c r="AL212" i="10"/>
  <c r="AL207" i="10"/>
  <c r="AL204" i="10"/>
  <c r="AL209" i="10"/>
  <c r="AL195" i="10"/>
  <c r="AL202" i="10"/>
  <c r="AL193" i="10"/>
  <c r="AL206" i="10"/>
  <c r="AL203" i="10"/>
  <c r="AL200" i="10"/>
  <c r="AL183" i="10"/>
  <c r="AL199" i="10"/>
  <c r="AL196" i="10"/>
  <c r="AL173" i="10"/>
  <c r="AL197" i="10"/>
  <c r="AL188" i="10"/>
  <c r="AL175" i="10"/>
  <c r="AL172" i="10"/>
  <c r="AL211" i="10"/>
  <c r="AL189" i="10"/>
  <c r="AL191" i="10"/>
  <c r="AL178" i="10"/>
  <c r="AL174" i="10"/>
  <c r="AX207" i="10"/>
  <c r="AX195" i="10"/>
  <c r="AX211" i="10"/>
  <c r="AX198" i="10"/>
  <c r="AX203" i="10"/>
  <c r="AX200" i="10"/>
  <c r="AX187" i="10"/>
  <c r="AX201" i="10"/>
  <c r="AX186" i="10"/>
  <c r="AX185" i="10"/>
  <c r="AX190" i="10"/>
  <c r="AX208" i="10"/>
  <c r="AX184" i="10"/>
  <c r="AX205" i="10"/>
  <c r="AX188" i="10"/>
  <c r="AX199" i="10"/>
  <c r="AX196" i="10"/>
  <c r="BJ210" i="10"/>
  <c r="BJ212" i="10"/>
  <c r="BJ207" i="10"/>
  <c r="BJ209" i="10"/>
  <c r="BJ202" i="10"/>
  <c r="BJ208" i="10"/>
  <c r="BJ198" i="10"/>
  <c r="BJ206" i="10"/>
  <c r="BJ205" i="10"/>
  <c r="BJ203" i="10"/>
  <c r="BJ200" i="10"/>
  <c r="BJ199" i="10"/>
  <c r="BJ197" i="10"/>
  <c r="BV210" i="10"/>
  <c r="BV211" i="10"/>
  <c r="R173" i="10"/>
  <c r="T175" i="10"/>
  <c r="AL184" i="10"/>
  <c r="AX197" i="10"/>
  <c r="AU200" i="10"/>
  <c r="AI170" i="10"/>
  <c r="K147" i="10"/>
  <c r="AK173" i="10"/>
  <c r="I145" i="10"/>
  <c r="P173" i="10"/>
  <c r="O212" i="10"/>
  <c r="O202" i="10"/>
  <c r="O194" i="10"/>
  <c r="O193" i="10"/>
  <c r="O198" i="10"/>
  <c r="O200" i="10"/>
  <c r="O199" i="10"/>
  <c r="O181" i="10"/>
  <c r="O173" i="10"/>
  <c r="O166" i="10"/>
  <c r="O192" i="10"/>
  <c r="O197" i="10"/>
  <c r="O175" i="10"/>
  <c r="O172" i="10"/>
  <c r="O189" i="10"/>
  <c r="O201" i="10"/>
  <c r="O168" i="10"/>
  <c r="O151" i="10"/>
  <c r="O180" i="10"/>
  <c r="O170" i="10"/>
  <c r="O165" i="10"/>
  <c r="O179" i="10"/>
  <c r="O161" i="10"/>
  <c r="O187" i="10"/>
  <c r="O186" i="10"/>
  <c r="O188" i="10"/>
  <c r="O184" i="10"/>
  <c r="O150" i="10"/>
  <c r="O160" i="10"/>
  <c r="O155" i="10"/>
  <c r="O204" i="10"/>
  <c r="O158" i="10"/>
  <c r="O195" i="10"/>
  <c r="AA212" i="10"/>
  <c r="AA209" i="10"/>
  <c r="AA205" i="10"/>
  <c r="AA193" i="10"/>
  <c r="AA211" i="10"/>
  <c r="AA198" i="10"/>
  <c r="AA200" i="10"/>
  <c r="AA210" i="10"/>
  <c r="AA207" i="10"/>
  <c r="AA191" i="10"/>
  <c r="AA188" i="10"/>
  <c r="AA182" i="10"/>
  <c r="AA173" i="10"/>
  <c r="AA175" i="10"/>
  <c r="AA172" i="10"/>
  <c r="AA167" i="10"/>
  <c r="AA208" i="10"/>
  <c r="AA171" i="10"/>
  <c r="AA168" i="10"/>
  <c r="AA177" i="10"/>
  <c r="AA162" i="10"/>
  <c r="AA174" i="10"/>
  <c r="AA199" i="10"/>
  <c r="AA196" i="10"/>
  <c r="AA161" i="10"/>
  <c r="AA192" i="10"/>
  <c r="AA180" i="10"/>
  <c r="AA170" i="10"/>
  <c r="AA164" i="10"/>
  <c r="AA201" i="10"/>
  <c r="AA178" i="10"/>
  <c r="AA163" i="10"/>
  <c r="AM212" i="10"/>
  <c r="AM205" i="10"/>
  <c r="AM194" i="10"/>
  <c r="AM208" i="10"/>
  <c r="AM203" i="10"/>
  <c r="AM200" i="10"/>
  <c r="AM204" i="10"/>
  <c r="AM199" i="10"/>
  <c r="AM196" i="10"/>
  <c r="AM182" i="10"/>
  <c r="AM210" i="10"/>
  <c r="AM192" i="10"/>
  <c r="AM197" i="10"/>
  <c r="AM175" i="10"/>
  <c r="AM211" i="10"/>
  <c r="AM201" i="10"/>
  <c r="AM189" i="10"/>
  <c r="AM179" i="10"/>
  <c r="AM184" i="10"/>
  <c r="AM190" i="10"/>
  <c r="AM176" i="10"/>
  <c r="AM174" i="10"/>
  <c r="AY212" i="10"/>
  <c r="AY209" i="10"/>
  <c r="AY206" i="10"/>
  <c r="AY202" i="10"/>
  <c r="AY194" i="10"/>
  <c r="AY198" i="10"/>
  <c r="AY191" i="10"/>
  <c r="AY187" i="10"/>
  <c r="AY204" i="10"/>
  <c r="AY190" i="10"/>
  <c r="AY208" i="10"/>
  <c r="AY201" i="10"/>
  <c r="AY186" i="10"/>
  <c r="AY188" i="10"/>
  <c r="AY197" i="10"/>
  <c r="AY199" i="10"/>
  <c r="AY196" i="10"/>
  <c r="BK209" i="10"/>
  <c r="BK206" i="10"/>
  <c r="BK208" i="10"/>
  <c r="BK198" i="10"/>
  <c r="BK203" i="10"/>
  <c r="BK200" i="10"/>
  <c r="BK199" i="10"/>
  <c r="BK197" i="10"/>
  <c r="BK210" i="10"/>
  <c r="BK211" i="10"/>
  <c r="BW212" i="10"/>
  <c r="BW211" i="10"/>
  <c r="BW210" i="10"/>
  <c r="A142" i="10"/>
  <c r="AL177" i="10" s="1"/>
  <c r="M149" i="10"/>
  <c r="A157" i="10"/>
  <c r="AZ206" i="10" s="1"/>
  <c r="O162" i="10"/>
  <c r="AA185" i="10"/>
  <c r="AA187" i="10"/>
  <c r="BV209" i="10"/>
  <c r="AE177" i="10"/>
  <c r="M168" i="10"/>
  <c r="L167" i="10"/>
  <c r="BF197" i="10"/>
  <c r="K197" i="10"/>
  <c r="X175" i="10"/>
  <c r="BH197" i="10"/>
  <c r="N149" i="10"/>
  <c r="A159" i="10"/>
  <c r="E161" i="10" s="1"/>
  <c r="I164" i="10"/>
  <c r="A166" i="10"/>
  <c r="P179" i="10" s="1"/>
  <c r="A170" i="10"/>
  <c r="AL205" i="10" s="1"/>
  <c r="A196" i="10"/>
  <c r="N207" i="10" s="1"/>
  <c r="A199" i="10"/>
  <c r="N210" i="10" s="1"/>
  <c r="A205" i="10"/>
  <c r="O210" i="10"/>
  <c r="AH179" i="10"/>
  <c r="E201" i="10"/>
  <c r="AC176" i="10"/>
  <c r="BA208" i="10"/>
  <c r="O149" i="10"/>
  <c r="X160" i="10"/>
  <c r="H155" i="10"/>
  <c r="V169" i="10"/>
  <c r="M160" i="10"/>
  <c r="AW196" i="10"/>
  <c r="W170" i="10"/>
  <c r="X171" i="10"/>
  <c r="L159" i="10"/>
  <c r="D151" i="10"/>
  <c r="J197" i="10"/>
  <c r="H161" i="10"/>
  <c r="Y178" i="10"/>
  <c r="AG188" i="10"/>
  <c r="AU190" i="10"/>
  <c r="AC184" i="10"/>
  <c r="K168" i="10"/>
  <c r="V179" i="10"/>
  <c r="J167" i="10"/>
  <c r="AI188" i="10"/>
  <c r="BC212" i="10"/>
  <c r="AD176" i="10"/>
  <c r="AP199" i="10"/>
  <c r="BB191" i="10"/>
  <c r="J146" i="10"/>
  <c r="A155" i="10"/>
  <c r="AM191" i="10" s="1"/>
  <c r="D157" i="10"/>
  <c r="K164" i="10"/>
  <c r="AE167" i="10"/>
  <c r="O174" i="10"/>
  <c r="O176" i="10"/>
  <c r="AD185" i="10"/>
  <c r="AD187" i="10"/>
  <c r="BJ201" i="10"/>
  <c r="D209" i="10"/>
  <c r="D211" i="10"/>
  <c r="D198" i="10"/>
  <c r="D203" i="10"/>
  <c r="D200" i="10"/>
  <c r="D210" i="10"/>
  <c r="D204" i="10"/>
  <c r="D197" i="10"/>
  <c r="D190" i="10"/>
  <c r="D206" i="10"/>
  <c r="D189" i="10"/>
  <c r="D177" i="10"/>
  <c r="D193" i="10"/>
  <c r="D171" i="10"/>
  <c r="D168" i="10"/>
  <c r="D207" i="10"/>
  <c r="D199" i="10"/>
  <c r="D188" i="10"/>
  <c r="D178" i="10"/>
  <c r="D170" i="10"/>
  <c r="D201" i="10"/>
  <c r="D183" i="10"/>
  <c r="D191" i="10"/>
  <c r="D182" i="10"/>
  <c r="D172" i="10"/>
  <c r="D147" i="10"/>
  <c r="D144" i="10"/>
  <c r="D176" i="10"/>
  <c r="D161" i="10"/>
  <c r="D154" i="10"/>
  <c r="D175" i="10"/>
  <c r="D173" i="10"/>
  <c r="D212" i="10"/>
  <c r="D150" i="10"/>
  <c r="D141" i="10"/>
  <c r="D155" i="10"/>
  <c r="D152" i="10"/>
  <c r="D139" i="10"/>
  <c r="P209" i="10"/>
  <c r="P211" i="10"/>
  <c r="P198" i="10"/>
  <c r="P200" i="10"/>
  <c r="P212" i="10"/>
  <c r="P190" i="10"/>
  <c r="P177" i="10"/>
  <c r="P194" i="10"/>
  <c r="P189" i="10"/>
  <c r="P201" i="10"/>
  <c r="P171" i="10"/>
  <c r="P168" i="10"/>
  <c r="P169" i="10"/>
  <c r="P180" i="10"/>
  <c r="P161" i="10"/>
  <c r="P154" i="10"/>
  <c r="P187" i="10"/>
  <c r="P185" i="10"/>
  <c r="P202" i="10"/>
  <c r="P188" i="10"/>
  <c r="P164" i="10"/>
  <c r="P155" i="10"/>
  <c r="P152" i="10"/>
  <c r="AB211" i="10"/>
  <c r="AB200" i="10"/>
  <c r="AB210" i="10"/>
  <c r="AB197" i="10"/>
  <c r="AB190" i="10"/>
  <c r="AB205" i="10"/>
  <c r="AB195" i="10"/>
  <c r="AB212" i="10"/>
  <c r="AB202" i="10"/>
  <c r="AB171" i="10"/>
  <c r="AB168" i="10"/>
  <c r="AB199" i="10"/>
  <c r="AB178" i="10"/>
  <c r="AB169" i="10"/>
  <c r="AB183" i="10"/>
  <c r="AB176" i="10"/>
  <c r="AB174" i="10"/>
  <c r="AB175" i="10"/>
  <c r="AB173" i="10"/>
  <c r="AB189" i="10"/>
  <c r="AB181" i="10"/>
  <c r="AB165" i="10"/>
  <c r="AB192" i="10"/>
  <c r="AB204" i="10"/>
  <c r="AB180" i="10"/>
  <c r="AB164" i="10"/>
  <c r="AN209" i="10"/>
  <c r="AN211" i="10"/>
  <c r="AN198" i="10"/>
  <c r="AN203" i="10"/>
  <c r="AN206" i="10"/>
  <c r="AN204" i="10"/>
  <c r="AN212" i="10"/>
  <c r="AN197" i="10"/>
  <c r="AN190" i="10"/>
  <c r="AN192" i="10"/>
  <c r="AN177" i="10"/>
  <c r="AN188" i="10"/>
  <c r="AN201" i="10"/>
  <c r="AN191" i="10"/>
  <c r="AN179" i="10"/>
  <c r="AN199" i="10"/>
  <c r="AN195" i="10"/>
  <c r="AN187" i="10"/>
  <c r="AN186" i="10"/>
  <c r="AN185" i="10"/>
  <c r="AN176" i="10"/>
  <c r="AN174" i="10"/>
  <c r="AZ209" i="10"/>
  <c r="AZ211" i="10"/>
  <c r="AZ208" i="10"/>
  <c r="AZ198" i="10"/>
  <c r="AZ189" i="10"/>
  <c r="AZ203" i="10"/>
  <c r="AZ200" i="10"/>
  <c r="AZ210" i="10"/>
  <c r="AZ197" i="10"/>
  <c r="AZ204" i="10"/>
  <c r="AZ195" i="10"/>
  <c r="AZ202" i="10"/>
  <c r="AZ207" i="10"/>
  <c r="AZ199" i="10"/>
  <c r="AZ188" i="10"/>
  <c r="AZ191" i="10"/>
  <c r="AZ187" i="10"/>
  <c r="AZ205" i="10"/>
  <c r="BL209" i="10"/>
  <c r="BL211" i="10"/>
  <c r="BL208" i="10"/>
  <c r="BL207" i="10"/>
  <c r="BL204" i="10"/>
  <c r="BL203" i="10"/>
  <c r="BL200" i="10"/>
  <c r="BL212" i="10"/>
  <c r="BL201" i="10"/>
  <c r="BL210" i="10"/>
  <c r="BL202" i="10"/>
  <c r="BX211" i="10"/>
  <c r="BX212" i="10"/>
  <c r="D140" i="10"/>
  <c r="D143" i="10"/>
  <c r="P151" i="10"/>
  <c r="G154" i="10"/>
  <c r="Q165" i="10"/>
  <c r="AD173" i="10"/>
  <c r="AC174" i="10"/>
  <c r="AD177" i="10"/>
  <c r="E183" i="10"/>
  <c r="E210" i="10"/>
  <c r="E211" i="10"/>
  <c r="E198" i="10"/>
  <c r="E189" i="10"/>
  <c r="E200" i="10"/>
  <c r="E190" i="10"/>
  <c r="E195" i="10"/>
  <c r="E177" i="10"/>
  <c r="E202" i="10"/>
  <c r="E193" i="10"/>
  <c r="E171" i="10"/>
  <c r="E207" i="10"/>
  <c r="E188" i="10"/>
  <c r="E178" i="10"/>
  <c r="E169" i="10"/>
  <c r="E205" i="10"/>
  <c r="E187" i="10"/>
  <c r="E191" i="10"/>
  <c r="E144" i="10"/>
  <c r="E206" i="10"/>
  <c r="E176" i="10"/>
  <c r="E174" i="10"/>
  <c r="E145" i="10"/>
  <c r="E212" i="10"/>
  <c r="E167" i="10"/>
  <c r="E150" i="10"/>
  <c r="E141" i="10"/>
  <c r="E160" i="10"/>
  <c r="E155" i="10"/>
  <c r="E152" i="10"/>
  <c r="E163" i="10"/>
  <c r="Q210" i="10"/>
  <c r="Q189" i="10"/>
  <c r="Q203" i="10"/>
  <c r="Q200" i="10"/>
  <c r="Q206" i="10"/>
  <c r="Q212" i="10"/>
  <c r="Q190" i="10"/>
  <c r="Q194" i="10"/>
  <c r="Q175" i="10"/>
  <c r="Q172" i="10"/>
  <c r="Q201" i="10"/>
  <c r="Q168" i="10"/>
  <c r="Q191" i="10"/>
  <c r="Q178" i="10"/>
  <c r="Q170" i="10"/>
  <c r="Q169" i="10"/>
  <c r="Q154" i="10"/>
  <c r="Q187" i="10"/>
  <c r="Q186" i="10"/>
  <c r="Q202" i="10"/>
  <c r="Q188" i="10"/>
  <c r="Q164" i="10"/>
  <c r="Q160" i="10"/>
  <c r="Q152" i="10"/>
  <c r="Q204" i="10"/>
  <c r="Q183" i="10"/>
  <c r="Q167" i="10"/>
  <c r="AC209" i="10"/>
  <c r="AC210" i="10"/>
  <c r="AC211" i="10"/>
  <c r="AC198" i="10"/>
  <c r="AC203" i="10"/>
  <c r="AC200" i="10"/>
  <c r="AC190" i="10"/>
  <c r="AC195" i="10"/>
  <c r="AC177" i="10"/>
  <c r="AC212" i="10"/>
  <c r="AC202" i="10"/>
  <c r="AC193" i="10"/>
  <c r="AC175" i="10"/>
  <c r="AC172" i="10"/>
  <c r="AC168" i="10"/>
  <c r="AC169" i="10"/>
  <c r="AC207" i="10"/>
  <c r="AC188" i="10"/>
  <c r="AC182" i="10"/>
  <c r="AC181" i="10"/>
  <c r="AC165" i="10"/>
  <c r="AC180" i="10"/>
  <c r="AC164" i="10"/>
  <c r="AC201" i="10"/>
  <c r="AO210" i="10"/>
  <c r="AO208" i="10"/>
  <c r="AO198" i="10"/>
  <c r="AO189" i="10"/>
  <c r="AO207" i="10"/>
  <c r="AO205" i="10"/>
  <c r="AO204" i="10"/>
  <c r="AO212" i="10"/>
  <c r="AO197" i="10"/>
  <c r="AO190" i="10"/>
  <c r="AO192" i="10"/>
  <c r="AO177" i="10"/>
  <c r="AO194" i="10"/>
  <c r="AO188" i="10"/>
  <c r="AO191" i="10"/>
  <c r="AO178" i="10"/>
  <c r="AO199" i="10"/>
  <c r="AO196" i="10"/>
  <c r="AO184" i="10"/>
  <c r="AO187" i="10"/>
  <c r="AO186" i="10"/>
  <c r="AO176" i="10"/>
  <c r="BA210" i="10"/>
  <c r="BA211" i="10"/>
  <c r="BA198" i="10"/>
  <c r="BA189" i="10"/>
  <c r="BA203" i="10"/>
  <c r="BA200" i="10"/>
  <c r="BA190" i="10"/>
  <c r="BA193" i="10"/>
  <c r="BA199" i="10"/>
  <c r="BA196" i="10"/>
  <c r="BA188" i="10"/>
  <c r="BA205" i="10"/>
  <c r="BA204" i="10"/>
  <c r="BM210" i="10"/>
  <c r="BM208" i="10"/>
  <c r="BM204" i="10"/>
  <c r="BM203" i="10"/>
  <c r="BM200" i="10"/>
  <c r="BM206" i="10"/>
  <c r="BM205" i="10"/>
  <c r="BM212" i="10"/>
  <c r="BM201" i="10"/>
  <c r="BM202" i="10"/>
  <c r="BM211" i="10"/>
  <c r="BY212" i="10"/>
  <c r="E140" i="10"/>
  <c r="G147" i="10"/>
  <c r="Q151" i="10"/>
  <c r="D153" i="10"/>
  <c r="D162" i="10"/>
  <c r="S165" i="10"/>
  <c r="P166" i="10"/>
  <c r="AN193" i="10"/>
  <c r="F211" i="10"/>
  <c r="F208" i="10"/>
  <c r="F207" i="10"/>
  <c r="F212" i="10"/>
  <c r="F203" i="10"/>
  <c r="F200" i="10"/>
  <c r="F190" i="10"/>
  <c r="F201" i="10"/>
  <c r="F202" i="10"/>
  <c r="F175" i="10"/>
  <c r="F172" i="10"/>
  <c r="F167" i="10"/>
  <c r="F199" i="10"/>
  <c r="F196" i="10"/>
  <c r="F188" i="10"/>
  <c r="F178" i="10"/>
  <c r="F170" i="10"/>
  <c r="F192" i="10"/>
  <c r="F165" i="10"/>
  <c r="F206" i="10"/>
  <c r="F161" i="10"/>
  <c r="F154" i="10"/>
  <c r="F146" i="10"/>
  <c r="F145" i="10"/>
  <c r="F189" i="10"/>
  <c r="F177" i="10"/>
  <c r="F164" i="10"/>
  <c r="F141" i="10"/>
  <c r="F152" i="10"/>
  <c r="F163" i="10"/>
  <c r="F180" i="10"/>
  <c r="F159" i="10"/>
  <c r="F156" i="10"/>
  <c r="R211" i="10"/>
  <c r="R204" i="10"/>
  <c r="R203" i="10"/>
  <c r="R200" i="10"/>
  <c r="R190" i="10"/>
  <c r="R201" i="10"/>
  <c r="R186" i="10"/>
  <c r="R175" i="10"/>
  <c r="R189" i="10"/>
  <c r="R191" i="10"/>
  <c r="R170" i="10"/>
  <c r="R169" i="10"/>
  <c r="R187" i="10"/>
  <c r="R185" i="10"/>
  <c r="R174" i="10"/>
  <c r="R165" i="10"/>
  <c r="R179" i="10"/>
  <c r="R161" i="10"/>
  <c r="R154" i="10"/>
  <c r="R202" i="10"/>
  <c r="R184" i="10"/>
  <c r="R164" i="10"/>
  <c r="R171" i="10"/>
  <c r="R155" i="10"/>
  <c r="R152" i="10"/>
  <c r="R183" i="10"/>
  <c r="R199" i="10"/>
  <c r="R196" i="10"/>
  <c r="R182" i="10"/>
  <c r="R176" i="10"/>
  <c r="R163" i="10"/>
  <c r="AD209" i="10"/>
  <c r="AD208" i="10"/>
  <c r="AD207" i="10"/>
  <c r="AD204" i="10"/>
  <c r="AD212" i="10"/>
  <c r="AD203" i="10"/>
  <c r="AD201" i="10"/>
  <c r="AD186" i="10"/>
  <c r="AD202" i="10"/>
  <c r="AD193" i="10"/>
  <c r="AD175" i="10"/>
  <c r="AD167" i="10"/>
  <c r="AD199" i="10"/>
  <c r="AD196" i="10"/>
  <c r="AD178" i="10"/>
  <c r="AD170" i="10"/>
  <c r="AD169" i="10"/>
  <c r="AD192" i="10"/>
  <c r="AD189" i="10"/>
  <c r="AD165" i="10"/>
  <c r="AD181" i="10"/>
  <c r="AD180" i="10"/>
  <c r="AD191" i="10"/>
  <c r="AP211" i="10"/>
  <c r="AP208" i="10"/>
  <c r="AP207" i="10"/>
  <c r="AP204" i="10"/>
  <c r="AP212" i="10"/>
  <c r="AP203" i="10"/>
  <c r="AP200" i="10"/>
  <c r="AP206" i="10"/>
  <c r="AP197" i="10"/>
  <c r="AP190" i="10"/>
  <c r="AP194" i="10"/>
  <c r="AP188" i="10"/>
  <c r="AP191" i="10"/>
  <c r="AP178" i="10"/>
  <c r="AP195" i="10"/>
  <c r="AP192" i="10"/>
  <c r="AP187" i="10"/>
  <c r="AP185" i="10"/>
  <c r="AP177" i="10"/>
  <c r="AP182" i="10"/>
  <c r="AP181" i="10"/>
  <c r="BB209" i="10"/>
  <c r="BB211" i="10"/>
  <c r="BB207" i="10"/>
  <c r="BB204" i="10"/>
  <c r="BB212" i="10"/>
  <c r="BB200" i="10"/>
  <c r="BB210" i="10"/>
  <c r="BB197" i="10"/>
  <c r="BB190" i="10"/>
  <c r="BB201" i="10"/>
  <c r="BB202" i="10"/>
  <c r="BB193" i="10"/>
  <c r="BB189" i="10"/>
  <c r="BB199" i="10"/>
  <c r="BB205" i="10"/>
  <c r="BB192" i="10"/>
  <c r="BB195" i="10"/>
  <c r="BB194" i="10"/>
  <c r="BN209" i="10"/>
  <c r="BN211" i="10"/>
  <c r="BN212" i="10"/>
  <c r="BN203" i="10"/>
  <c r="BN206" i="10"/>
  <c r="BN205" i="10"/>
  <c r="BN201" i="10"/>
  <c r="BN210" i="10"/>
  <c r="BN202" i="10"/>
  <c r="BZ212" i="10"/>
  <c r="BZ214" i="10" s="1"/>
  <c r="F140" i="10"/>
  <c r="F143" i="10"/>
  <c r="E153" i="10"/>
  <c r="E162" i="10"/>
  <c r="S169" i="10"/>
  <c r="S180" i="10"/>
  <c r="E184" i="10"/>
  <c r="D192" i="10"/>
  <c r="AO193" i="10"/>
  <c r="P195" i="10"/>
  <c r="AO202" i="10"/>
  <c r="G208" i="10"/>
  <c r="G197" i="10"/>
  <c r="G204" i="10"/>
  <c r="G209" i="10"/>
  <c r="G191" i="10"/>
  <c r="G171" i="10"/>
  <c r="G203" i="10"/>
  <c r="G207" i="10"/>
  <c r="G187" i="10"/>
  <c r="G185" i="10"/>
  <c r="G192" i="10"/>
  <c r="G186" i="10"/>
  <c r="G174" i="10"/>
  <c r="G194" i="10"/>
  <c r="G179" i="10"/>
  <c r="G176" i="10"/>
  <c r="G189" i="10"/>
  <c r="G177" i="10"/>
  <c r="G173" i="10"/>
  <c r="G172" i="10"/>
  <c r="G164" i="10"/>
  <c r="G181" i="10"/>
  <c r="G168" i="10"/>
  <c r="G150" i="10"/>
  <c r="G212" i="10"/>
  <c r="G190" i="10"/>
  <c r="G160" i="10"/>
  <c r="G155" i="10"/>
  <c r="G152" i="10"/>
  <c r="G200" i="10"/>
  <c r="G180" i="10"/>
  <c r="G169" i="10"/>
  <c r="G159" i="10"/>
  <c r="G158" i="10"/>
  <c r="G157" i="10"/>
  <c r="G142" i="10"/>
  <c r="S206" i="10"/>
  <c r="S205" i="10"/>
  <c r="S197" i="10"/>
  <c r="S212" i="10"/>
  <c r="S201" i="10"/>
  <c r="S204" i="10"/>
  <c r="S191" i="10"/>
  <c r="S188" i="10"/>
  <c r="S171" i="10"/>
  <c r="S185" i="10"/>
  <c r="S174" i="10"/>
  <c r="S202" i="10"/>
  <c r="S193" i="10"/>
  <c r="S186" i="10"/>
  <c r="S184" i="10"/>
  <c r="S179" i="10"/>
  <c r="S176" i="10"/>
  <c r="S170" i="10"/>
  <c r="S190" i="10"/>
  <c r="S164" i="10"/>
  <c r="S155" i="10"/>
  <c r="S183" i="10"/>
  <c r="S178" i="10"/>
  <c r="S182" i="10"/>
  <c r="S167" i="10"/>
  <c r="S159" i="10"/>
  <c r="S156" i="10"/>
  <c r="S177" i="10"/>
  <c r="S172" i="10"/>
  <c r="S158" i="10"/>
  <c r="AE205" i="10"/>
  <c r="AE210" i="10"/>
  <c r="AE197" i="10"/>
  <c r="AE209" i="10"/>
  <c r="AE188" i="10"/>
  <c r="AE212" i="10"/>
  <c r="AE198" i="10"/>
  <c r="AE171" i="10"/>
  <c r="AE168" i="10"/>
  <c r="AE203" i="10"/>
  <c r="AE192" i="10"/>
  <c r="AE189" i="10"/>
  <c r="AE174" i="10"/>
  <c r="AE184" i="10"/>
  <c r="AE179" i="10"/>
  <c r="AE176" i="10"/>
  <c r="AE175" i="10"/>
  <c r="AE165" i="10"/>
  <c r="AE202" i="10"/>
  <c r="AE204" i="10"/>
  <c r="AE170" i="10"/>
  <c r="AQ206" i="10"/>
  <c r="AQ207" i="10"/>
  <c r="AQ204" i="10"/>
  <c r="AQ212" i="10"/>
  <c r="AQ201" i="10"/>
  <c r="AQ196" i="10"/>
  <c r="AQ191" i="10"/>
  <c r="AQ188" i="10"/>
  <c r="AQ200" i="10"/>
  <c r="AQ195" i="10"/>
  <c r="AQ202" i="10"/>
  <c r="AQ193" i="10"/>
  <c r="AQ179" i="10"/>
  <c r="AQ178" i="10"/>
  <c r="AQ198" i="10"/>
  <c r="AQ186" i="10"/>
  <c r="AQ183" i="10"/>
  <c r="AQ177" i="10"/>
  <c r="AQ209" i="10"/>
  <c r="AQ203" i="10"/>
  <c r="AQ182" i="10"/>
  <c r="AQ190" i="10"/>
  <c r="BC208" i="10"/>
  <c r="BC206" i="10"/>
  <c r="BC205" i="10"/>
  <c r="BC210" i="10"/>
  <c r="BC190" i="10"/>
  <c r="BC201" i="10"/>
  <c r="BC191" i="10"/>
  <c r="BC198" i="10"/>
  <c r="BC203" i="10"/>
  <c r="BC207" i="10"/>
  <c r="BC192" i="10"/>
  <c r="BC194" i="10"/>
  <c r="BC204" i="10"/>
  <c r="BC195" i="10"/>
  <c r="BC200" i="10"/>
  <c r="BO211" i="10"/>
  <c r="BO206" i="10"/>
  <c r="BO207" i="10"/>
  <c r="BO204" i="10"/>
  <c r="BO212" i="10"/>
  <c r="BO210" i="10"/>
  <c r="BO202" i="10"/>
  <c r="G143" i="10"/>
  <c r="D149" i="10"/>
  <c r="F153" i="10"/>
  <c r="P157" i="10"/>
  <c r="AB163" i="10"/>
  <c r="R166" i="10"/>
  <c r="AE178" i="10"/>
  <c r="Q181" i="10"/>
  <c r="F184" i="10"/>
  <c r="D186" i="10"/>
  <c r="D187" i="10"/>
  <c r="E192" i="10"/>
  <c r="AP193" i="10"/>
  <c r="Q195" i="10"/>
  <c r="AB206" i="10"/>
  <c r="G153" i="10"/>
  <c r="P156" i="10"/>
  <c r="Q157" i="10"/>
  <c r="P159" i="10"/>
  <c r="G162" i="10"/>
  <c r="S166" i="10"/>
  <c r="AB179" i="10"/>
  <c r="P182" i="10"/>
  <c r="R192" i="10"/>
  <c r="BC193" i="10"/>
  <c r="BL199" i="10"/>
  <c r="BC202" i="10"/>
  <c r="BA206" i="10"/>
  <c r="I202" i="10"/>
  <c r="BE202" i="10"/>
  <c r="F149" i="10"/>
  <c r="Q156" i="10"/>
  <c r="R157" i="10"/>
  <c r="R158" i="10"/>
  <c r="P167" i="10"/>
  <c r="R168" i="10"/>
  <c r="AN175" i="10"/>
  <c r="AC179" i="10"/>
  <c r="P183" i="10"/>
  <c r="S192" i="10"/>
  <c r="AE195" i="10"/>
  <c r="BM199" i="10"/>
  <c r="AB201" i="10"/>
  <c r="BB206" i="10"/>
  <c r="H208" i="10"/>
  <c r="H210" i="10"/>
  <c r="H190" i="10"/>
  <c r="H204" i="10"/>
  <c r="H201" i="10"/>
  <c r="H209" i="10"/>
  <c r="H191" i="10"/>
  <c r="H168" i="10"/>
  <c r="H203" i="10"/>
  <c r="H178" i="10"/>
  <c r="H170" i="10"/>
  <c r="H169" i="10"/>
  <c r="H187" i="10"/>
  <c r="H205" i="10"/>
  <c r="H192" i="10"/>
  <c r="H186" i="10"/>
  <c r="H174" i="10"/>
  <c r="H194" i="10"/>
  <c r="H179" i="10"/>
  <c r="H176" i="10"/>
  <c r="T211" i="10"/>
  <c r="T208" i="10"/>
  <c r="T204" i="10"/>
  <c r="T206" i="10"/>
  <c r="T205" i="10"/>
  <c r="T199" i="10"/>
  <c r="T191" i="10"/>
  <c r="T188" i="10"/>
  <c r="T189" i="10"/>
  <c r="T171" i="10"/>
  <c r="T168" i="10"/>
  <c r="T178" i="10"/>
  <c r="T170" i="10"/>
  <c r="T187" i="10"/>
  <c r="T174" i="10"/>
  <c r="T202" i="10"/>
  <c r="T193" i="10"/>
  <c r="T186" i="10"/>
  <c r="T184" i="10"/>
  <c r="T176" i="10"/>
  <c r="AF211" i="10"/>
  <c r="AF204" i="10"/>
  <c r="AF210" i="10"/>
  <c r="AF190" i="10"/>
  <c r="AF201" i="10"/>
  <c r="AF196" i="10"/>
  <c r="AF191" i="10"/>
  <c r="AF188" i="10"/>
  <c r="AF198" i="10"/>
  <c r="AF171" i="10"/>
  <c r="AF168" i="10"/>
  <c r="AF203" i="10"/>
  <c r="AF178" i="10"/>
  <c r="AF169" i="10"/>
  <c r="AF206" i="10"/>
  <c r="AF189" i="10"/>
  <c r="AF194" i="10"/>
  <c r="AF187" i="10"/>
  <c r="AF185" i="10"/>
  <c r="AF184" i="10"/>
  <c r="AF179" i="10"/>
  <c r="AR208" i="10"/>
  <c r="AR205" i="10"/>
  <c r="AR197" i="10"/>
  <c r="AR190" i="10"/>
  <c r="AR201" i="10"/>
  <c r="AR199" i="10"/>
  <c r="AR196" i="10"/>
  <c r="AR191" i="10"/>
  <c r="AR195" i="10"/>
  <c r="AR202" i="10"/>
  <c r="AR184" i="10"/>
  <c r="AR179" i="10"/>
  <c r="AR187" i="10"/>
  <c r="BD211" i="10"/>
  <c r="BD208" i="10"/>
  <c r="BD207" i="10"/>
  <c r="BD204" i="10"/>
  <c r="BD197" i="10"/>
  <c r="BD190" i="10"/>
  <c r="BD201" i="10"/>
  <c r="BD209" i="10"/>
  <c r="BD199" i="10"/>
  <c r="BD196" i="10"/>
  <c r="BD191" i="10"/>
  <c r="BD203" i="10"/>
  <c r="BD192" i="10"/>
  <c r="BD212" i="10"/>
  <c r="BP211" i="10"/>
  <c r="BP208" i="10"/>
  <c r="BP207" i="10"/>
  <c r="BP204" i="10"/>
  <c r="BP206" i="10"/>
  <c r="BP205" i="10"/>
  <c r="L147" i="10"/>
  <c r="M161" i="10"/>
  <c r="Y161" i="10"/>
  <c r="I162" i="10"/>
  <c r="J165" i="10"/>
  <c r="Y165" i="10"/>
  <c r="U166" i="10"/>
  <c r="U168" i="10"/>
  <c r="K170" i="10"/>
  <c r="M171" i="10"/>
  <c r="AI171" i="10"/>
  <c r="AJ172" i="10"/>
  <c r="U174" i="10"/>
  <c r="M179" i="10"/>
  <c r="T181" i="10"/>
  <c r="W189" i="10"/>
  <c r="T192" i="10"/>
  <c r="I193" i="10"/>
  <c r="BE193" i="10"/>
  <c r="AF195" i="10"/>
  <c r="AI198" i="10"/>
  <c r="AV200" i="10"/>
  <c r="AJ203" i="10"/>
  <c r="AF205" i="10"/>
  <c r="BD206" i="10"/>
  <c r="AT210" i="10"/>
  <c r="I211" i="10"/>
  <c r="I206" i="10"/>
  <c r="I205" i="10"/>
  <c r="I210" i="10"/>
  <c r="I209" i="10"/>
  <c r="I204" i="10"/>
  <c r="I191" i="10"/>
  <c r="I195" i="10"/>
  <c r="I192" i="10"/>
  <c r="I203" i="10"/>
  <c r="I178" i="10"/>
  <c r="I170" i="10"/>
  <c r="I169" i="10"/>
  <c r="I187" i="10"/>
  <c r="I194" i="10"/>
  <c r="I176" i="10"/>
  <c r="I183" i="10"/>
  <c r="I180" i="10"/>
  <c r="U207" i="10"/>
  <c r="U206" i="10"/>
  <c r="U205" i="10"/>
  <c r="U190" i="10"/>
  <c r="U212" i="10"/>
  <c r="U199" i="10"/>
  <c r="U204" i="10"/>
  <c r="U195" i="10"/>
  <c r="U192" i="10"/>
  <c r="U178" i="10"/>
  <c r="U170" i="10"/>
  <c r="U169" i="10"/>
  <c r="U187" i="10"/>
  <c r="U185" i="10"/>
  <c r="U202" i="10"/>
  <c r="U193" i="10"/>
  <c r="U179" i="10"/>
  <c r="U176" i="10"/>
  <c r="U180" i="10"/>
  <c r="AG211" i="10"/>
  <c r="AG208" i="10"/>
  <c r="AG207" i="10"/>
  <c r="AG204" i="10"/>
  <c r="AG206" i="10"/>
  <c r="AG205" i="10"/>
  <c r="AG197" i="10"/>
  <c r="AG190" i="10"/>
  <c r="AG199" i="10"/>
  <c r="AG196" i="10"/>
  <c r="AG191" i="10"/>
  <c r="AG192" i="10"/>
  <c r="AG178" i="10"/>
  <c r="AG170" i="10"/>
  <c r="AG169" i="10"/>
  <c r="AG194" i="10"/>
  <c r="AG185" i="10"/>
  <c r="AG184" i="10"/>
  <c r="AG179" i="10"/>
  <c r="AG176" i="10"/>
  <c r="AG186" i="10"/>
  <c r="AG183" i="10"/>
  <c r="AG180" i="10"/>
  <c r="AS211" i="10"/>
  <c r="AS206" i="10"/>
  <c r="AS205" i="10"/>
  <c r="AS210" i="10"/>
  <c r="AS209" i="10"/>
  <c r="AS197" i="10"/>
  <c r="AS190" i="10"/>
  <c r="AS196" i="10"/>
  <c r="AS191" i="10"/>
  <c r="AS195" i="10"/>
  <c r="AS192" i="10"/>
  <c r="AS200" i="10"/>
  <c r="AS202" i="10"/>
  <c r="AS193" i="10"/>
  <c r="AS184" i="10"/>
  <c r="AS179" i="10"/>
  <c r="AS185" i="10"/>
  <c r="AS198" i="10"/>
  <c r="AS180" i="10"/>
  <c r="BE208" i="10"/>
  <c r="BE207" i="10"/>
  <c r="BE204" i="10"/>
  <c r="BE206" i="10"/>
  <c r="BE205" i="10"/>
  <c r="BE210" i="10"/>
  <c r="BE209" i="10"/>
  <c r="BE197" i="10"/>
  <c r="BE196" i="10"/>
  <c r="BE192" i="10"/>
  <c r="BE203" i="10"/>
  <c r="BE194" i="10"/>
  <c r="BE212" i="10"/>
  <c r="BQ208" i="10"/>
  <c r="BQ204" i="10"/>
  <c r="BQ206" i="10"/>
  <c r="BQ205" i="10"/>
  <c r="BQ210" i="10"/>
  <c r="BQ209" i="10"/>
  <c r="BQ212" i="10"/>
  <c r="K148" i="10"/>
  <c r="K151" i="10"/>
  <c r="J153" i="10"/>
  <c r="T157" i="10"/>
  <c r="H158" i="10"/>
  <c r="T158" i="10"/>
  <c r="J162" i="10"/>
  <c r="V162" i="10"/>
  <c r="T163" i="10"/>
  <c r="L165" i="10"/>
  <c r="H166" i="10"/>
  <c r="W166" i="10"/>
  <c r="V168" i="10"/>
  <c r="L170" i="10"/>
  <c r="AH170" i="10"/>
  <c r="AJ171" i="10"/>
  <c r="T172" i="10"/>
  <c r="T173" i="10"/>
  <c r="X174" i="10"/>
  <c r="V175" i="10"/>
  <c r="T177" i="10"/>
  <c r="AW188" i="10"/>
  <c r="Y196" i="10"/>
  <c r="Y199" i="10"/>
  <c r="J207" i="10"/>
  <c r="J206" i="10"/>
  <c r="J205" i="10"/>
  <c r="J212" i="10"/>
  <c r="J210" i="10"/>
  <c r="J196" i="10"/>
  <c r="J195" i="10"/>
  <c r="J192" i="10"/>
  <c r="J194" i="10"/>
  <c r="J193" i="10"/>
  <c r="J188" i="10"/>
  <c r="J174" i="10"/>
  <c r="J211" i="10"/>
  <c r="J184" i="10"/>
  <c r="J183" i="10"/>
  <c r="J180" i="10"/>
  <c r="J200" i="10"/>
  <c r="J182" i="10"/>
  <c r="J181" i="10"/>
  <c r="V207" i="10"/>
  <c r="V206" i="10"/>
  <c r="V205" i="10"/>
  <c r="V212" i="10"/>
  <c r="V201" i="10"/>
  <c r="V199" i="10"/>
  <c r="V196" i="10"/>
  <c r="V191" i="10"/>
  <c r="V204" i="10"/>
  <c r="V195" i="10"/>
  <c r="V194" i="10"/>
  <c r="V193" i="10"/>
  <c r="V185" i="10"/>
  <c r="V209" i="10"/>
  <c r="V174" i="10"/>
  <c r="V197" i="10"/>
  <c r="V186" i="10"/>
  <c r="V188" i="10"/>
  <c r="V183" i="10"/>
  <c r="V180" i="10"/>
  <c r="V182" i="10"/>
  <c r="V181" i="10"/>
  <c r="V173" i="10"/>
  <c r="AH207" i="10"/>
  <c r="AH206" i="10"/>
  <c r="AH205" i="10"/>
  <c r="AH212" i="10"/>
  <c r="AH196" i="10"/>
  <c r="AH191" i="10"/>
  <c r="AH209" i="10"/>
  <c r="AH195" i="10"/>
  <c r="AH192" i="10"/>
  <c r="AH208" i="10"/>
  <c r="AH185" i="10"/>
  <c r="AH189" i="10"/>
  <c r="AH174" i="10"/>
  <c r="AH187" i="10"/>
  <c r="AH184" i="10"/>
  <c r="AH190" i="10"/>
  <c r="AH186" i="10"/>
  <c r="AH183" i="10"/>
  <c r="AH180" i="10"/>
  <c r="AH200" i="10"/>
  <c r="AH182" i="10"/>
  <c r="AH181" i="10"/>
  <c r="AH173" i="10"/>
  <c r="AT207" i="10"/>
  <c r="AT206" i="10"/>
  <c r="AT205" i="10"/>
  <c r="AT212" i="10"/>
  <c r="AT204" i="10"/>
  <c r="AT201" i="10"/>
  <c r="AT199" i="10"/>
  <c r="AT196" i="10"/>
  <c r="AT191" i="10"/>
  <c r="AT192" i="10"/>
  <c r="AT194" i="10"/>
  <c r="AT193" i="10"/>
  <c r="AT185" i="10"/>
  <c r="AT197" i="10"/>
  <c r="AT184" i="10"/>
  <c r="AT198" i="10"/>
  <c r="AT189" i="10"/>
  <c r="AT186" i="10"/>
  <c r="AT183" i="10"/>
  <c r="AT203" i="10"/>
  <c r="AT182" i="10"/>
  <c r="AT181" i="10"/>
  <c r="BF206" i="10"/>
  <c r="BF205" i="10"/>
  <c r="BF210" i="10"/>
  <c r="BF201" i="10"/>
  <c r="BF209" i="10"/>
  <c r="BF195" i="10"/>
  <c r="BF192" i="10"/>
  <c r="BF208" i="10"/>
  <c r="BF194" i="10"/>
  <c r="BF193" i="10"/>
  <c r="BF211" i="10"/>
  <c r="BR207" i="10"/>
  <c r="BR206" i="10"/>
  <c r="BR205" i="10"/>
  <c r="BR211" i="10"/>
  <c r="BR209" i="10"/>
  <c r="BR210" i="10"/>
  <c r="L148" i="10"/>
  <c r="I149" i="10"/>
  <c r="L151" i="10"/>
  <c r="H156" i="10"/>
  <c r="T156" i="10"/>
  <c r="I157" i="10"/>
  <c r="U157" i="10"/>
  <c r="I158" i="10"/>
  <c r="U158" i="10"/>
  <c r="H159" i="10"/>
  <c r="T159" i="10"/>
  <c r="K162" i="10"/>
  <c r="W162" i="10"/>
  <c r="H163" i="10"/>
  <c r="M165" i="10"/>
  <c r="I166" i="10"/>
  <c r="T167" i="10"/>
  <c r="W168" i="10"/>
  <c r="J169" i="10"/>
  <c r="M170" i="10"/>
  <c r="AK171" i="10"/>
  <c r="U172" i="10"/>
  <c r="U173" i="10"/>
  <c r="W175" i="10"/>
  <c r="Y176" i="10"/>
  <c r="H180" i="10"/>
  <c r="Y181" i="10"/>
  <c r="AR181" i="10"/>
  <c r="BD200" i="10"/>
  <c r="K207" i="10"/>
  <c r="K206" i="10"/>
  <c r="K210" i="10"/>
  <c r="K201" i="10"/>
  <c r="K199" i="10"/>
  <c r="K196" i="10"/>
  <c r="K195" i="10"/>
  <c r="K208" i="10"/>
  <c r="K194" i="10"/>
  <c r="K193" i="10"/>
  <c r="K188" i="10"/>
  <c r="K186" i="10"/>
  <c r="K185" i="10"/>
  <c r="K174" i="10"/>
  <c r="K211" i="10"/>
  <c r="K184" i="10"/>
  <c r="K204" i="10"/>
  <c r="K212" i="10"/>
  <c r="K183" i="10"/>
  <c r="K180" i="10"/>
  <c r="K200" i="10"/>
  <c r="K190" i="10"/>
  <c r="K182" i="10"/>
  <c r="K181" i="10"/>
  <c r="K173" i="10"/>
  <c r="W207" i="10"/>
  <c r="W206" i="10"/>
  <c r="W205" i="10"/>
  <c r="W201" i="10"/>
  <c r="W196" i="10"/>
  <c r="W195" i="10"/>
  <c r="W192" i="10"/>
  <c r="W194" i="10"/>
  <c r="W187" i="10"/>
  <c r="W174" i="10"/>
  <c r="W197" i="10"/>
  <c r="W186" i="10"/>
  <c r="W184" i="10"/>
  <c r="W179" i="10"/>
  <c r="W176" i="10"/>
  <c r="W180" i="10"/>
  <c r="W182" i="10"/>
  <c r="W181" i="10"/>
  <c r="W173" i="10"/>
  <c r="AI207" i="10"/>
  <c r="AI204" i="10"/>
  <c r="AI206" i="10"/>
  <c r="AI201" i="10"/>
  <c r="AI199" i="10"/>
  <c r="AI196" i="10"/>
  <c r="AI209" i="10"/>
  <c r="AI195" i="10"/>
  <c r="AI192" i="10"/>
  <c r="AI208" i="10"/>
  <c r="AI202" i="10"/>
  <c r="AI194" i="10"/>
  <c r="AI193" i="10"/>
  <c r="AI174" i="10"/>
  <c r="AI187" i="10"/>
  <c r="AI190" i="10"/>
  <c r="AI186" i="10"/>
  <c r="AI185" i="10"/>
  <c r="AI183" i="10"/>
  <c r="AI180" i="10"/>
  <c r="AI182" i="10"/>
  <c r="AI181" i="10"/>
  <c r="AU204" i="10"/>
  <c r="AU206" i="10"/>
  <c r="AU205" i="10"/>
  <c r="AU210" i="10"/>
  <c r="AU199" i="10"/>
  <c r="AU195" i="10"/>
  <c r="AU192" i="10"/>
  <c r="AU211" i="10"/>
  <c r="AU202" i="10"/>
  <c r="AU194" i="10"/>
  <c r="AU193" i="10"/>
  <c r="AU208" i="10"/>
  <c r="AU197" i="10"/>
  <c r="AU184" i="10"/>
  <c r="AU187" i="10"/>
  <c r="AU198" i="10"/>
  <c r="AU186" i="10"/>
  <c r="AU183" i="10"/>
  <c r="AU182" i="10"/>
  <c r="AU181" i="10"/>
  <c r="AU209" i="10"/>
  <c r="BG207" i="10"/>
  <c r="BG204" i="10"/>
  <c r="BG206" i="10"/>
  <c r="BG205" i="10"/>
  <c r="BG210" i="10"/>
  <c r="BG199" i="10"/>
  <c r="BG196" i="10"/>
  <c r="BG209" i="10"/>
  <c r="BG195" i="10"/>
  <c r="BG202" i="10"/>
  <c r="BG194" i="10"/>
  <c r="BG193" i="10"/>
  <c r="BG211" i="10"/>
  <c r="BG212" i="10"/>
  <c r="BS207" i="10"/>
  <c r="BS206" i="10"/>
  <c r="BS210" i="10"/>
  <c r="BS211" i="10"/>
  <c r="M148" i="10"/>
  <c r="J149" i="10"/>
  <c r="M151" i="10"/>
  <c r="L153" i="10"/>
  <c r="I156" i="10"/>
  <c r="U156" i="10"/>
  <c r="J157" i="10"/>
  <c r="V157" i="10"/>
  <c r="J158" i="10"/>
  <c r="V158" i="10"/>
  <c r="I159" i="10"/>
  <c r="L162" i="10"/>
  <c r="Y162" i="10"/>
  <c r="V163" i="10"/>
  <c r="K166" i="10"/>
  <c r="U167" i="10"/>
  <c r="K169" i="10"/>
  <c r="U171" i="10"/>
  <c r="V172" i="10"/>
  <c r="Y173" i="10"/>
  <c r="V177" i="10"/>
  <c r="V178" i="10"/>
  <c r="AS181" i="10"/>
  <c r="U182" i="10"/>
  <c r="AS182" i="10"/>
  <c r="AR183" i="10"/>
  <c r="I200" i="10"/>
  <c r="BE200" i="10"/>
  <c r="AS203" i="10"/>
  <c r="Y208" i="10"/>
  <c r="AT209" i="10"/>
  <c r="L205" i="10"/>
  <c r="L212" i="10"/>
  <c r="L208" i="10"/>
  <c r="L196" i="10"/>
  <c r="L191" i="10"/>
  <c r="L209" i="10"/>
  <c r="L195" i="10"/>
  <c r="L192" i="10"/>
  <c r="L194" i="10"/>
  <c r="L207" i="10"/>
  <c r="L198" i="10"/>
  <c r="L184" i="10"/>
  <c r="L179" i="10"/>
  <c r="L176" i="10"/>
  <c r="L183" i="10"/>
  <c r="L200" i="10"/>
  <c r="L190" i="10"/>
  <c r="L181" i="10"/>
  <c r="L173" i="10"/>
  <c r="X206" i="10"/>
  <c r="X210" i="10"/>
  <c r="X211" i="10"/>
  <c r="X208" i="10"/>
  <c r="X199" i="10"/>
  <c r="X196" i="10"/>
  <c r="X188" i="10"/>
  <c r="X195" i="10"/>
  <c r="X202" i="10"/>
  <c r="X194" i="10"/>
  <c r="X193" i="10"/>
  <c r="X198" i="10"/>
  <c r="X197" i="10"/>
  <c r="X185" i="10"/>
  <c r="X179" i="10"/>
  <c r="X176" i="10"/>
  <c r="X207" i="10"/>
  <c r="X201" i="10"/>
  <c r="X183" i="10"/>
  <c r="X203" i="10"/>
  <c r="X182" i="10"/>
  <c r="X181" i="10"/>
  <c r="X177" i="10"/>
  <c r="AJ205" i="10"/>
  <c r="AJ210" i="10"/>
  <c r="AJ208" i="10"/>
  <c r="AJ199" i="10"/>
  <c r="AJ196" i="10"/>
  <c r="AJ191" i="10"/>
  <c r="AJ188" i="10"/>
  <c r="AJ209" i="10"/>
  <c r="AJ202" i="10"/>
  <c r="AJ194" i="10"/>
  <c r="AJ193" i="10"/>
  <c r="AJ207" i="10"/>
  <c r="AJ189" i="10"/>
  <c r="AJ187" i="10"/>
  <c r="AJ184" i="10"/>
  <c r="AJ179" i="10"/>
  <c r="AJ176" i="10"/>
  <c r="AJ186" i="10"/>
  <c r="AJ183" i="10"/>
  <c r="AJ200" i="10"/>
  <c r="AJ182" i="10"/>
  <c r="AJ181" i="10"/>
  <c r="AJ173" i="10"/>
  <c r="AV206" i="10"/>
  <c r="AV205" i="10"/>
  <c r="AV212" i="10"/>
  <c r="AV199" i="10"/>
  <c r="AV196" i="10"/>
  <c r="AV191" i="10"/>
  <c r="AV188" i="10"/>
  <c r="AV195" i="10"/>
  <c r="AV194" i="10"/>
  <c r="AV193" i="10"/>
  <c r="AV198" i="10"/>
  <c r="AV184" i="10"/>
  <c r="AV187" i="10"/>
  <c r="AV201" i="10"/>
  <c r="AV186" i="10"/>
  <c r="AV185" i="10"/>
  <c r="AV183" i="10"/>
  <c r="AV203" i="10"/>
  <c r="AV209" i="10"/>
  <c r="BH206" i="10"/>
  <c r="BH205" i="10"/>
  <c r="BH210" i="10"/>
  <c r="BH212" i="10"/>
  <c r="BH211" i="10"/>
  <c r="BH208" i="10"/>
  <c r="BH199" i="10"/>
  <c r="BH196" i="10"/>
  <c r="BH209" i="10"/>
  <c r="BH195" i="10"/>
  <c r="BH207" i="10"/>
  <c r="BH200" i="10"/>
  <c r="BT212" i="10"/>
  <c r="BT211" i="10"/>
  <c r="BT208" i="10"/>
  <c r="BT207" i="10"/>
  <c r="M153" i="10"/>
  <c r="J156" i="10"/>
  <c r="K157" i="10"/>
  <c r="W157" i="10"/>
  <c r="K158" i="10"/>
  <c r="W158" i="10"/>
  <c r="V159" i="10"/>
  <c r="H160" i="10"/>
  <c r="T160" i="10"/>
  <c r="J163" i="10"/>
  <c r="W163" i="10"/>
  <c r="V167" i="10"/>
  <c r="Y168" i="10"/>
  <c r="L169" i="10"/>
  <c r="AH169" i="10"/>
  <c r="H175" i="10"/>
  <c r="W178" i="10"/>
  <c r="AF180" i="10"/>
  <c r="Y186" i="10"/>
  <c r="X187" i="10"/>
  <c r="I198" i="10"/>
  <c r="BE198" i="10"/>
  <c r="V200" i="10"/>
  <c r="J203" i="10"/>
  <c r="BF203" i="10"/>
  <c r="M210" i="10"/>
  <c r="M209" i="10"/>
  <c r="M195" i="10"/>
  <c r="M208" i="10"/>
  <c r="M207" i="10"/>
  <c r="M198" i="10"/>
  <c r="M206" i="10"/>
  <c r="M187" i="10"/>
  <c r="M180" i="10"/>
  <c r="M199" i="10"/>
  <c r="M196" i="10"/>
  <c r="M182" i="10"/>
  <c r="M177" i="10"/>
  <c r="M197" i="10"/>
  <c r="M164" i="10"/>
  <c r="Y210" i="10"/>
  <c r="Y212" i="10"/>
  <c r="Y209" i="10"/>
  <c r="Y204" i="10"/>
  <c r="Y194" i="10"/>
  <c r="Y211" i="10"/>
  <c r="Y198" i="10"/>
  <c r="Y189" i="10"/>
  <c r="Y203" i="10"/>
  <c r="Y200" i="10"/>
  <c r="Y187" i="10"/>
  <c r="Y207" i="10"/>
  <c r="Y183" i="10"/>
  <c r="Y180" i="10"/>
  <c r="Y191" i="10"/>
  <c r="Y182" i="10"/>
  <c r="Y177" i="10"/>
  <c r="Y175" i="10"/>
  <c r="Y172" i="10"/>
  <c r="Y164" i="10"/>
  <c r="AK210" i="10"/>
  <c r="AK209" i="10"/>
  <c r="AK195" i="10"/>
  <c r="AK192" i="10"/>
  <c r="AK194" i="10"/>
  <c r="AK193" i="10"/>
  <c r="AK208" i="10"/>
  <c r="AK198" i="10"/>
  <c r="AK189" i="10"/>
  <c r="AK206" i="10"/>
  <c r="AK203" i="10"/>
  <c r="AK187" i="10"/>
  <c r="AK190" i="10"/>
  <c r="AK186" i="10"/>
  <c r="AK185" i="10"/>
  <c r="AK183" i="10"/>
  <c r="AK180" i="10"/>
  <c r="AK196" i="10"/>
  <c r="AK182" i="10"/>
  <c r="AK177" i="10"/>
  <c r="AK188" i="10"/>
  <c r="AK172" i="10"/>
  <c r="AW210" i="10"/>
  <c r="AW212" i="10"/>
  <c r="AW209" i="10"/>
  <c r="AW195" i="10"/>
  <c r="AW192" i="10"/>
  <c r="AW202" i="10"/>
  <c r="AW194" i="10"/>
  <c r="AW189" i="10"/>
  <c r="AW200" i="10"/>
  <c r="AW184" i="10"/>
  <c r="AW208" i="10"/>
  <c r="AW201" i="10"/>
  <c r="AW186" i="10"/>
  <c r="AW185" i="10"/>
  <c r="AW206" i="10"/>
  <c r="AW204" i="10"/>
  <c r="BI212" i="10"/>
  <c r="BI209" i="10"/>
  <c r="BI202" i="10"/>
  <c r="BI208" i="10"/>
  <c r="BI207" i="10"/>
  <c r="BI204" i="10"/>
  <c r="BI198" i="10"/>
  <c r="BI206" i="10"/>
  <c r="BI200" i="10"/>
  <c r="BI211" i="10"/>
  <c r="BI196" i="10"/>
  <c r="BI197" i="10"/>
  <c r="BU210" i="10"/>
  <c r="BU212" i="10"/>
  <c r="BU209" i="10"/>
  <c r="L149" i="10"/>
  <c r="I152" i="10"/>
  <c r="I155" i="10"/>
  <c r="K156" i="10"/>
  <c r="L157" i="10"/>
  <c r="L158" i="10"/>
  <c r="K159" i="10"/>
  <c r="W159" i="10"/>
  <c r="I160" i="10"/>
  <c r="U160" i="10"/>
  <c r="K163" i="10"/>
  <c r="X163" i="10"/>
  <c r="T164" i="10"/>
  <c r="M166" i="10"/>
  <c r="I167" i="10"/>
  <c r="W171" i="10"/>
  <c r="X172" i="10"/>
  <c r="I175" i="10"/>
  <c r="AJ180" i="10"/>
  <c r="H181" i="10"/>
  <c r="V190" i="10"/>
  <c r="AF193" i="10"/>
  <c r="T194" i="10"/>
  <c r="BF198" i="10"/>
  <c r="BT209" i="10"/>
  <c r="AG212" i="10"/>
  <c r="B231" i="10"/>
  <c r="A230" i="10"/>
  <c r="AC256" i="10" s="1"/>
  <c r="E231" i="10"/>
  <c r="Q243" i="10"/>
  <c r="AC255" i="10"/>
  <c r="AO267" i="10"/>
  <c r="BA280" i="10"/>
  <c r="BA279" i="10"/>
  <c r="BM291" i="10"/>
  <c r="BY303" i="10"/>
  <c r="V248" i="10"/>
  <c r="AB254" i="10"/>
  <c r="BR296" i="10"/>
  <c r="AE257" i="10"/>
  <c r="AE258" i="10"/>
  <c r="AQ270" i="10"/>
  <c r="AQ269" i="10"/>
  <c r="BO293" i="10"/>
  <c r="N240" i="10"/>
  <c r="W249" i="10"/>
  <c r="AR270" i="10"/>
  <c r="I235" i="10"/>
  <c r="P242" i="10"/>
  <c r="D230" i="10"/>
  <c r="L239" i="10"/>
  <c r="AJ262" i="10"/>
  <c r="AV275" i="10"/>
  <c r="BH286" i="10"/>
  <c r="BH287" i="10"/>
  <c r="BT299" i="10"/>
  <c r="BT298" i="10"/>
  <c r="O241" i="10"/>
  <c r="M239" i="10"/>
  <c r="Y252" i="10"/>
  <c r="AK264" i="10"/>
  <c r="AK263" i="10"/>
  <c r="AW275" i="10"/>
  <c r="BI287" i="10"/>
  <c r="BU299" i="10"/>
  <c r="L238" i="10"/>
  <c r="O242" i="10"/>
  <c r="AA254" i="10"/>
  <c r="AA253" i="10"/>
  <c r="AY278" i="10"/>
  <c r="AY277" i="10"/>
  <c r="BK289" i="10"/>
  <c r="BK290" i="10"/>
  <c r="BW302" i="10"/>
  <c r="BW301" i="10"/>
  <c r="AV274" i="10"/>
  <c r="D231" i="10"/>
  <c r="AN266" i="10"/>
  <c r="AZ278" i="10"/>
  <c r="BL290" i="10"/>
  <c r="BX303" i="10"/>
  <c r="BX302" i="10"/>
  <c r="AL264" i="10"/>
  <c r="AX276" i="10"/>
  <c r="BJ289" i="10"/>
  <c r="BV300" i="10"/>
  <c r="BV301" i="10"/>
  <c r="BJ288" i="10"/>
  <c r="R244" i="10"/>
  <c r="AD257" i="10"/>
  <c r="AP268" i="10"/>
  <c r="BB280" i="10"/>
  <c r="BB281" i="10"/>
  <c r="BN292" i="10"/>
  <c r="BZ304" i="10"/>
  <c r="BZ306" i="10" s="1"/>
  <c r="H235" i="10"/>
  <c r="J236" i="10"/>
  <c r="K237" i="10"/>
  <c r="AR271" i="10"/>
  <c r="BP294" i="10"/>
  <c r="T246" i="10"/>
  <c r="AF258" i="10"/>
  <c r="U248" i="10"/>
  <c r="AG260" i="10"/>
  <c r="AS271" i="10"/>
  <c r="BE283" i="10"/>
  <c r="BE284" i="10"/>
  <c r="BQ296" i="10"/>
  <c r="H234" i="10"/>
  <c r="BP295" i="10"/>
  <c r="V249" i="10"/>
  <c r="AH261" i="10"/>
  <c r="AT273" i="10"/>
  <c r="AT272" i="10"/>
  <c r="BF284" i="10"/>
  <c r="BF285" i="10"/>
  <c r="BR297" i="10"/>
  <c r="Z252" i="10"/>
  <c r="AD256" i="10"/>
  <c r="AS272" i="10"/>
  <c r="BQ295" i="10"/>
  <c r="BG286" i="10"/>
  <c r="BG285" i="10"/>
  <c r="BS298" i="10"/>
  <c r="BS297" i="10"/>
  <c r="F233" i="10"/>
  <c r="T247" i="10"/>
  <c r="W250" i="10"/>
  <c r="AF259" i="10"/>
  <c r="AI261" i="10"/>
  <c r="AU274" i="10"/>
  <c r="T340" i="10"/>
  <c r="B324" i="10"/>
  <c r="A323" i="10"/>
  <c r="AP362" i="10" s="1"/>
  <c r="X344" i="10"/>
  <c r="BC375" i="10"/>
  <c r="AB348" i="10"/>
  <c r="BS391" i="10"/>
  <c r="BV394" i="10"/>
  <c r="AA347" i="10"/>
  <c r="AY371" i="10"/>
  <c r="BK383" i="10"/>
  <c r="G6" i="9"/>
  <c r="G17" i="9" s="1"/>
  <c r="S25" i="9"/>
  <c r="AM202" i="10" l="1"/>
  <c r="N153" i="10"/>
  <c r="V208" i="10"/>
  <c r="AR180" i="10"/>
  <c r="Q153" i="10"/>
  <c r="S25" i="16"/>
  <c r="AD166" i="10"/>
  <c r="O208" i="10"/>
  <c r="Z209" i="10"/>
  <c r="N157" i="10"/>
  <c r="R254" i="12"/>
  <c r="BD292" i="12"/>
  <c r="AP278" i="12"/>
  <c r="AH270" i="12"/>
  <c r="AT282" i="12"/>
  <c r="AE267" i="12"/>
  <c r="F242" i="12"/>
  <c r="BO303" i="12"/>
  <c r="T256" i="12"/>
  <c r="BN302" i="12"/>
  <c r="AW285" i="12"/>
  <c r="O251" i="12"/>
  <c r="L248" i="12"/>
  <c r="BG295" i="12"/>
  <c r="AM275" i="12"/>
  <c r="AJ272" i="12"/>
  <c r="S255" i="12"/>
  <c r="AL274" i="12"/>
  <c r="BJ298" i="12"/>
  <c r="AX286" i="12"/>
  <c r="BF294" i="12"/>
  <c r="D240" i="12"/>
  <c r="Q253" i="12"/>
  <c r="AD266" i="12"/>
  <c r="AZ288" i="12"/>
  <c r="K247" i="12"/>
  <c r="BK299" i="12"/>
  <c r="AQ279" i="12"/>
  <c r="BE293" i="12"/>
  <c r="AN276" i="12"/>
  <c r="BH296" i="12"/>
  <c r="U257" i="12"/>
  <c r="X260" i="12"/>
  <c r="W259" i="12"/>
  <c r="M249" i="12"/>
  <c r="E241" i="12"/>
  <c r="AU283" i="12"/>
  <c r="I245" i="12"/>
  <c r="P252" i="12"/>
  <c r="AK273" i="12"/>
  <c r="BB290" i="12"/>
  <c r="AR280" i="12"/>
  <c r="AY287" i="12"/>
  <c r="BM301" i="12"/>
  <c r="J246" i="12"/>
  <c r="BL300" i="12"/>
  <c r="AV284" i="12"/>
  <c r="H244" i="12"/>
  <c r="Z262" i="12"/>
  <c r="BC291" i="12"/>
  <c r="AB264" i="12"/>
  <c r="V258" i="12"/>
  <c r="G243" i="12"/>
  <c r="Y261" i="12"/>
  <c r="AI271" i="12"/>
  <c r="AC265" i="12"/>
  <c r="AF268" i="12"/>
  <c r="AO277" i="12"/>
  <c r="AA263" i="12"/>
  <c r="N250" i="12"/>
  <c r="AS281" i="12"/>
  <c r="AG269" i="12"/>
  <c r="BP304" i="12"/>
  <c r="BP306" i="12" s="1"/>
  <c r="BA289" i="12"/>
  <c r="BI297" i="12"/>
  <c r="S24" i="16"/>
  <c r="F142" i="10"/>
  <c r="AM178" i="10"/>
  <c r="AA190" i="10"/>
  <c r="AX193" i="10"/>
  <c r="Z211" i="10"/>
  <c r="S198" i="10"/>
  <c r="B241" i="12"/>
  <c r="A240" i="12"/>
  <c r="H144" i="10"/>
  <c r="Z164" i="10"/>
  <c r="Z165" i="10"/>
  <c r="Z182" i="10"/>
  <c r="N199" i="10"/>
  <c r="W208" i="10"/>
  <c r="AM186" i="10"/>
  <c r="S26" i="16"/>
  <c r="BO203" i="10"/>
  <c r="D159" i="10"/>
  <c r="E12" i="16"/>
  <c r="C16" i="16"/>
  <c r="C11" i="16"/>
  <c r="C21" i="9"/>
  <c r="C17" i="16"/>
  <c r="C26" i="9"/>
  <c r="C25" i="9"/>
  <c r="C24" i="9"/>
  <c r="C21" i="16"/>
  <c r="C11" i="9"/>
  <c r="C16" i="9"/>
  <c r="C25" i="16"/>
  <c r="E12" i="9"/>
  <c r="F12" i="9" s="1"/>
  <c r="C12" i="9" s="1"/>
  <c r="C26" i="16"/>
  <c r="C24" i="16"/>
  <c r="AI39" i="12"/>
  <c r="A40" i="12"/>
  <c r="S349" i="12"/>
  <c r="AE361" i="12"/>
  <c r="G337" i="12"/>
  <c r="BC385" i="12"/>
  <c r="AY381" i="12"/>
  <c r="AC359" i="12"/>
  <c r="AM369" i="12"/>
  <c r="AI365" i="12"/>
  <c r="O345" i="12"/>
  <c r="BK393" i="12"/>
  <c r="AJ366" i="12"/>
  <c r="W353" i="12"/>
  <c r="AB358" i="12"/>
  <c r="V352" i="12"/>
  <c r="U351" i="12"/>
  <c r="AL368" i="12"/>
  <c r="AZ382" i="12"/>
  <c r="BN396" i="12"/>
  <c r="P346" i="12"/>
  <c r="Y355" i="12"/>
  <c r="AA357" i="12"/>
  <c r="E335" i="12"/>
  <c r="AH364" i="12"/>
  <c r="BF388" i="12"/>
  <c r="M343" i="12"/>
  <c r="AP372" i="12"/>
  <c r="BD386" i="12"/>
  <c r="BL394" i="12"/>
  <c r="AW379" i="12"/>
  <c r="J340" i="12"/>
  <c r="X354" i="12"/>
  <c r="BM395" i="12"/>
  <c r="AX380" i="12"/>
  <c r="AN370" i="12"/>
  <c r="L342" i="12"/>
  <c r="BB384" i="12"/>
  <c r="Z356" i="12"/>
  <c r="AF362" i="12"/>
  <c r="Q347" i="12"/>
  <c r="AO371" i="12"/>
  <c r="T350" i="12"/>
  <c r="BH390" i="12"/>
  <c r="AS375" i="12"/>
  <c r="AK367" i="12"/>
  <c r="AD360" i="12"/>
  <c r="AT376" i="12"/>
  <c r="BO397" i="12"/>
  <c r="K341" i="12"/>
  <c r="AQ373" i="12"/>
  <c r="F336" i="12"/>
  <c r="N344" i="12"/>
  <c r="BA383" i="12"/>
  <c r="BG389" i="12"/>
  <c r="AR374" i="12"/>
  <c r="R348" i="12"/>
  <c r="BJ392" i="12"/>
  <c r="AV378" i="12"/>
  <c r="BI391" i="12"/>
  <c r="I339" i="12"/>
  <c r="BP398" i="12"/>
  <c r="BP400" i="12" s="1"/>
  <c r="D334" i="12"/>
  <c r="AU377" i="12"/>
  <c r="H338" i="12"/>
  <c r="AG363" i="12"/>
  <c r="BE387" i="12"/>
  <c r="B335" i="12"/>
  <c r="A334" i="12"/>
  <c r="D13" i="9"/>
  <c r="D18" i="9"/>
  <c r="AI177" i="10"/>
  <c r="L154" i="10"/>
  <c r="M155" i="10"/>
  <c r="AH176" i="10"/>
  <c r="AG175" i="10"/>
  <c r="V164" i="10"/>
  <c r="T162" i="10"/>
  <c r="J152" i="10"/>
  <c r="F148" i="10"/>
  <c r="AT188" i="10"/>
  <c r="I151" i="10"/>
  <c r="S161" i="10"/>
  <c r="AN182" i="10"/>
  <c r="AX192" i="10"/>
  <c r="AY193" i="10"/>
  <c r="P158" i="10"/>
  <c r="Q159" i="10"/>
  <c r="AJ178" i="10"/>
  <c r="AS187" i="10"/>
  <c r="AP184" i="10"/>
  <c r="BD198" i="10"/>
  <c r="BQ211" i="10"/>
  <c r="BF200" i="10"/>
  <c r="K153" i="10"/>
  <c r="U163" i="10"/>
  <c r="AU189" i="10"/>
  <c r="BH202" i="10"/>
  <c r="BJ204" i="10"/>
  <c r="AC171" i="10"/>
  <c r="BA195" i="10"/>
  <c r="AE173" i="10"/>
  <c r="BG201" i="10"/>
  <c r="AV190" i="10"/>
  <c r="BB196" i="10"/>
  <c r="AQ185" i="10"/>
  <c r="BP210" i="10"/>
  <c r="D146" i="10"/>
  <c r="E147" i="10"/>
  <c r="AO183" i="10"/>
  <c r="X166" i="10"/>
  <c r="AK179" i="10"/>
  <c r="AR186" i="10"/>
  <c r="O157" i="10"/>
  <c r="BL206" i="10"/>
  <c r="BM207" i="10"/>
  <c r="G149" i="10"/>
  <c r="BO209" i="10"/>
  <c r="BE199" i="10"/>
  <c r="AW191" i="10"/>
  <c r="BI203" i="10"/>
  <c r="AL180" i="10"/>
  <c r="BN208" i="10"/>
  <c r="N156" i="10"/>
  <c r="AM181" i="10"/>
  <c r="AD172" i="10"/>
  <c r="AA169" i="10"/>
  <c r="BK205" i="10"/>
  <c r="Y167" i="10"/>
  <c r="AB170" i="10"/>
  <c r="R160" i="10"/>
  <c r="H150" i="10"/>
  <c r="AF174" i="10"/>
  <c r="BC197" i="10"/>
  <c r="W165" i="10"/>
  <c r="Z168" i="10"/>
  <c r="AZ194" i="10"/>
  <c r="BR212" i="10"/>
  <c r="G211" i="10"/>
  <c r="F210" i="10"/>
  <c r="E209" i="10"/>
  <c r="H212" i="10"/>
  <c r="D208" i="10"/>
  <c r="K187" i="10"/>
  <c r="AI211" i="10"/>
  <c r="D180" i="10"/>
  <c r="X200" i="10"/>
  <c r="AC205" i="10"/>
  <c r="O191" i="10"/>
  <c r="AE207" i="10"/>
  <c r="N190" i="10"/>
  <c r="M189" i="10"/>
  <c r="Y201" i="10"/>
  <c r="S195" i="10"/>
  <c r="I185" i="10"/>
  <c r="V198" i="10"/>
  <c r="AG209" i="10"/>
  <c r="J186" i="10"/>
  <c r="AH210" i="10"/>
  <c r="G183" i="10"/>
  <c r="F182" i="10"/>
  <c r="E181" i="10"/>
  <c r="AJ212" i="10"/>
  <c r="AF208" i="10"/>
  <c r="Q193" i="10"/>
  <c r="W199" i="10"/>
  <c r="Z202" i="10"/>
  <c r="T196" i="10"/>
  <c r="AD206" i="10"/>
  <c r="H184" i="10"/>
  <c r="L188" i="10"/>
  <c r="AA203" i="10"/>
  <c r="R194" i="10"/>
  <c r="P192" i="10"/>
  <c r="U197" i="10"/>
  <c r="H206" i="10"/>
  <c r="L210" i="10"/>
  <c r="E203" i="10"/>
  <c r="F204" i="10"/>
  <c r="G205" i="10"/>
  <c r="N212" i="10"/>
  <c r="J208" i="10"/>
  <c r="K209" i="10"/>
  <c r="D202" i="10"/>
  <c r="M211" i="10"/>
  <c r="I207" i="10"/>
  <c r="R210" i="10"/>
  <c r="D196" i="10"/>
  <c r="I201" i="10"/>
  <c r="M205" i="10"/>
  <c r="Q209" i="10"/>
  <c r="N206" i="10"/>
  <c r="E197" i="10"/>
  <c r="K203" i="10"/>
  <c r="P208" i="10"/>
  <c r="S211" i="10"/>
  <c r="J202" i="10"/>
  <c r="G199" i="10"/>
  <c r="T212" i="10"/>
  <c r="O207" i="10"/>
  <c r="H200" i="10"/>
  <c r="F198" i="10"/>
  <c r="L204" i="10"/>
  <c r="N334" i="10"/>
  <c r="AQ363" i="10"/>
  <c r="G327" i="10"/>
  <c r="P336" i="10"/>
  <c r="M333" i="10"/>
  <c r="W343" i="10"/>
  <c r="K331" i="10"/>
  <c r="Y345" i="10"/>
  <c r="S339" i="10"/>
  <c r="AE351" i="10"/>
  <c r="BB374" i="10"/>
  <c r="AT366" i="10"/>
  <c r="BF378" i="10"/>
  <c r="R338" i="10"/>
  <c r="AD350" i="10"/>
  <c r="BZ398" i="10"/>
  <c r="BZ400" i="10" s="1"/>
  <c r="AH354" i="10"/>
  <c r="V342" i="10"/>
  <c r="F326" i="10"/>
  <c r="BN386" i="10"/>
  <c r="I329" i="10"/>
  <c r="AS365" i="10"/>
  <c r="BD376" i="10"/>
  <c r="BL384" i="10"/>
  <c r="AI355" i="10"/>
  <c r="BM385" i="10"/>
  <c r="E325" i="10"/>
  <c r="AM359" i="10"/>
  <c r="Q337" i="10"/>
  <c r="BE377" i="10"/>
  <c r="BP388" i="10"/>
  <c r="AU367" i="10"/>
  <c r="BG379" i="10"/>
  <c r="BA373" i="10"/>
  <c r="BH380" i="10"/>
  <c r="D324" i="10"/>
  <c r="H162" i="10"/>
  <c r="Y179" i="10"/>
  <c r="J164" i="10"/>
  <c r="AH188" i="10"/>
  <c r="AC183" i="10"/>
  <c r="E159" i="10"/>
  <c r="AT200" i="10"/>
  <c r="AD184" i="10"/>
  <c r="D158" i="10"/>
  <c r="AL192" i="10"/>
  <c r="BB208" i="10"/>
  <c r="BF212" i="10"/>
  <c r="AV202" i="10"/>
  <c r="W177" i="10"/>
  <c r="AA181" i="10"/>
  <c r="AM193" i="10"/>
  <c r="AF186" i="10"/>
  <c r="AI189" i="10"/>
  <c r="AJ190" i="10"/>
  <c r="S173" i="10"/>
  <c r="AS199" i="10"/>
  <c r="N168" i="10"/>
  <c r="AB182" i="10"/>
  <c r="AK191" i="10"/>
  <c r="L166" i="10"/>
  <c r="P170" i="10"/>
  <c r="Z180" i="10"/>
  <c r="AN194" i="10"/>
  <c r="BA207" i="10"/>
  <c r="AE185" i="10"/>
  <c r="U175" i="10"/>
  <c r="BD210" i="10"/>
  <c r="AR198" i="10"/>
  <c r="R172" i="10"/>
  <c r="G161" i="10"/>
  <c r="BE211" i="10"/>
  <c r="AU201" i="10"/>
  <c r="Q171" i="10"/>
  <c r="AW203" i="10"/>
  <c r="V16" i="10"/>
  <c r="AG19" i="10"/>
  <c r="D3" i="10"/>
  <c r="L9" i="10" s="1"/>
  <c r="AC349" i="10"/>
  <c r="AL358" i="10"/>
  <c r="O335" i="10"/>
  <c r="AZ372" i="10"/>
  <c r="BJ382" i="10"/>
  <c r="Z346" i="10"/>
  <c r="BU393" i="10"/>
  <c r="AW369" i="10"/>
  <c r="BT392" i="10"/>
  <c r="U341" i="10"/>
  <c r="I163" i="10"/>
  <c r="AQ197" i="10"/>
  <c r="AY205" i="10"/>
  <c r="V176" i="10"/>
  <c r="J330" i="10"/>
  <c r="BQ389" i="10"/>
  <c r="K165" i="10"/>
  <c r="BW395" i="10"/>
  <c r="AO361" i="10"/>
  <c r="AG353" i="10"/>
  <c r="L161" i="10"/>
  <c r="K160" i="10"/>
  <c r="AG182" i="10"/>
  <c r="AL187" i="10"/>
  <c r="AF181" i="10"/>
  <c r="AN189" i="10"/>
  <c r="N163" i="10"/>
  <c r="F155" i="10"/>
  <c r="AQ192" i="10"/>
  <c r="Y174" i="10"/>
  <c r="AU196" i="10"/>
  <c r="Z175" i="10"/>
  <c r="G156" i="10"/>
  <c r="M162" i="10"/>
  <c r="BJ211" i="10"/>
  <c r="AE180" i="10"/>
  <c r="AT195" i="10"/>
  <c r="AA176" i="10"/>
  <c r="AZ201" i="10"/>
  <c r="BA202" i="10"/>
  <c r="AD179" i="10"/>
  <c r="Q166" i="10"/>
  <c r="BD205" i="10"/>
  <c r="AJ185" i="10"/>
  <c r="AM188" i="10"/>
  <c r="AY200" i="10"/>
  <c r="BB203" i="10"/>
  <c r="H157" i="10"/>
  <c r="AI184" i="10"/>
  <c r="AW198" i="10"/>
  <c r="AV197" i="10"/>
  <c r="AR193" i="10"/>
  <c r="V171" i="10"/>
  <c r="AB177" i="10"/>
  <c r="AC178" i="10"/>
  <c r="X173" i="10"/>
  <c r="W172" i="10"/>
  <c r="BK212" i="10"/>
  <c r="R167" i="10"/>
  <c r="S168" i="10"/>
  <c r="T169" i="10"/>
  <c r="J159" i="10"/>
  <c r="BI210" i="10"/>
  <c r="E154" i="10"/>
  <c r="BF207" i="10"/>
  <c r="O164" i="10"/>
  <c r="P165" i="10"/>
  <c r="AS194" i="10"/>
  <c r="BG208" i="10"/>
  <c r="X165" i="10"/>
  <c r="AH175" i="10"/>
  <c r="AF173" i="10"/>
  <c r="W164" i="10"/>
  <c r="AG174" i="10"/>
  <c r="I150" i="10"/>
  <c r="AM180" i="10"/>
  <c r="BH201" i="10"/>
  <c r="K152" i="10"/>
  <c r="G148" i="10"/>
  <c r="T161" i="10"/>
  <c r="AN181" i="10"/>
  <c r="AO182" i="10"/>
  <c r="BN207" i="10"/>
  <c r="AR185" i="10"/>
  <c r="AK178" i="10"/>
  <c r="AT187" i="10"/>
  <c r="AL179" i="10"/>
  <c r="AX191" i="10"/>
  <c r="BA194" i="10"/>
  <c r="AE172" i="10"/>
  <c r="U162" i="10"/>
  <c r="H149" i="10"/>
  <c r="BG200" i="10"/>
  <c r="Y166" i="10"/>
  <c r="BP209" i="10"/>
  <c r="Z167" i="10"/>
  <c r="O156" i="10"/>
  <c r="AU188" i="10"/>
  <c r="BF199" i="10"/>
  <c r="BK204" i="10"/>
  <c r="R159" i="10"/>
  <c r="AD171" i="10"/>
  <c r="AS186" i="10"/>
  <c r="AV189" i="10"/>
  <c r="N155" i="10"/>
  <c r="D145" i="10"/>
  <c r="F147" i="10"/>
  <c r="S160" i="10"/>
  <c r="AZ193" i="10"/>
  <c r="BO208" i="10"/>
  <c r="AP183" i="10"/>
  <c r="BC196" i="10"/>
  <c r="AI176" i="10"/>
  <c r="AW190" i="10"/>
  <c r="AC170" i="10"/>
  <c r="J151" i="10"/>
  <c r="BS212" i="10"/>
  <c r="BL205" i="10"/>
  <c r="E146" i="10"/>
  <c r="AQ184" i="10"/>
  <c r="Q158" i="10"/>
  <c r="M154" i="10"/>
  <c r="AY192" i="10"/>
  <c r="AJ177" i="10"/>
  <c r="D166" i="10"/>
  <c r="AI197" i="10"/>
  <c r="J172" i="10"/>
  <c r="L174" i="10"/>
  <c r="AC191" i="10"/>
  <c r="I171" i="10"/>
  <c r="AE193" i="10"/>
  <c r="V184" i="10"/>
  <c r="X186" i="10"/>
  <c r="O177" i="10"/>
  <c r="N176" i="10"/>
  <c r="AV210" i="10"/>
  <c r="P178" i="10"/>
  <c r="AO203" i="10"/>
  <c r="R180" i="10"/>
  <c r="AW211" i="10"/>
  <c r="Q179" i="10"/>
  <c r="AS207" i="10"/>
  <c r="M175" i="10"/>
  <c r="AN202" i="10"/>
  <c r="AR206" i="10"/>
  <c r="AK199" i="10"/>
  <c r="W185" i="10"/>
  <c r="AA189" i="10"/>
  <c r="F168" i="10"/>
  <c r="AQ205" i="10"/>
  <c r="S181" i="10"/>
  <c r="U183" i="10"/>
  <c r="T182" i="10"/>
  <c r="AX212" i="10"/>
  <c r="AJ198" i="10"/>
  <c r="AG195" i="10"/>
  <c r="AT208" i="10"/>
  <c r="M201" i="10"/>
  <c r="O203" i="10"/>
  <c r="Q205" i="10"/>
  <c r="W211" i="10"/>
  <c r="P204" i="10"/>
  <c r="H196" i="10"/>
  <c r="V210" i="10"/>
  <c r="J198" i="10"/>
  <c r="R206" i="10"/>
  <c r="G195" i="10"/>
  <c r="U209" i="10"/>
  <c r="F194" i="10"/>
  <c r="I197" i="10"/>
  <c r="X212" i="10"/>
  <c r="S207" i="10"/>
  <c r="T210" i="10"/>
  <c r="L202" i="10"/>
  <c r="P206" i="10"/>
  <c r="I199" i="10"/>
  <c r="M203" i="10"/>
  <c r="H198" i="10"/>
  <c r="O205" i="10"/>
  <c r="R208" i="10"/>
  <c r="S209" i="10"/>
  <c r="D194" i="10"/>
  <c r="Q207" i="10"/>
  <c r="U211" i="10"/>
  <c r="M167" i="10"/>
  <c r="AR364" i="10"/>
  <c r="BX396" i="10"/>
  <c r="BI381" i="10"/>
  <c r="AX370" i="10"/>
  <c r="AK357" i="10"/>
  <c r="AV368" i="10"/>
  <c r="L332" i="10"/>
  <c r="BR390" i="10"/>
  <c r="AG187" i="10"/>
  <c r="AH172" i="10"/>
  <c r="AG171" i="10"/>
  <c r="L150" i="10"/>
  <c r="I147" i="10"/>
  <c r="AJ174" i="10"/>
  <c r="BR208" i="10"/>
  <c r="Y163" i="10"/>
  <c r="D142" i="10"/>
  <c r="AC167" i="10"/>
  <c r="O153" i="10"/>
  <c r="H146" i="10"/>
  <c r="AD168" i="10"/>
  <c r="AO179" i="10"/>
  <c r="V160" i="10"/>
  <c r="AP180" i="10"/>
  <c r="F144" i="10"/>
  <c r="N152" i="10"/>
  <c r="W161" i="10"/>
  <c r="AB166" i="10"/>
  <c r="BO205" i="10"/>
  <c r="BS209" i="10"/>
  <c r="BN204" i="10"/>
  <c r="AF170" i="10"/>
  <c r="X162" i="10"/>
  <c r="K149" i="10"/>
  <c r="AM177" i="10"/>
  <c r="AE169" i="10"/>
  <c r="BQ207" i="10"/>
  <c r="AI173" i="10"/>
  <c r="AU185" i="10"/>
  <c r="BU211" i="10"/>
  <c r="BV212" i="10"/>
  <c r="G145" i="10"/>
  <c r="Q155" i="10"/>
  <c r="BF196" i="10"/>
  <c r="AL176" i="10"/>
  <c r="AZ190" i="10"/>
  <c r="R156" i="10"/>
  <c r="S157" i="10"/>
  <c r="BD194" i="10"/>
  <c r="AS183" i="10"/>
  <c r="BH198" i="10"/>
  <c r="AK175" i="10"/>
  <c r="BK201" i="10"/>
  <c r="BA191" i="10"/>
  <c r="J148" i="10"/>
  <c r="BE195" i="10"/>
  <c r="AN178" i="10"/>
  <c r="AQ181" i="10"/>
  <c r="U159" i="10"/>
  <c r="BT210" i="10"/>
  <c r="BI199" i="10"/>
  <c r="AY189" i="10"/>
  <c r="AR182" i="10"/>
  <c r="AA165" i="10"/>
  <c r="E143" i="10"/>
  <c r="AW187" i="10"/>
  <c r="H152" i="10"/>
  <c r="AH178" i="10"/>
  <c r="AG177" i="10"/>
  <c r="U165" i="10"/>
  <c r="J154" i="10"/>
  <c r="K155" i="10"/>
  <c r="M157" i="10"/>
  <c r="L156" i="10"/>
  <c r="AK181" i="10"/>
  <c r="R162" i="10"/>
  <c r="D148" i="10"/>
  <c r="AM183" i="10"/>
  <c r="G151" i="10"/>
  <c r="BA197" i="10"/>
  <c r="S163" i="10"/>
  <c r="AF176" i="10"/>
  <c r="AZ196" i="10"/>
  <c r="AC173" i="10"/>
  <c r="BB198" i="10"/>
  <c r="BP212" i="10"/>
  <c r="AU191" i="10"/>
  <c r="AL182" i="10"/>
  <c r="AX194" i="10"/>
  <c r="O159" i="10"/>
  <c r="AN184" i="10"/>
  <c r="AO185" i="10"/>
  <c r="BM209" i="10"/>
  <c r="BM214" i="10" s="1"/>
  <c r="AQ187" i="10"/>
  <c r="AW193" i="10"/>
  <c r="BK207" i="10"/>
  <c r="AR188" i="10"/>
  <c r="AS189" i="10"/>
  <c r="X168" i="10"/>
  <c r="BE201" i="10"/>
  <c r="BH204" i="10"/>
  <c r="AT190" i="10"/>
  <c r="Q161" i="10"/>
  <c r="AP186" i="10"/>
  <c r="AI179" i="10"/>
  <c r="BI205" i="10"/>
  <c r="BC199" i="10"/>
  <c r="E149" i="10"/>
  <c r="Y169" i="10"/>
  <c r="BF202" i="10"/>
  <c r="AD174" i="10"/>
  <c r="BG203" i="10"/>
  <c r="P160" i="10"/>
  <c r="AV192" i="10"/>
  <c r="W167" i="10"/>
  <c r="N158" i="10"/>
  <c r="I153" i="10"/>
  <c r="F150" i="10"/>
  <c r="V166" i="10"/>
  <c r="AY195" i="10"/>
  <c r="AB172" i="10"/>
  <c r="L187" i="10"/>
  <c r="M188" i="10"/>
  <c r="H183" i="10"/>
  <c r="E180" i="10"/>
  <c r="AD205" i="10"/>
  <c r="D179" i="10"/>
  <c r="J185" i="10"/>
  <c r="AA202" i="10"/>
  <c r="W198" i="10"/>
  <c r="AI210" i="10"/>
  <c r="AK212" i="10"/>
  <c r="P191" i="10"/>
  <c r="R193" i="10"/>
  <c r="S194" i="10"/>
  <c r="Z201" i="10"/>
  <c r="AB203" i="10"/>
  <c r="O190" i="10"/>
  <c r="Q192" i="10"/>
  <c r="G182" i="10"/>
  <c r="AC204" i="10"/>
  <c r="I184" i="10"/>
  <c r="F181" i="10"/>
  <c r="AF207" i="10"/>
  <c r="U196" i="10"/>
  <c r="AE206" i="10"/>
  <c r="T195" i="10"/>
  <c r="AJ211" i="10"/>
  <c r="F209" i="10"/>
  <c r="E208" i="10"/>
  <c r="H211" i="10"/>
  <c r="G210" i="10"/>
  <c r="I212" i="10"/>
  <c r="L203" i="10"/>
  <c r="H199" i="10"/>
  <c r="J201" i="10"/>
  <c r="G198" i="10"/>
  <c r="K202" i="10"/>
  <c r="O206" i="10"/>
  <c r="D195" i="10"/>
  <c r="N205" i="10"/>
  <c r="E196" i="10"/>
  <c r="Q208" i="10"/>
  <c r="S210" i="10"/>
  <c r="R209" i="10"/>
  <c r="M204" i="10"/>
  <c r="F197" i="10"/>
  <c r="P207" i="10"/>
  <c r="BC209" i="10"/>
  <c r="BY397" i="10"/>
  <c r="AN360" i="10"/>
  <c r="BO387" i="10"/>
  <c r="AJ356" i="10"/>
  <c r="AF352" i="10"/>
  <c r="O169" i="10"/>
  <c r="AX204" i="10"/>
  <c r="P210" i="10"/>
  <c r="H202" i="10"/>
  <c r="J204" i="10"/>
  <c r="N208" i="10"/>
  <c r="O209" i="10"/>
  <c r="E199" i="10"/>
  <c r="K205" i="10"/>
  <c r="G201" i="10"/>
  <c r="L206" i="10"/>
  <c r="Q211" i="10"/>
  <c r="R212" i="10"/>
  <c r="AG198" i="10"/>
  <c r="Y190" i="10"/>
  <c r="H173" i="10"/>
  <c r="F171" i="10"/>
  <c r="J175" i="10"/>
  <c r="M178" i="10"/>
  <c r="AC194" i="10"/>
  <c r="AF197" i="10"/>
  <c r="U186" i="10"/>
  <c r="AI200" i="10"/>
  <c r="AB193" i="10"/>
  <c r="AR209" i="10"/>
  <c r="K176" i="10"/>
  <c r="W188" i="10"/>
  <c r="AE196" i="10"/>
  <c r="N179" i="10"/>
  <c r="D169" i="10"/>
  <c r="AT211" i="10"/>
  <c r="L177" i="10"/>
  <c r="AO206" i="10"/>
  <c r="AH199" i="10"/>
  <c r="AK202" i="10"/>
  <c r="I174" i="10"/>
  <c r="AD195" i="10"/>
  <c r="AQ208" i="10"/>
  <c r="AU212" i="10"/>
  <c r="X189" i="10"/>
  <c r="AN205" i="10"/>
  <c r="P181" i="10"/>
  <c r="Q182" i="10"/>
  <c r="AJ201" i="10"/>
  <c r="E170" i="10"/>
  <c r="T185" i="10"/>
  <c r="V187" i="10"/>
  <c r="Y206" i="10"/>
  <c r="H189" i="10"/>
  <c r="E186" i="10"/>
  <c r="S200" i="10"/>
  <c r="I190" i="10"/>
  <c r="G188" i="10"/>
  <c r="K192" i="10"/>
  <c r="W204" i="10"/>
  <c r="F187" i="10"/>
  <c r="L193" i="10"/>
  <c r="O196" i="10"/>
  <c r="Z207" i="10"/>
  <c r="J191" i="10"/>
  <c r="P197" i="10"/>
  <c r="V203" i="10"/>
  <c r="X205" i="10"/>
  <c r="Q198" i="10"/>
  <c r="AD211" i="10"/>
  <c r="D185" i="10"/>
  <c r="T201" i="10"/>
  <c r="M194" i="10"/>
  <c r="AB209" i="10"/>
  <c r="AH211" i="10"/>
  <c r="AI212" i="10"/>
  <c r="N191" i="10"/>
  <c r="AA204" i="10"/>
  <c r="G184" i="10"/>
  <c r="H185" i="10"/>
  <c r="M190" i="10"/>
  <c r="Z203" i="10"/>
  <c r="J187" i="10"/>
  <c r="AG210" i="10"/>
  <c r="Y202" i="10"/>
  <c r="P193" i="10"/>
  <c r="E182" i="10"/>
  <c r="AF209" i="10"/>
  <c r="I186" i="10"/>
  <c r="W200" i="10"/>
  <c r="T197" i="10"/>
  <c r="U198" i="10"/>
  <c r="R195" i="10"/>
  <c r="S196" i="10"/>
  <c r="L189" i="10"/>
  <c r="F183" i="10"/>
  <c r="AE208" i="10"/>
  <c r="AC206" i="10"/>
  <c r="D181" i="10"/>
  <c r="F205" i="10"/>
  <c r="M212" i="10"/>
  <c r="G206" i="10"/>
  <c r="L211" i="10"/>
  <c r="E204" i="10"/>
  <c r="H207" i="10"/>
  <c r="I208" i="10"/>
  <c r="J209" i="10"/>
  <c r="B325" i="10"/>
  <c r="A324" i="10"/>
  <c r="X178" i="10"/>
  <c r="F160" i="10"/>
  <c r="AP196" i="10"/>
  <c r="H328" i="10"/>
  <c r="AO195" i="10"/>
  <c r="I143" i="10"/>
  <c r="K145" i="10"/>
  <c r="BQ203" i="10"/>
  <c r="Z160" i="10"/>
  <c r="Y159" i="10"/>
  <c r="BC189" i="10"/>
  <c r="T154" i="10"/>
  <c r="AF166" i="10"/>
  <c r="AG167" i="10"/>
  <c r="L146" i="10"/>
  <c r="A214" i="10"/>
  <c r="S153" i="10"/>
  <c r="J144" i="10"/>
  <c r="AH168" i="10"/>
  <c r="D138" i="10"/>
  <c r="BJ196" i="10"/>
  <c r="BJ214" i="10" s="1"/>
  <c r="AM173" i="10"/>
  <c r="BL198" i="10"/>
  <c r="BL214" i="10" s="1"/>
  <c r="BX210" i="10"/>
  <c r="BX214" i="10" s="1"/>
  <c r="E139" i="10"/>
  <c r="N148" i="10"/>
  <c r="BW209" i="10"/>
  <c r="BW214" i="10" s="1"/>
  <c r="AD164" i="10"/>
  <c r="G141" i="10"/>
  <c r="AV182" i="10"/>
  <c r="X158" i="10"/>
  <c r="AJ170" i="10"/>
  <c r="AC163" i="10"/>
  <c r="BH194" i="10"/>
  <c r="AW183" i="10"/>
  <c r="AI169" i="10"/>
  <c r="AY185" i="10"/>
  <c r="AO175" i="10"/>
  <c r="BY211" i="10"/>
  <c r="BY214" i="10" s="1"/>
  <c r="BR204" i="10"/>
  <c r="AZ186" i="10"/>
  <c r="AP176" i="10"/>
  <c r="BB188" i="10"/>
  <c r="BN200" i="10"/>
  <c r="BN214" i="10" s="1"/>
  <c r="BO201" i="10"/>
  <c r="BP202" i="10"/>
  <c r="BS205" i="10"/>
  <c r="V156" i="10"/>
  <c r="BU207" i="10"/>
  <c r="AR178" i="10"/>
  <c r="AT180" i="10"/>
  <c r="BE191" i="10"/>
  <c r="P150" i="10"/>
  <c r="H142" i="10"/>
  <c r="U155" i="10"/>
  <c r="BA187" i="10"/>
  <c r="M147" i="10"/>
  <c r="BT206" i="10"/>
  <c r="BT214" i="10" s="1"/>
  <c r="BV208" i="10"/>
  <c r="BV214" i="10" s="1"/>
  <c r="AB162" i="10"/>
  <c r="BI195" i="10"/>
  <c r="AA197" i="10"/>
  <c r="P186" i="10"/>
  <c r="AE201" i="10"/>
  <c r="U191" i="10"/>
  <c r="AG203" i="10"/>
  <c r="AH204" i="10"/>
  <c r="AI205" i="10"/>
  <c r="Y195" i="10"/>
  <c r="N184" i="10"/>
  <c r="D174" i="10"/>
  <c r="AD200" i="10"/>
  <c r="V192" i="10"/>
  <c r="L182" i="10"/>
  <c r="AB198" i="10"/>
  <c r="AN210" i="10"/>
  <c r="AJ206" i="10"/>
  <c r="O185" i="10"/>
  <c r="R188" i="10"/>
  <c r="W193" i="10"/>
  <c r="Z196" i="10"/>
  <c r="AL208" i="10"/>
  <c r="AC199" i="10"/>
  <c r="AO211" i="10"/>
  <c r="AF202" i="10"/>
  <c r="T190" i="10"/>
  <c r="E175" i="10"/>
  <c r="S189" i="10"/>
  <c r="I179" i="10"/>
  <c r="M183" i="10"/>
  <c r="AK207" i="10"/>
  <c r="AM209" i="10"/>
  <c r="F176" i="10"/>
  <c r="U189" i="10"/>
  <c r="M181" i="10"/>
  <c r="I177" i="10"/>
  <c r="J178" i="10"/>
  <c r="AF200" i="10"/>
  <c r="AI203" i="10"/>
  <c r="O183" i="10"/>
  <c r="AD198" i="10"/>
  <c r="AH202" i="10"/>
  <c r="N182" i="10"/>
  <c r="E173" i="10"/>
  <c r="K179" i="10"/>
  <c r="AK205" i="10"/>
  <c r="S187" i="10"/>
  <c r="AE199" i="10"/>
  <c r="AN208" i="10"/>
  <c r="AA195" i="10"/>
  <c r="AM207" i="10"/>
  <c r="AC197" i="10"/>
  <c r="G175" i="10"/>
  <c r="Y193" i="10"/>
  <c r="P184" i="10"/>
  <c r="AB196" i="10"/>
  <c r="F174" i="10"/>
  <c r="AQ211" i="10"/>
  <c r="X192" i="10"/>
  <c r="Z194" i="10"/>
  <c r="Q185" i="10"/>
  <c r="AO209" i="10"/>
  <c r="AG201" i="10"/>
  <c r="AP210" i="10"/>
  <c r="L180" i="10"/>
  <c r="AJ204" i="10"/>
  <c r="AR212" i="10"/>
  <c r="W191" i="10"/>
  <c r="I189" i="10"/>
  <c r="P196" i="10"/>
  <c r="N194" i="10"/>
  <c r="R198" i="10"/>
  <c r="F186" i="10"/>
  <c r="Z206" i="10"/>
  <c r="AB208" i="10"/>
  <c r="E185" i="10"/>
  <c r="AF212" i="10"/>
  <c r="Q197" i="10"/>
  <c r="AD210" i="10"/>
  <c r="H188" i="10"/>
  <c r="V202" i="10"/>
  <c r="X204" i="10"/>
  <c r="Y205" i="10"/>
  <c r="S199" i="10"/>
  <c r="T200" i="10"/>
  <c r="D184" i="10"/>
  <c r="W203" i="10"/>
  <c r="U201" i="10"/>
  <c r="J190" i="10"/>
  <c r="AE211" i="10"/>
  <c r="K191" i="10"/>
  <c r="M193" i="10"/>
  <c r="L201" i="10"/>
  <c r="F195" i="10"/>
  <c r="J199" i="10"/>
  <c r="V211" i="10"/>
  <c r="P205" i="10"/>
  <c r="T209" i="10"/>
  <c r="E194" i="10"/>
  <c r="U210" i="10"/>
  <c r="W212" i="10"/>
  <c r="N203" i="10"/>
  <c r="H197" i="10"/>
  <c r="S208" i="10"/>
  <c r="R207" i="10"/>
  <c r="M202" i="10"/>
  <c r="G196" i="10"/>
  <c r="AI262" i="10"/>
  <c r="I236" i="10"/>
  <c r="N241" i="10"/>
  <c r="AL265" i="10"/>
  <c r="J237" i="10"/>
  <c r="BI288" i="10"/>
  <c r="AJ263" i="10"/>
  <c r="E232" i="10"/>
  <c r="P243" i="10"/>
  <c r="AP269" i="10"/>
  <c r="M240" i="10"/>
  <c r="R245" i="10"/>
  <c r="K238" i="10"/>
  <c r="Q244" i="10"/>
  <c r="AB255" i="10"/>
  <c r="BM292" i="10"/>
  <c r="G234" i="10"/>
  <c r="BO294" i="10"/>
  <c r="BU300" i="10"/>
  <c r="BL291" i="10"/>
  <c r="S246" i="10"/>
  <c r="AW276" i="10"/>
  <c r="AN267" i="10"/>
  <c r="AZ279" i="10"/>
  <c r="AM266" i="10"/>
  <c r="AX277" i="10"/>
  <c r="Z253" i="10"/>
  <c r="BN293" i="10"/>
  <c r="BY304" i="10"/>
  <c r="BY306" i="10" s="1"/>
  <c r="X251" i="10"/>
  <c r="AO268" i="10"/>
  <c r="BC282" i="10"/>
  <c r="BD283" i="10"/>
  <c r="Z186" i="10"/>
  <c r="B232" i="10"/>
  <c r="A231" i="10"/>
  <c r="V189" i="10"/>
  <c r="W190" i="10"/>
  <c r="K178" i="10"/>
  <c r="AQ210" i="10"/>
  <c r="J177" i="10"/>
  <c r="AG200" i="10"/>
  <c r="E172" i="10"/>
  <c r="AS212" i="10"/>
  <c r="Q184" i="10"/>
  <c r="X191" i="10"/>
  <c r="Y192" i="10"/>
  <c r="AK204" i="10"/>
  <c r="N181" i="10"/>
  <c r="AA194" i="10"/>
  <c r="AR211" i="10"/>
  <c r="AD197" i="10"/>
  <c r="F173" i="10"/>
  <c r="AP209" i="10"/>
  <c r="AF199" i="10"/>
  <c r="AH201" i="10"/>
  <c r="O182" i="10"/>
  <c r="AN207" i="10"/>
  <c r="AC196" i="10"/>
  <c r="U188" i="10"/>
  <c r="AM206" i="10"/>
  <c r="L175" i="10"/>
  <c r="G170" i="10"/>
  <c r="M176" i="10"/>
  <c r="I172" i="10"/>
  <c r="AH197" i="10"/>
  <c r="AB191" i="10"/>
  <c r="AL201" i="10"/>
  <c r="D167" i="10"/>
  <c r="F169" i="10"/>
  <c r="AP205" i="10"/>
  <c r="U184" i="10"/>
  <c r="J173" i="10"/>
  <c r="E168" i="10"/>
  <c r="T183" i="10"/>
  <c r="Q180" i="10"/>
  <c r="AE194" i="10"/>
  <c r="AS208" i="10"/>
  <c r="AV211" i="10"/>
  <c r="AK200" i="10"/>
  <c r="N177" i="10"/>
  <c r="O178" i="10"/>
  <c r="AC192" i="10"/>
  <c r="AR207" i="10"/>
  <c r="Z189" i="10"/>
  <c r="R181" i="10"/>
  <c r="H171" i="10"/>
  <c r="Y188" i="10"/>
  <c r="AX210" i="10"/>
  <c r="AN200" i="10"/>
  <c r="X180" i="10"/>
  <c r="L168" i="10"/>
  <c r="K167" i="10"/>
  <c r="AC185" i="10"/>
  <c r="P172" i="10"/>
  <c r="H164" i="10"/>
  <c r="I165" i="10"/>
  <c r="AB184" i="10"/>
  <c r="S175" i="10"/>
  <c r="Q173" i="10"/>
  <c r="AY207" i="10"/>
  <c r="AX206" i="10"/>
  <c r="AM195" i="10"/>
  <c r="AN196" i="10"/>
  <c r="BC211" i="10"/>
  <c r="F162" i="10"/>
  <c r="AS201" i="10"/>
  <c r="M169" i="10"/>
  <c r="N170" i="10"/>
  <c r="AL194" i="10"/>
  <c r="AA183" i="10"/>
  <c r="AQ199" i="10"/>
  <c r="J166" i="10"/>
  <c r="AJ192" i="10"/>
  <c r="O171" i="10"/>
  <c r="D160" i="10"/>
  <c r="G163" i="10"/>
  <c r="U177" i="10"/>
  <c r="AE187" i="10"/>
  <c r="AR200" i="10"/>
  <c r="AG189" i="10"/>
  <c r="AW205" i="10"/>
  <c r="BA209" i="10"/>
  <c r="AP198" i="10"/>
  <c r="AT202" i="10"/>
  <c r="AI191" i="10"/>
  <c r="AU203" i="10"/>
  <c r="AV204" i="10"/>
  <c r="Z193" i="10"/>
  <c r="T180" i="10"/>
  <c r="AG193" i="10"/>
  <c r="E165" i="10"/>
  <c r="AZ212" i="10"/>
  <c r="M173" i="10"/>
  <c r="L172" i="10"/>
  <c r="F166" i="10"/>
  <c r="P176" i="10"/>
  <c r="K171" i="10"/>
  <c r="J170" i="10"/>
  <c r="N174" i="10"/>
  <c r="AY211" i="10"/>
  <c r="AC189" i="10"/>
  <c r="U181" i="10"/>
  <c r="AH194" i="10"/>
  <c r="AB188" i="10"/>
  <c r="R178" i="10"/>
  <c r="AP202" i="10"/>
  <c r="X184" i="10"/>
  <c r="W183" i="10"/>
  <c r="AK197" i="10"/>
  <c r="AD190" i="10"/>
  <c r="AE191" i="10"/>
  <c r="AF192" i="10"/>
  <c r="AU207" i="10"/>
  <c r="AV208" i="10"/>
  <c r="Y185" i="10"/>
  <c r="AL198" i="10"/>
  <c r="Q177" i="10"/>
  <c r="AO201" i="10"/>
  <c r="G167" i="10"/>
  <c r="AR204" i="10"/>
  <c r="K198" i="10"/>
  <c r="H195" i="10"/>
  <c r="P203" i="10"/>
  <c r="T207" i="10"/>
  <c r="U208" i="10"/>
  <c r="F193" i="10"/>
  <c r="R205" i="10"/>
  <c r="I196" i="10"/>
  <c r="W210" i="10"/>
  <c r="M200" i="10"/>
  <c r="L199" i="10"/>
  <c r="P175" i="10"/>
  <c r="AB187" i="10"/>
  <c r="AA186" i="10"/>
  <c r="R177" i="10"/>
  <c r="L171" i="10"/>
  <c r="BA212" i="10"/>
  <c r="Q176" i="10"/>
  <c r="AV207" i="10"/>
  <c r="AE190" i="10"/>
  <c r="AR203" i="10"/>
  <c r="I168" i="10"/>
  <c r="D163" i="10"/>
  <c r="AJ195" i="10"/>
  <c r="E164" i="10"/>
  <c r="G166" i="10"/>
  <c r="AH193" i="10"/>
  <c r="N173" i="10"/>
  <c r="AX209" i="10"/>
  <c r="AM198" i="10"/>
  <c r="Y184" i="10"/>
  <c r="AO200" i="10"/>
  <c r="AP201" i="10"/>
  <c r="H167" i="10"/>
  <c r="AY210" i="10"/>
  <c r="T179" i="10"/>
  <c r="AS204" i="10"/>
  <c r="M172" i="10"/>
  <c r="J189" i="10"/>
  <c r="Q196" i="10"/>
  <c r="N193" i="10"/>
  <c r="AB207" i="10"/>
  <c r="AC208" i="10"/>
  <c r="W202" i="10"/>
  <c r="I188" i="10"/>
  <c r="F185" i="10"/>
  <c r="R197" i="10"/>
  <c r="U200" i="10"/>
  <c r="M192" i="10"/>
  <c r="I161" i="10"/>
  <c r="AE183" i="10"/>
  <c r="AD182" i="10"/>
  <c r="L164" i="10"/>
  <c r="F158" i="10"/>
  <c r="E157" i="10"/>
  <c r="D156" i="10"/>
  <c r="O211" i="10"/>
  <c r="AI178" i="10"/>
  <c r="AH177" i="10"/>
  <c r="V165" i="10"/>
  <c r="K154" i="10"/>
  <c r="L155" i="10"/>
  <c r="M156" i="10"/>
  <c r="BH203" i="10"/>
  <c r="AF175" i="10"/>
  <c r="U164" i="10"/>
  <c r="E148" i="10"/>
  <c r="X167" i="10"/>
  <c r="S162" i="10"/>
  <c r="AS188" i="10"/>
  <c r="AS214" i="10" s="1"/>
  <c r="H151" i="10"/>
  <c r="AN183" i="10"/>
  <c r="BD193" i="10"/>
  <c r="AI172" i="10"/>
  <c r="AH171" i="10"/>
  <c r="M150" i="10"/>
  <c r="J147" i="10"/>
  <c r="AK174" i="10"/>
  <c r="BS208" i="10"/>
  <c r="H145" i="10"/>
  <c r="I146" i="10"/>
  <c r="O152" i="10"/>
  <c r="AP179" i="10"/>
  <c r="W160" i="10"/>
  <c r="E142" i="10"/>
  <c r="X161" i="10"/>
  <c r="G144" i="10"/>
  <c r="AQ180" i="10"/>
  <c r="P153" i="10"/>
  <c r="AC166" i="10"/>
  <c r="K172" i="10"/>
  <c r="M174" i="10"/>
  <c r="AJ197" i="10"/>
  <c r="D165" i="10"/>
  <c r="E166" i="10"/>
  <c r="J171" i="10"/>
  <c r="A31" i="10"/>
  <c r="AI30" i="10"/>
  <c r="AJ175" i="10"/>
  <c r="AK176" i="10"/>
  <c r="AG172" i="10"/>
  <c r="K150" i="10"/>
  <c r="H147" i="10"/>
  <c r="BA192" i="10"/>
  <c r="M152" i="10"/>
  <c r="AB167" i="10"/>
  <c r="BG198" i="10"/>
  <c r="BG214" i="10" s="1"/>
  <c r="BD195" i="10"/>
  <c r="G146" i="10"/>
  <c r="V161" i="10"/>
  <c r="I148" i="10"/>
  <c r="AO180" i="10"/>
  <c r="AA179" i="10"/>
  <c r="AL190" i="10"/>
  <c r="Z178" i="10"/>
  <c r="J161" i="10"/>
  <c r="AF183" i="10"/>
  <c r="L163" i="10"/>
  <c r="E156" i="10"/>
  <c r="AQ194" i="10"/>
  <c r="AE182" i="10"/>
  <c r="F157" i="10"/>
  <c r="AI175" i="10"/>
  <c r="AG173" i="10"/>
  <c r="X164" i="10"/>
  <c r="AF172" i="10"/>
  <c r="J150" i="10"/>
  <c r="BI201" i="10"/>
  <c r="AZ192" i="10"/>
  <c r="L152" i="10"/>
  <c r="AN180" i="10"/>
  <c r="AO181" i="10"/>
  <c r="U161" i="10"/>
  <c r="H148" i="10"/>
  <c r="AH198" i="10"/>
  <c r="H172" i="10"/>
  <c r="AD194" i="10"/>
  <c r="K175" i="10"/>
  <c r="I173" i="10"/>
  <c r="AK201" i="10"/>
  <c r="AY203" i="10"/>
  <c r="AA166" i="10"/>
  <c r="N165" i="10"/>
  <c r="BD202" i="10"/>
  <c r="T166" i="10"/>
  <c r="W169" i="10"/>
  <c r="X170" i="10"/>
  <c r="Y171" i="10"/>
  <c r="M159" i="10"/>
  <c r="H154" i="10"/>
  <c r="AQ189" i="10"/>
  <c r="P162" i="10"/>
  <c r="E151" i="10"/>
  <c r="BF204" i="10"/>
  <c r="AM185" i="10"/>
  <c r="Q163" i="10"/>
  <c r="J168" i="10"/>
  <c r="AD188" i="10"/>
  <c r="AC187" i="10"/>
  <c r="G165" i="10"/>
  <c r="AW207" i="10"/>
  <c r="AB186" i="10"/>
  <c r="P174" i="10"/>
  <c r="X169" i="10"/>
  <c r="H153" i="10"/>
  <c r="Y170" i="10"/>
  <c r="AF177" i="10"/>
  <c r="T165" i="10"/>
  <c r="I154" i="10"/>
  <c r="M158" i="10"/>
  <c r="J155" i="10"/>
  <c r="AR189" i="10"/>
  <c r="Q162" i="10"/>
  <c r="F151" i="10"/>
  <c r="AG202" i="10"/>
  <c r="AE200" i="10"/>
  <c r="J179" i="10"/>
  <c r="AH203" i="10"/>
  <c r="H177" i="10"/>
  <c r="AX189" i="10"/>
  <c r="AX214" i="10" s="1"/>
  <c r="U203" i="10"/>
  <c r="Q199" i="10"/>
  <c r="M184" i="10"/>
  <c r="G178" i="10"/>
  <c r="L160" i="10"/>
  <c r="V170" i="10"/>
  <c r="AG181" i="10"/>
  <c r="AM187" i="10"/>
  <c r="BA201" i="10"/>
  <c r="AR192" i="10"/>
  <c r="AW197" i="10"/>
  <c r="O163" i="10"/>
  <c r="M185" i="10"/>
  <c r="I181" i="10"/>
  <c r="O167" i="10"/>
  <c r="AX202" i="10"/>
  <c r="N166" i="10"/>
  <c r="P199" i="10"/>
  <c r="T203" i="10"/>
  <c r="M186" i="10"/>
  <c r="L185" i="10"/>
  <c r="I182" i="10"/>
  <c r="F179" i="10"/>
  <c r="U194" i="10"/>
  <c r="T155" i="10"/>
  <c r="H143" i="10"/>
  <c r="BU208" i="10"/>
  <c r="J145" i="10"/>
  <c r="BP203" i="10"/>
  <c r="Y160" i="10"/>
  <c r="AG168" i="10"/>
  <c r="AF167" i="10"/>
  <c r="K146" i="10"/>
  <c r="AE166" i="10"/>
  <c r="S154" i="10"/>
  <c r="R153" i="10"/>
  <c r="R214" i="10" s="1"/>
  <c r="X159" i="10"/>
  <c r="I144" i="10"/>
  <c r="L186" i="10"/>
  <c r="AK211" i="10"/>
  <c r="H182" i="10"/>
  <c r="E179" i="10"/>
  <c r="W209" i="10"/>
  <c r="G193" i="10"/>
  <c r="BK202" i="10"/>
  <c r="BK214" i="10" s="1"/>
  <c r="O154" i="10"/>
  <c r="N151" i="10"/>
  <c r="X209" i="10"/>
  <c r="H193" i="10"/>
  <c r="F191" i="10"/>
  <c r="T198" i="10"/>
  <c r="K189" i="10"/>
  <c r="M191" i="10"/>
  <c r="K161" i="10"/>
  <c r="AW199" i="10"/>
  <c r="J160" i="10"/>
  <c r="N164" i="10"/>
  <c r="AE181" i="10"/>
  <c r="AF182" i="10"/>
  <c r="AR194" i="10"/>
  <c r="M163" i="10"/>
  <c r="AL186" i="10"/>
  <c r="H6" i="9"/>
  <c r="H17" i="9" s="1"/>
  <c r="AQ214" i="10" l="1"/>
  <c r="W214" i="10"/>
  <c r="Q214" i="10"/>
  <c r="AK214" i="10"/>
  <c r="BL301" i="12"/>
  <c r="AH271" i="12"/>
  <c r="X261" i="12"/>
  <c r="E242" i="12"/>
  <c r="AA264" i="12"/>
  <c r="AI272" i="12"/>
  <c r="AQ280" i="12"/>
  <c r="S256" i="12"/>
  <c r="BC292" i="12"/>
  <c r="V259" i="12"/>
  <c r="U258" i="12"/>
  <c r="AZ289" i="12"/>
  <c r="N251" i="12"/>
  <c r="G244" i="12"/>
  <c r="AW286" i="12"/>
  <c r="AS282" i="12"/>
  <c r="J247" i="12"/>
  <c r="AX287" i="12"/>
  <c r="AF269" i="12"/>
  <c r="L249" i="12"/>
  <c r="T257" i="12"/>
  <c r="BO304" i="12"/>
  <c r="BO306" i="12" s="1"/>
  <c r="AG270" i="12"/>
  <c r="W260" i="12"/>
  <c r="AB265" i="12"/>
  <c r="AC266" i="12"/>
  <c r="BB291" i="12"/>
  <c r="AK274" i="12"/>
  <c r="BF295" i="12"/>
  <c r="BG296" i="12"/>
  <c r="BI298" i="12"/>
  <c r="BD293" i="12"/>
  <c r="AV285" i="12"/>
  <c r="H245" i="12"/>
  <c r="AP279" i="12"/>
  <c r="R255" i="12"/>
  <c r="Y262" i="12"/>
  <c r="AN277" i="12"/>
  <c r="AO278" i="12"/>
  <c r="O252" i="12"/>
  <c r="Q254" i="12"/>
  <c r="AJ273" i="12"/>
  <c r="BK300" i="12"/>
  <c r="BE294" i="12"/>
  <c r="F243" i="12"/>
  <c r="AL275" i="12"/>
  <c r="BN303" i="12"/>
  <c r="BJ299" i="12"/>
  <c r="P253" i="12"/>
  <c r="BM302" i="12"/>
  <c r="Z263" i="12"/>
  <c r="K248" i="12"/>
  <c r="BA290" i="12"/>
  <c r="D241" i="12"/>
  <c r="AT283" i="12"/>
  <c r="AE268" i="12"/>
  <c r="BH297" i="12"/>
  <c r="AU284" i="12"/>
  <c r="M250" i="12"/>
  <c r="AR281" i="12"/>
  <c r="AM276" i="12"/>
  <c r="AY288" i="12"/>
  <c r="I246" i="12"/>
  <c r="AD267" i="12"/>
  <c r="BS214" i="10"/>
  <c r="AW214" i="10"/>
  <c r="A241" i="12"/>
  <c r="B242" i="12"/>
  <c r="AE214" i="10"/>
  <c r="O214" i="10"/>
  <c r="BP214" i="10"/>
  <c r="AL214" i="10"/>
  <c r="F214" i="10"/>
  <c r="BF214" i="10"/>
  <c r="BD214" i="10"/>
  <c r="AA214" i="10"/>
  <c r="AU214" i="10"/>
  <c r="AN214" i="10"/>
  <c r="F12" i="16"/>
  <c r="S12" i="16" s="1"/>
  <c r="E13" i="16"/>
  <c r="AQ374" i="12"/>
  <c r="AE362" i="12"/>
  <c r="S350" i="12"/>
  <c r="BO398" i="12"/>
  <c r="BO400" i="12" s="1"/>
  <c r="O346" i="12"/>
  <c r="BI392" i="12"/>
  <c r="AI366" i="12"/>
  <c r="V353" i="12"/>
  <c r="M344" i="12"/>
  <c r="AA358" i="12"/>
  <c r="K342" i="12"/>
  <c r="E336" i="12"/>
  <c r="D335" i="12"/>
  <c r="AU378" i="12"/>
  <c r="AJ367" i="12"/>
  <c r="BB385" i="12"/>
  <c r="U352" i="12"/>
  <c r="AH365" i="12"/>
  <c r="AF363" i="12"/>
  <c r="BE388" i="12"/>
  <c r="AB359" i="12"/>
  <c r="AZ383" i="12"/>
  <c r="AC360" i="12"/>
  <c r="AL369" i="12"/>
  <c r="BF389" i="12"/>
  <c r="AN371" i="12"/>
  <c r="AO372" i="12"/>
  <c r="BJ393" i="12"/>
  <c r="AM370" i="12"/>
  <c r="Z357" i="12"/>
  <c r="X355" i="12"/>
  <c r="AV379" i="12"/>
  <c r="BL395" i="12"/>
  <c r="Q348" i="12"/>
  <c r="Y356" i="12"/>
  <c r="BM396" i="12"/>
  <c r="T351" i="12"/>
  <c r="N345" i="12"/>
  <c r="J341" i="12"/>
  <c r="AR375" i="12"/>
  <c r="AT377" i="12"/>
  <c r="BC386" i="12"/>
  <c r="AP373" i="12"/>
  <c r="BN397" i="12"/>
  <c r="P347" i="12"/>
  <c r="AG364" i="12"/>
  <c r="L343" i="12"/>
  <c r="F337" i="12"/>
  <c r="AK368" i="12"/>
  <c r="W354" i="12"/>
  <c r="BA384" i="12"/>
  <c r="AW380" i="12"/>
  <c r="AX381" i="12"/>
  <c r="AY382" i="12"/>
  <c r="G338" i="12"/>
  <c r="BG390" i="12"/>
  <c r="BK394" i="12"/>
  <c r="H339" i="12"/>
  <c r="AD361" i="12"/>
  <c r="AS376" i="12"/>
  <c r="I340" i="12"/>
  <c r="BD387" i="12"/>
  <c r="BH391" i="12"/>
  <c r="R349" i="12"/>
  <c r="B336" i="12"/>
  <c r="A335" i="12"/>
  <c r="A41" i="12"/>
  <c r="AI40" i="12"/>
  <c r="E13" i="9"/>
  <c r="D35" i="9"/>
  <c r="D34" i="9"/>
  <c r="D33" i="9"/>
  <c r="D30" i="9"/>
  <c r="BH214" i="10"/>
  <c r="AC214" i="10"/>
  <c r="BA214" i="10"/>
  <c r="K214" i="10"/>
  <c r="I214" i="10"/>
  <c r="AL266" i="10"/>
  <c r="R246" i="10"/>
  <c r="F234" i="10"/>
  <c r="AU275" i="10"/>
  <c r="J238" i="10"/>
  <c r="BN294" i="10"/>
  <c r="H236" i="10"/>
  <c r="AI263" i="10"/>
  <c r="K239" i="10"/>
  <c r="N242" i="10"/>
  <c r="AF260" i="10"/>
  <c r="W251" i="10"/>
  <c r="Y253" i="10"/>
  <c r="P244" i="10"/>
  <c r="BW303" i="10"/>
  <c r="I237" i="10"/>
  <c r="BL292" i="10"/>
  <c r="AC257" i="10"/>
  <c r="BA281" i="10"/>
  <c r="X252" i="10"/>
  <c r="AK265" i="10"/>
  <c r="AW277" i="10"/>
  <c r="AR272" i="10"/>
  <c r="AO269" i="10"/>
  <c r="AY279" i="10"/>
  <c r="AN268" i="10"/>
  <c r="T248" i="10"/>
  <c r="S247" i="10"/>
  <c r="BO295" i="10"/>
  <c r="BT300" i="10"/>
  <c r="AB256" i="10"/>
  <c r="D232" i="10"/>
  <c r="BC283" i="10"/>
  <c r="BH288" i="10"/>
  <c r="BU301" i="10"/>
  <c r="BP296" i="10"/>
  <c r="E233" i="10"/>
  <c r="Q245" i="10"/>
  <c r="BB282" i="10"/>
  <c r="AS273" i="10"/>
  <c r="AZ280" i="10"/>
  <c r="BJ290" i="10"/>
  <c r="AX278" i="10"/>
  <c r="O243" i="10"/>
  <c r="BD284" i="10"/>
  <c r="U249" i="10"/>
  <c r="AH262" i="10"/>
  <c r="AG261" i="10"/>
  <c r="G235" i="10"/>
  <c r="Z254" i="10"/>
  <c r="AV276" i="10"/>
  <c r="AA255" i="10"/>
  <c r="AM267" i="10"/>
  <c r="BV302" i="10"/>
  <c r="AP270" i="10"/>
  <c r="V250" i="10"/>
  <c r="BX304" i="10"/>
  <c r="BX306" i="10" s="1"/>
  <c r="BQ297" i="10"/>
  <c r="AT274" i="10"/>
  <c r="BE285" i="10"/>
  <c r="BM293" i="10"/>
  <c r="AD258" i="10"/>
  <c r="BR298" i="10"/>
  <c r="BF286" i="10"/>
  <c r="AE259" i="10"/>
  <c r="BI289" i="10"/>
  <c r="AJ264" i="10"/>
  <c r="AQ271" i="10"/>
  <c r="BS299" i="10"/>
  <c r="M241" i="10"/>
  <c r="L240" i="10"/>
  <c r="BK291" i="10"/>
  <c r="BG287" i="10"/>
  <c r="P214" i="10"/>
  <c r="AZ214" i="10"/>
  <c r="G214" i="10"/>
  <c r="S214" i="10"/>
  <c r="M214" i="10"/>
  <c r="BQ214" i="10"/>
  <c r="BB214" i="10"/>
  <c r="J214" i="10"/>
  <c r="A232" i="10"/>
  <c r="B233" i="10"/>
  <c r="BE214" i="10"/>
  <c r="BR214" i="10"/>
  <c r="AD214" i="10"/>
  <c r="Z214" i="10"/>
  <c r="W344" i="10"/>
  <c r="G328" i="10"/>
  <c r="D325" i="10"/>
  <c r="K332" i="10"/>
  <c r="O336" i="10"/>
  <c r="BR391" i="10"/>
  <c r="AT367" i="10"/>
  <c r="J331" i="10"/>
  <c r="V343" i="10"/>
  <c r="AD351" i="10"/>
  <c r="AG354" i="10"/>
  <c r="F327" i="10"/>
  <c r="BQ390" i="10"/>
  <c r="AP363" i="10"/>
  <c r="AH355" i="10"/>
  <c r="BF379" i="10"/>
  <c r="AR365" i="10"/>
  <c r="AJ357" i="10"/>
  <c r="AE352" i="10"/>
  <c r="BN387" i="10"/>
  <c r="BA374" i="10"/>
  <c r="M334" i="10"/>
  <c r="BJ383" i="10"/>
  <c r="AY372" i="10"/>
  <c r="X345" i="10"/>
  <c r="BH381" i="10"/>
  <c r="AQ364" i="10"/>
  <c r="AU368" i="10"/>
  <c r="BG380" i="10"/>
  <c r="U342" i="10"/>
  <c r="AC350" i="10"/>
  <c r="S340" i="10"/>
  <c r="BE378" i="10"/>
  <c r="BI382" i="10"/>
  <c r="Q338" i="10"/>
  <c r="AK358" i="10"/>
  <c r="AA348" i="10"/>
  <c r="BK384" i="10"/>
  <c r="N335" i="10"/>
  <c r="BD377" i="10"/>
  <c r="BM386" i="10"/>
  <c r="AV369" i="10"/>
  <c r="Z347" i="10"/>
  <c r="BP389" i="10"/>
  <c r="BC376" i="10"/>
  <c r="P337" i="10"/>
  <c r="I330" i="10"/>
  <c r="BT393" i="10"/>
  <c r="AW370" i="10"/>
  <c r="BU394" i="10"/>
  <c r="AL359" i="10"/>
  <c r="Y346" i="10"/>
  <c r="AN361" i="10"/>
  <c r="BS392" i="10"/>
  <c r="H329" i="10"/>
  <c r="L333" i="10"/>
  <c r="AF353" i="10"/>
  <c r="BX397" i="10"/>
  <c r="BV395" i="10"/>
  <c r="E326" i="10"/>
  <c r="BO388" i="10"/>
  <c r="BW396" i="10"/>
  <c r="AB349" i="10"/>
  <c r="R339" i="10"/>
  <c r="T341" i="10"/>
  <c r="AM360" i="10"/>
  <c r="BB375" i="10"/>
  <c r="AI356" i="10"/>
  <c r="AX371" i="10"/>
  <c r="BY398" i="10"/>
  <c r="BY400" i="10" s="1"/>
  <c r="AO362" i="10"/>
  <c r="BL385" i="10"/>
  <c r="AS366" i="10"/>
  <c r="AZ373" i="10"/>
  <c r="AV214" i="10"/>
  <c r="AT214" i="10"/>
  <c r="L214" i="10"/>
  <c r="BO214" i="10"/>
  <c r="D214" i="10"/>
  <c r="U214" i="10"/>
  <c r="H214" i="10"/>
  <c r="AR214" i="10"/>
  <c r="AO214" i="10"/>
  <c r="N214" i="10"/>
  <c r="AG214" i="10"/>
  <c r="V20" i="10"/>
  <c r="N9" i="10" s="1"/>
  <c r="BC214" i="10"/>
  <c r="AM214" i="10"/>
  <c r="AJ214" i="10"/>
  <c r="X214" i="10"/>
  <c r="BI214" i="10"/>
  <c r="BU214" i="10"/>
  <c r="AY214" i="10"/>
  <c r="E214" i="10"/>
  <c r="AF214" i="10"/>
  <c r="Y214" i="10"/>
  <c r="A32" i="10"/>
  <c r="AI31" i="10"/>
  <c r="AH214" i="10"/>
  <c r="AP214" i="10"/>
  <c r="B326" i="10"/>
  <c r="A325" i="10"/>
  <c r="AB214" i="10"/>
  <c r="V214" i="10"/>
  <c r="AI214" i="10"/>
  <c r="T214" i="10"/>
  <c r="G13" i="9"/>
  <c r="S16" i="9"/>
  <c r="I6" i="9"/>
  <c r="I17" i="9" s="1"/>
  <c r="F13" i="9"/>
  <c r="B243" i="12" l="1"/>
  <c r="A242" i="12"/>
  <c r="AP280" i="12"/>
  <c r="AX288" i="12"/>
  <c r="P254" i="12"/>
  <c r="E243" i="12"/>
  <c r="G245" i="12"/>
  <c r="BM303" i="12"/>
  <c r="AI273" i="12"/>
  <c r="BC293" i="12"/>
  <c r="T258" i="12"/>
  <c r="BB292" i="12"/>
  <c r="BI299" i="12"/>
  <c r="AT284" i="12"/>
  <c r="AG271" i="12"/>
  <c r="AA265" i="12"/>
  <c r="K249" i="12"/>
  <c r="AE269" i="12"/>
  <c r="BL302" i="12"/>
  <c r="X262" i="12"/>
  <c r="AO279" i="12"/>
  <c r="D242" i="12"/>
  <c r="W261" i="12"/>
  <c r="J248" i="12"/>
  <c r="AY289" i="12"/>
  <c r="AK275" i="12"/>
  <c r="V260" i="12"/>
  <c r="AJ274" i="12"/>
  <c r="AW287" i="12"/>
  <c r="BJ300" i="12"/>
  <c r="AL276" i="12"/>
  <c r="BH298" i="12"/>
  <c r="AR282" i="12"/>
  <c r="BD294" i="12"/>
  <c r="AN278" i="12"/>
  <c r="R256" i="12"/>
  <c r="AF270" i="12"/>
  <c r="I247" i="12"/>
  <c r="AU285" i="12"/>
  <c r="AZ290" i="12"/>
  <c r="AH272" i="12"/>
  <c r="S257" i="12"/>
  <c r="AB266" i="12"/>
  <c r="AM277" i="12"/>
  <c r="Q255" i="12"/>
  <c r="O253" i="12"/>
  <c r="U259" i="12"/>
  <c r="Z264" i="12"/>
  <c r="M251" i="12"/>
  <c r="BF296" i="12"/>
  <c r="H246" i="12"/>
  <c r="BE295" i="12"/>
  <c r="AQ281" i="12"/>
  <c r="Y263" i="12"/>
  <c r="AS283" i="12"/>
  <c r="N252" i="12"/>
  <c r="F244" i="12"/>
  <c r="L250" i="12"/>
  <c r="AV286" i="12"/>
  <c r="AD268" i="12"/>
  <c r="BN304" i="12"/>
  <c r="BN306" i="12" s="1"/>
  <c r="BK301" i="12"/>
  <c r="AC267" i="12"/>
  <c r="BA291" i="12"/>
  <c r="BG297" i="12"/>
  <c r="C12" i="16"/>
  <c r="F13" i="16"/>
  <c r="S13" i="16" s="1"/>
  <c r="C13" i="9"/>
  <c r="A42" i="12"/>
  <c r="AI41" i="12"/>
  <c r="AE363" i="12"/>
  <c r="AQ375" i="12"/>
  <c r="AY383" i="12"/>
  <c r="AM371" i="12"/>
  <c r="AA359" i="12"/>
  <c r="S351" i="12"/>
  <c r="O347" i="12"/>
  <c r="G339" i="12"/>
  <c r="AR376" i="12"/>
  <c r="AJ368" i="12"/>
  <c r="F338" i="12"/>
  <c r="AK369" i="12"/>
  <c r="AI367" i="12"/>
  <c r="BA385" i="12"/>
  <c r="AU379" i="12"/>
  <c r="AO373" i="12"/>
  <c r="K343" i="12"/>
  <c r="W355" i="12"/>
  <c r="BL396" i="12"/>
  <c r="T352" i="12"/>
  <c r="AT378" i="12"/>
  <c r="AC361" i="12"/>
  <c r="BI393" i="12"/>
  <c r="N346" i="12"/>
  <c r="M345" i="12"/>
  <c r="BK395" i="12"/>
  <c r="AX382" i="12"/>
  <c r="H340" i="12"/>
  <c r="BD388" i="12"/>
  <c r="D336" i="12"/>
  <c r="AD362" i="12"/>
  <c r="P348" i="12"/>
  <c r="X356" i="12"/>
  <c r="BH392" i="12"/>
  <c r="J342" i="12"/>
  <c r="BF390" i="12"/>
  <c r="BC387" i="12"/>
  <c r="AF364" i="12"/>
  <c r="AV380" i="12"/>
  <c r="BE389" i="12"/>
  <c r="BN398" i="12"/>
  <c r="BN400" i="12" s="1"/>
  <c r="L344" i="12"/>
  <c r="AB360" i="12"/>
  <c r="R350" i="12"/>
  <c r="V354" i="12"/>
  <c r="Z358" i="12"/>
  <c r="BM397" i="12"/>
  <c r="AL370" i="12"/>
  <c r="AP374" i="12"/>
  <c r="BJ394" i="12"/>
  <c r="AH366" i="12"/>
  <c r="I341" i="12"/>
  <c r="U353" i="12"/>
  <c r="BG391" i="12"/>
  <c r="Y357" i="12"/>
  <c r="AG365" i="12"/>
  <c r="AS377" i="12"/>
  <c r="E337" i="12"/>
  <c r="AZ384" i="12"/>
  <c r="AW381" i="12"/>
  <c r="AN372" i="12"/>
  <c r="Q349" i="12"/>
  <c r="BB386" i="12"/>
  <c r="A336" i="12"/>
  <c r="B337" i="12"/>
  <c r="S12" i="9"/>
  <c r="B28" i="10" s="1"/>
  <c r="A233" i="10"/>
  <c r="B234" i="10"/>
  <c r="N243" i="10"/>
  <c r="Z255" i="10"/>
  <c r="AG262" i="10"/>
  <c r="I238" i="10"/>
  <c r="BG288" i="10"/>
  <c r="M242" i="10"/>
  <c r="F235" i="10"/>
  <c r="V251" i="10"/>
  <c r="L241" i="10"/>
  <c r="BH289" i="10"/>
  <c r="BV303" i="10"/>
  <c r="H237" i="10"/>
  <c r="X253" i="10"/>
  <c r="AR273" i="10"/>
  <c r="AK266" i="10"/>
  <c r="BU302" i="10"/>
  <c r="AP271" i="10"/>
  <c r="BB283" i="10"/>
  <c r="AJ265" i="10"/>
  <c r="Y254" i="10"/>
  <c r="O244" i="10"/>
  <c r="BK292" i="10"/>
  <c r="AL267" i="10"/>
  <c r="BC284" i="10"/>
  <c r="BT301" i="10"/>
  <c r="BI290" i="10"/>
  <c r="D233" i="10"/>
  <c r="J239" i="10"/>
  <c r="BD285" i="10"/>
  <c r="BM294" i="10"/>
  <c r="AE260" i="10"/>
  <c r="AQ272" i="10"/>
  <c r="BO296" i="10"/>
  <c r="AW278" i="10"/>
  <c r="AA256" i="10"/>
  <c r="AY280" i="10"/>
  <c r="Q246" i="10"/>
  <c r="AO270" i="10"/>
  <c r="G236" i="10"/>
  <c r="AN269" i="10"/>
  <c r="AM268" i="10"/>
  <c r="T249" i="10"/>
  <c r="BP297" i="10"/>
  <c r="BN295" i="10"/>
  <c r="AI264" i="10"/>
  <c r="AS274" i="10"/>
  <c r="K240" i="10"/>
  <c r="AD259" i="10"/>
  <c r="AU276" i="10"/>
  <c r="BS300" i="10"/>
  <c r="U250" i="10"/>
  <c r="S248" i="10"/>
  <c r="AV277" i="10"/>
  <c r="BF287" i="10"/>
  <c r="AC258" i="10"/>
  <c r="BL293" i="10"/>
  <c r="AZ281" i="10"/>
  <c r="AX279" i="10"/>
  <c r="AT275" i="10"/>
  <c r="BE286" i="10"/>
  <c r="W252" i="10"/>
  <c r="BR299" i="10"/>
  <c r="R247" i="10"/>
  <c r="AH263" i="10"/>
  <c r="BA282" i="10"/>
  <c r="BW304" i="10"/>
  <c r="BW306" i="10" s="1"/>
  <c r="AB257" i="10"/>
  <c r="E234" i="10"/>
  <c r="BJ291" i="10"/>
  <c r="P245" i="10"/>
  <c r="AF261" i="10"/>
  <c r="BQ298" i="10"/>
  <c r="A326" i="10"/>
  <c r="B327" i="10"/>
  <c r="A33" i="10"/>
  <c r="AI32" i="10"/>
  <c r="AA349" i="10"/>
  <c r="P338" i="10"/>
  <c r="Z348" i="10"/>
  <c r="G329" i="10"/>
  <c r="AP364" i="10"/>
  <c r="AG355" i="10"/>
  <c r="BE379" i="10"/>
  <c r="AT368" i="10"/>
  <c r="BQ391" i="10"/>
  <c r="V344" i="10"/>
  <c r="BB376" i="10"/>
  <c r="U343" i="10"/>
  <c r="BF380" i="10"/>
  <c r="BH382" i="10"/>
  <c r="AU369" i="10"/>
  <c r="O337" i="10"/>
  <c r="H330" i="10"/>
  <c r="BO389" i="10"/>
  <c r="BG381" i="10"/>
  <c r="AK359" i="10"/>
  <c r="F328" i="10"/>
  <c r="AD352" i="10"/>
  <c r="AH356" i="10"/>
  <c r="Q339" i="10"/>
  <c r="AW371" i="10"/>
  <c r="BI383" i="10"/>
  <c r="D326" i="10"/>
  <c r="BN388" i="10"/>
  <c r="AR366" i="10"/>
  <c r="K333" i="10"/>
  <c r="R340" i="10"/>
  <c r="BD378" i="10"/>
  <c r="BA375" i="10"/>
  <c r="BM387" i="10"/>
  <c r="AV370" i="10"/>
  <c r="L334" i="10"/>
  <c r="N336" i="10"/>
  <c r="AI357" i="10"/>
  <c r="BW397" i="10"/>
  <c r="AC351" i="10"/>
  <c r="E327" i="10"/>
  <c r="AS367" i="10"/>
  <c r="BX398" i="10"/>
  <c r="BX400" i="10" s="1"/>
  <c r="BC377" i="10"/>
  <c r="BL386" i="10"/>
  <c r="AO363" i="10"/>
  <c r="W345" i="10"/>
  <c r="AM361" i="10"/>
  <c r="BK385" i="10"/>
  <c r="I331" i="10"/>
  <c r="AJ358" i="10"/>
  <c r="BJ384" i="10"/>
  <c r="BR392" i="10"/>
  <c r="X346" i="10"/>
  <c r="BT394" i="10"/>
  <c r="BU395" i="10"/>
  <c r="Y347" i="10"/>
  <c r="AQ365" i="10"/>
  <c r="AN362" i="10"/>
  <c r="T342" i="10"/>
  <c r="S341" i="10"/>
  <c r="M335" i="10"/>
  <c r="AY373" i="10"/>
  <c r="AZ374" i="10"/>
  <c r="AB350" i="10"/>
  <c r="BP390" i="10"/>
  <c r="AE353" i="10"/>
  <c r="AF354" i="10"/>
  <c r="AX372" i="10"/>
  <c r="BS393" i="10"/>
  <c r="AL360" i="10"/>
  <c r="J332" i="10"/>
  <c r="BV396" i="10"/>
  <c r="J6" i="9"/>
  <c r="J17" i="9" s="1"/>
  <c r="S13" i="9"/>
  <c r="BL303" i="12" l="1"/>
  <c r="Z265" i="12"/>
  <c r="AX289" i="12"/>
  <c r="I248" i="12"/>
  <c r="N253" i="12"/>
  <c r="V261" i="12"/>
  <c r="BF297" i="12"/>
  <c r="K250" i="12"/>
  <c r="AZ291" i="12"/>
  <c r="AQ282" i="12"/>
  <c r="AS284" i="12"/>
  <c r="F245" i="12"/>
  <c r="G246" i="12"/>
  <c r="D243" i="12"/>
  <c r="BC294" i="12"/>
  <c r="H247" i="12"/>
  <c r="P255" i="12"/>
  <c r="BD295" i="12"/>
  <c r="T259" i="12"/>
  <c r="L251" i="12"/>
  <c r="AT285" i="12"/>
  <c r="BK302" i="12"/>
  <c r="E244" i="12"/>
  <c r="AL277" i="12"/>
  <c r="BH299" i="12"/>
  <c r="BB293" i="12"/>
  <c r="AJ275" i="12"/>
  <c r="BJ301" i="12"/>
  <c r="AK276" i="12"/>
  <c r="X263" i="12"/>
  <c r="M252" i="12"/>
  <c r="S258" i="12"/>
  <c r="J249" i="12"/>
  <c r="AH273" i="12"/>
  <c r="AF271" i="12"/>
  <c r="BM304" i="12"/>
  <c r="BM306" i="12" s="1"/>
  <c r="O254" i="12"/>
  <c r="AO280" i="12"/>
  <c r="AY290" i="12"/>
  <c r="U260" i="12"/>
  <c r="AG272" i="12"/>
  <c r="BG298" i="12"/>
  <c r="AR283" i="12"/>
  <c r="AA266" i="12"/>
  <c r="BA292" i="12"/>
  <c r="AE270" i="12"/>
  <c r="Y264" i="12"/>
  <c r="AV287" i="12"/>
  <c r="AN279" i="12"/>
  <c r="Q256" i="12"/>
  <c r="R257" i="12"/>
  <c r="AU286" i="12"/>
  <c r="AP281" i="12"/>
  <c r="AI274" i="12"/>
  <c r="BI300" i="12"/>
  <c r="AW288" i="12"/>
  <c r="W262" i="12"/>
  <c r="AB267" i="12"/>
  <c r="AD269" i="12"/>
  <c r="AM278" i="12"/>
  <c r="AC268" i="12"/>
  <c r="BE296" i="12"/>
  <c r="A243" i="12"/>
  <c r="B244" i="12"/>
  <c r="C13" i="16"/>
  <c r="A337" i="12"/>
  <c r="B338" i="12"/>
  <c r="C321" i="12"/>
  <c r="C227" i="12"/>
  <c r="C135" i="12"/>
  <c r="C28" i="12"/>
  <c r="B24" i="12"/>
  <c r="A43" i="12"/>
  <c r="AI42" i="12"/>
  <c r="AY384" i="12"/>
  <c r="AA360" i="12"/>
  <c r="S352" i="12"/>
  <c r="AU380" i="12"/>
  <c r="AI368" i="12"/>
  <c r="W356" i="12"/>
  <c r="K344" i="12"/>
  <c r="O348" i="12"/>
  <c r="AZ385" i="12"/>
  <c r="AQ376" i="12"/>
  <c r="F339" i="12"/>
  <c r="E338" i="12"/>
  <c r="AK370" i="12"/>
  <c r="M346" i="12"/>
  <c r="AM372" i="12"/>
  <c r="N347" i="12"/>
  <c r="X357" i="12"/>
  <c r="U354" i="12"/>
  <c r="G340" i="12"/>
  <c r="Z359" i="12"/>
  <c r="AN373" i="12"/>
  <c r="V355" i="12"/>
  <c r="AD363" i="12"/>
  <c r="BJ395" i="12"/>
  <c r="BC388" i="12"/>
  <c r="AE364" i="12"/>
  <c r="BK396" i="12"/>
  <c r="BM398" i="12"/>
  <c r="BM400" i="12" s="1"/>
  <c r="AH367" i="12"/>
  <c r="Y358" i="12"/>
  <c r="D337" i="12"/>
  <c r="T353" i="12"/>
  <c r="J343" i="12"/>
  <c r="R351" i="12"/>
  <c r="AP375" i="12"/>
  <c r="I342" i="12"/>
  <c r="BE390" i="12"/>
  <c r="AB361" i="12"/>
  <c r="AL371" i="12"/>
  <c r="Q350" i="12"/>
  <c r="L345" i="12"/>
  <c r="AR377" i="12"/>
  <c r="AJ369" i="12"/>
  <c r="BH393" i="12"/>
  <c r="BF391" i="12"/>
  <c r="AW382" i="12"/>
  <c r="AO374" i="12"/>
  <c r="BB387" i="12"/>
  <c r="BG392" i="12"/>
  <c r="AV381" i="12"/>
  <c r="AX383" i="12"/>
  <c r="AF365" i="12"/>
  <c r="AS378" i="12"/>
  <c r="H341" i="12"/>
  <c r="BA386" i="12"/>
  <c r="AT379" i="12"/>
  <c r="AG366" i="12"/>
  <c r="BI394" i="12"/>
  <c r="BL397" i="12"/>
  <c r="BD389" i="12"/>
  <c r="P349" i="12"/>
  <c r="AC362" i="12"/>
  <c r="AI33" i="10"/>
  <c r="A34" i="10"/>
  <c r="B328" i="10"/>
  <c r="A327" i="10"/>
  <c r="A234" i="10"/>
  <c r="B235" i="10"/>
  <c r="N337" i="10"/>
  <c r="K334" i="10"/>
  <c r="AA350" i="10"/>
  <c r="D327" i="10"/>
  <c r="AK360" i="10"/>
  <c r="M336" i="10"/>
  <c r="Y348" i="10"/>
  <c r="R341" i="10"/>
  <c r="BE380" i="10"/>
  <c r="V345" i="10"/>
  <c r="AD353" i="10"/>
  <c r="BQ392" i="10"/>
  <c r="AH357" i="10"/>
  <c r="AG356" i="10"/>
  <c r="F329" i="10"/>
  <c r="BN389" i="10"/>
  <c r="AP365" i="10"/>
  <c r="BF381" i="10"/>
  <c r="U344" i="10"/>
  <c r="BM388" i="10"/>
  <c r="BT395" i="10"/>
  <c r="AW372" i="10"/>
  <c r="BP391" i="10"/>
  <c r="AO364" i="10"/>
  <c r="AE354" i="10"/>
  <c r="BH383" i="10"/>
  <c r="G330" i="10"/>
  <c r="H331" i="10"/>
  <c r="BG382" i="10"/>
  <c r="T343" i="10"/>
  <c r="AF355" i="10"/>
  <c r="L335" i="10"/>
  <c r="W346" i="10"/>
  <c r="AT369" i="10"/>
  <c r="BD379" i="10"/>
  <c r="X347" i="10"/>
  <c r="AJ359" i="10"/>
  <c r="BO390" i="10"/>
  <c r="O338" i="10"/>
  <c r="AS368" i="10"/>
  <c r="AR367" i="10"/>
  <c r="AX373" i="10"/>
  <c r="J333" i="10"/>
  <c r="E328" i="10"/>
  <c r="S342" i="10"/>
  <c r="BS394" i="10"/>
  <c r="BA376" i="10"/>
  <c r="AB351" i="10"/>
  <c r="P339" i="10"/>
  <c r="BI384" i="10"/>
  <c r="Q340" i="10"/>
  <c r="AI358" i="10"/>
  <c r="AU370" i="10"/>
  <c r="Z349" i="10"/>
  <c r="BJ385" i="10"/>
  <c r="AY374" i="10"/>
  <c r="BB377" i="10"/>
  <c r="BR393" i="10"/>
  <c r="AL361" i="10"/>
  <c r="BV397" i="10"/>
  <c r="AV371" i="10"/>
  <c r="BU396" i="10"/>
  <c r="AM362" i="10"/>
  <c r="BW398" i="10"/>
  <c r="BW400" i="10" s="1"/>
  <c r="AN363" i="10"/>
  <c r="I332" i="10"/>
  <c r="BK386" i="10"/>
  <c r="BL387" i="10"/>
  <c r="AQ366" i="10"/>
  <c r="AZ375" i="10"/>
  <c r="AC352" i="10"/>
  <c r="BC378" i="10"/>
  <c r="R248" i="10"/>
  <c r="AL268" i="10"/>
  <c r="AS275" i="10"/>
  <c r="AF262" i="10"/>
  <c r="H238" i="10"/>
  <c r="I239" i="10"/>
  <c r="BG289" i="10"/>
  <c r="K241" i="10"/>
  <c r="BI291" i="10"/>
  <c r="AH264" i="10"/>
  <c r="AQ273" i="10"/>
  <c r="BH290" i="10"/>
  <c r="AN270" i="10"/>
  <c r="AA257" i="10"/>
  <c r="Z256" i="10"/>
  <c r="BP298" i="10"/>
  <c r="S249" i="10"/>
  <c r="L242" i="10"/>
  <c r="BT302" i="10"/>
  <c r="BU303" i="10"/>
  <c r="AY281" i="10"/>
  <c r="BJ292" i="10"/>
  <c r="AD260" i="10"/>
  <c r="AV278" i="10"/>
  <c r="AW279" i="10"/>
  <c r="AZ282" i="10"/>
  <c r="J240" i="10"/>
  <c r="AB258" i="10"/>
  <c r="BL294" i="10"/>
  <c r="BB284" i="10"/>
  <c r="BK293" i="10"/>
  <c r="BD286" i="10"/>
  <c r="BA283" i="10"/>
  <c r="AP272" i="10"/>
  <c r="E235" i="10"/>
  <c r="N244" i="10"/>
  <c r="AR274" i="10"/>
  <c r="BS301" i="10"/>
  <c r="AO271" i="10"/>
  <c r="AG263" i="10"/>
  <c r="AU277" i="10"/>
  <c r="AE261" i="10"/>
  <c r="BN296" i="10"/>
  <c r="BO297" i="10"/>
  <c r="D234" i="10"/>
  <c r="AM269" i="10"/>
  <c r="BC285" i="10"/>
  <c r="Y255" i="10"/>
  <c r="P246" i="10"/>
  <c r="O245" i="10"/>
  <c r="BE287" i="10"/>
  <c r="BR300" i="10"/>
  <c r="T250" i="10"/>
  <c r="V252" i="10"/>
  <c r="AX280" i="10"/>
  <c r="W253" i="10"/>
  <c r="X254" i="10"/>
  <c r="G237" i="10"/>
  <c r="Q247" i="10"/>
  <c r="U251" i="10"/>
  <c r="M243" i="10"/>
  <c r="F236" i="10"/>
  <c r="AJ266" i="10"/>
  <c r="BQ299" i="10"/>
  <c r="AI265" i="10"/>
  <c r="AK267" i="10"/>
  <c r="AT276" i="10"/>
  <c r="BF288" i="10"/>
  <c r="BM295" i="10"/>
  <c r="BV304" i="10"/>
  <c r="BV306" i="10" s="1"/>
  <c r="AC259" i="10"/>
  <c r="K6" i="9"/>
  <c r="K17" i="9" s="1"/>
  <c r="B245" i="12" l="1"/>
  <c r="A244" i="12"/>
  <c r="AV288" i="12"/>
  <c r="BL304" i="12"/>
  <c r="BL306" i="12" s="1"/>
  <c r="J250" i="12"/>
  <c r="H248" i="12"/>
  <c r="AG273" i="12"/>
  <c r="AZ292" i="12"/>
  <c r="F246" i="12"/>
  <c r="BA293" i="12"/>
  <c r="T260" i="12"/>
  <c r="AL278" i="12"/>
  <c r="AI275" i="12"/>
  <c r="AE271" i="12"/>
  <c r="BH300" i="12"/>
  <c r="M253" i="12"/>
  <c r="U261" i="12"/>
  <c r="AN280" i="12"/>
  <c r="Z266" i="12"/>
  <c r="P256" i="12"/>
  <c r="I249" i="12"/>
  <c r="AO281" i="12"/>
  <c r="BG299" i="12"/>
  <c r="O255" i="12"/>
  <c r="AA267" i="12"/>
  <c r="AR284" i="12"/>
  <c r="E245" i="12"/>
  <c r="AD270" i="12"/>
  <c r="AC269" i="12"/>
  <c r="V262" i="12"/>
  <c r="AY291" i="12"/>
  <c r="Y265" i="12"/>
  <c r="AH274" i="12"/>
  <c r="X264" i="12"/>
  <c r="K251" i="12"/>
  <c r="AF272" i="12"/>
  <c r="N254" i="12"/>
  <c r="AK277" i="12"/>
  <c r="BB294" i="12"/>
  <c r="D244" i="12"/>
  <c r="BE297" i="12"/>
  <c r="W263" i="12"/>
  <c r="AQ283" i="12"/>
  <c r="S259" i="12"/>
  <c r="AJ276" i="12"/>
  <c r="AT286" i="12"/>
  <c r="BF298" i="12"/>
  <c r="BD296" i="12"/>
  <c r="AX290" i="12"/>
  <c r="R258" i="12"/>
  <c r="AW289" i="12"/>
  <c r="AM279" i="12"/>
  <c r="AU287" i="12"/>
  <c r="AS285" i="12"/>
  <c r="BK303" i="12"/>
  <c r="L252" i="12"/>
  <c r="BC295" i="12"/>
  <c r="BI301" i="12"/>
  <c r="BJ302" i="12"/>
  <c r="AB268" i="12"/>
  <c r="Q257" i="12"/>
  <c r="G247" i="12"/>
  <c r="AP282" i="12"/>
  <c r="C210" i="12"/>
  <c r="CA210" i="12" s="1"/>
  <c r="F101" i="12" s="1"/>
  <c r="C190" i="12"/>
  <c r="CA190" i="12" s="1"/>
  <c r="F81" i="12" s="1"/>
  <c r="C189" i="12"/>
  <c r="CA189" i="12" s="1"/>
  <c r="F80" i="12" s="1"/>
  <c r="C174" i="12"/>
  <c r="CA174" i="12" s="1"/>
  <c r="F65" i="12" s="1"/>
  <c r="C173" i="12"/>
  <c r="CA173" i="12" s="1"/>
  <c r="F64" i="12" s="1"/>
  <c r="C212" i="12"/>
  <c r="CA212" i="12" s="1"/>
  <c r="F103" i="12" s="1"/>
  <c r="C180" i="12"/>
  <c r="CA180" i="12" s="1"/>
  <c r="F71" i="12" s="1"/>
  <c r="C179" i="12"/>
  <c r="CA179" i="12" s="1"/>
  <c r="F70" i="12" s="1"/>
  <c r="C178" i="12"/>
  <c r="CA178" i="12" s="1"/>
  <c r="F69" i="12" s="1"/>
  <c r="C166" i="12"/>
  <c r="CA166" i="12" s="1"/>
  <c r="F57" i="12" s="1"/>
  <c r="C165" i="12"/>
  <c r="CA165" i="12" s="1"/>
  <c r="F56" i="12" s="1"/>
  <c r="C209" i="12"/>
  <c r="CA209" i="12" s="1"/>
  <c r="F100" i="12" s="1"/>
  <c r="C203" i="12"/>
  <c r="CA203" i="12" s="1"/>
  <c r="F94" i="12" s="1"/>
  <c r="C201" i="12"/>
  <c r="CA201" i="12" s="1"/>
  <c r="F92" i="12" s="1"/>
  <c r="C194" i="12"/>
  <c r="CA194" i="12" s="1"/>
  <c r="F85" i="12" s="1"/>
  <c r="C192" i="12"/>
  <c r="CA192" i="12" s="1"/>
  <c r="F83" i="12" s="1"/>
  <c r="C205" i="12"/>
  <c r="CA205" i="12" s="1"/>
  <c r="F96" i="12" s="1"/>
  <c r="C185" i="12"/>
  <c r="CA185" i="12" s="1"/>
  <c r="F76" i="12" s="1"/>
  <c r="C183" i="12"/>
  <c r="CA183" i="12" s="1"/>
  <c r="F74" i="12" s="1"/>
  <c r="C169" i="12"/>
  <c r="CA169" i="12" s="1"/>
  <c r="F60" i="12" s="1"/>
  <c r="C162" i="12"/>
  <c r="CA162" i="12" s="1"/>
  <c r="F53" i="12" s="1"/>
  <c r="C153" i="12"/>
  <c r="CA153" i="12" s="1"/>
  <c r="F44" i="12" s="1"/>
  <c r="C146" i="12"/>
  <c r="CA146" i="12" s="1"/>
  <c r="F37" i="12" s="1"/>
  <c r="C137" i="12"/>
  <c r="C204" i="12"/>
  <c r="CA204" i="12" s="1"/>
  <c r="F95" i="12" s="1"/>
  <c r="C193" i="12"/>
  <c r="CA193" i="12" s="1"/>
  <c r="F84" i="12" s="1"/>
  <c r="C186" i="12"/>
  <c r="CA186" i="12" s="1"/>
  <c r="F77" i="12" s="1"/>
  <c r="C176" i="12"/>
  <c r="CA176" i="12" s="1"/>
  <c r="F67" i="12" s="1"/>
  <c r="C171" i="12"/>
  <c r="CA171" i="12" s="1"/>
  <c r="F62" i="12" s="1"/>
  <c r="C158" i="12"/>
  <c r="CA158" i="12" s="1"/>
  <c r="F49" i="12" s="1"/>
  <c r="C149" i="12"/>
  <c r="CA149" i="12" s="1"/>
  <c r="F40" i="12" s="1"/>
  <c r="C141" i="12"/>
  <c r="CA141" i="12" s="1"/>
  <c r="F32" i="12" s="1"/>
  <c r="C138" i="12"/>
  <c r="CA138" i="12" s="1"/>
  <c r="F29" i="12" s="1"/>
  <c r="C151" i="12"/>
  <c r="CA151" i="12" s="1"/>
  <c r="F42" i="12" s="1"/>
  <c r="C206" i="12"/>
  <c r="CA206" i="12" s="1"/>
  <c r="F97" i="12" s="1"/>
  <c r="C197" i="12"/>
  <c r="CA197" i="12" s="1"/>
  <c r="F88" i="12" s="1"/>
  <c r="C147" i="12"/>
  <c r="CA147" i="12" s="1"/>
  <c r="F38" i="12" s="1"/>
  <c r="C144" i="12"/>
  <c r="CA144" i="12" s="1"/>
  <c r="F35" i="12" s="1"/>
  <c r="C143" i="12"/>
  <c r="CA143" i="12" s="1"/>
  <c r="F34" i="12" s="1"/>
  <c r="C142" i="12"/>
  <c r="CA142" i="12" s="1"/>
  <c r="F33" i="12" s="1"/>
  <c r="C196" i="12"/>
  <c r="CA196" i="12" s="1"/>
  <c r="F87" i="12" s="1"/>
  <c r="C188" i="12"/>
  <c r="CA188" i="12" s="1"/>
  <c r="F79" i="12" s="1"/>
  <c r="C199" i="12"/>
  <c r="CA199" i="12" s="1"/>
  <c r="F90" i="12" s="1"/>
  <c r="C168" i="12"/>
  <c r="CA168" i="12" s="1"/>
  <c r="F59" i="12" s="1"/>
  <c r="C163" i="12"/>
  <c r="CA163" i="12" s="1"/>
  <c r="F54" i="12" s="1"/>
  <c r="C160" i="12"/>
  <c r="CA160" i="12" s="1"/>
  <c r="F51" i="12" s="1"/>
  <c r="C157" i="12"/>
  <c r="CA157" i="12" s="1"/>
  <c r="F48" i="12" s="1"/>
  <c r="C150" i="12"/>
  <c r="CA150" i="12" s="1"/>
  <c r="F41" i="12" s="1"/>
  <c r="C208" i="12"/>
  <c r="CA208" i="12" s="1"/>
  <c r="F99" i="12" s="1"/>
  <c r="C172" i="12"/>
  <c r="CA172" i="12" s="1"/>
  <c r="F63" i="12" s="1"/>
  <c r="C156" i="12"/>
  <c r="CA156" i="12" s="1"/>
  <c r="F47" i="12" s="1"/>
  <c r="C152" i="12"/>
  <c r="CA152" i="12" s="1"/>
  <c r="F43" i="12" s="1"/>
  <c r="C198" i="12"/>
  <c r="CA198" i="12" s="1"/>
  <c r="F89" i="12" s="1"/>
  <c r="C175" i="12"/>
  <c r="CA175" i="12" s="1"/>
  <c r="F66" i="12" s="1"/>
  <c r="C167" i="12"/>
  <c r="CA167" i="12" s="1"/>
  <c r="F58" i="12" s="1"/>
  <c r="C159" i="12"/>
  <c r="CA159" i="12" s="1"/>
  <c r="F50" i="12" s="1"/>
  <c r="C202" i="12"/>
  <c r="CA202" i="12" s="1"/>
  <c r="F93" i="12" s="1"/>
  <c r="C184" i="12"/>
  <c r="CA184" i="12" s="1"/>
  <c r="F75" i="12" s="1"/>
  <c r="C164" i="12"/>
  <c r="CA164" i="12" s="1"/>
  <c r="F55" i="12" s="1"/>
  <c r="C170" i="12"/>
  <c r="CA170" i="12" s="1"/>
  <c r="F61" i="12" s="1"/>
  <c r="C154" i="12"/>
  <c r="CA154" i="12" s="1"/>
  <c r="F45" i="12" s="1"/>
  <c r="C148" i="12"/>
  <c r="CA148" i="12" s="1"/>
  <c r="F39" i="12" s="1"/>
  <c r="C195" i="12"/>
  <c r="CA195" i="12" s="1"/>
  <c r="F86" i="12" s="1"/>
  <c r="C139" i="12"/>
  <c r="CA139" i="12" s="1"/>
  <c r="F30" i="12" s="1"/>
  <c r="C207" i="12"/>
  <c r="CA207" i="12" s="1"/>
  <c r="F98" i="12" s="1"/>
  <c r="C191" i="12"/>
  <c r="CA191" i="12" s="1"/>
  <c r="F82" i="12" s="1"/>
  <c r="C177" i="12"/>
  <c r="CA177" i="12" s="1"/>
  <c r="F68" i="12" s="1"/>
  <c r="C145" i="12"/>
  <c r="CA145" i="12" s="1"/>
  <c r="F36" i="12" s="1"/>
  <c r="C140" i="12"/>
  <c r="CA140" i="12" s="1"/>
  <c r="F31" i="12" s="1"/>
  <c r="C200" i="12"/>
  <c r="CA200" i="12" s="1"/>
  <c r="F91" i="12" s="1"/>
  <c r="C187" i="12"/>
  <c r="CA187" i="12" s="1"/>
  <c r="F78" i="12" s="1"/>
  <c r="C155" i="12"/>
  <c r="CA155" i="12" s="1"/>
  <c r="F46" i="12" s="1"/>
  <c r="C182" i="12"/>
  <c r="CA182" i="12" s="1"/>
  <c r="F73" i="12" s="1"/>
  <c r="C181" i="12"/>
  <c r="CA181" i="12" s="1"/>
  <c r="F72" i="12" s="1"/>
  <c r="CA135" i="12"/>
  <c r="C211" i="12"/>
  <c r="CA211" i="12" s="1"/>
  <c r="F102" i="12" s="1"/>
  <c r="C161" i="12"/>
  <c r="CA161" i="12" s="1"/>
  <c r="F52" i="12" s="1"/>
  <c r="C330" i="12"/>
  <c r="CA330" i="12" s="1"/>
  <c r="J35" i="12" s="1"/>
  <c r="C325" i="12"/>
  <c r="CA325" i="12" s="1"/>
  <c r="J30" i="12" s="1"/>
  <c r="C326" i="12"/>
  <c r="CA326" i="12" s="1"/>
  <c r="J31" i="12" s="1"/>
  <c r="CA321" i="12"/>
  <c r="C329" i="12"/>
  <c r="CA329" i="12" s="1"/>
  <c r="J34" i="12" s="1"/>
  <c r="C327" i="12"/>
  <c r="CA327" i="12" s="1"/>
  <c r="J32" i="12" s="1"/>
  <c r="C337" i="12"/>
  <c r="CA337" i="12" s="1"/>
  <c r="J42" i="12" s="1"/>
  <c r="C331" i="12"/>
  <c r="CA331" i="12" s="1"/>
  <c r="J36" i="12" s="1"/>
  <c r="C333" i="12"/>
  <c r="CA333" i="12" s="1"/>
  <c r="J38" i="12" s="1"/>
  <c r="C335" i="12"/>
  <c r="CA335" i="12" s="1"/>
  <c r="J40" i="12" s="1"/>
  <c r="C334" i="12"/>
  <c r="CA334" i="12" s="1"/>
  <c r="J39" i="12" s="1"/>
  <c r="C336" i="12"/>
  <c r="CA336" i="12" s="1"/>
  <c r="J41" i="12" s="1"/>
  <c r="C323" i="12"/>
  <c r="C332" i="12"/>
  <c r="CA332" i="12" s="1"/>
  <c r="J37" i="12" s="1"/>
  <c r="C328" i="12"/>
  <c r="CA328" i="12" s="1"/>
  <c r="J33" i="12" s="1"/>
  <c r="C324" i="12"/>
  <c r="CA324" i="12" s="1"/>
  <c r="J29" i="12" s="1"/>
  <c r="A44" i="12"/>
  <c r="AI43" i="12"/>
  <c r="D28" i="12"/>
  <c r="C24" i="12"/>
  <c r="AN28" i="12"/>
  <c r="O28" i="12" s="1"/>
  <c r="B339" i="12"/>
  <c r="A338" i="12"/>
  <c r="C338" i="12" s="1"/>
  <c r="C234" i="12"/>
  <c r="CA234" i="12" s="1"/>
  <c r="G33" i="12" s="1"/>
  <c r="C233" i="12"/>
  <c r="CA233" i="12" s="1"/>
  <c r="G32" i="12" s="1"/>
  <c r="C244" i="12"/>
  <c r="CA244" i="12" s="1"/>
  <c r="G43" i="12" s="1"/>
  <c r="C243" i="12"/>
  <c r="CA243" i="12" s="1"/>
  <c r="G42" i="12" s="1"/>
  <c r="C239" i="12"/>
  <c r="CA239" i="12" s="1"/>
  <c r="G38" i="12" s="1"/>
  <c r="C229" i="12"/>
  <c r="C241" i="12"/>
  <c r="CA241" i="12" s="1"/>
  <c r="G40" i="12" s="1"/>
  <c r="C238" i="12"/>
  <c r="CA238" i="12" s="1"/>
  <c r="G37" i="12" s="1"/>
  <c r="C231" i="12"/>
  <c r="CA231" i="12" s="1"/>
  <c r="G30" i="12" s="1"/>
  <c r="C235" i="12"/>
  <c r="CA235" i="12" s="1"/>
  <c r="G34" i="12" s="1"/>
  <c r="C230" i="12"/>
  <c r="CA230" i="12" s="1"/>
  <c r="G29" i="12" s="1"/>
  <c r="C232" i="12"/>
  <c r="CA232" i="12" s="1"/>
  <c r="G31" i="12" s="1"/>
  <c r="C237" i="12"/>
  <c r="CA237" i="12" s="1"/>
  <c r="G36" i="12" s="1"/>
  <c r="C240" i="12"/>
  <c r="CA240" i="12" s="1"/>
  <c r="G39" i="12" s="1"/>
  <c r="C242" i="12"/>
  <c r="CA242" i="12" s="1"/>
  <c r="G41" i="12" s="1"/>
  <c r="C236" i="12"/>
  <c r="CA236" i="12" s="1"/>
  <c r="G35" i="12" s="1"/>
  <c r="CA227" i="12"/>
  <c r="K345" i="12"/>
  <c r="BC389" i="12"/>
  <c r="W357" i="12"/>
  <c r="AQ377" i="12"/>
  <c r="AK371" i="12"/>
  <c r="AA361" i="12"/>
  <c r="AD364" i="12"/>
  <c r="AB362" i="12"/>
  <c r="BA387" i="12"/>
  <c r="D338" i="12"/>
  <c r="AI369" i="12"/>
  <c r="S353" i="12"/>
  <c r="E339" i="12"/>
  <c r="AJ370" i="12"/>
  <c r="T354" i="12"/>
  <c r="G341" i="12"/>
  <c r="AM373" i="12"/>
  <c r="AG367" i="12"/>
  <c r="Z360" i="12"/>
  <c r="AV382" i="12"/>
  <c r="M347" i="12"/>
  <c r="BK397" i="12"/>
  <c r="AL372" i="12"/>
  <c r="V356" i="12"/>
  <c r="I343" i="12"/>
  <c r="Y359" i="12"/>
  <c r="BJ396" i="12"/>
  <c r="BF392" i="12"/>
  <c r="X358" i="12"/>
  <c r="BE391" i="12"/>
  <c r="L346" i="12"/>
  <c r="AR378" i="12"/>
  <c r="BD390" i="12"/>
  <c r="AS379" i="12"/>
  <c r="BB388" i="12"/>
  <c r="O349" i="12"/>
  <c r="AY385" i="12"/>
  <c r="AP376" i="12"/>
  <c r="H342" i="12"/>
  <c r="P350" i="12"/>
  <c r="AO375" i="12"/>
  <c r="U355" i="12"/>
  <c r="AC363" i="12"/>
  <c r="F340" i="12"/>
  <c r="AT380" i="12"/>
  <c r="AU381" i="12"/>
  <c r="BG393" i="12"/>
  <c r="AH368" i="12"/>
  <c r="J344" i="12"/>
  <c r="AX384" i="12"/>
  <c r="AN374" i="12"/>
  <c r="R352" i="12"/>
  <c r="Q351" i="12"/>
  <c r="BI395" i="12"/>
  <c r="AF366" i="12"/>
  <c r="AZ386" i="12"/>
  <c r="BL398" i="12"/>
  <c r="BL400" i="12" s="1"/>
  <c r="AE365" i="12"/>
  <c r="BH394" i="12"/>
  <c r="N348" i="12"/>
  <c r="AW383" i="12"/>
  <c r="N245" i="10"/>
  <c r="F237" i="10"/>
  <c r="Z257" i="10"/>
  <c r="I240" i="10"/>
  <c r="R249" i="10"/>
  <c r="H239" i="10"/>
  <c r="K242" i="10"/>
  <c r="AW280" i="10"/>
  <c r="AN271" i="10"/>
  <c r="E236" i="10"/>
  <c r="AL269" i="10"/>
  <c r="BO298" i="10"/>
  <c r="T251" i="10"/>
  <c r="AM270" i="10"/>
  <c r="AB259" i="10"/>
  <c r="AG264" i="10"/>
  <c r="AC260" i="10"/>
  <c r="S250" i="10"/>
  <c r="AQ274" i="10"/>
  <c r="D235" i="10"/>
  <c r="AX281" i="10"/>
  <c r="AO272" i="10"/>
  <c r="BH291" i="10"/>
  <c r="BI292" i="10"/>
  <c r="BU304" i="10"/>
  <c r="BU306" i="10" s="1"/>
  <c r="AD261" i="10"/>
  <c r="AP273" i="10"/>
  <c r="BM296" i="10"/>
  <c r="AV279" i="10"/>
  <c r="BT303" i="10"/>
  <c r="AY282" i="10"/>
  <c r="BK294" i="10"/>
  <c r="BN297" i="10"/>
  <c r="AH265" i="10"/>
  <c r="AE262" i="10"/>
  <c r="Y256" i="10"/>
  <c r="O246" i="10"/>
  <c r="AZ283" i="10"/>
  <c r="BG290" i="10"/>
  <c r="BA284" i="10"/>
  <c r="X255" i="10"/>
  <c r="BD287" i="10"/>
  <c r="AA258" i="10"/>
  <c r="BL295" i="10"/>
  <c r="BE288" i="10"/>
  <c r="BC286" i="10"/>
  <c r="M244" i="10"/>
  <c r="J241" i="10"/>
  <c r="BQ300" i="10"/>
  <c r="AT277" i="10"/>
  <c r="Q248" i="10"/>
  <c r="G238" i="10"/>
  <c r="AF263" i="10"/>
  <c r="BP299" i="10"/>
  <c r="AS276" i="10"/>
  <c r="V253" i="10"/>
  <c r="P247" i="10"/>
  <c r="AU278" i="10"/>
  <c r="AI266" i="10"/>
  <c r="BR301" i="10"/>
  <c r="U252" i="10"/>
  <c r="W254" i="10"/>
  <c r="BB285" i="10"/>
  <c r="L243" i="10"/>
  <c r="AJ267" i="10"/>
  <c r="AR275" i="10"/>
  <c r="BS302" i="10"/>
  <c r="BJ293" i="10"/>
  <c r="AK268" i="10"/>
  <c r="BF289" i="10"/>
  <c r="AK361" i="10"/>
  <c r="AB352" i="10"/>
  <c r="Y349" i="10"/>
  <c r="N338" i="10"/>
  <c r="D328" i="10"/>
  <c r="K335" i="10"/>
  <c r="AL362" i="10"/>
  <c r="L336" i="10"/>
  <c r="AX374" i="10"/>
  <c r="R342" i="10"/>
  <c r="BN390" i="10"/>
  <c r="V346" i="10"/>
  <c r="BF382" i="10"/>
  <c r="AD354" i="10"/>
  <c r="BP392" i="10"/>
  <c r="BA377" i="10"/>
  <c r="AG357" i="10"/>
  <c r="BE381" i="10"/>
  <c r="O339" i="10"/>
  <c r="H332" i="10"/>
  <c r="AJ360" i="10"/>
  <c r="AQ367" i="10"/>
  <c r="BO391" i="10"/>
  <c r="U345" i="10"/>
  <c r="AT370" i="10"/>
  <c r="T344" i="10"/>
  <c r="AC353" i="10"/>
  <c r="M337" i="10"/>
  <c r="BI385" i="10"/>
  <c r="AS369" i="10"/>
  <c r="AR368" i="10"/>
  <c r="Q341" i="10"/>
  <c r="AO365" i="10"/>
  <c r="AE355" i="10"/>
  <c r="AI359" i="10"/>
  <c r="BM389" i="10"/>
  <c r="BT396" i="10"/>
  <c r="BS395" i="10"/>
  <c r="BR394" i="10"/>
  <c r="AW373" i="10"/>
  <c r="BU397" i="10"/>
  <c r="G331" i="10"/>
  <c r="AM363" i="10"/>
  <c r="J334" i="10"/>
  <c r="S343" i="10"/>
  <c r="AH358" i="10"/>
  <c r="W347" i="10"/>
  <c r="BB378" i="10"/>
  <c r="AY375" i="10"/>
  <c r="AZ376" i="10"/>
  <c r="BC379" i="10"/>
  <c r="AV372" i="10"/>
  <c r="BK387" i="10"/>
  <c r="AP366" i="10"/>
  <c r="BJ386" i="10"/>
  <c r="I333" i="10"/>
  <c r="Z350" i="10"/>
  <c r="AF356" i="10"/>
  <c r="BL388" i="10"/>
  <c r="X348" i="10"/>
  <c r="E329" i="10"/>
  <c r="F330" i="10"/>
  <c r="BG383" i="10"/>
  <c r="P340" i="10"/>
  <c r="AU371" i="10"/>
  <c r="BH384" i="10"/>
  <c r="BQ393" i="10"/>
  <c r="AA351" i="10"/>
  <c r="BD380" i="10"/>
  <c r="AN364" i="10"/>
  <c r="BV398" i="10"/>
  <c r="BV400" i="10" s="1"/>
  <c r="A328" i="10"/>
  <c r="B329" i="10"/>
  <c r="AI34" i="10"/>
  <c r="A35" i="10"/>
  <c r="A235" i="10"/>
  <c r="B236" i="10"/>
  <c r="L6" i="9"/>
  <c r="L17" i="9" s="1"/>
  <c r="CA338" i="12" l="1"/>
  <c r="J43" i="12" s="1"/>
  <c r="AF273" i="12"/>
  <c r="P257" i="12"/>
  <c r="I250" i="12"/>
  <c r="AA268" i="12"/>
  <c r="K252" i="12"/>
  <c r="BA294" i="12"/>
  <c r="AB269" i="12"/>
  <c r="AR285" i="12"/>
  <c r="AM280" i="12"/>
  <c r="O256" i="12"/>
  <c r="AI276" i="12"/>
  <c r="U262" i="12"/>
  <c r="W264" i="12"/>
  <c r="J251" i="12"/>
  <c r="E246" i="12"/>
  <c r="R259" i="12"/>
  <c r="AX291" i="12"/>
  <c r="AO282" i="12"/>
  <c r="M254" i="12"/>
  <c r="AZ293" i="12"/>
  <c r="BC296" i="12"/>
  <c r="AG274" i="12"/>
  <c r="F247" i="12"/>
  <c r="BI302" i="12"/>
  <c r="AE272" i="12"/>
  <c r="S260" i="12"/>
  <c r="N255" i="12"/>
  <c r="BK304" i="12"/>
  <c r="BK306" i="12" s="1"/>
  <c r="Z267" i="12"/>
  <c r="V263" i="12"/>
  <c r="BD297" i="12"/>
  <c r="AP283" i="12"/>
  <c r="Q258" i="12"/>
  <c r="Y266" i="12"/>
  <c r="AC270" i="12"/>
  <c r="AN281" i="12"/>
  <c r="AQ284" i="12"/>
  <c r="AL279" i="12"/>
  <c r="AD271" i="12"/>
  <c r="BH301" i="12"/>
  <c r="L253" i="12"/>
  <c r="AT287" i="12"/>
  <c r="AK278" i="12"/>
  <c r="AW290" i="12"/>
  <c r="AU288" i="12"/>
  <c r="AV289" i="12"/>
  <c r="H249" i="12"/>
  <c r="BF299" i="12"/>
  <c r="D245" i="12"/>
  <c r="X265" i="12"/>
  <c r="AH275" i="12"/>
  <c r="T261" i="12"/>
  <c r="AY292" i="12"/>
  <c r="BG300" i="12"/>
  <c r="BE298" i="12"/>
  <c r="AJ277" i="12"/>
  <c r="BJ303" i="12"/>
  <c r="G248" i="12"/>
  <c r="AS286" i="12"/>
  <c r="BB295" i="12"/>
  <c r="A245" i="12"/>
  <c r="B246" i="12"/>
  <c r="H31" i="12"/>
  <c r="H34" i="12"/>
  <c r="H40" i="12"/>
  <c r="H37" i="12"/>
  <c r="H35" i="12"/>
  <c r="H43" i="12"/>
  <c r="AI44" i="12"/>
  <c r="A45" i="12"/>
  <c r="H38" i="12"/>
  <c r="H30" i="12"/>
  <c r="H41" i="12"/>
  <c r="H33" i="12"/>
  <c r="H32" i="12"/>
  <c r="CA137" i="12"/>
  <c r="C214" i="12"/>
  <c r="BK398" i="12"/>
  <c r="BK400" i="12" s="1"/>
  <c r="AY386" i="12"/>
  <c r="W358" i="12"/>
  <c r="E340" i="12"/>
  <c r="AU382" i="12"/>
  <c r="S354" i="12"/>
  <c r="N349" i="12"/>
  <c r="AC364" i="12"/>
  <c r="M348" i="12"/>
  <c r="AI370" i="12"/>
  <c r="G342" i="12"/>
  <c r="AD365" i="12"/>
  <c r="F341" i="12"/>
  <c r="Y360" i="12"/>
  <c r="O350" i="12"/>
  <c r="BD391" i="12"/>
  <c r="X359" i="12"/>
  <c r="AO376" i="12"/>
  <c r="BE392" i="12"/>
  <c r="AS380" i="12"/>
  <c r="U356" i="12"/>
  <c r="BJ397" i="12"/>
  <c r="BG394" i="12"/>
  <c r="BH395" i="12"/>
  <c r="AL373" i="12"/>
  <c r="Z361" i="12"/>
  <c r="H343" i="12"/>
  <c r="BB389" i="12"/>
  <c r="R353" i="12"/>
  <c r="BF393" i="12"/>
  <c r="AX385" i="12"/>
  <c r="AV383" i="12"/>
  <c r="T355" i="12"/>
  <c r="AE366" i="12"/>
  <c r="BC390" i="12"/>
  <c r="AP377" i="12"/>
  <c r="D339" i="12"/>
  <c r="AR379" i="12"/>
  <c r="BI396" i="12"/>
  <c r="AG368" i="12"/>
  <c r="AK372" i="12"/>
  <c r="AT381" i="12"/>
  <c r="K346" i="12"/>
  <c r="AW384" i="12"/>
  <c r="AH369" i="12"/>
  <c r="I344" i="12"/>
  <c r="L347" i="12"/>
  <c r="AJ371" i="12"/>
  <c r="BA388" i="12"/>
  <c r="Q352" i="12"/>
  <c r="AA362" i="12"/>
  <c r="P351" i="12"/>
  <c r="AZ387" i="12"/>
  <c r="AQ378" i="12"/>
  <c r="AM374" i="12"/>
  <c r="AB363" i="12"/>
  <c r="AF367" i="12"/>
  <c r="AN375" i="12"/>
  <c r="J345" i="12"/>
  <c r="V357" i="12"/>
  <c r="H39" i="12"/>
  <c r="H36" i="12"/>
  <c r="CA229" i="12"/>
  <c r="H42" i="12"/>
  <c r="B340" i="12"/>
  <c r="A339" i="12"/>
  <c r="CA323" i="12"/>
  <c r="H29" i="12"/>
  <c r="A329" i="10"/>
  <c r="B330" i="10"/>
  <c r="AA352" i="10"/>
  <c r="M338" i="10"/>
  <c r="AK362" i="10"/>
  <c r="AC354" i="10"/>
  <c r="AW374" i="10"/>
  <c r="N339" i="10"/>
  <c r="O340" i="10"/>
  <c r="F331" i="10"/>
  <c r="AP367" i="10"/>
  <c r="I334" i="10"/>
  <c r="AG358" i="10"/>
  <c r="J335" i="10"/>
  <c r="AS370" i="10"/>
  <c r="BQ394" i="10"/>
  <c r="V347" i="10"/>
  <c r="BR395" i="10"/>
  <c r="AT371" i="10"/>
  <c r="H333" i="10"/>
  <c r="T345" i="10"/>
  <c r="BO392" i="10"/>
  <c r="W348" i="10"/>
  <c r="AD355" i="10"/>
  <c r="U346" i="10"/>
  <c r="AF357" i="10"/>
  <c r="AQ368" i="10"/>
  <c r="BN391" i="10"/>
  <c r="AR369" i="10"/>
  <c r="AO366" i="10"/>
  <c r="AU372" i="10"/>
  <c r="BF383" i="10"/>
  <c r="E330" i="10"/>
  <c r="AE356" i="10"/>
  <c r="BC380" i="10"/>
  <c r="BS396" i="10"/>
  <c r="BM390" i="10"/>
  <c r="AV373" i="10"/>
  <c r="X349" i="10"/>
  <c r="L337" i="10"/>
  <c r="BU398" i="10"/>
  <c r="BU400" i="10" s="1"/>
  <c r="D329" i="10"/>
  <c r="AJ361" i="10"/>
  <c r="P341" i="10"/>
  <c r="R343" i="10"/>
  <c r="AX375" i="10"/>
  <c r="BE382" i="10"/>
  <c r="BG384" i="10"/>
  <c r="BJ387" i="10"/>
  <c r="G332" i="10"/>
  <c r="BK388" i="10"/>
  <c r="BB379" i="10"/>
  <c r="AL363" i="10"/>
  <c r="AN365" i="10"/>
  <c r="AZ377" i="10"/>
  <c r="Q342" i="10"/>
  <c r="BA378" i="10"/>
  <c r="AI360" i="10"/>
  <c r="BP393" i="10"/>
  <c r="BI386" i="10"/>
  <c r="BL389" i="10"/>
  <c r="AY376" i="10"/>
  <c r="BT397" i="10"/>
  <c r="Y350" i="10"/>
  <c r="K336" i="10"/>
  <c r="AH359" i="10"/>
  <c r="S344" i="10"/>
  <c r="AM364" i="10"/>
  <c r="AB353" i="10"/>
  <c r="BD381" i="10"/>
  <c r="Z351" i="10"/>
  <c r="BH385" i="10"/>
  <c r="B237" i="10"/>
  <c r="A236" i="10"/>
  <c r="T252" i="10"/>
  <c r="K243" i="10"/>
  <c r="N246" i="10"/>
  <c r="Z258" i="10"/>
  <c r="W255" i="10"/>
  <c r="BG291" i="10"/>
  <c r="D236" i="10"/>
  <c r="F238" i="10"/>
  <c r="AM271" i="10"/>
  <c r="BN298" i="10"/>
  <c r="AF264" i="10"/>
  <c r="BB286" i="10"/>
  <c r="Q249" i="10"/>
  <c r="Y257" i="10"/>
  <c r="BK295" i="10"/>
  <c r="J242" i="10"/>
  <c r="E237" i="10"/>
  <c r="BA285" i="10"/>
  <c r="BM297" i="10"/>
  <c r="BC287" i="10"/>
  <c r="AV280" i="10"/>
  <c r="G239" i="10"/>
  <c r="BH292" i="10"/>
  <c r="M245" i="10"/>
  <c r="AO273" i="10"/>
  <c r="AE263" i="10"/>
  <c r="AA259" i="10"/>
  <c r="AY283" i="10"/>
  <c r="AD262" i="10"/>
  <c r="AP274" i="10"/>
  <c r="H240" i="10"/>
  <c r="AH266" i="10"/>
  <c r="X256" i="10"/>
  <c r="BT304" i="10"/>
  <c r="BT306" i="10" s="1"/>
  <c r="AK269" i="10"/>
  <c r="AZ284" i="10"/>
  <c r="BJ294" i="10"/>
  <c r="V254" i="10"/>
  <c r="BD288" i="10"/>
  <c r="AR276" i="10"/>
  <c r="BO299" i="10"/>
  <c r="O247" i="10"/>
  <c r="AL270" i="10"/>
  <c r="L244" i="10"/>
  <c r="AG265" i="10"/>
  <c r="BE289" i="10"/>
  <c r="AT278" i="10"/>
  <c r="BI293" i="10"/>
  <c r="P248" i="10"/>
  <c r="BL296" i="10"/>
  <c r="BF290" i="10"/>
  <c r="S251" i="10"/>
  <c r="AU279" i="10"/>
  <c r="BS303" i="10"/>
  <c r="AC261" i="10"/>
  <c r="AI267" i="10"/>
  <c r="AJ268" i="10"/>
  <c r="AN272" i="10"/>
  <c r="R250" i="10"/>
  <c r="AW281" i="10"/>
  <c r="BP300" i="10"/>
  <c r="BQ301" i="10"/>
  <c r="AX282" i="10"/>
  <c r="U253" i="10"/>
  <c r="AS277" i="10"/>
  <c r="BR302" i="10"/>
  <c r="I241" i="10"/>
  <c r="AB260" i="10"/>
  <c r="AQ275" i="10"/>
  <c r="A36" i="10"/>
  <c r="AI35" i="10"/>
  <c r="S21" i="9"/>
  <c r="M6" i="9"/>
  <c r="M17" i="9" s="1"/>
  <c r="A246" i="12" l="1"/>
  <c r="B247" i="12"/>
  <c r="X266" i="12"/>
  <c r="AF274" i="12"/>
  <c r="D246" i="12"/>
  <c r="AR286" i="12"/>
  <c r="F248" i="12"/>
  <c r="E247" i="12"/>
  <c r="R260" i="12"/>
  <c r="AM281" i="12"/>
  <c r="U263" i="12"/>
  <c r="BI303" i="12"/>
  <c r="V264" i="12"/>
  <c r="AK279" i="12"/>
  <c r="AT288" i="12"/>
  <c r="AO283" i="12"/>
  <c r="AV290" i="12"/>
  <c r="BF300" i="12"/>
  <c r="AG275" i="12"/>
  <c r="AH276" i="12"/>
  <c r="L254" i="12"/>
  <c r="G249" i="12"/>
  <c r="AC271" i="12"/>
  <c r="W265" i="12"/>
  <c r="AU289" i="12"/>
  <c r="K253" i="12"/>
  <c r="AY293" i="12"/>
  <c r="BJ304" i="12"/>
  <c r="BJ306" i="12" s="1"/>
  <c r="AI277" i="12"/>
  <c r="BC297" i="12"/>
  <c r="T262" i="12"/>
  <c r="BD298" i="12"/>
  <c r="AX292" i="12"/>
  <c r="I251" i="12"/>
  <c r="Q259" i="12"/>
  <c r="Y267" i="12"/>
  <c r="O257" i="12"/>
  <c r="AB270" i="12"/>
  <c r="AD272" i="12"/>
  <c r="AW291" i="12"/>
  <c r="BH302" i="12"/>
  <c r="BG301" i="12"/>
  <c r="S261" i="12"/>
  <c r="AQ285" i="12"/>
  <c r="M255" i="12"/>
  <c r="BA295" i="12"/>
  <c r="C245" i="12"/>
  <c r="CA245" i="12" s="1"/>
  <c r="G44" i="12" s="1"/>
  <c r="H44" i="12" s="1"/>
  <c r="AN282" i="12"/>
  <c r="Z268" i="12"/>
  <c r="P258" i="12"/>
  <c r="H250" i="12"/>
  <c r="J252" i="12"/>
  <c r="AE273" i="12"/>
  <c r="AJ278" i="12"/>
  <c r="BB296" i="12"/>
  <c r="AL280" i="12"/>
  <c r="N256" i="12"/>
  <c r="AZ294" i="12"/>
  <c r="BE299" i="12"/>
  <c r="AP284" i="12"/>
  <c r="AA269" i="12"/>
  <c r="AS287" i="12"/>
  <c r="AI371" i="12"/>
  <c r="BG395" i="12"/>
  <c r="AE367" i="12"/>
  <c r="AQ379" i="12"/>
  <c r="AA363" i="12"/>
  <c r="S355" i="12"/>
  <c r="AU383" i="12"/>
  <c r="G343" i="12"/>
  <c r="N350" i="12"/>
  <c r="M349" i="12"/>
  <c r="V358" i="12"/>
  <c r="K347" i="12"/>
  <c r="AK373" i="12"/>
  <c r="AC365" i="12"/>
  <c r="E341" i="12"/>
  <c r="AM375" i="12"/>
  <c r="F342" i="12"/>
  <c r="O351" i="12"/>
  <c r="Y361" i="12"/>
  <c r="W359" i="12"/>
  <c r="AH370" i="12"/>
  <c r="BD392" i="12"/>
  <c r="I345" i="12"/>
  <c r="AB364" i="12"/>
  <c r="BJ398" i="12"/>
  <c r="BJ400" i="12" s="1"/>
  <c r="X360" i="12"/>
  <c r="D340" i="12"/>
  <c r="AO377" i="12"/>
  <c r="Z362" i="12"/>
  <c r="AW385" i="12"/>
  <c r="U357" i="12"/>
  <c r="BB390" i="12"/>
  <c r="AL374" i="12"/>
  <c r="AP378" i="12"/>
  <c r="Q353" i="12"/>
  <c r="AD366" i="12"/>
  <c r="BE393" i="12"/>
  <c r="BH396" i="12"/>
  <c r="AN376" i="12"/>
  <c r="BA389" i="12"/>
  <c r="J346" i="12"/>
  <c r="R354" i="12"/>
  <c r="AX386" i="12"/>
  <c r="AV384" i="12"/>
  <c r="AJ372" i="12"/>
  <c r="AR380" i="12"/>
  <c r="BI397" i="12"/>
  <c r="AY387" i="12"/>
  <c r="BF394" i="12"/>
  <c r="AG369" i="12"/>
  <c r="AT382" i="12"/>
  <c r="H344" i="12"/>
  <c r="T356" i="12"/>
  <c r="AF368" i="12"/>
  <c r="AS381" i="12"/>
  <c r="L348" i="12"/>
  <c r="P352" i="12"/>
  <c r="AZ388" i="12"/>
  <c r="BC391" i="12"/>
  <c r="C339" i="12"/>
  <c r="B341" i="12"/>
  <c r="A340" i="12"/>
  <c r="AI45" i="12"/>
  <c r="A46" i="12"/>
  <c r="G28" i="12"/>
  <c r="J28" i="12"/>
  <c r="CA214" i="12"/>
  <c r="F28" i="12"/>
  <c r="B331" i="10"/>
  <c r="A330" i="10"/>
  <c r="O341" i="10"/>
  <c r="K337" i="10"/>
  <c r="AA353" i="10"/>
  <c r="N340" i="10"/>
  <c r="D330" i="10"/>
  <c r="AB354" i="10"/>
  <c r="F332" i="10"/>
  <c r="AS371" i="10"/>
  <c r="AT372" i="10"/>
  <c r="BB380" i="10"/>
  <c r="J336" i="10"/>
  <c r="AP368" i="10"/>
  <c r="R344" i="10"/>
  <c r="I335" i="10"/>
  <c r="BE383" i="10"/>
  <c r="BR396" i="10"/>
  <c r="AG359" i="10"/>
  <c r="V348" i="10"/>
  <c r="H334" i="10"/>
  <c r="Q343" i="10"/>
  <c r="AI361" i="10"/>
  <c r="L338" i="10"/>
  <c r="S345" i="10"/>
  <c r="BF384" i="10"/>
  <c r="T346" i="10"/>
  <c r="BG385" i="10"/>
  <c r="AK363" i="10"/>
  <c r="AD356" i="10"/>
  <c r="BC381" i="10"/>
  <c r="BN392" i="10"/>
  <c r="AH360" i="10"/>
  <c r="BH386" i="10"/>
  <c r="BO393" i="10"/>
  <c r="BP394" i="10"/>
  <c r="AC355" i="10"/>
  <c r="M339" i="10"/>
  <c r="AW375" i="10"/>
  <c r="BL390" i="10"/>
  <c r="AN366" i="10"/>
  <c r="BS397" i="10"/>
  <c r="BT398" i="10"/>
  <c r="BT400" i="10" s="1"/>
  <c r="AL364" i="10"/>
  <c r="AX376" i="10"/>
  <c r="P342" i="10"/>
  <c r="AY377" i="10"/>
  <c r="AR370" i="10"/>
  <c r="BQ395" i="10"/>
  <c r="AF358" i="10"/>
  <c r="BD382" i="10"/>
  <c r="G333" i="10"/>
  <c r="U347" i="10"/>
  <c r="BM391" i="10"/>
  <c r="Y351" i="10"/>
  <c r="AU373" i="10"/>
  <c r="BJ388" i="10"/>
  <c r="AM365" i="10"/>
  <c r="BK389" i="10"/>
  <c r="AO367" i="10"/>
  <c r="E331" i="10"/>
  <c r="AJ362" i="10"/>
  <c r="AZ378" i="10"/>
  <c r="AV374" i="10"/>
  <c r="BA379" i="10"/>
  <c r="W349" i="10"/>
  <c r="AQ369" i="10"/>
  <c r="AE357" i="10"/>
  <c r="Z352" i="10"/>
  <c r="X350" i="10"/>
  <c r="BI387" i="10"/>
  <c r="U254" i="10"/>
  <c r="R251" i="10"/>
  <c r="I242" i="10"/>
  <c r="AH267" i="10"/>
  <c r="BQ302" i="10"/>
  <c r="J243" i="10"/>
  <c r="AI268" i="10"/>
  <c r="AQ276" i="10"/>
  <c r="E238" i="10"/>
  <c r="Q250" i="10"/>
  <c r="AK270" i="10"/>
  <c r="AU280" i="10"/>
  <c r="AZ285" i="10"/>
  <c r="BM298" i="10"/>
  <c r="BA286" i="10"/>
  <c r="N247" i="10"/>
  <c r="O248" i="10"/>
  <c r="AY284" i="10"/>
  <c r="AB261" i="10"/>
  <c r="BJ295" i="10"/>
  <c r="AF265" i="10"/>
  <c r="AD263" i="10"/>
  <c r="BD289" i="10"/>
  <c r="AV281" i="10"/>
  <c r="W256" i="10"/>
  <c r="M246" i="10"/>
  <c r="AO274" i="10"/>
  <c r="G240" i="10"/>
  <c r="S252" i="10"/>
  <c r="BK296" i="10"/>
  <c r="AP275" i="10"/>
  <c r="BB287" i="10"/>
  <c r="F239" i="10"/>
  <c r="L245" i="10"/>
  <c r="P249" i="10"/>
  <c r="K244" i="10"/>
  <c r="BC288" i="10"/>
  <c r="AJ269" i="10"/>
  <c r="BN299" i="10"/>
  <c r="AR277" i="10"/>
  <c r="BO300" i="10"/>
  <c r="BL297" i="10"/>
  <c r="H241" i="10"/>
  <c r="BF291" i="10"/>
  <c r="AC262" i="10"/>
  <c r="T253" i="10"/>
  <c r="AL271" i="10"/>
  <c r="AN273" i="10"/>
  <c r="AS278" i="10"/>
  <c r="BR303" i="10"/>
  <c r="AG266" i="10"/>
  <c r="Z259" i="10"/>
  <c r="Y258" i="10"/>
  <c r="AA260" i="10"/>
  <c r="BI294" i="10"/>
  <c r="D237" i="10"/>
  <c r="AX283" i="10"/>
  <c r="BG292" i="10"/>
  <c r="X257" i="10"/>
  <c r="AW282" i="10"/>
  <c r="BS304" i="10"/>
  <c r="BS306" i="10" s="1"/>
  <c r="AE264" i="10"/>
  <c r="BP301" i="10"/>
  <c r="AM272" i="10"/>
  <c r="AT279" i="10"/>
  <c r="BH293" i="10"/>
  <c r="BE290" i="10"/>
  <c r="V255" i="10"/>
  <c r="A37" i="10"/>
  <c r="AI36" i="10"/>
  <c r="B238" i="10"/>
  <c r="A237" i="10"/>
  <c r="N6" i="9"/>
  <c r="N17" i="9" s="1"/>
  <c r="B248" i="12" l="1"/>
  <c r="A247" i="12"/>
  <c r="C246" i="12"/>
  <c r="CA246" i="12" s="1"/>
  <c r="G45" i="12" s="1"/>
  <c r="H45" i="12" s="1"/>
  <c r="AN283" i="12"/>
  <c r="AH277" i="12"/>
  <c r="D247" i="12"/>
  <c r="AY294" i="12"/>
  <c r="BI304" i="12"/>
  <c r="BI306" i="12" s="1"/>
  <c r="BA296" i="12"/>
  <c r="BC298" i="12"/>
  <c r="AJ279" i="12"/>
  <c r="AF275" i="12"/>
  <c r="AE274" i="12"/>
  <c r="L255" i="12"/>
  <c r="BH303" i="12"/>
  <c r="AQ286" i="12"/>
  <c r="E248" i="12"/>
  <c r="AV291" i="12"/>
  <c r="AP285" i="12"/>
  <c r="BB297" i="12"/>
  <c r="AC272" i="12"/>
  <c r="M256" i="12"/>
  <c r="AS288" i="12"/>
  <c r="AO284" i="12"/>
  <c r="V265" i="12"/>
  <c r="J253" i="12"/>
  <c r="F249" i="12"/>
  <c r="AA270" i="12"/>
  <c r="BD299" i="12"/>
  <c r="AR287" i="12"/>
  <c r="O258" i="12"/>
  <c r="P259" i="12"/>
  <c r="X267" i="12"/>
  <c r="K254" i="12"/>
  <c r="AU290" i="12"/>
  <c r="AW292" i="12"/>
  <c r="Q260" i="12"/>
  <c r="BG302" i="12"/>
  <c r="G250" i="12"/>
  <c r="T263" i="12"/>
  <c r="AK280" i="12"/>
  <c r="AZ295" i="12"/>
  <c r="AL281" i="12"/>
  <c r="AB271" i="12"/>
  <c r="I252" i="12"/>
  <c r="AG276" i="12"/>
  <c r="AD273" i="12"/>
  <c r="R261" i="12"/>
  <c r="Y268" i="12"/>
  <c r="BE300" i="12"/>
  <c r="AX293" i="12"/>
  <c r="W266" i="12"/>
  <c r="N257" i="12"/>
  <c r="AM282" i="12"/>
  <c r="Z269" i="12"/>
  <c r="H251" i="12"/>
  <c r="U264" i="12"/>
  <c r="BF301" i="12"/>
  <c r="S262" i="12"/>
  <c r="AI278" i="12"/>
  <c r="AT289" i="12"/>
  <c r="B342" i="12"/>
  <c r="A341" i="12"/>
  <c r="F24" i="12"/>
  <c r="H28" i="12"/>
  <c r="I28" i="12" s="1"/>
  <c r="AI46" i="12"/>
  <c r="A47" i="12"/>
  <c r="E28" i="12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AN29" i="12"/>
  <c r="AY388" i="12"/>
  <c r="K348" i="12"/>
  <c r="AU384" i="12"/>
  <c r="G344" i="12"/>
  <c r="BG396" i="12"/>
  <c r="AI372" i="12"/>
  <c r="AE368" i="12"/>
  <c r="W360" i="12"/>
  <c r="AK374" i="12"/>
  <c r="BB391" i="12"/>
  <c r="N351" i="12"/>
  <c r="M350" i="12"/>
  <c r="AA364" i="12"/>
  <c r="S356" i="12"/>
  <c r="AJ373" i="12"/>
  <c r="AF369" i="12"/>
  <c r="AL375" i="12"/>
  <c r="O352" i="12"/>
  <c r="R355" i="12"/>
  <c r="AB365" i="12"/>
  <c r="D341" i="12"/>
  <c r="BI398" i="12"/>
  <c r="BI400" i="12" s="1"/>
  <c r="V359" i="12"/>
  <c r="J347" i="12"/>
  <c r="H345" i="12"/>
  <c r="AT383" i="12"/>
  <c r="U358" i="12"/>
  <c r="BA390" i="12"/>
  <c r="AH371" i="12"/>
  <c r="Q354" i="12"/>
  <c r="Y362" i="12"/>
  <c r="AZ389" i="12"/>
  <c r="BH397" i="12"/>
  <c r="E342" i="12"/>
  <c r="AG370" i="12"/>
  <c r="L349" i="12"/>
  <c r="AX387" i="12"/>
  <c r="AM376" i="12"/>
  <c r="AN377" i="12"/>
  <c r="AO378" i="12"/>
  <c r="BE394" i="12"/>
  <c r="T357" i="12"/>
  <c r="AR381" i="12"/>
  <c r="F343" i="12"/>
  <c r="BC392" i="12"/>
  <c r="AP379" i="12"/>
  <c r="AD367" i="12"/>
  <c r="BF395" i="12"/>
  <c r="AW386" i="12"/>
  <c r="AC366" i="12"/>
  <c r="AS382" i="12"/>
  <c r="AQ380" i="12"/>
  <c r="BD393" i="12"/>
  <c r="P353" i="12"/>
  <c r="I346" i="12"/>
  <c r="Z363" i="12"/>
  <c r="X361" i="12"/>
  <c r="AV385" i="12"/>
  <c r="C340" i="12"/>
  <c r="CA340" i="12" s="1"/>
  <c r="J45" i="12" s="1"/>
  <c r="CA339" i="12"/>
  <c r="AI37" i="10"/>
  <c r="A38" i="10"/>
  <c r="T254" i="10"/>
  <c r="H242" i="10"/>
  <c r="F240" i="10"/>
  <c r="I243" i="10"/>
  <c r="AJ270" i="10"/>
  <c r="AW283" i="10"/>
  <c r="V256" i="10"/>
  <c r="J244" i="10"/>
  <c r="AD264" i="10"/>
  <c r="E239" i="10"/>
  <c r="BC289" i="10"/>
  <c r="AA261" i="10"/>
  <c r="G241" i="10"/>
  <c r="AV282" i="10"/>
  <c r="AX284" i="10"/>
  <c r="BN300" i="10"/>
  <c r="AC263" i="10"/>
  <c r="S253" i="10"/>
  <c r="P250" i="10"/>
  <c r="BJ296" i="10"/>
  <c r="AR278" i="10"/>
  <c r="AO275" i="10"/>
  <c r="L246" i="10"/>
  <c r="BI295" i="10"/>
  <c r="BD290" i="10"/>
  <c r="AQ277" i="10"/>
  <c r="AG267" i="10"/>
  <c r="Y259" i="10"/>
  <c r="Z260" i="10"/>
  <c r="AB262" i="10"/>
  <c r="AL272" i="10"/>
  <c r="BH294" i="10"/>
  <c r="AI269" i="10"/>
  <c r="AM273" i="10"/>
  <c r="BE291" i="10"/>
  <c r="M247" i="10"/>
  <c r="AN274" i="10"/>
  <c r="BR304" i="10"/>
  <c r="BR306" i="10" s="1"/>
  <c r="N248" i="10"/>
  <c r="AS279" i="10"/>
  <c r="BG293" i="10"/>
  <c r="AE265" i="10"/>
  <c r="AZ286" i="10"/>
  <c r="AP276" i="10"/>
  <c r="BB288" i="10"/>
  <c r="BQ303" i="10"/>
  <c r="AU281" i="10"/>
  <c r="Q251" i="10"/>
  <c r="U255" i="10"/>
  <c r="D238" i="10"/>
  <c r="BM299" i="10"/>
  <c r="R252" i="10"/>
  <c r="BA287" i="10"/>
  <c r="BK297" i="10"/>
  <c r="AY285" i="10"/>
  <c r="K245" i="10"/>
  <c r="AT280" i="10"/>
  <c r="W257" i="10"/>
  <c r="BP302" i="10"/>
  <c r="AK271" i="10"/>
  <c r="BO301" i="10"/>
  <c r="X258" i="10"/>
  <c r="BL298" i="10"/>
  <c r="BF292" i="10"/>
  <c r="AH268" i="10"/>
  <c r="O249" i="10"/>
  <c r="AF266" i="10"/>
  <c r="AE358" i="10"/>
  <c r="O342" i="10"/>
  <c r="L339" i="10"/>
  <c r="G334" i="10"/>
  <c r="R345" i="10"/>
  <c r="U348" i="10"/>
  <c r="V349" i="10"/>
  <c r="BF385" i="10"/>
  <c r="BQ396" i="10"/>
  <c r="AH361" i="10"/>
  <c r="BB381" i="10"/>
  <c r="D331" i="10"/>
  <c r="AS372" i="10"/>
  <c r="T347" i="10"/>
  <c r="BC382" i="10"/>
  <c r="Z353" i="10"/>
  <c r="BI388" i="10"/>
  <c r="I336" i="10"/>
  <c r="BG386" i="10"/>
  <c r="AM366" i="10"/>
  <c r="H335" i="10"/>
  <c r="BD383" i="10"/>
  <c r="AT373" i="10"/>
  <c r="BN393" i="10"/>
  <c r="BH387" i="10"/>
  <c r="AQ370" i="10"/>
  <c r="AU374" i="10"/>
  <c r="BS398" i="10"/>
  <c r="BS400" i="10" s="1"/>
  <c r="BR397" i="10"/>
  <c r="AF359" i="10"/>
  <c r="AY378" i="10"/>
  <c r="P343" i="10"/>
  <c r="AX377" i="10"/>
  <c r="BJ389" i="10"/>
  <c r="AJ363" i="10"/>
  <c r="AZ379" i="10"/>
  <c r="AG360" i="10"/>
  <c r="AR371" i="10"/>
  <c r="AB355" i="10"/>
  <c r="AN367" i="10"/>
  <c r="BP395" i="10"/>
  <c r="BM392" i="10"/>
  <c r="X351" i="10"/>
  <c r="BL391" i="10"/>
  <c r="J337" i="10"/>
  <c r="BA380" i="10"/>
  <c r="W350" i="10"/>
  <c r="AL365" i="10"/>
  <c r="BE384" i="10"/>
  <c r="M340" i="10"/>
  <c r="E332" i="10"/>
  <c r="S346" i="10"/>
  <c r="AK364" i="10"/>
  <c r="AA354" i="10"/>
  <c r="N341" i="10"/>
  <c r="F333" i="10"/>
  <c r="AC356" i="10"/>
  <c r="BK390" i="10"/>
  <c r="AP369" i="10"/>
  <c r="AO368" i="10"/>
  <c r="AV375" i="10"/>
  <c r="Q344" i="10"/>
  <c r="BO394" i="10"/>
  <c r="AW376" i="10"/>
  <c r="AI362" i="10"/>
  <c r="K338" i="10"/>
  <c r="Y352" i="10"/>
  <c r="AD357" i="10"/>
  <c r="B239" i="10"/>
  <c r="A238" i="10"/>
  <c r="A331" i="10"/>
  <c r="B332" i="10"/>
  <c r="O6" i="9"/>
  <c r="BD300" i="12" l="1"/>
  <c r="BE301" i="12"/>
  <c r="P260" i="12"/>
  <c r="AQ287" i="12"/>
  <c r="AH278" i="12"/>
  <c r="T264" i="12"/>
  <c r="I253" i="12"/>
  <c r="AA271" i="12"/>
  <c r="S263" i="12"/>
  <c r="Y269" i="12"/>
  <c r="AU291" i="12"/>
  <c r="AL282" i="12"/>
  <c r="K255" i="12"/>
  <c r="BG303" i="12"/>
  <c r="C247" i="12"/>
  <c r="CA247" i="12" s="1"/>
  <c r="AV292" i="12"/>
  <c r="AF276" i="12"/>
  <c r="W267" i="12"/>
  <c r="AY295" i="12"/>
  <c r="O259" i="12"/>
  <c r="E249" i="12"/>
  <c r="AT290" i="12"/>
  <c r="R262" i="12"/>
  <c r="AO285" i="12"/>
  <c r="L256" i="12"/>
  <c r="AJ280" i="12"/>
  <c r="H252" i="12"/>
  <c r="G251" i="12"/>
  <c r="AD274" i="12"/>
  <c r="D248" i="12"/>
  <c r="Z270" i="12"/>
  <c r="AP286" i="12"/>
  <c r="F250" i="12"/>
  <c r="BB298" i="12"/>
  <c r="AS289" i="12"/>
  <c r="N258" i="12"/>
  <c r="AC273" i="12"/>
  <c r="AK281" i="12"/>
  <c r="BH304" i="12"/>
  <c r="BH306" i="12" s="1"/>
  <c r="V266" i="12"/>
  <c r="BF302" i="12"/>
  <c r="J254" i="12"/>
  <c r="AM283" i="12"/>
  <c r="AE275" i="12"/>
  <c r="AB272" i="12"/>
  <c r="AN284" i="12"/>
  <c r="BA297" i="12"/>
  <c r="U265" i="12"/>
  <c r="AR288" i="12"/>
  <c r="AZ296" i="12"/>
  <c r="M257" i="12"/>
  <c r="BC299" i="12"/>
  <c r="AI279" i="12"/>
  <c r="AW293" i="12"/>
  <c r="AG277" i="12"/>
  <c r="AX294" i="12"/>
  <c r="Q261" i="12"/>
  <c r="X268" i="12"/>
  <c r="A248" i="12"/>
  <c r="B249" i="12"/>
  <c r="P6" i="9"/>
  <c r="P17" i="9" s="1"/>
  <c r="C17" i="9" s="1"/>
  <c r="O17" i="9"/>
  <c r="J44" i="12"/>
  <c r="D29" i="12"/>
  <c r="I29" i="12" s="1"/>
  <c r="K28" i="12"/>
  <c r="O29" i="12"/>
  <c r="AN30" i="12"/>
  <c r="AI47" i="12"/>
  <c r="A48" i="12"/>
  <c r="G46" i="12"/>
  <c r="AU385" i="12"/>
  <c r="AE369" i="12"/>
  <c r="AA365" i="12"/>
  <c r="O353" i="12"/>
  <c r="AQ381" i="12"/>
  <c r="G345" i="12"/>
  <c r="AK375" i="12"/>
  <c r="N352" i="12"/>
  <c r="T358" i="12"/>
  <c r="I347" i="12"/>
  <c r="K349" i="12"/>
  <c r="X362" i="12"/>
  <c r="J348" i="12"/>
  <c r="Q355" i="12"/>
  <c r="AP380" i="12"/>
  <c r="P354" i="12"/>
  <c r="Y363" i="12"/>
  <c r="AO379" i="12"/>
  <c r="BH398" i="12"/>
  <c r="BH400" i="12" s="1"/>
  <c r="V360" i="12"/>
  <c r="BA391" i="12"/>
  <c r="BB392" i="12"/>
  <c r="BF396" i="12"/>
  <c r="R356" i="12"/>
  <c r="AF370" i="12"/>
  <c r="U359" i="12"/>
  <c r="BD394" i="12"/>
  <c r="AR382" i="12"/>
  <c r="AS383" i="12"/>
  <c r="F344" i="12"/>
  <c r="AL376" i="12"/>
  <c r="BC393" i="12"/>
  <c r="AI373" i="12"/>
  <c r="Z364" i="12"/>
  <c r="AH372" i="12"/>
  <c r="AN378" i="12"/>
  <c r="AW387" i="12"/>
  <c r="AZ390" i="12"/>
  <c r="AY389" i="12"/>
  <c r="AX388" i="12"/>
  <c r="M351" i="12"/>
  <c r="H346" i="12"/>
  <c r="L350" i="12"/>
  <c r="AM377" i="12"/>
  <c r="D342" i="12"/>
  <c r="BE395" i="12"/>
  <c r="AB366" i="12"/>
  <c r="AD368" i="12"/>
  <c r="AT384" i="12"/>
  <c r="W361" i="12"/>
  <c r="S357" i="12"/>
  <c r="BG397" i="12"/>
  <c r="AV386" i="12"/>
  <c r="E343" i="12"/>
  <c r="AG371" i="12"/>
  <c r="AJ374" i="12"/>
  <c r="AC367" i="12"/>
  <c r="C341" i="12"/>
  <c r="CA341" i="12" s="1"/>
  <c r="J46" i="12" s="1"/>
  <c r="E44" i="12"/>
  <c r="E45" i="12" s="1"/>
  <c r="A342" i="12"/>
  <c r="B343" i="12"/>
  <c r="A239" i="10"/>
  <c r="B240" i="10"/>
  <c r="AD265" i="10"/>
  <c r="AF267" i="10"/>
  <c r="AU282" i="10"/>
  <c r="AX285" i="10"/>
  <c r="K246" i="10"/>
  <c r="F241" i="10"/>
  <c r="BE292" i="10"/>
  <c r="N249" i="10"/>
  <c r="AC264" i="10"/>
  <c r="BM300" i="10"/>
  <c r="AV283" i="10"/>
  <c r="L247" i="10"/>
  <c r="AJ271" i="10"/>
  <c r="BH295" i="10"/>
  <c r="D239" i="10"/>
  <c r="H243" i="10"/>
  <c r="AK272" i="10"/>
  <c r="V257" i="10"/>
  <c r="BC290" i="10"/>
  <c r="X259" i="10"/>
  <c r="Y260" i="10"/>
  <c r="AH269" i="10"/>
  <c r="BD291" i="10"/>
  <c r="Q252" i="10"/>
  <c r="M248" i="10"/>
  <c r="I244" i="10"/>
  <c r="P251" i="10"/>
  <c r="AN275" i="10"/>
  <c r="AZ287" i="10"/>
  <c r="Z261" i="10"/>
  <c r="S254" i="10"/>
  <c r="AW284" i="10"/>
  <c r="BI296" i="10"/>
  <c r="BB289" i="10"/>
  <c r="AS280" i="10"/>
  <c r="BA288" i="10"/>
  <c r="BO302" i="10"/>
  <c r="AM274" i="10"/>
  <c r="BJ297" i="10"/>
  <c r="J245" i="10"/>
  <c r="AI270" i="10"/>
  <c r="AA262" i="10"/>
  <c r="T255" i="10"/>
  <c r="G242" i="10"/>
  <c r="BQ304" i="10"/>
  <c r="BQ306" i="10" s="1"/>
  <c r="AT281" i="10"/>
  <c r="E240" i="10"/>
  <c r="R253" i="10"/>
  <c r="O250" i="10"/>
  <c r="BK298" i="10"/>
  <c r="BL299" i="10"/>
  <c r="AR279" i="10"/>
  <c r="AO276" i="10"/>
  <c r="BN301" i="10"/>
  <c r="BP303" i="10"/>
  <c r="BF293" i="10"/>
  <c r="U256" i="10"/>
  <c r="AY286" i="10"/>
  <c r="AQ278" i="10"/>
  <c r="AL273" i="10"/>
  <c r="AG268" i="10"/>
  <c r="AP277" i="10"/>
  <c r="W258" i="10"/>
  <c r="AB263" i="10"/>
  <c r="AE266" i="10"/>
  <c r="BG294" i="10"/>
  <c r="B333" i="10"/>
  <c r="A332" i="10"/>
  <c r="AI38" i="10"/>
  <c r="A39" i="10"/>
  <c r="M341" i="10"/>
  <c r="G335" i="10"/>
  <c r="P344" i="10"/>
  <c r="K339" i="10"/>
  <c r="AC357" i="10"/>
  <c r="AP370" i="10"/>
  <c r="AH362" i="10"/>
  <c r="F334" i="10"/>
  <c r="BN394" i="10"/>
  <c r="I337" i="10"/>
  <c r="U349" i="10"/>
  <c r="J338" i="10"/>
  <c r="AT374" i="10"/>
  <c r="BF386" i="10"/>
  <c r="AS373" i="10"/>
  <c r="AG361" i="10"/>
  <c r="BE385" i="10"/>
  <c r="BQ397" i="10"/>
  <c r="AF360" i="10"/>
  <c r="BA381" i="10"/>
  <c r="BH388" i="10"/>
  <c r="X352" i="10"/>
  <c r="D332" i="10"/>
  <c r="AW377" i="10"/>
  <c r="AO369" i="10"/>
  <c r="AV376" i="10"/>
  <c r="AY379" i="10"/>
  <c r="BK391" i="10"/>
  <c r="BP396" i="10"/>
  <c r="E333" i="10"/>
  <c r="S347" i="10"/>
  <c r="AU375" i="10"/>
  <c r="R346" i="10"/>
  <c r="AD358" i="10"/>
  <c r="AR372" i="10"/>
  <c r="BI389" i="10"/>
  <c r="BB382" i="10"/>
  <c r="N342" i="10"/>
  <c r="AM367" i="10"/>
  <c r="AB356" i="10"/>
  <c r="AZ380" i="10"/>
  <c r="BL392" i="10"/>
  <c r="AJ364" i="10"/>
  <c r="H336" i="10"/>
  <c r="Z354" i="10"/>
  <c r="V350" i="10"/>
  <c r="BD384" i="10"/>
  <c r="Q345" i="10"/>
  <c r="AI363" i="10"/>
  <c r="AQ371" i="10"/>
  <c r="BC383" i="10"/>
  <c r="T348" i="10"/>
  <c r="BO395" i="10"/>
  <c r="AX378" i="10"/>
  <c r="BG387" i="10"/>
  <c r="BM393" i="10"/>
  <c r="Y353" i="10"/>
  <c r="AK365" i="10"/>
  <c r="O343" i="10"/>
  <c r="BR398" i="10"/>
  <c r="BR400" i="10" s="1"/>
  <c r="AE359" i="10"/>
  <c r="BJ390" i="10"/>
  <c r="AN368" i="10"/>
  <c r="AA355" i="10"/>
  <c r="AL366" i="10"/>
  <c r="L340" i="10"/>
  <c r="W351" i="10"/>
  <c r="A249" i="12" l="1"/>
  <c r="B250" i="12"/>
  <c r="AH279" i="12"/>
  <c r="BD301" i="12"/>
  <c r="R263" i="12"/>
  <c r="U266" i="12"/>
  <c r="AI280" i="12"/>
  <c r="AP287" i="12"/>
  <c r="BF303" i="12"/>
  <c r="Q262" i="12"/>
  <c r="AE276" i="12"/>
  <c r="T265" i="12"/>
  <c r="D249" i="12"/>
  <c r="AF277" i="12"/>
  <c r="AS290" i="12"/>
  <c r="K256" i="12"/>
  <c r="C248" i="12"/>
  <c r="CA248" i="12" s="1"/>
  <c r="G47" i="12" s="1"/>
  <c r="H47" i="12" s="1"/>
  <c r="P261" i="12"/>
  <c r="O260" i="12"/>
  <c r="BA298" i="12"/>
  <c r="AC274" i="12"/>
  <c r="E250" i="12"/>
  <c r="BE302" i="12"/>
  <c r="AG278" i="12"/>
  <c r="AW294" i="12"/>
  <c r="X269" i="12"/>
  <c r="J255" i="12"/>
  <c r="L257" i="12"/>
  <c r="F251" i="12"/>
  <c r="AQ288" i="12"/>
  <c r="AX295" i="12"/>
  <c r="AD275" i="12"/>
  <c r="AT291" i="12"/>
  <c r="BC300" i="12"/>
  <c r="AK282" i="12"/>
  <c r="AB273" i="12"/>
  <c r="AV293" i="12"/>
  <c r="AR289" i="12"/>
  <c r="AY296" i="12"/>
  <c r="Y270" i="12"/>
  <c r="BB299" i="12"/>
  <c r="BG304" i="12"/>
  <c r="BG306" i="12" s="1"/>
  <c r="AL283" i="12"/>
  <c r="AN285" i="12"/>
  <c r="H253" i="12"/>
  <c r="AO286" i="12"/>
  <c r="N259" i="12"/>
  <c r="I254" i="12"/>
  <c r="S264" i="12"/>
  <c r="AU292" i="12"/>
  <c r="V267" i="12"/>
  <c r="AA272" i="12"/>
  <c r="AZ297" i="12"/>
  <c r="AJ281" i="12"/>
  <c r="W268" i="12"/>
  <c r="AM284" i="12"/>
  <c r="M258" i="12"/>
  <c r="Z271" i="12"/>
  <c r="G252" i="12"/>
  <c r="E46" i="12"/>
  <c r="H46" i="12"/>
  <c r="AI374" i="12"/>
  <c r="AM378" i="12"/>
  <c r="AY390" i="12"/>
  <c r="AA366" i="12"/>
  <c r="W362" i="12"/>
  <c r="M352" i="12"/>
  <c r="K350" i="12"/>
  <c r="U360" i="12"/>
  <c r="V361" i="12"/>
  <c r="T359" i="12"/>
  <c r="BA392" i="12"/>
  <c r="G346" i="12"/>
  <c r="N353" i="12"/>
  <c r="S358" i="12"/>
  <c r="E344" i="12"/>
  <c r="AO380" i="12"/>
  <c r="AJ375" i="12"/>
  <c r="AV387" i="12"/>
  <c r="F345" i="12"/>
  <c r="I348" i="12"/>
  <c r="BF397" i="12"/>
  <c r="X363" i="12"/>
  <c r="AB367" i="12"/>
  <c r="AR383" i="12"/>
  <c r="AS384" i="12"/>
  <c r="AU386" i="12"/>
  <c r="H347" i="12"/>
  <c r="AN379" i="12"/>
  <c r="Q356" i="12"/>
  <c r="AG372" i="12"/>
  <c r="BB393" i="12"/>
  <c r="AP381" i="12"/>
  <c r="P355" i="12"/>
  <c r="L351" i="12"/>
  <c r="AT385" i="12"/>
  <c r="R357" i="12"/>
  <c r="BD395" i="12"/>
  <c r="O354" i="12"/>
  <c r="AF371" i="12"/>
  <c r="J349" i="12"/>
  <c r="Y364" i="12"/>
  <c r="AZ391" i="12"/>
  <c r="AL377" i="12"/>
  <c r="AW388" i="12"/>
  <c r="AD369" i="12"/>
  <c r="BC394" i="12"/>
  <c r="AK376" i="12"/>
  <c r="D343" i="12"/>
  <c r="AX389" i="12"/>
  <c r="AC368" i="12"/>
  <c r="AE370" i="12"/>
  <c r="AH373" i="12"/>
  <c r="Z365" i="12"/>
  <c r="BE396" i="12"/>
  <c r="BG398" i="12"/>
  <c r="BG400" i="12" s="1"/>
  <c r="AQ382" i="12"/>
  <c r="C342" i="12"/>
  <c r="CA342" i="12" s="1"/>
  <c r="J47" i="12" s="1"/>
  <c r="O30" i="12"/>
  <c r="AN31" i="12"/>
  <c r="M28" i="12"/>
  <c r="L28" i="12"/>
  <c r="K29" i="12"/>
  <c r="D30" i="12"/>
  <c r="I30" i="12" s="1"/>
  <c r="A49" i="12"/>
  <c r="AI48" i="12"/>
  <c r="A343" i="12"/>
  <c r="B344" i="12"/>
  <c r="AI39" i="10"/>
  <c r="A40" i="10"/>
  <c r="G336" i="10"/>
  <c r="D333" i="10"/>
  <c r="M342" i="10"/>
  <c r="W352" i="10"/>
  <c r="BN395" i="10"/>
  <c r="I338" i="10"/>
  <c r="AS374" i="10"/>
  <c r="AD359" i="10"/>
  <c r="AG362" i="10"/>
  <c r="U350" i="10"/>
  <c r="AT375" i="10"/>
  <c r="BE386" i="10"/>
  <c r="BQ398" i="10"/>
  <c r="BQ400" i="10" s="1"/>
  <c r="T349" i="10"/>
  <c r="BC384" i="10"/>
  <c r="BG388" i="10"/>
  <c r="AW378" i="10"/>
  <c r="F335" i="10"/>
  <c r="BB383" i="10"/>
  <c r="V351" i="10"/>
  <c r="K340" i="10"/>
  <c r="BA382" i="10"/>
  <c r="AU376" i="10"/>
  <c r="Y354" i="10"/>
  <c r="N343" i="10"/>
  <c r="R347" i="10"/>
  <c r="AP371" i="10"/>
  <c r="BI390" i="10"/>
  <c r="AB357" i="10"/>
  <c r="BD385" i="10"/>
  <c r="BM394" i="10"/>
  <c r="AV377" i="10"/>
  <c r="AC358" i="10"/>
  <c r="BO396" i="10"/>
  <c r="Z355" i="10"/>
  <c r="P345" i="10"/>
  <c r="O344" i="10"/>
  <c r="AN369" i="10"/>
  <c r="AF361" i="10"/>
  <c r="AO370" i="10"/>
  <c r="J339" i="10"/>
  <c r="L341" i="10"/>
  <c r="AL367" i="10"/>
  <c r="BP397" i="10"/>
  <c r="AQ372" i="10"/>
  <c r="X353" i="10"/>
  <c r="BF387" i="10"/>
  <c r="Q346" i="10"/>
  <c r="AE360" i="10"/>
  <c r="BH389" i="10"/>
  <c r="E334" i="10"/>
  <c r="AJ365" i="10"/>
  <c r="AX379" i="10"/>
  <c r="AH363" i="10"/>
  <c r="AA356" i="10"/>
  <c r="S348" i="10"/>
  <c r="H337" i="10"/>
  <c r="AI364" i="10"/>
  <c r="AZ381" i="10"/>
  <c r="AK366" i="10"/>
  <c r="BL393" i="10"/>
  <c r="AR373" i="10"/>
  <c r="BJ391" i="10"/>
  <c r="AM368" i="10"/>
  <c r="BK392" i="10"/>
  <c r="AY380" i="10"/>
  <c r="A333" i="10"/>
  <c r="B334" i="10"/>
  <c r="A240" i="10"/>
  <c r="B241" i="10"/>
  <c r="BB290" i="10"/>
  <c r="AG269" i="10"/>
  <c r="AN276" i="10"/>
  <c r="T256" i="10"/>
  <c r="N250" i="10"/>
  <c r="H244" i="10"/>
  <c r="BD292" i="10"/>
  <c r="K247" i="10"/>
  <c r="R254" i="10"/>
  <c r="AP278" i="10"/>
  <c r="S255" i="10"/>
  <c r="Y261" i="10"/>
  <c r="AB264" i="10"/>
  <c r="BL300" i="10"/>
  <c r="X260" i="10"/>
  <c r="AU283" i="10"/>
  <c r="AF268" i="10"/>
  <c r="D240" i="10"/>
  <c r="AX286" i="10"/>
  <c r="BN302" i="10"/>
  <c r="BC291" i="10"/>
  <c r="AV284" i="10"/>
  <c r="BH296" i="10"/>
  <c r="AW285" i="10"/>
  <c r="BJ298" i="10"/>
  <c r="AO277" i="10"/>
  <c r="BM301" i="10"/>
  <c r="M249" i="10"/>
  <c r="W259" i="10"/>
  <c r="E241" i="10"/>
  <c r="Q253" i="10"/>
  <c r="AC265" i="10"/>
  <c r="AZ288" i="10"/>
  <c r="AL274" i="10"/>
  <c r="BP304" i="10"/>
  <c r="BP306" i="10" s="1"/>
  <c r="G243" i="10"/>
  <c r="Z262" i="10"/>
  <c r="AR280" i="10"/>
  <c r="BE293" i="10"/>
  <c r="AQ279" i="10"/>
  <c r="O251" i="10"/>
  <c r="BK299" i="10"/>
  <c r="U257" i="10"/>
  <c r="I245" i="10"/>
  <c r="AI271" i="10"/>
  <c r="AH270" i="10"/>
  <c r="AK273" i="10"/>
  <c r="V258" i="10"/>
  <c r="BG295" i="10"/>
  <c r="BA289" i="10"/>
  <c r="BI297" i="10"/>
  <c r="BF294" i="10"/>
  <c r="AA263" i="10"/>
  <c r="AT282" i="10"/>
  <c r="AY287" i="10"/>
  <c r="AM275" i="10"/>
  <c r="L248" i="10"/>
  <c r="J246" i="10"/>
  <c r="F242" i="10"/>
  <c r="AE267" i="10"/>
  <c r="AJ272" i="10"/>
  <c r="P252" i="10"/>
  <c r="AD266" i="10"/>
  <c r="BO303" i="10"/>
  <c r="AS281" i="10"/>
  <c r="B251" i="12" l="1"/>
  <c r="A250" i="12"/>
  <c r="H254" i="12"/>
  <c r="AH280" i="12"/>
  <c r="I255" i="12"/>
  <c r="AA273" i="12"/>
  <c r="BC301" i="12"/>
  <c r="AQ289" i="12"/>
  <c r="K257" i="12"/>
  <c r="G253" i="12"/>
  <c r="AI281" i="12"/>
  <c r="AU293" i="12"/>
  <c r="M259" i="12"/>
  <c r="AC275" i="12"/>
  <c r="Y271" i="12"/>
  <c r="T266" i="12"/>
  <c r="AV294" i="12"/>
  <c r="AF278" i="12"/>
  <c r="AX296" i="12"/>
  <c r="Q263" i="12"/>
  <c r="U267" i="12"/>
  <c r="D250" i="12"/>
  <c r="AW295" i="12"/>
  <c r="AL284" i="12"/>
  <c r="AY297" i="12"/>
  <c r="AT292" i="12"/>
  <c r="S265" i="12"/>
  <c r="AZ298" i="12"/>
  <c r="BB300" i="12"/>
  <c r="N260" i="12"/>
  <c r="X270" i="12"/>
  <c r="P262" i="12"/>
  <c r="AB274" i="12"/>
  <c r="L258" i="12"/>
  <c r="AS291" i="12"/>
  <c r="V268" i="12"/>
  <c r="AG279" i="12"/>
  <c r="AM285" i="12"/>
  <c r="AJ282" i="12"/>
  <c r="W269" i="12"/>
  <c r="F252" i="12"/>
  <c r="AD276" i="12"/>
  <c r="AN286" i="12"/>
  <c r="C249" i="12"/>
  <c r="CA249" i="12" s="1"/>
  <c r="G48" i="12" s="1"/>
  <c r="H48" i="12" s="1"/>
  <c r="Z272" i="12"/>
  <c r="J256" i="12"/>
  <c r="AP288" i="12"/>
  <c r="AO287" i="12"/>
  <c r="AR290" i="12"/>
  <c r="BA299" i="12"/>
  <c r="R264" i="12"/>
  <c r="BF304" i="12"/>
  <c r="BF306" i="12" s="1"/>
  <c r="AK283" i="12"/>
  <c r="BE303" i="12"/>
  <c r="AE277" i="12"/>
  <c r="E251" i="12"/>
  <c r="O261" i="12"/>
  <c r="BD302" i="12"/>
  <c r="AQ383" i="12"/>
  <c r="AS385" i="12"/>
  <c r="AI375" i="12"/>
  <c r="M353" i="12"/>
  <c r="K351" i="12"/>
  <c r="S359" i="12"/>
  <c r="AE371" i="12"/>
  <c r="O355" i="12"/>
  <c r="AA367" i="12"/>
  <c r="G347" i="12"/>
  <c r="W363" i="12"/>
  <c r="H348" i="12"/>
  <c r="AJ376" i="12"/>
  <c r="E345" i="12"/>
  <c r="AK377" i="12"/>
  <c r="AL378" i="12"/>
  <c r="Z366" i="12"/>
  <c r="BB394" i="12"/>
  <c r="BA393" i="12"/>
  <c r="AY391" i="12"/>
  <c r="X364" i="12"/>
  <c r="AN380" i="12"/>
  <c r="AW389" i="12"/>
  <c r="AB368" i="12"/>
  <c r="AV388" i="12"/>
  <c r="AG373" i="12"/>
  <c r="AO381" i="12"/>
  <c r="AH374" i="12"/>
  <c r="AX390" i="12"/>
  <c r="P356" i="12"/>
  <c r="BF398" i="12"/>
  <c r="BF400" i="12" s="1"/>
  <c r="AM379" i="12"/>
  <c r="BC395" i="12"/>
  <c r="I349" i="12"/>
  <c r="AC369" i="12"/>
  <c r="AU387" i="12"/>
  <c r="BD396" i="12"/>
  <c r="L352" i="12"/>
  <c r="AZ392" i="12"/>
  <c r="F346" i="12"/>
  <c r="V362" i="12"/>
  <c r="U361" i="12"/>
  <c r="AT386" i="12"/>
  <c r="Q357" i="12"/>
  <c r="J350" i="12"/>
  <c r="R358" i="12"/>
  <c r="Y365" i="12"/>
  <c r="D344" i="12"/>
  <c r="T360" i="12"/>
  <c r="AR384" i="12"/>
  <c r="N354" i="12"/>
  <c r="AP382" i="12"/>
  <c r="AF372" i="12"/>
  <c r="BE397" i="12"/>
  <c r="AD370" i="12"/>
  <c r="C343" i="12"/>
  <c r="CA343" i="12" s="1"/>
  <c r="J48" i="12" s="1"/>
  <c r="B345" i="12"/>
  <c r="A344" i="12"/>
  <c r="L29" i="12"/>
  <c r="M29" i="12"/>
  <c r="AL28" i="12"/>
  <c r="A50" i="12"/>
  <c r="AI49" i="12"/>
  <c r="O31" i="12"/>
  <c r="AN32" i="12"/>
  <c r="D31" i="12"/>
  <c r="I31" i="12" s="1"/>
  <c r="K30" i="12"/>
  <c r="E47" i="12"/>
  <c r="A41" i="10"/>
  <c r="AI40" i="10"/>
  <c r="K341" i="10"/>
  <c r="AE361" i="10"/>
  <c r="G337" i="10"/>
  <c r="E335" i="10"/>
  <c r="J340" i="10"/>
  <c r="AH364" i="10"/>
  <c r="V352" i="10"/>
  <c r="I339" i="10"/>
  <c r="U351" i="10"/>
  <c r="F336" i="10"/>
  <c r="BB384" i="10"/>
  <c r="BN396" i="10"/>
  <c r="BC385" i="10"/>
  <c r="AK367" i="10"/>
  <c r="AP372" i="10"/>
  <c r="AO371" i="10"/>
  <c r="X354" i="10"/>
  <c r="M343" i="10"/>
  <c r="AW379" i="10"/>
  <c r="H338" i="10"/>
  <c r="BP398" i="10"/>
  <c r="BP400" i="10" s="1"/>
  <c r="AJ366" i="10"/>
  <c r="BH390" i="10"/>
  <c r="AF362" i="10"/>
  <c r="BM395" i="10"/>
  <c r="BO397" i="10"/>
  <c r="AS375" i="10"/>
  <c r="AU377" i="10"/>
  <c r="AD360" i="10"/>
  <c r="W353" i="10"/>
  <c r="BG389" i="10"/>
  <c r="Y355" i="10"/>
  <c r="AL368" i="10"/>
  <c r="T350" i="10"/>
  <c r="BJ392" i="10"/>
  <c r="N344" i="10"/>
  <c r="AT376" i="10"/>
  <c r="AV378" i="10"/>
  <c r="BL394" i="10"/>
  <c r="AG363" i="10"/>
  <c r="AC359" i="10"/>
  <c r="S349" i="10"/>
  <c r="P346" i="10"/>
  <c r="AR374" i="10"/>
  <c r="AZ382" i="10"/>
  <c r="R348" i="10"/>
  <c r="D334" i="10"/>
  <c r="BK393" i="10"/>
  <c r="BD386" i="10"/>
  <c r="BA383" i="10"/>
  <c r="AQ373" i="10"/>
  <c r="AB358" i="10"/>
  <c r="L342" i="10"/>
  <c r="BF388" i="10"/>
  <c r="Q347" i="10"/>
  <c r="AN370" i="10"/>
  <c r="AA357" i="10"/>
  <c r="AY381" i="10"/>
  <c r="BE387" i="10"/>
  <c r="O345" i="10"/>
  <c r="BI391" i="10"/>
  <c r="AX380" i="10"/>
  <c r="Z356" i="10"/>
  <c r="AM369" i="10"/>
  <c r="AI365" i="10"/>
  <c r="W260" i="10"/>
  <c r="AD267" i="10"/>
  <c r="L249" i="10"/>
  <c r="I246" i="10"/>
  <c r="AI272" i="10"/>
  <c r="BJ299" i="10"/>
  <c r="Y262" i="10"/>
  <c r="AT283" i="10"/>
  <c r="G244" i="10"/>
  <c r="AF269" i="10"/>
  <c r="D241" i="10"/>
  <c r="V259" i="10"/>
  <c r="F243" i="10"/>
  <c r="AX287" i="10"/>
  <c r="BN303" i="10"/>
  <c r="AZ289" i="10"/>
  <c r="X261" i="10"/>
  <c r="AA264" i="10"/>
  <c r="AB265" i="10"/>
  <c r="BD293" i="10"/>
  <c r="AE268" i="10"/>
  <c r="M250" i="10"/>
  <c r="AN277" i="10"/>
  <c r="AM276" i="10"/>
  <c r="Z263" i="10"/>
  <c r="T257" i="10"/>
  <c r="H245" i="10"/>
  <c r="AL275" i="10"/>
  <c r="AO278" i="10"/>
  <c r="AQ280" i="10"/>
  <c r="O252" i="10"/>
  <c r="AW286" i="10"/>
  <c r="U258" i="10"/>
  <c r="AV285" i="10"/>
  <c r="AK274" i="10"/>
  <c r="BH297" i="10"/>
  <c r="AP279" i="10"/>
  <c r="BB291" i="10"/>
  <c r="K248" i="10"/>
  <c r="BI298" i="10"/>
  <c r="BM302" i="10"/>
  <c r="J247" i="10"/>
  <c r="AH271" i="10"/>
  <c r="BG296" i="10"/>
  <c r="BC292" i="10"/>
  <c r="AS282" i="10"/>
  <c r="P253" i="10"/>
  <c r="E242" i="10"/>
  <c r="AR281" i="10"/>
  <c r="BK300" i="10"/>
  <c r="BO304" i="10"/>
  <c r="BO306" i="10" s="1"/>
  <c r="AC266" i="10"/>
  <c r="N251" i="10"/>
  <c r="Q254" i="10"/>
  <c r="S256" i="10"/>
  <c r="AJ273" i="10"/>
  <c r="AY288" i="10"/>
  <c r="BL301" i="10"/>
  <c r="AU284" i="10"/>
  <c r="BA290" i="10"/>
  <c r="R255" i="10"/>
  <c r="BE294" i="10"/>
  <c r="AG270" i="10"/>
  <c r="BF295" i="10"/>
  <c r="B242" i="10"/>
  <c r="A241" i="10"/>
  <c r="B335" i="10"/>
  <c r="A334" i="10"/>
  <c r="S17" i="9"/>
  <c r="AP289" i="12" l="1"/>
  <c r="K258" i="12"/>
  <c r="E252" i="12"/>
  <c r="AT293" i="12"/>
  <c r="P263" i="12"/>
  <c r="M260" i="12"/>
  <c r="AO288" i="12"/>
  <c r="AD277" i="12"/>
  <c r="BB301" i="12"/>
  <c r="AE278" i="12"/>
  <c r="AY298" i="12"/>
  <c r="AH281" i="12"/>
  <c r="G254" i="12"/>
  <c r="R265" i="12"/>
  <c r="BD303" i="12"/>
  <c r="H255" i="12"/>
  <c r="Z273" i="12"/>
  <c r="Y272" i="12"/>
  <c r="AM286" i="12"/>
  <c r="U268" i="12"/>
  <c r="AI282" i="12"/>
  <c r="AU294" i="12"/>
  <c r="AS292" i="12"/>
  <c r="BC302" i="12"/>
  <c r="N261" i="12"/>
  <c r="AA274" i="12"/>
  <c r="AC276" i="12"/>
  <c r="J257" i="12"/>
  <c r="Q264" i="12"/>
  <c r="X271" i="12"/>
  <c r="AR291" i="12"/>
  <c r="I256" i="12"/>
  <c r="O262" i="12"/>
  <c r="AK284" i="12"/>
  <c r="D251" i="12"/>
  <c r="T267" i="12"/>
  <c r="BA300" i="12"/>
  <c r="AZ299" i="12"/>
  <c r="V269" i="12"/>
  <c r="W270" i="12"/>
  <c r="AB275" i="12"/>
  <c r="AF279" i="12"/>
  <c r="AV295" i="12"/>
  <c r="AN287" i="12"/>
  <c r="AW296" i="12"/>
  <c r="AX297" i="12"/>
  <c r="AL285" i="12"/>
  <c r="AQ290" i="12"/>
  <c r="AJ283" i="12"/>
  <c r="BE304" i="12"/>
  <c r="BE306" i="12" s="1"/>
  <c r="L259" i="12"/>
  <c r="S266" i="12"/>
  <c r="AG280" i="12"/>
  <c r="F253" i="12"/>
  <c r="C250" i="12"/>
  <c r="CA250" i="12" s="1"/>
  <c r="G49" i="12" s="1"/>
  <c r="H49" i="12" s="1"/>
  <c r="B252" i="12"/>
  <c r="A251" i="12"/>
  <c r="E48" i="12"/>
  <c r="A51" i="12"/>
  <c r="AI50" i="12"/>
  <c r="L30" i="12"/>
  <c r="M30" i="12"/>
  <c r="P28" i="12"/>
  <c r="O32" i="12"/>
  <c r="AN33" i="12"/>
  <c r="B346" i="12"/>
  <c r="A345" i="12"/>
  <c r="K31" i="12"/>
  <c r="D32" i="12"/>
  <c r="I32" i="12" s="1"/>
  <c r="AL29" i="12"/>
  <c r="AI376" i="12"/>
  <c r="W364" i="12"/>
  <c r="S360" i="12"/>
  <c r="O356" i="12"/>
  <c r="AQ384" i="12"/>
  <c r="AA368" i="12"/>
  <c r="K352" i="12"/>
  <c r="AL379" i="12"/>
  <c r="N355" i="12"/>
  <c r="F347" i="12"/>
  <c r="E346" i="12"/>
  <c r="AM380" i="12"/>
  <c r="AZ393" i="12"/>
  <c r="V363" i="12"/>
  <c r="AJ377" i="12"/>
  <c r="AB369" i="12"/>
  <c r="G348" i="12"/>
  <c r="AE372" i="12"/>
  <c r="D345" i="12"/>
  <c r="AS386" i="12"/>
  <c r="AD371" i="12"/>
  <c r="P357" i="12"/>
  <c r="Q358" i="12"/>
  <c r="Y366" i="12"/>
  <c r="H349" i="12"/>
  <c r="AV389" i="12"/>
  <c r="R359" i="12"/>
  <c r="AX391" i="12"/>
  <c r="BE398" i="12"/>
  <c r="BE400" i="12" s="1"/>
  <c r="AH375" i="12"/>
  <c r="Z367" i="12"/>
  <c r="X365" i="12"/>
  <c r="L353" i="12"/>
  <c r="AC370" i="12"/>
  <c r="AF373" i="12"/>
  <c r="AW390" i="12"/>
  <c r="AY392" i="12"/>
  <c r="J351" i="12"/>
  <c r="U362" i="12"/>
  <c r="BC396" i="12"/>
  <c r="BB395" i="12"/>
  <c r="BD397" i="12"/>
  <c r="I350" i="12"/>
  <c r="AT387" i="12"/>
  <c r="AU388" i="12"/>
  <c r="M354" i="12"/>
  <c r="AK378" i="12"/>
  <c r="AP383" i="12"/>
  <c r="AN381" i="12"/>
  <c r="AO382" i="12"/>
  <c r="AG374" i="12"/>
  <c r="AR385" i="12"/>
  <c r="T361" i="12"/>
  <c r="BA394" i="12"/>
  <c r="C344" i="12"/>
  <c r="CA344" i="12" s="1"/>
  <c r="A335" i="10"/>
  <c r="B336" i="10"/>
  <c r="AI41" i="10"/>
  <c r="A42" i="10"/>
  <c r="J248" i="10"/>
  <c r="W261" i="10"/>
  <c r="N252" i="10"/>
  <c r="R256" i="10"/>
  <c r="L250" i="10"/>
  <c r="X262" i="10"/>
  <c r="I247" i="10"/>
  <c r="G245" i="10"/>
  <c r="BL302" i="10"/>
  <c r="AO279" i="10"/>
  <c r="AE269" i="10"/>
  <c r="Y263" i="10"/>
  <c r="AR282" i="10"/>
  <c r="BD294" i="10"/>
  <c r="BC293" i="10"/>
  <c r="U259" i="10"/>
  <c r="M251" i="10"/>
  <c r="AA265" i="10"/>
  <c r="AM277" i="10"/>
  <c r="AY289" i="10"/>
  <c r="F244" i="10"/>
  <c r="AP280" i="10"/>
  <c r="AQ281" i="10"/>
  <c r="E243" i="10"/>
  <c r="BB292" i="10"/>
  <c r="BA291" i="10"/>
  <c r="O253" i="10"/>
  <c r="AF270" i="10"/>
  <c r="AU285" i="10"/>
  <c r="AV286" i="10"/>
  <c r="BK301" i="10"/>
  <c r="AT284" i="10"/>
  <c r="AW287" i="10"/>
  <c r="BE295" i="10"/>
  <c r="S257" i="10"/>
  <c r="D242" i="10"/>
  <c r="AL276" i="10"/>
  <c r="AH272" i="10"/>
  <c r="V260" i="10"/>
  <c r="Q255" i="10"/>
  <c r="AB266" i="10"/>
  <c r="AD268" i="10"/>
  <c r="AJ274" i="10"/>
  <c r="P254" i="10"/>
  <c r="AI273" i="10"/>
  <c r="BJ300" i="10"/>
  <c r="H246" i="10"/>
  <c r="AG271" i="10"/>
  <c r="AS283" i="10"/>
  <c r="AX288" i="10"/>
  <c r="AN278" i="10"/>
  <c r="BH298" i="10"/>
  <c r="T258" i="10"/>
  <c r="K249" i="10"/>
  <c r="AC267" i="10"/>
  <c r="BG297" i="10"/>
  <c r="AZ290" i="10"/>
  <c r="Z264" i="10"/>
  <c r="BF296" i="10"/>
  <c r="AK275" i="10"/>
  <c r="BM303" i="10"/>
  <c r="BN304" i="10"/>
  <c r="BN306" i="10" s="1"/>
  <c r="BI299" i="10"/>
  <c r="B243" i="10"/>
  <c r="A242" i="10"/>
  <c r="O346" i="10"/>
  <c r="S350" i="10"/>
  <c r="D335" i="10"/>
  <c r="K342" i="10"/>
  <c r="AA358" i="10"/>
  <c r="N345" i="10"/>
  <c r="AP373" i="10"/>
  <c r="AH365" i="10"/>
  <c r="F337" i="10"/>
  <c r="BN397" i="10"/>
  <c r="AT377" i="10"/>
  <c r="BF389" i="10"/>
  <c r="M344" i="10"/>
  <c r="I340" i="10"/>
  <c r="J341" i="10"/>
  <c r="E336" i="10"/>
  <c r="L343" i="10"/>
  <c r="AQ374" i="10"/>
  <c r="BC386" i="10"/>
  <c r="AI366" i="10"/>
  <c r="R349" i="10"/>
  <c r="AD361" i="10"/>
  <c r="BE388" i="10"/>
  <c r="BA384" i="10"/>
  <c r="H339" i="10"/>
  <c r="AF363" i="10"/>
  <c r="BD387" i="10"/>
  <c r="Q348" i="10"/>
  <c r="AO372" i="10"/>
  <c r="AJ367" i="10"/>
  <c r="G338" i="10"/>
  <c r="Y356" i="10"/>
  <c r="BB385" i="10"/>
  <c r="AG364" i="10"/>
  <c r="AR375" i="10"/>
  <c r="U352" i="10"/>
  <c r="X355" i="10"/>
  <c r="AU378" i="10"/>
  <c r="AW380" i="10"/>
  <c r="P347" i="10"/>
  <c r="BL395" i="10"/>
  <c r="AY382" i="10"/>
  <c r="BK394" i="10"/>
  <c r="V353" i="10"/>
  <c r="BO398" i="10"/>
  <c r="BO400" i="10" s="1"/>
  <c r="AX381" i="10"/>
  <c r="AS376" i="10"/>
  <c r="AC360" i="10"/>
  <c r="AV379" i="10"/>
  <c r="T351" i="10"/>
  <c r="BI392" i="10"/>
  <c r="BH391" i="10"/>
  <c r="AE362" i="10"/>
  <c r="BG390" i="10"/>
  <c r="AN371" i="10"/>
  <c r="AZ383" i="10"/>
  <c r="AM370" i="10"/>
  <c r="Z357" i="10"/>
  <c r="BM396" i="10"/>
  <c r="AB359" i="10"/>
  <c r="AK368" i="10"/>
  <c r="BJ393" i="10"/>
  <c r="W354" i="10"/>
  <c r="AL369" i="10"/>
  <c r="A252" i="12" l="1"/>
  <c r="B253" i="12"/>
  <c r="AN288" i="12"/>
  <c r="BD304" i="12"/>
  <c r="BD306" i="12" s="1"/>
  <c r="J258" i="12"/>
  <c r="AO289" i="12"/>
  <c r="AS293" i="12"/>
  <c r="AD278" i="12"/>
  <c r="BB302" i="12"/>
  <c r="AZ300" i="12"/>
  <c r="AQ291" i="12"/>
  <c r="D252" i="12"/>
  <c r="AH282" i="12"/>
  <c r="BC303" i="12"/>
  <c r="AE279" i="12"/>
  <c r="AF280" i="12"/>
  <c r="I257" i="12"/>
  <c r="Y273" i="12"/>
  <c r="AM287" i="12"/>
  <c r="AG281" i="12"/>
  <c r="AC277" i="12"/>
  <c r="U269" i="12"/>
  <c r="M261" i="12"/>
  <c r="W271" i="12"/>
  <c r="AW297" i="12"/>
  <c r="F254" i="12"/>
  <c r="Z274" i="12"/>
  <c r="AK285" i="12"/>
  <c r="AP290" i="12"/>
  <c r="R266" i="12"/>
  <c r="P264" i="12"/>
  <c r="AJ284" i="12"/>
  <c r="K259" i="12"/>
  <c r="O263" i="12"/>
  <c r="BA301" i="12"/>
  <c r="L260" i="12"/>
  <c r="S267" i="12"/>
  <c r="V270" i="12"/>
  <c r="AX298" i="12"/>
  <c r="AL286" i="12"/>
  <c r="E253" i="12"/>
  <c r="AR292" i="12"/>
  <c r="X272" i="12"/>
  <c r="H256" i="12"/>
  <c r="AV296" i="12"/>
  <c r="T268" i="12"/>
  <c r="Q265" i="12"/>
  <c r="N262" i="12"/>
  <c r="AU295" i="12"/>
  <c r="AB276" i="12"/>
  <c r="AA275" i="12"/>
  <c r="AY299" i="12"/>
  <c r="G255" i="12"/>
  <c r="AT294" i="12"/>
  <c r="AI283" i="12"/>
  <c r="C251" i="12"/>
  <c r="CA251" i="12" s="1"/>
  <c r="G50" i="12" s="1"/>
  <c r="H50" i="12" s="1"/>
  <c r="B347" i="12"/>
  <c r="A346" i="12"/>
  <c r="O33" i="12"/>
  <c r="AN34" i="12"/>
  <c r="A52" i="12"/>
  <c r="AI51" i="12"/>
  <c r="M31" i="12"/>
  <c r="L31" i="12"/>
  <c r="P29" i="12"/>
  <c r="J49" i="12"/>
  <c r="AE373" i="12"/>
  <c r="AA369" i="12"/>
  <c r="AU389" i="12"/>
  <c r="AY393" i="12"/>
  <c r="S361" i="12"/>
  <c r="AM381" i="12"/>
  <c r="M355" i="12"/>
  <c r="E347" i="12"/>
  <c r="K353" i="12"/>
  <c r="O357" i="12"/>
  <c r="AK379" i="12"/>
  <c r="AT388" i="12"/>
  <c r="AI377" i="12"/>
  <c r="AD372" i="12"/>
  <c r="Y367" i="12"/>
  <c r="U363" i="12"/>
  <c r="Z368" i="12"/>
  <c r="F348" i="12"/>
  <c r="AL380" i="12"/>
  <c r="BA395" i="12"/>
  <c r="X366" i="12"/>
  <c r="AW391" i="12"/>
  <c r="AX392" i="12"/>
  <c r="AC371" i="12"/>
  <c r="Q359" i="12"/>
  <c r="L354" i="12"/>
  <c r="N356" i="12"/>
  <c r="AH376" i="12"/>
  <c r="H350" i="12"/>
  <c r="V364" i="12"/>
  <c r="J352" i="12"/>
  <c r="AB370" i="12"/>
  <c r="G349" i="12"/>
  <c r="AP384" i="12"/>
  <c r="AN382" i="12"/>
  <c r="W365" i="12"/>
  <c r="AG375" i="12"/>
  <c r="BD398" i="12"/>
  <c r="BD400" i="12" s="1"/>
  <c r="D346" i="12"/>
  <c r="R360" i="12"/>
  <c r="AF374" i="12"/>
  <c r="AJ378" i="12"/>
  <c r="BC397" i="12"/>
  <c r="T362" i="12"/>
  <c r="AR386" i="12"/>
  <c r="AZ394" i="12"/>
  <c r="P358" i="12"/>
  <c r="AQ385" i="12"/>
  <c r="BB396" i="12"/>
  <c r="AV390" i="12"/>
  <c r="AO383" i="12"/>
  <c r="I351" i="12"/>
  <c r="AS387" i="12"/>
  <c r="C345" i="12"/>
  <c r="CA345" i="12" s="1"/>
  <c r="J50" i="12" s="1"/>
  <c r="Q28" i="12"/>
  <c r="R28" i="12" s="1"/>
  <c r="K32" i="12"/>
  <c r="D33" i="12"/>
  <c r="I33" i="12" s="1"/>
  <c r="AL30" i="12"/>
  <c r="A243" i="10"/>
  <c r="B244" i="10"/>
  <c r="A43" i="10"/>
  <c r="AI42" i="10"/>
  <c r="A336" i="10"/>
  <c r="B337" i="10"/>
  <c r="AW381" i="10"/>
  <c r="D336" i="10"/>
  <c r="Z358" i="10"/>
  <c r="AZ384" i="10"/>
  <c r="AQ375" i="10"/>
  <c r="M345" i="10"/>
  <c r="G339" i="10"/>
  <c r="AS377" i="10"/>
  <c r="V354" i="10"/>
  <c r="AG365" i="10"/>
  <c r="F338" i="10"/>
  <c r="I341" i="10"/>
  <c r="U353" i="10"/>
  <c r="AT378" i="10"/>
  <c r="BF390" i="10"/>
  <c r="AH366" i="10"/>
  <c r="AD362" i="10"/>
  <c r="BB386" i="10"/>
  <c r="R350" i="10"/>
  <c r="AC361" i="10"/>
  <c r="BA385" i="10"/>
  <c r="Y357" i="10"/>
  <c r="BE389" i="10"/>
  <c r="T352" i="10"/>
  <c r="AR376" i="10"/>
  <c r="BD388" i="10"/>
  <c r="AM371" i="10"/>
  <c r="AO373" i="10"/>
  <c r="L344" i="10"/>
  <c r="AJ368" i="10"/>
  <c r="AB360" i="10"/>
  <c r="BM397" i="10"/>
  <c r="X356" i="10"/>
  <c r="AI367" i="10"/>
  <c r="AP374" i="10"/>
  <c r="P348" i="10"/>
  <c r="AU379" i="10"/>
  <c r="AY383" i="10"/>
  <c r="AK369" i="10"/>
  <c r="AF364" i="10"/>
  <c r="BC387" i="10"/>
  <c r="K343" i="10"/>
  <c r="BK395" i="10"/>
  <c r="AX382" i="10"/>
  <c r="W355" i="10"/>
  <c r="Q349" i="10"/>
  <c r="AV380" i="10"/>
  <c r="AN372" i="10"/>
  <c r="H340" i="10"/>
  <c r="N346" i="10"/>
  <c r="BH392" i="10"/>
  <c r="BG391" i="10"/>
  <c r="O347" i="10"/>
  <c r="E337" i="10"/>
  <c r="AA359" i="10"/>
  <c r="AE363" i="10"/>
  <c r="BN398" i="10"/>
  <c r="BN400" i="10" s="1"/>
  <c r="S351" i="10"/>
  <c r="BL396" i="10"/>
  <c r="BJ394" i="10"/>
  <c r="J342" i="10"/>
  <c r="AL370" i="10"/>
  <c r="BI393" i="10"/>
  <c r="BE296" i="10"/>
  <c r="AP281" i="10"/>
  <c r="AH273" i="10"/>
  <c r="X263" i="10"/>
  <c r="AG272" i="10"/>
  <c r="Q256" i="10"/>
  <c r="P255" i="10"/>
  <c r="K250" i="10"/>
  <c r="E244" i="10"/>
  <c r="T259" i="10"/>
  <c r="H247" i="10"/>
  <c r="S258" i="10"/>
  <c r="G246" i="10"/>
  <c r="AM278" i="10"/>
  <c r="AB267" i="10"/>
  <c r="AF271" i="10"/>
  <c r="BI300" i="10"/>
  <c r="AK276" i="10"/>
  <c r="R257" i="10"/>
  <c r="AD269" i="10"/>
  <c r="AI274" i="10"/>
  <c r="BD295" i="10"/>
  <c r="BA292" i="10"/>
  <c r="BM304" i="10"/>
  <c r="BM306" i="10" s="1"/>
  <c r="AA266" i="10"/>
  <c r="Y264" i="10"/>
  <c r="AZ291" i="10"/>
  <c r="AX289" i="10"/>
  <c r="AC268" i="10"/>
  <c r="AE270" i="10"/>
  <c r="BH299" i="10"/>
  <c r="BL303" i="10"/>
  <c r="BJ301" i="10"/>
  <c r="AR283" i="10"/>
  <c r="BK302" i="10"/>
  <c r="F245" i="10"/>
  <c r="J249" i="10"/>
  <c r="BF297" i="10"/>
  <c r="M252" i="10"/>
  <c r="AN279" i="10"/>
  <c r="BB293" i="10"/>
  <c r="BC294" i="10"/>
  <c r="AS284" i="10"/>
  <c r="O254" i="10"/>
  <c r="AL277" i="10"/>
  <c r="AT285" i="10"/>
  <c r="AQ282" i="10"/>
  <c r="U260" i="10"/>
  <c r="BG298" i="10"/>
  <c r="AW288" i="10"/>
  <c r="V261" i="10"/>
  <c r="L251" i="10"/>
  <c r="AU286" i="10"/>
  <c r="AY290" i="10"/>
  <c r="AJ275" i="10"/>
  <c r="AV287" i="10"/>
  <c r="AO280" i="10"/>
  <c r="I248" i="10"/>
  <c r="Z265" i="10"/>
  <c r="W262" i="10"/>
  <c r="N253" i="10"/>
  <c r="D243" i="10"/>
  <c r="B254" i="12" l="1"/>
  <c r="A253" i="12"/>
  <c r="AX299" i="12"/>
  <c r="X273" i="12"/>
  <c r="AB277" i="12"/>
  <c r="AC278" i="12"/>
  <c r="AA276" i="12"/>
  <c r="U270" i="12"/>
  <c r="AM288" i="12"/>
  <c r="K260" i="12"/>
  <c r="F255" i="12"/>
  <c r="W272" i="12"/>
  <c r="AW298" i="12"/>
  <c r="AJ285" i="12"/>
  <c r="Z275" i="12"/>
  <c r="C252" i="12"/>
  <c r="CA252" i="12" s="1"/>
  <c r="G51" i="12" s="1"/>
  <c r="H51" i="12" s="1"/>
  <c r="AF281" i="12"/>
  <c r="J259" i="12"/>
  <c r="T269" i="12"/>
  <c r="S268" i="12"/>
  <c r="AO290" i="12"/>
  <c r="AT295" i="12"/>
  <c r="O264" i="12"/>
  <c r="L261" i="12"/>
  <c r="E254" i="12"/>
  <c r="AS294" i="12"/>
  <c r="N263" i="12"/>
  <c r="AP291" i="12"/>
  <c r="AQ292" i="12"/>
  <c r="P265" i="12"/>
  <c r="AV297" i="12"/>
  <c r="D253" i="12"/>
  <c r="AL287" i="12"/>
  <c r="I258" i="12"/>
  <c r="BC304" i="12"/>
  <c r="BC306" i="12" s="1"/>
  <c r="AI284" i="12"/>
  <c r="AZ301" i="12"/>
  <c r="BA302" i="12"/>
  <c r="M262" i="12"/>
  <c r="G256" i="12"/>
  <c r="AU296" i="12"/>
  <c r="AH283" i="12"/>
  <c r="H257" i="12"/>
  <c r="AN289" i="12"/>
  <c r="AG282" i="12"/>
  <c r="BB303" i="12"/>
  <c r="AE280" i="12"/>
  <c r="V271" i="12"/>
  <c r="AY300" i="12"/>
  <c r="AR293" i="12"/>
  <c r="R267" i="12"/>
  <c r="Y274" i="12"/>
  <c r="AK286" i="12"/>
  <c r="Q266" i="12"/>
  <c r="AD279" i="12"/>
  <c r="AL31" i="12"/>
  <c r="P31" i="12" s="1"/>
  <c r="Q31" i="12" s="1"/>
  <c r="R31" i="12" s="1"/>
  <c r="P30" i="12"/>
  <c r="Q30" i="12" s="1"/>
  <c r="R30" i="12" s="1"/>
  <c r="AQ386" i="12"/>
  <c r="AA370" i="12"/>
  <c r="K354" i="12"/>
  <c r="E348" i="12"/>
  <c r="BC398" i="12"/>
  <c r="BC400" i="12" s="1"/>
  <c r="AU390" i="12"/>
  <c r="N357" i="12"/>
  <c r="W366" i="12"/>
  <c r="M356" i="12"/>
  <c r="AK380" i="12"/>
  <c r="AG376" i="12"/>
  <c r="AP385" i="12"/>
  <c r="H351" i="12"/>
  <c r="AV391" i="12"/>
  <c r="AZ395" i="12"/>
  <c r="U364" i="12"/>
  <c r="G350" i="12"/>
  <c r="AY394" i="12"/>
  <c r="BA396" i="12"/>
  <c r="AH377" i="12"/>
  <c r="P359" i="12"/>
  <c r="T363" i="12"/>
  <c r="J353" i="12"/>
  <c r="AF375" i="12"/>
  <c r="S362" i="12"/>
  <c r="Q360" i="12"/>
  <c r="F349" i="12"/>
  <c r="O358" i="12"/>
  <c r="Z369" i="12"/>
  <c r="R361" i="12"/>
  <c r="AX393" i="12"/>
  <c r="AW392" i="12"/>
  <c r="D347" i="12"/>
  <c r="V365" i="12"/>
  <c r="AL381" i="12"/>
  <c r="AM382" i="12"/>
  <c r="AI378" i="12"/>
  <c r="AS388" i="12"/>
  <c r="X367" i="12"/>
  <c r="AR387" i="12"/>
  <c r="AC372" i="12"/>
  <c r="AN383" i="12"/>
  <c r="I352" i="12"/>
  <c r="AJ379" i="12"/>
  <c r="AE374" i="12"/>
  <c r="AD373" i="12"/>
  <c r="L355" i="12"/>
  <c r="BB397" i="12"/>
  <c r="AB371" i="12"/>
  <c r="AT389" i="12"/>
  <c r="AO384" i="12"/>
  <c r="Y368" i="12"/>
  <c r="C346" i="12"/>
  <c r="CA346" i="12" s="1"/>
  <c r="J51" i="12" s="1"/>
  <c r="D34" i="12"/>
  <c r="I34" i="12" s="1"/>
  <c r="K33" i="12"/>
  <c r="S28" i="12"/>
  <c r="Q29" i="12"/>
  <c r="O34" i="12"/>
  <c r="AN35" i="12"/>
  <c r="L32" i="12"/>
  <c r="M32" i="12"/>
  <c r="AI52" i="12"/>
  <c r="A53" i="12"/>
  <c r="E49" i="12"/>
  <c r="E50" i="12" s="1"/>
  <c r="B348" i="12"/>
  <c r="A347" i="12"/>
  <c r="AI43" i="10"/>
  <c r="A44" i="10"/>
  <c r="A244" i="10"/>
  <c r="B245" i="10"/>
  <c r="G340" i="10"/>
  <c r="M346" i="10"/>
  <c r="BE390" i="10"/>
  <c r="AS378" i="10"/>
  <c r="AT379" i="10"/>
  <c r="BB387" i="10"/>
  <c r="R351" i="10"/>
  <c r="U354" i="10"/>
  <c r="J343" i="10"/>
  <c r="AH367" i="10"/>
  <c r="AG366" i="10"/>
  <c r="Q350" i="10"/>
  <c r="X357" i="10"/>
  <c r="AJ369" i="10"/>
  <c r="BH393" i="10"/>
  <c r="BG392" i="10"/>
  <c r="AF365" i="10"/>
  <c r="BM398" i="10"/>
  <c r="BM400" i="10" s="1"/>
  <c r="AL371" i="10"/>
  <c r="BF391" i="10"/>
  <c r="AY384" i="10"/>
  <c r="AI368" i="10"/>
  <c r="AK370" i="10"/>
  <c r="K344" i="10"/>
  <c r="V355" i="10"/>
  <c r="AW382" i="10"/>
  <c r="BI394" i="10"/>
  <c r="I342" i="10"/>
  <c r="BA386" i="10"/>
  <c r="S352" i="10"/>
  <c r="AE364" i="10"/>
  <c r="N347" i="10"/>
  <c r="T353" i="10"/>
  <c r="AX383" i="10"/>
  <c r="AR377" i="10"/>
  <c r="AU380" i="10"/>
  <c r="AN373" i="10"/>
  <c r="AD363" i="10"/>
  <c r="AC362" i="10"/>
  <c r="L345" i="10"/>
  <c r="E338" i="10"/>
  <c r="Y358" i="10"/>
  <c r="Z359" i="10"/>
  <c r="BJ395" i="10"/>
  <c r="AM372" i="10"/>
  <c r="O348" i="10"/>
  <c r="AP375" i="10"/>
  <c r="AV381" i="10"/>
  <c r="AQ376" i="10"/>
  <c r="BC388" i="10"/>
  <c r="BL397" i="10"/>
  <c r="W356" i="10"/>
  <c r="F339" i="10"/>
  <c r="H341" i="10"/>
  <c r="AO374" i="10"/>
  <c r="D337" i="10"/>
  <c r="BK396" i="10"/>
  <c r="P349" i="10"/>
  <c r="AB361" i="10"/>
  <c r="AZ385" i="10"/>
  <c r="BD389" i="10"/>
  <c r="AA360" i="10"/>
  <c r="AH274" i="10"/>
  <c r="U261" i="10"/>
  <c r="R258" i="10"/>
  <c r="O255" i="10"/>
  <c r="BC295" i="10"/>
  <c r="AB268" i="10"/>
  <c r="M253" i="10"/>
  <c r="AN280" i="10"/>
  <c r="AZ292" i="10"/>
  <c r="W263" i="10"/>
  <c r="AK277" i="10"/>
  <c r="AA267" i="10"/>
  <c r="D244" i="10"/>
  <c r="AE271" i="10"/>
  <c r="L252" i="10"/>
  <c r="X264" i="10"/>
  <c r="AX290" i="10"/>
  <c r="AD270" i="10"/>
  <c r="AM279" i="10"/>
  <c r="E245" i="10"/>
  <c r="AJ276" i="10"/>
  <c r="Z266" i="10"/>
  <c r="H248" i="10"/>
  <c r="AW289" i="10"/>
  <c r="BI301" i="10"/>
  <c r="AY291" i="10"/>
  <c r="AQ283" i="10"/>
  <c r="N254" i="10"/>
  <c r="BE297" i="10"/>
  <c r="J250" i="10"/>
  <c r="BF298" i="10"/>
  <c r="AI275" i="10"/>
  <c r="I249" i="10"/>
  <c r="T260" i="10"/>
  <c r="AO281" i="10"/>
  <c r="F246" i="10"/>
  <c r="BK303" i="10"/>
  <c r="AF272" i="10"/>
  <c r="AG273" i="10"/>
  <c r="AT286" i="10"/>
  <c r="AR284" i="10"/>
  <c r="BG299" i="10"/>
  <c r="BH300" i="10"/>
  <c r="BD296" i="10"/>
  <c r="BB294" i="10"/>
  <c r="BL304" i="10"/>
  <c r="BL306" i="10" s="1"/>
  <c r="K251" i="10"/>
  <c r="AP282" i="10"/>
  <c r="V262" i="10"/>
  <c r="AU287" i="10"/>
  <c r="AV288" i="10"/>
  <c r="AS285" i="10"/>
  <c r="G247" i="10"/>
  <c r="Q257" i="10"/>
  <c r="AC269" i="10"/>
  <c r="BJ302" i="10"/>
  <c r="BA293" i="10"/>
  <c r="AL278" i="10"/>
  <c r="Y265" i="10"/>
  <c r="S259" i="10"/>
  <c r="P256" i="10"/>
  <c r="A337" i="10"/>
  <c r="B338" i="10"/>
  <c r="AH284" i="12" l="1"/>
  <c r="R268" i="12"/>
  <c r="Z276" i="12"/>
  <c r="AL288" i="12"/>
  <c r="AJ286" i="12"/>
  <c r="AZ302" i="12"/>
  <c r="AS295" i="12"/>
  <c r="AI285" i="12"/>
  <c r="Y275" i="12"/>
  <c r="BA303" i="12"/>
  <c r="E255" i="12"/>
  <c r="AC279" i="12"/>
  <c r="AP292" i="12"/>
  <c r="X274" i="12"/>
  <c r="J260" i="12"/>
  <c r="AF282" i="12"/>
  <c r="BB304" i="12"/>
  <c r="BB306" i="12" s="1"/>
  <c r="AK287" i="12"/>
  <c r="N264" i="12"/>
  <c r="AO291" i="12"/>
  <c r="AG283" i="12"/>
  <c r="AW299" i="12"/>
  <c r="AY301" i="12"/>
  <c r="I259" i="12"/>
  <c r="K261" i="12"/>
  <c r="T270" i="12"/>
  <c r="H258" i="12"/>
  <c r="AN290" i="12"/>
  <c r="S269" i="12"/>
  <c r="U271" i="12"/>
  <c r="Q267" i="12"/>
  <c r="V272" i="12"/>
  <c r="AB278" i="12"/>
  <c r="AU297" i="12"/>
  <c r="G257" i="12"/>
  <c r="AR294" i="12"/>
  <c r="AT296" i="12"/>
  <c r="AE281" i="12"/>
  <c r="C253" i="12"/>
  <c r="CA253" i="12" s="1"/>
  <c r="G52" i="12" s="1"/>
  <c r="AV298" i="12"/>
  <c r="P266" i="12"/>
  <c r="D254" i="12"/>
  <c r="O265" i="12"/>
  <c r="AQ293" i="12"/>
  <c r="AM289" i="12"/>
  <c r="AA277" i="12"/>
  <c r="M263" i="12"/>
  <c r="L262" i="12"/>
  <c r="F256" i="12"/>
  <c r="AX300" i="12"/>
  <c r="AD280" i="12"/>
  <c r="W273" i="12"/>
  <c r="A254" i="12"/>
  <c r="B255" i="12"/>
  <c r="E51" i="12"/>
  <c r="O35" i="12"/>
  <c r="AN36" i="12"/>
  <c r="AI379" i="12"/>
  <c r="W367" i="12"/>
  <c r="S363" i="12"/>
  <c r="K355" i="12"/>
  <c r="AA371" i="12"/>
  <c r="G351" i="12"/>
  <c r="AM383" i="12"/>
  <c r="AU391" i="12"/>
  <c r="AD374" i="12"/>
  <c r="O359" i="12"/>
  <c r="M357" i="12"/>
  <c r="U365" i="12"/>
  <c r="AT390" i="12"/>
  <c r="L356" i="12"/>
  <c r="AX394" i="12"/>
  <c r="Q361" i="12"/>
  <c r="T364" i="12"/>
  <c r="AC373" i="12"/>
  <c r="N358" i="12"/>
  <c r="AY395" i="12"/>
  <c r="AN384" i="12"/>
  <c r="AG377" i="12"/>
  <c r="J354" i="12"/>
  <c r="AP386" i="12"/>
  <c r="X368" i="12"/>
  <c r="R362" i="12"/>
  <c r="AZ396" i="12"/>
  <c r="F350" i="12"/>
  <c r="V366" i="12"/>
  <c r="AV392" i="12"/>
  <c r="AQ387" i="12"/>
  <c r="AJ380" i="12"/>
  <c r="H352" i="12"/>
  <c r="BA397" i="12"/>
  <c r="AE375" i="12"/>
  <c r="Z370" i="12"/>
  <c r="AH378" i="12"/>
  <c r="AF376" i="12"/>
  <c r="D348" i="12"/>
  <c r="AR388" i="12"/>
  <c r="I353" i="12"/>
  <c r="AS389" i="12"/>
  <c r="AO385" i="12"/>
  <c r="E349" i="12"/>
  <c r="AW393" i="12"/>
  <c r="Y369" i="12"/>
  <c r="P360" i="12"/>
  <c r="AK381" i="12"/>
  <c r="AL382" i="12"/>
  <c r="AB372" i="12"/>
  <c r="BB398" i="12"/>
  <c r="BB400" i="12" s="1"/>
  <c r="C347" i="12"/>
  <c r="CA347" i="12" s="1"/>
  <c r="J52" i="12" s="1"/>
  <c r="AL32" i="12"/>
  <c r="A348" i="12"/>
  <c r="B349" i="12"/>
  <c r="S31" i="12"/>
  <c r="H52" i="12"/>
  <c r="R29" i="12"/>
  <c r="D35" i="12"/>
  <c r="I35" i="12" s="1"/>
  <c r="K34" i="12"/>
  <c r="AI53" i="12"/>
  <c r="A54" i="12"/>
  <c r="U28" i="12"/>
  <c r="T28" i="12"/>
  <c r="G15" i="17" s="1"/>
  <c r="AE28" i="12"/>
  <c r="M33" i="12"/>
  <c r="L33" i="12"/>
  <c r="S30" i="12"/>
  <c r="B339" i="10"/>
  <c r="A338" i="10"/>
  <c r="N348" i="10"/>
  <c r="BI395" i="10"/>
  <c r="D338" i="10"/>
  <c r="S353" i="10"/>
  <c r="W357" i="10"/>
  <c r="BB388" i="10"/>
  <c r="U355" i="10"/>
  <c r="AG367" i="10"/>
  <c r="AS379" i="10"/>
  <c r="F340" i="10"/>
  <c r="BE391" i="10"/>
  <c r="J344" i="10"/>
  <c r="V356" i="10"/>
  <c r="AH368" i="10"/>
  <c r="R352" i="10"/>
  <c r="AP376" i="10"/>
  <c r="AF366" i="10"/>
  <c r="BD390" i="10"/>
  <c r="AQ377" i="10"/>
  <c r="AK371" i="10"/>
  <c r="AO375" i="10"/>
  <c r="AI369" i="10"/>
  <c r="BC389" i="10"/>
  <c r="Z360" i="10"/>
  <c r="I343" i="10"/>
  <c r="H342" i="10"/>
  <c r="AJ370" i="10"/>
  <c r="AV382" i="10"/>
  <c r="Y359" i="10"/>
  <c r="AR378" i="10"/>
  <c r="BH394" i="10"/>
  <c r="L346" i="10"/>
  <c r="BF392" i="10"/>
  <c r="E339" i="10"/>
  <c r="Q351" i="10"/>
  <c r="BJ396" i="10"/>
  <c r="AY385" i="10"/>
  <c r="AN374" i="10"/>
  <c r="X358" i="10"/>
  <c r="BG393" i="10"/>
  <c r="AA361" i="10"/>
  <c r="M347" i="10"/>
  <c r="P350" i="10"/>
  <c r="K345" i="10"/>
  <c r="AT380" i="10"/>
  <c r="AX384" i="10"/>
  <c r="BA387" i="10"/>
  <c r="AW383" i="10"/>
  <c r="AB362" i="10"/>
  <c r="AZ386" i="10"/>
  <c r="BL398" i="10"/>
  <c r="BL400" i="10" s="1"/>
  <c r="AD364" i="10"/>
  <c r="AC363" i="10"/>
  <c r="G341" i="10"/>
  <c r="AL372" i="10"/>
  <c r="AE365" i="10"/>
  <c r="T354" i="10"/>
  <c r="AM373" i="10"/>
  <c r="AU381" i="10"/>
  <c r="BK397" i="10"/>
  <c r="O349" i="10"/>
  <c r="AF273" i="10"/>
  <c r="J251" i="10"/>
  <c r="T261" i="10"/>
  <c r="AA268" i="10"/>
  <c r="V263" i="10"/>
  <c r="AI276" i="10"/>
  <c r="K252" i="10"/>
  <c r="R259" i="10"/>
  <c r="BA294" i="10"/>
  <c r="L253" i="10"/>
  <c r="O256" i="10"/>
  <c r="AY292" i="10"/>
  <c r="AK278" i="10"/>
  <c r="AZ293" i="10"/>
  <c r="S260" i="10"/>
  <c r="P257" i="10"/>
  <c r="AN281" i="10"/>
  <c r="AL279" i="10"/>
  <c r="F247" i="10"/>
  <c r="AP283" i="10"/>
  <c r="BC296" i="10"/>
  <c r="AV289" i="10"/>
  <c r="AM280" i="10"/>
  <c r="BB295" i="10"/>
  <c r="Q258" i="10"/>
  <c r="AC270" i="10"/>
  <c r="AO282" i="10"/>
  <c r="G248" i="10"/>
  <c r="AE272" i="10"/>
  <c r="I250" i="10"/>
  <c r="AT287" i="10"/>
  <c r="BD297" i="10"/>
  <c r="AB269" i="10"/>
  <c r="W264" i="10"/>
  <c r="AG274" i="10"/>
  <c r="BG300" i="10"/>
  <c r="BJ303" i="10"/>
  <c r="AD271" i="10"/>
  <c r="D245" i="10"/>
  <c r="H249" i="10"/>
  <c r="U262" i="10"/>
  <c r="E246" i="10"/>
  <c r="X265" i="10"/>
  <c r="AW290" i="10"/>
  <c r="AS286" i="10"/>
  <c r="BH301" i="10"/>
  <c r="BE298" i="10"/>
  <c r="N255" i="10"/>
  <c r="AU288" i="10"/>
  <c r="AR285" i="10"/>
  <c r="AX291" i="10"/>
  <c r="Z267" i="10"/>
  <c r="M254" i="10"/>
  <c r="Y266" i="10"/>
  <c r="BK304" i="10"/>
  <c r="BK306" i="10" s="1"/>
  <c r="AH275" i="10"/>
  <c r="BF299" i="10"/>
  <c r="AQ284" i="10"/>
  <c r="BI302" i="10"/>
  <c r="AJ277" i="10"/>
  <c r="A245" i="10"/>
  <c r="B246" i="10"/>
  <c r="AI44" i="10"/>
  <c r="A45" i="10"/>
  <c r="B256" i="12" l="1"/>
  <c r="A255" i="12"/>
  <c r="AH285" i="12"/>
  <c r="X275" i="12"/>
  <c r="AQ294" i="12"/>
  <c r="AB279" i="12"/>
  <c r="S270" i="12"/>
  <c r="AJ287" i="12"/>
  <c r="BA304" i="12"/>
  <c r="BA306" i="12" s="1"/>
  <c r="AZ303" i="12"/>
  <c r="AC280" i="12"/>
  <c r="I260" i="12"/>
  <c r="G258" i="12"/>
  <c r="K262" i="12"/>
  <c r="AX301" i="12"/>
  <c r="Z277" i="12"/>
  <c r="AO292" i="12"/>
  <c r="AR295" i="12"/>
  <c r="E256" i="12"/>
  <c r="D255" i="12"/>
  <c r="AW300" i="12"/>
  <c r="AY302" i="12"/>
  <c r="AP293" i="12"/>
  <c r="AI286" i="12"/>
  <c r="AG284" i="12"/>
  <c r="W274" i="12"/>
  <c r="AA278" i="12"/>
  <c r="N265" i="12"/>
  <c r="R269" i="12"/>
  <c r="AN291" i="12"/>
  <c r="H259" i="12"/>
  <c r="M264" i="12"/>
  <c r="Q268" i="12"/>
  <c r="V273" i="12"/>
  <c r="AV299" i="12"/>
  <c r="AS296" i="12"/>
  <c r="AU298" i="12"/>
  <c r="AT297" i="12"/>
  <c r="AD281" i="12"/>
  <c r="F257" i="12"/>
  <c r="C254" i="12"/>
  <c r="CA254" i="12" s="1"/>
  <c r="G53" i="12" s="1"/>
  <c r="H53" i="12" s="1"/>
  <c r="P267" i="12"/>
  <c r="AF283" i="12"/>
  <c r="J261" i="12"/>
  <c r="AK288" i="12"/>
  <c r="AM290" i="12"/>
  <c r="Y276" i="12"/>
  <c r="L263" i="12"/>
  <c r="AE282" i="12"/>
  <c r="AL289" i="12"/>
  <c r="T271" i="12"/>
  <c r="U272" i="12"/>
  <c r="O266" i="12"/>
  <c r="AL33" i="12"/>
  <c r="P33" i="12" s="1"/>
  <c r="Q33" i="12" s="1"/>
  <c r="R33" i="12" s="1"/>
  <c r="S33" i="12" s="1"/>
  <c r="G18" i="17"/>
  <c r="E52" i="12"/>
  <c r="G15" i="11"/>
  <c r="D36" i="12"/>
  <c r="I36" i="12" s="1"/>
  <c r="K35" i="12"/>
  <c r="AI54" i="12"/>
  <c r="A55" i="12"/>
  <c r="A349" i="12"/>
  <c r="B350" i="12"/>
  <c r="P32" i="12"/>
  <c r="AH28" i="12"/>
  <c r="AG28" i="12"/>
  <c r="AG18" i="12" s="1"/>
  <c r="AG21" i="12" s="1"/>
  <c r="AH21" i="12" s="1"/>
  <c r="M34" i="12"/>
  <c r="L34" i="12"/>
  <c r="O36" i="12"/>
  <c r="AN37" i="12"/>
  <c r="U30" i="12"/>
  <c r="T30" i="12"/>
  <c r="I15" i="17" s="1"/>
  <c r="I18" i="17" s="1"/>
  <c r="AE30" i="12"/>
  <c r="AM384" i="12"/>
  <c r="AA372" i="12"/>
  <c r="G352" i="12"/>
  <c r="AY396" i="12"/>
  <c r="S364" i="12"/>
  <c r="E350" i="12"/>
  <c r="AS390" i="12"/>
  <c r="T365" i="12"/>
  <c r="AJ381" i="12"/>
  <c r="O360" i="12"/>
  <c r="AL383" i="12"/>
  <c r="U366" i="12"/>
  <c r="K356" i="12"/>
  <c r="W368" i="12"/>
  <c r="H353" i="12"/>
  <c r="J355" i="12"/>
  <c r="AX395" i="12"/>
  <c r="AW394" i="12"/>
  <c r="AB373" i="12"/>
  <c r="AR389" i="12"/>
  <c r="N359" i="12"/>
  <c r="AU392" i="12"/>
  <c r="AO386" i="12"/>
  <c r="AZ397" i="12"/>
  <c r="Z371" i="12"/>
  <c r="AN385" i="12"/>
  <c r="AC374" i="12"/>
  <c r="P361" i="12"/>
  <c r="I354" i="12"/>
  <c r="L357" i="12"/>
  <c r="V367" i="12"/>
  <c r="AK382" i="12"/>
  <c r="X369" i="12"/>
  <c r="AF377" i="12"/>
  <c r="Q362" i="12"/>
  <c r="M358" i="12"/>
  <c r="BA398" i="12"/>
  <c r="BA400" i="12" s="1"/>
  <c r="AE376" i="12"/>
  <c r="AP387" i="12"/>
  <c r="Y370" i="12"/>
  <c r="D349" i="12"/>
  <c r="AI380" i="12"/>
  <c r="AQ388" i="12"/>
  <c r="AG378" i="12"/>
  <c r="AT391" i="12"/>
  <c r="R363" i="12"/>
  <c r="AH379" i="12"/>
  <c r="AD375" i="12"/>
  <c r="F351" i="12"/>
  <c r="AV393" i="12"/>
  <c r="C348" i="12"/>
  <c r="CA348" i="12" s="1"/>
  <c r="J53" i="12" s="1"/>
  <c r="U31" i="12"/>
  <c r="T31" i="12"/>
  <c r="J15" i="17" s="1"/>
  <c r="J18" i="17" s="1"/>
  <c r="AE31" i="12"/>
  <c r="S29" i="12"/>
  <c r="L347" i="10"/>
  <c r="O350" i="10"/>
  <c r="Y360" i="10"/>
  <c r="G342" i="10"/>
  <c r="AD365" i="10"/>
  <c r="AS380" i="10"/>
  <c r="BB389" i="10"/>
  <c r="I344" i="10"/>
  <c r="BE392" i="10"/>
  <c r="AH369" i="10"/>
  <c r="R353" i="10"/>
  <c r="E340" i="10"/>
  <c r="AO376" i="10"/>
  <c r="AQ378" i="10"/>
  <c r="BG394" i="10"/>
  <c r="BI396" i="10"/>
  <c r="BF393" i="10"/>
  <c r="AR379" i="10"/>
  <c r="AE366" i="10"/>
  <c r="AG368" i="10"/>
  <c r="BD391" i="10"/>
  <c r="X359" i="10"/>
  <c r="AA362" i="10"/>
  <c r="AF367" i="10"/>
  <c r="BA388" i="10"/>
  <c r="BH395" i="10"/>
  <c r="AP377" i="10"/>
  <c r="H343" i="10"/>
  <c r="AC364" i="10"/>
  <c r="W358" i="10"/>
  <c r="J345" i="10"/>
  <c r="AJ371" i="10"/>
  <c r="BC390" i="10"/>
  <c r="AV383" i="10"/>
  <c r="AI370" i="10"/>
  <c r="AL373" i="10"/>
  <c r="AX385" i="10"/>
  <c r="AW384" i="10"/>
  <c r="Z361" i="10"/>
  <c r="F341" i="10"/>
  <c r="AT381" i="10"/>
  <c r="AM374" i="10"/>
  <c r="U356" i="10"/>
  <c r="AB363" i="10"/>
  <c r="M348" i="10"/>
  <c r="P351" i="10"/>
  <c r="AZ387" i="10"/>
  <c r="T355" i="10"/>
  <c r="AU382" i="10"/>
  <c r="S354" i="10"/>
  <c r="AY386" i="10"/>
  <c r="AK372" i="10"/>
  <c r="Q352" i="10"/>
  <c r="K346" i="10"/>
  <c r="BJ397" i="10"/>
  <c r="BK398" i="10"/>
  <c r="BK400" i="10" s="1"/>
  <c r="N349" i="10"/>
  <c r="D339" i="10"/>
  <c r="AN375" i="10"/>
  <c r="V357" i="10"/>
  <c r="AI45" i="10"/>
  <c r="A46" i="10"/>
  <c r="B247" i="10"/>
  <c r="A246" i="10"/>
  <c r="B340" i="10"/>
  <c r="A339" i="10"/>
  <c r="V264" i="10"/>
  <c r="F248" i="10"/>
  <c r="AJ278" i="10"/>
  <c r="AD272" i="10"/>
  <c r="AZ294" i="10"/>
  <c r="AG275" i="10"/>
  <c r="K253" i="10"/>
  <c r="Q259" i="10"/>
  <c r="AE273" i="10"/>
  <c r="BG301" i="10"/>
  <c r="AV290" i="10"/>
  <c r="BI303" i="10"/>
  <c r="AC271" i="10"/>
  <c r="S261" i="10"/>
  <c r="AK279" i="10"/>
  <c r="P258" i="10"/>
  <c r="N256" i="10"/>
  <c r="AF274" i="10"/>
  <c r="L254" i="10"/>
  <c r="H250" i="10"/>
  <c r="I251" i="10"/>
  <c r="O257" i="10"/>
  <c r="AQ285" i="10"/>
  <c r="Y267" i="10"/>
  <c r="AM281" i="10"/>
  <c r="AU289" i="10"/>
  <c r="AR286" i="10"/>
  <c r="BH302" i="10"/>
  <c r="BJ304" i="10"/>
  <c r="BJ306" i="10" s="1"/>
  <c r="R260" i="10"/>
  <c r="AP284" i="10"/>
  <c r="E247" i="10"/>
  <c r="M255" i="10"/>
  <c r="BC297" i="10"/>
  <c r="D246" i="10"/>
  <c r="AS287" i="10"/>
  <c r="AT288" i="10"/>
  <c r="BA295" i="10"/>
  <c r="AH276" i="10"/>
  <c r="AY293" i="10"/>
  <c r="AX292" i="10"/>
  <c r="U263" i="10"/>
  <c r="J252" i="10"/>
  <c r="BB296" i="10"/>
  <c r="X266" i="10"/>
  <c r="BE299" i="10"/>
  <c r="AI277" i="10"/>
  <c r="T262" i="10"/>
  <c r="AB270" i="10"/>
  <c r="W265" i="10"/>
  <c r="Z268" i="10"/>
  <c r="AN282" i="10"/>
  <c r="BF300" i="10"/>
  <c r="AL280" i="10"/>
  <c r="G249" i="10"/>
  <c r="AW291" i="10"/>
  <c r="AA269" i="10"/>
  <c r="AO283" i="10"/>
  <c r="BD298" i="10"/>
  <c r="Z278" i="12" l="1"/>
  <c r="AH286" i="12"/>
  <c r="AN292" i="12"/>
  <c r="AM291" i="12"/>
  <c r="S271" i="12"/>
  <c r="AU299" i="12"/>
  <c r="AD282" i="12"/>
  <c r="AA279" i="12"/>
  <c r="AC281" i="12"/>
  <c r="V274" i="12"/>
  <c r="G259" i="12"/>
  <c r="U273" i="12"/>
  <c r="E257" i="12"/>
  <c r="R270" i="12"/>
  <c r="X276" i="12"/>
  <c r="J262" i="12"/>
  <c r="O267" i="12"/>
  <c r="T272" i="12"/>
  <c r="AI287" i="12"/>
  <c r="K263" i="12"/>
  <c r="AR296" i="12"/>
  <c r="AS297" i="12"/>
  <c r="AW301" i="12"/>
  <c r="AJ288" i="12"/>
  <c r="L264" i="12"/>
  <c r="C255" i="12"/>
  <c r="CA255" i="12" s="1"/>
  <c r="G54" i="12" s="1"/>
  <c r="H54" i="12" s="1"/>
  <c r="AF284" i="12"/>
  <c r="AX302" i="12"/>
  <c r="H260" i="12"/>
  <c r="AE283" i="12"/>
  <c r="AB280" i="12"/>
  <c r="AO293" i="12"/>
  <c r="AQ295" i="12"/>
  <c r="AL290" i="12"/>
  <c r="D256" i="12"/>
  <c r="AY303" i="12"/>
  <c r="Q269" i="12"/>
  <c r="I261" i="12"/>
  <c r="AP294" i="12"/>
  <c r="AV300" i="12"/>
  <c r="Y277" i="12"/>
  <c r="AK289" i="12"/>
  <c r="P268" i="12"/>
  <c r="W275" i="12"/>
  <c r="AZ304" i="12"/>
  <c r="AZ306" i="12" s="1"/>
  <c r="M265" i="12"/>
  <c r="N266" i="12"/>
  <c r="F258" i="12"/>
  <c r="AT298" i="12"/>
  <c r="AG285" i="12"/>
  <c r="A256" i="12"/>
  <c r="B257" i="12"/>
  <c r="G18" i="11"/>
  <c r="G34" i="11" s="1"/>
  <c r="I35" i="17"/>
  <c r="I30" i="17"/>
  <c r="I34" i="17"/>
  <c r="I33" i="17"/>
  <c r="G33" i="17"/>
  <c r="G30" i="17"/>
  <c r="G34" i="17"/>
  <c r="G35" i="17"/>
  <c r="J34" i="17"/>
  <c r="J35" i="17"/>
  <c r="J30" i="17"/>
  <c r="J33" i="17"/>
  <c r="AL34" i="12"/>
  <c r="P34" i="12" s="1"/>
  <c r="Q34" i="12" s="1"/>
  <c r="J15" i="11"/>
  <c r="J18" i="11" s="1"/>
  <c r="J33" i="11" s="1"/>
  <c r="I15" i="11"/>
  <c r="I18" i="11" s="1"/>
  <c r="G30" i="11"/>
  <c r="AE33" i="12"/>
  <c r="U33" i="12"/>
  <c r="T33" i="12"/>
  <c r="L15" i="17" s="1"/>
  <c r="L18" i="17" s="1"/>
  <c r="Q32" i="12"/>
  <c r="U29" i="12"/>
  <c r="AE29" i="12"/>
  <c r="T29" i="12"/>
  <c r="H15" i="17" s="1"/>
  <c r="O37" i="12"/>
  <c r="AN38" i="12"/>
  <c r="B351" i="12"/>
  <c r="A350" i="12"/>
  <c r="AG30" i="12"/>
  <c r="AH30" i="12"/>
  <c r="D37" i="12"/>
  <c r="I37" i="12" s="1"/>
  <c r="K36" i="12"/>
  <c r="AI381" i="12"/>
  <c r="G353" i="12"/>
  <c r="AQ389" i="12"/>
  <c r="W369" i="12"/>
  <c r="S365" i="12"/>
  <c r="O361" i="12"/>
  <c r="E351" i="12"/>
  <c r="M359" i="12"/>
  <c r="V368" i="12"/>
  <c r="T366" i="12"/>
  <c r="AK383" i="12"/>
  <c r="R364" i="12"/>
  <c r="AX396" i="12"/>
  <c r="AN386" i="12"/>
  <c r="Y371" i="12"/>
  <c r="F352" i="12"/>
  <c r="AY397" i="12"/>
  <c r="AA373" i="12"/>
  <c r="AD376" i="12"/>
  <c r="AM385" i="12"/>
  <c r="AV394" i="12"/>
  <c r="H354" i="12"/>
  <c r="AH380" i="12"/>
  <c r="AP388" i="12"/>
  <c r="X370" i="12"/>
  <c r="Q363" i="12"/>
  <c r="AF378" i="12"/>
  <c r="AB374" i="12"/>
  <c r="U367" i="12"/>
  <c r="AE377" i="12"/>
  <c r="I355" i="12"/>
  <c r="AR390" i="12"/>
  <c r="AG379" i="12"/>
  <c r="AS391" i="12"/>
  <c r="N360" i="12"/>
  <c r="AL384" i="12"/>
  <c r="AU393" i="12"/>
  <c r="L358" i="12"/>
  <c r="AZ398" i="12"/>
  <c r="AZ400" i="12" s="1"/>
  <c r="AT392" i="12"/>
  <c r="Z372" i="12"/>
  <c r="P362" i="12"/>
  <c r="AC375" i="12"/>
  <c r="K357" i="12"/>
  <c r="AO387" i="12"/>
  <c r="AJ382" i="12"/>
  <c r="D350" i="12"/>
  <c r="AW395" i="12"/>
  <c r="J356" i="12"/>
  <c r="C349" i="12"/>
  <c r="CA349" i="12" s="1"/>
  <c r="J54" i="12" s="1"/>
  <c r="AI55" i="12"/>
  <c r="A56" i="12"/>
  <c r="M35" i="12"/>
  <c r="L35" i="12"/>
  <c r="AG31" i="12"/>
  <c r="AH31" i="12"/>
  <c r="E53" i="12"/>
  <c r="J34" i="11"/>
  <c r="AT289" i="10"/>
  <c r="U264" i="10"/>
  <c r="W266" i="10"/>
  <c r="I252" i="10"/>
  <c r="T263" i="10"/>
  <c r="AB271" i="10"/>
  <c r="AZ295" i="10"/>
  <c r="AG276" i="10"/>
  <c r="D247" i="10"/>
  <c r="S262" i="10"/>
  <c r="Q260" i="10"/>
  <c r="X267" i="10"/>
  <c r="AW292" i="10"/>
  <c r="AD273" i="10"/>
  <c r="BD299" i="10"/>
  <c r="AQ286" i="10"/>
  <c r="AJ279" i="10"/>
  <c r="M256" i="10"/>
  <c r="O258" i="10"/>
  <c r="H251" i="10"/>
  <c r="E248" i="10"/>
  <c r="BA296" i="10"/>
  <c r="AX293" i="10"/>
  <c r="AM282" i="10"/>
  <c r="AN283" i="10"/>
  <c r="AA270" i="10"/>
  <c r="AL281" i="10"/>
  <c r="AF275" i="10"/>
  <c r="BF301" i="10"/>
  <c r="Z269" i="10"/>
  <c r="R261" i="10"/>
  <c r="AR287" i="10"/>
  <c r="V265" i="10"/>
  <c r="AU290" i="10"/>
  <c r="BH303" i="10"/>
  <c r="Y268" i="10"/>
  <c r="F249" i="10"/>
  <c r="AC272" i="10"/>
  <c r="P259" i="10"/>
  <c r="AP285" i="10"/>
  <c r="K254" i="10"/>
  <c r="AI278" i="10"/>
  <c r="AE274" i="10"/>
  <c r="AY294" i="10"/>
  <c r="AS288" i="10"/>
  <c r="BE300" i="10"/>
  <c r="G250" i="10"/>
  <c r="BC298" i="10"/>
  <c r="AV291" i="10"/>
  <c r="J253" i="10"/>
  <c r="AK280" i="10"/>
  <c r="BI304" i="10"/>
  <c r="BI306" i="10" s="1"/>
  <c r="AO284" i="10"/>
  <c r="N257" i="10"/>
  <c r="AH277" i="10"/>
  <c r="BB297" i="10"/>
  <c r="L255" i="10"/>
  <c r="BG302" i="10"/>
  <c r="A340" i="10"/>
  <c r="B341" i="10"/>
  <c r="A47" i="10"/>
  <c r="AI46" i="10"/>
  <c r="A247" i="10"/>
  <c r="B248" i="10"/>
  <c r="D340" i="10"/>
  <c r="N350" i="10"/>
  <c r="X360" i="10"/>
  <c r="AS381" i="10"/>
  <c r="BF394" i="10"/>
  <c r="AP378" i="10"/>
  <c r="R354" i="10"/>
  <c r="BB390" i="10"/>
  <c r="AT382" i="10"/>
  <c r="J346" i="10"/>
  <c r="T356" i="10"/>
  <c r="L348" i="10"/>
  <c r="AV384" i="10"/>
  <c r="K347" i="10"/>
  <c r="F342" i="10"/>
  <c r="AH370" i="10"/>
  <c r="BD392" i="10"/>
  <c r="AJ372" i="10"/>
  <c r="G343" i="10"/>
  <c r="AF368" i="10"/>
  <c r="AC365" i="10"/>
  <c r="S355" i="10"/>
  <c r="AK373" i="10"/>
  <c r="U357" i="10"/>
  <c r="H344" i="10"/>
  <c r="AE367" i="10"/>
  <c r="AW385" i="10"/>
  <c r="BI397" i="10"/>
  <c r="I345" i="10"/>
  <c r="BA389" i="10"/>
  <c r="BC391" i="10"/>
  <c r="AZ388" i="10"/>
  <c r="Y361" i="10"/>
  <c r="AM375" i="10"/>
  <c r="AN376" i="10"/>
  <c r="BJ398" i="10"/>
  <c r="BJ400" i="10" s="1"/>
  <c r="AI371" i="10"/>
  <c r="P352" i="10"/>
  <c r="W359" i="10"/>
  <c r="M349" i="10"/>
  <c r="Z362" i="10"/>
  <c r="AD366" i="10"/>
  <c r="AG369" i="10"/>
  <c r="AR380" i="10"/>
  <c r="AO377" i="10"/>
  <c r="AB364" i="10"/>
  <c r="AL374" i="10"/>
  <c r="BE393" i="10"/>
  <c r="BH396" i="10"/>
  <c r="AQ379" i="10"/>
  <c r="AU383" i="10"/>
  <c r="AY387" i="10"/>
  <c r="O351" i="10"/>
  <c r="AX386" i="10"/>
  <c r="V358" i="10"/>
  <c r="Q353" i="10"/>
  <c r="AA363" i="10"/>
  <c r="BG395" i="10"/>
  <c r="E341" i="10"/>
  <c r="G33" i="11" l="1"/>
  <c r="A257" i="12"/>
  <c r="B258" i="12"/>
  <c r="G35" i="11"/>
  <c r="P269" i="12"/>
  <c r="L265" i="12"/>
  <c r="V275" i="12"/>
  <c r="E258" i="12"/>
  <c r="F259" i="12"/>
  <c r="AJ289" i="12"/>
  <c r="AH287" i="12"/>
  <c r="W276" i="12"/>
  <c r="AP295" i="12"/>
  <c r="AU300" i="12"/>
  <c r="Y278" i="12"/>
  <c r="Q270" i="12"/>
  <c r="Z279" i="12"/>
  <c r="I262" i="12"/>
  <c r="K264" i="12"/>
  <c r="AC282" i="12"/>
  <c r="N267" i="12"/>
  <c r="AG286" i="12"/>
  <c r="AD283" i="12"/>
  <c r="AS298" i="12"/>
  <c r="AR297" i="12"/>
  <c r="AE284" i="12"/>
  <c r="S272" i="12"/>
  <c r="AL291" i="12"/>
  <c r="AF285" i="12"/>
  <c r="H261" i="12"/>
  <c r="AY304" i="12"/>
  <c r="AY306" i="12" s="1"/>
  <c r="AQ296" i="12"/>
  <c r="AT299" i="12"/>
  <c r="AX303" i="12"/>
  <c r="AA280" i="12"/>
  <c r="AI288" i="12"/>
  <c r="AM292" i="12"/>
  <c r="X277" i="12"/>
  <c r="AW302" i="12"/>
  <c r="AB281" i="12"/>
  <c r="R271" i="12"/>
  <c r="J263" i="12"/>
  <c r="AO294" i="12"/>
  <c r="M266" i="12"/>
  <c r="G260" i="12"/>
  <c r="AK290" i="12"/>
  <c r="D257" i="12"/>
  <c r="U274" i="12"/>
  <c r="T273" i="12"/>
  <c r="O268" i="12"/>
  <c r="AV301" i="12"/>
  <c r="AN293" i="12"/>
  <c r="C256" i="12"/>
  <c r="CA256" i="12" s="1"/>
  <c r="G55" i="12" s="1"/>
  <c r="H55" i="12" s="1"/>
  <c r="J30" i="11"/>
  <c r="J35" i="11"/>
  <c r="L34" i="17"/>
  <c r="L35" i="17"/>
  <c r="L33" i="17"/>
  <c r="L30" i="17"/>
  <c r="H18" i="17"/>
  <c r="L15" i="11"/>
  <c r="H15" i="11"/>
  <c r="E54" i="12"/>
  <c r="L36" i="12"/>
  <c r="M36" i="12"/>
  <c r="AY398" i="12"/>
  <c r="AY400" i="12" s="1"/>
  <c r="AQ390" i="12"/>
  <c r="AA374" i="12"/>
  <c r="AM386" i="12"/>
  <c r="K358" i="12"/>
  <c r="O362" i="12"/>
  <c r="S366" i="12"/>
  <c r="M360" i="12"/>
  <c r="E352" i="12"/>
  <c r="AC376" i="12"/>
  <c r="AE378" i="12"/>
  <c r="AN387" i="12"/>
  <c r="P363" i="12"/>
  <c r="L359" i="12"/>
  <c r="AJ383" i="12"/>
  <c r="AS392" i="12"/>
  <c r="U368" i="12"/>
  <c r="W370" i="12"/>
  <c r="AG380" i="12"/>
  <c r="F353" i="12"/>
  <c r="I356" i="12"/>
  <c r="Z373" i="12"/>
  <c r="X371" i="12"/>
  <c r="AR391" i="12"/>
  <c r="H355" i="12"/>
  <c r="AP389" i="12"/>
  <c r="AD377" i="12"/>
  <c r="R365" i="12"/>
  <c r="AH381" i="12"/>
  <c r="Q364" i="12"/>
  <c r="Y372" i="12"/>
  <c r="AW396" i="12"/>
  <c r="AL385" i="12"/>
  <c r="AB375" i="12"/>
  <c r="AK384" i="12"/>
  <c r="AF379" i="12"/>
  <c r="G354" i="12"/>
  <c r="AT393" i="12"/>
  <c r="AX397" i="12"/>
  <c r="N361" i="12"/>
  <c r="V369" i="12"/>
  <c r="D351" i="12"/>
  <c r="T367" i="12"/>
  <c r="AU394" i="12"/>
  <c r="AV395" i="12"/>
  <c r="AI382" i="12"/>
  <c r="J357" i="12"/>
  <c r="AO388" i="12"/>
  <c r="C350" i="12"/>
  <c r="CA350" i="12" s="1"/>
  <c r="J55" i="12" s="1"/>
  <c r="D38" i="12"/>
  <c r="I38" i="12" s="1"/>
  <c r="K37" i="12"/>
  <c r="B352" i="12"/>
  <c r="A351" i="12"/>
  <c r="O38" i="12"/>
  <c r="AN39" i="12"/>
  <c r="R34" i="12"/>
  <c r="S34" i="12" s="1"/>
  <c r="AL35" i="12"/>
  <c r="R32" i="12"/>
  <c r="A57" i="12"/>
  <c r="AI56" i="12"/>
  <c r="AH29" i="12"/>
  <c r="AG29" i="12"/>
  <c r="AH33" i="12"/>
  <c r="AG33" i="12"/>
  <c r="I33" i="11"/>
  <c r="I34" i="11"/>
  <c r="I30" i="11"/>
  <c r="I35" i="11"/>
  <c r="B249" i="10"/>
  <c r="A248" i="10"/>
  <c r="B342" i="10"/>
  <c r="A341" i="10"/>
  <c r="F250" i="10"/>
  <c r="V266" i="10"/>
  <c r="AX294" i="10"/>
  <c r="BE301" i="10"/>
  <c r="AM283" i="10"/>
  <c r="BC299" i="10"/>
  <c r="I253" i="10"/>
  <c r="Y269" i="10"/>
  <c r="AZ296" i="10"/>
  <c r="AD274" i="10"/>
  <c r="BD300" i="10"/>
  <c r="J254" i="10"/>
  <c r="AQ287" i="10"/>
  <c r="W267" i="10"/>
  <c r="Z270" i="10"/>
  <c r="AO285" i="10"/>
  <c r="D248" i="10"/>
  <c r="Q261" i="10"/>
  <c r="G251" i="10"/>
  <c r="AV292" i="10"/>
  <c r="AL282" i="10"/>
  <c r="AR288" i="10"/>
  <c r="AW293" i="10"/>
  <c r="P260" i="10"/>
  <c r="AN284" i="10"/>
  <c r="U265" i="10"/>
  <c r="BG303" i="10"/>
  <c r="E249" i="10"/>
  <c r="R262" i="10"/>
  <c r="BF302" i="10"/>
  <c r="AE275" i="10"/>
  <c r="X268" i="10"/>
  <c r="AJ280" i="10"/>
  <c r="AY295" i="10"/>
  <c r="S263" i="10"/>
  <c r="AA271" i="10"/>
  <c r="AF276" i="10"/>
  <c r="K255" i="10"/>
  <c r="AT290" i="10"/>
  <c r="AH278" i="10"/>
  <c r="N258" i="10"/>
  <c r="H252" i="10"/>
  <c r="AI279" i="10"/>
  <c r="BH304" i="10"/>
  <c r="BH306" i="10" s="1"/>
  <c r="AC273" i="10"/>
  <c r="AP286" i="10"/>
  <c r="O259" i="10"/>
  <c r="AB272" i="10"/>
  <c r="BA297" i="10"/>
  <c r="L256" i="10"/>
  <c r="M257" i="10"/>
  <c r="AS289" i="10"/>
  <c r="AK281" i="10"/>
  <c r="BB298" i="10"/>
  <c r="AU291" i="10"/>
  <c r="AG277" i="10"/>
  <c r="T264" i="10"/>
  <c r="AI47" i="10"/>
  <c r="A48" i="10"/>
  <c r="N351" i="10"/>
  <c r="E342" i="10"/>
  <c r="AD367" i="10"/>
  <c r="BB391" i="10"/>
  <c r="J347" i="10"/>
  <c r="R355" i="10"/>
  <c r="BE394" i="10"/>
  <c r="U358" i="10"/>
  <c r="AP379" i="10"/>
  <c r="O352" i="10"/>
  <c r="G344" i="10"/>
  <c r="AI372" i="10"/>
  <c r="AT383" i="10"/>
  <c r="Q354" i="10"/>
  <c r="AA364" i="10"/>
  <c r="S356" i="10"/>
  <c r="AH371" i="10"/>
  <c r="L349" i="10"/>
  <c r="AV385" i="10"/>
  <c r="AM376" i="10"/>
  <c r="AE368" i="10"/>
  <c r="AQ380" i="10"/>
  <c r="BI398" i="10"/>
  <c r="BI400" i="10" s="1"/>
  <c r="V359" i="10"/>
  <c r="AW386" i="10"/>
  <c r="F343" i="10"/>
  <c r="AG370" i="10"/>
  <c r="AK374" i="10"/>
  <c r="I346" i="10"/>
  <c r="D341" i="10"/>
  <c r="AS382" i="10"/>
  <c r="H345" i="10"/>
  <c r="BH397" i="10"/>
  <c r="AN377" i="10"/>
  <c r="AO378" i="10"/>
  <c r="AY388" i="10"/>
  <c r="AL375" i="10"/>
  <c r="BA390" i="10"/>
  <c r="Z363" i="10"/>
  <c r="Y362" i="10"/>
  <c r="AR381" i="10"/>
  <c r="BF395" i="10"/>
  <c r="AJ373" i="10"/>
  <c r="AC366" i="10"/>
  <c r="K348" i="10"/>
  <c r="X361" i="10"/>
  <c r="BG396" i="10"/>
  <c r="T357" i="10"/>
  <c r="AZ389" i="10"/>
  <c r="AF369" i="10"/>
  <c r="BD393" i="10"/>
  <c r="BC392" i="10"/>
  <c r="M350" i="10"/>
  <c r="P353" i="10"/>
  <c r="AB365" i="10"/>
  <c r="AU384" i="10"/>
  <c r="AX387" i="10"/>
  <c r="W360" i="10"/>
  <c r="B259" i="12" l="1"/>
  <c r="A258" i="12"/>
  <c r="X278" i="12"/>
  <c r="I263" i="12"/>
  <c r="L266" i="12"/>
  <c r="AS299" i="12"/>
  <c r="K265" i="12"/>
  <c r="AI289" i="12"/>
  <c r="AG287" i="12"/>
  <c r="AA281" i="12"/>
  <c r="S273" i="12"/>
  <c r="N268" i="12"/>
  <c r="Z280" i="12"/>
  <c r="C257" i="12"/>
  <c r="CA257" i="12" s="1"/>
  <c r="G56" i="12" s="1"/>
  <c r="H56" i="12" s="1"/>
  <c r="AV302" i="12"/>
  <c r="P270" i="12"/>
  <c r="D258" i="12"/>
  <c r="H262" i="12"/>
  <c r="AJ290" i="12"/>
  <c r="AR298" i="12"/>
  <c r="G261" i="12"/>
  <c r="F260" i="12"/>
  <c r="AB282" i="12"/>
  <c r="Q271" i="12"/>
  <c r="AC283" i="12"/>
  <c r="AX304" i="12"/>
  <c r="AX306" i="12" s="1"/>
  <c r="AP296" i="12"/>
  <c r="AN294" i="12"/>
  <c r="T274" i="12"/>
  <c r="E259" i="12"/>
  <c r="AW303" i="12"/>
  <c r="AF286" i="12"/>
  <c r="M267" i="12"/>
  <c r="AT300" i="12"/>
  <c r="AU301" i="12"/>
  <c r="AO295" i="12"/>
  <c r="W277" i="12"/>
  <c r="AK291" i="12"/>
  <c r="AH288" i="12"/>
  <c r="R272" i="12"/>
  <c r="Y279" i="12"/>
  <c r="AM293" i="12"/>
  <c r="AE285" i="12"/>
  <c r="AD284" i="12"/>
  <c r="AQ297" i="12"/>
  <c r="V276" i="12"/>
  <c r="AL292" i="12"/>
  <c r="U275" i="12"/>
  <c r="J264" i="12"/>
  <c r="O269" i="12"/>
  <c r="H18" i="11"/>
  <c r="H30" i="11" s="1"/>
  <c r="E55" i="12"/>
  <c r="H34" i="17"/>
  <c r="H35" i="17"/>
  <c r="H30" i="17"/>
  <c r="H33" i="17"/>
  <c r="H35" i="11"/>
  <c r="H34" i="11"/>
  <c r="T34" i="12"/>
  <c r="M15" i="17" s="1"/>
  <c r="M18" i="17" s="1"/>
  <c r="AE34" i="12"/>
  <c r="U34" i="12"/>
  <c r="D39" i="12"/>
  <c r="I39" i="12" s="1"/>
  <c r="K38" i="12"/>
  <c r="P35" i="12"/>
  <c r="Q35" i="12" s="1"/>
  <c r="R35" i="12" s="1"/>
  <c r="A352" i="12"/>
  <c r="B353" i="12"/>
  <c r="AL36" i="12"/>
  <c r="S32" i="12"/>
  <c r="O39" i="12"/>
  <c r="AN40" i="12"/>
  <c r="AQ391" i="12"/>
  <c r="AM387" i="12"/>
  <c r="AI383" i="12"/>
  <c r="S367" i="12"/>
  <c r="AA375" i="12"/>
  <c r="K359" i="12"/>
  <c r="O363" i="12"/>
  <c r="D352" i="12"/>
  <c r="N362" i="12"/>
  <c r="W371" i="12"/>
  <c r="L360" i="12"/>
  <c r="F354" i="12"/>
  <c r="P364" i="12"/>
  <c r="J358" i="12"/>
  <c r="AN388" i="12"/>
  <c r="AT394" i="12"/>
  <c r="M361" i="12"/>
  <c r="AS393" i="12"/>
  <c r="AE379" i="12"/>
  <c r="Q365" i="12"/>
  <c r="AR392" i="12"/>
  <c r="AH382" i="12"/>
  <c r="AK385" i="12"/>
  <c r="V370" i="12"/>
  <c r="AO389" i="12"/>
  <c r="AW397" i="12"/>
  <c r="AL386" i="12"/>
  <c r="R366" i="12"/>
  <c r="Z374" i="12"/>
  <c r="AX398" i="12"/>
  <c r="AX400" i="12" s="1"/>
  <c r="Y373" i="12"/>
  <c r="U369" i="12"/>
  <c r="AP390" i="12"/>
  <c r="T368" i="12"/>
  <c r="H356" i="12"/>
  <c r="AG381" i="12"/>
  <c r="AD378" i="12"/>
  <c r="G355" i="12"/>
  <c r="AF380" i="12"/>
  <c r="AU395" i="12"/>
  <c r="I357" i="12"/>
  <c r="AV396" i="12"/>
  <c r="E353" i="12"/>
  <c r="AC377" i="12"/>
  <c r="AB376" i="12"/>
  <c r="X372" i="12"/>
  <c r="AJ384" i="12"/>
  <c r="C351" i="12"/>
  <c r="CA351" i="12" s="1"/>
  <c r="J56" i="12" s="1"/>
  <c r="A58" i="12"/>
  <c r="AI57" i="12"/>
  <c r="M37" i="12"/>
  <c r="L37" i="12"/>
  <c r="L18" i="11"/>
  <c r="AR289" i="10"/>
  <c r="I254" i="10"/>
  <c r="F251" i="10"/>
  <c r="Y270" i="10"/>
  <c r="AG278" i="10"/>
  <c r="V267" i="10"/>
  <c r="Z271" i="10"/>
  <c r="AL283" i="10"/>
  <c r="H253" i="10"/>
  <c r="G252" i="10"/>
  <c r="L257" i="10"/>
  <c r="AJ281" i="10"/>
  <c r="AA272" i="10"/>
  <c r="N259" i="10"/>
  <c r="BC300" i="10"/>
  <c r="E250" i="10"/>
  <c r="M258" i="10"/>
  <c r="AW294" i="10"/>
  <c r="AN285" i="10"/>
  <c r="Q262" i="10"/>
  <c r="O260" i="10"/>
  <c r="AY296" i="10"/>
  <c r="AM284" i="10"/>
  <c r="AV293" i="10"/>
  <c r="AX295" i="10"/>
  <c r="K256" i="10"/>
  <c r="AO286" i="10"/>
  <c r="AK282" i="10"/>
  <c r="AB273" i="10"/>
  <c r="T265" i="10"/>
  <c r="U266" i="10"/>
  <c r="AT291" i="10"/>
  <c r="AH279" i="10"/>
  <c r="J255" i="10"/>
  <c r="BG304" i="10"/>
  <c r="BG306" i="10" s="1"/>
  <c r="BA298" i="10"/>
  <c r="AE276" i="10"/>
  <c r="BD301" i="10"/>
  <c r="BB299" i="10"/>
  <c r="AD275" i="10"/>
  <c r="P261" i="10"/>
  <c r="AZ297" i="10"/>
  <c r="AF277" i="10"/>
  <c r="W268" i="10"/>
  <c r="AC274" i="10"/>
  <c r="X269" i="10"/>
  <c r="BF303" i="10"/>
  <c r="AI280" i="10"/>
  <c r="AU292" i="10"/>
  <c r="BE302" i="10"/>
  <c r="AQ288" i="10"/>
  <c r="R263" i="10"/>
  <c r="AS290" i="10"/>
  <c r="S264" i="10"/>
  <c r="D249" i="10"/>
  <c r="AP287" i="10"/>
  <c r="A342" i="10"/>
  <c r="B343" i="10"/>
  <c r="A249" i="10"/>
  <c r="B250" i="10"/>
  <c r="AB366" i="10"/>
  <c r="AN378" i="10"/>
  <c r="H346" i="10"/>
  <c r="O353" i="10"/>
  <c r="AD368" i="10"/>
  <c r="I347" i="10"/>
  <c r="V360" i="10"/>
  <c r="F344" i="10"/>
  <c r="AS383" i="10"/>
  <c r="AH372" i="10"/>
  <c r="BH398" i="10"/>
  <c r="BH400" i="10" s="1"/>
  <c r="Q355" i="10"/>
  <c r="AJ374" i="10"/>
  <c r="AV386" i="10"/>
  <c r="R356" i="10"/>
  <c r="BB392" i="10"/>
  <c r="U359" i="10"/>
  <c r="S357" i="10"/>
  <c r="P354" i="10"/>
  <c r="AE369" i="10"/>
  <c r="AX388" i="10"/>
  <c r="E343" i="10"/>
  <c r="L350" i="10"/>
  <c r="W361" i="10"/>
  <c r="BC393" i="10"/>
  <c r="T358" i="10"/>
  <c r="AF370" i="10"/>
  <c r="AU385" i="10"/>
  <c r="AG371" i="10"/>
  <c r="BD394" i="10"/>
  <c r="BG397" i="10"/>
  <c r="AO379" i="10"/>
  <c r="AR382" i="10"/>
  <c r="BA391" i="10"/>
  <c r="AQ381" i="10"/>
  <c r="Y363" i="10"/>
  <c r="K349" i="10"/>
  <c r="AM377" i="10"/>
  <c r="AW387" i="10"/>
  <c r="J348" i="10"/>
  <c r="X362" i="10"/>
  <c r="AL376" i="10"/>
  <c r="D342" i="10"/>
  <c r="AP380" i="10"/>
  <c r="N352" i="10"/>
  <c r="Z364" i="10"/>
  <c r="M351" i="10"/>
  <c r="AT384" i="10"/>
  <c r="AA365" i="10"/>
  <c r="BE395" i="10"/>
  <c r="AI373" i="10"/>
  <c r="AK375" i="10"/>
  <c r="AC367" i="10"/>
  <c r="BF396" i="10"/>
  <c r="G345" i="10"/>
  <c r="AZ390" i="10"/>
  <c r="AY389" i="10"/>
  <c r="A49" i="10"/>
  <c r="AI48" i="10"/>
  <c r="P271" i="12" l="1"/>
  <c r="L267" i="12"/>
  <c r="F261" i="12"/>
  <c r="Z281" i="12"/>
  <c r="T275" i="12"/>
  <c r="AE286" i="12"/>
  <c r="Q272" i="12"/>
  <c r="G262" i="12"/>
  <c r="AL293" i="12"/>
  <c r="O270" i="12"/>
  <c r="AG288" i="12"/>
  <c r="R273" i="12"/>
  <c r="C258" i="12"/>
  <c r="CA258" i="12" s="1"/>
  <c r="G57" i="12" s="1"/>
  <c r="H57" i="12" s="1"/>
  <c r="AH289" i="12"/>
  <c r="J265" i="12"/>
  <c r="AI290" i="12"/>
  <c r="AU302" i="12"/>
  <c r="H263" i="12"/>
  <c r="AJ291" i="12"/>
  <c r="E260" i="12"/>
  <c r="AN295" i="12"/>
  <c r="U276" i="12"/>
  <c r="W278" i="12"/>
  <c r="AW304" i="12"/>
  <c r="AW306" i="12" s="1"/>
  <c r="AP297" i="12"/>
  <c r="V277" i="12"/>
  <c r="AV303" i="12"/>
  <c r="AR299" i="12"/>
  <c r="X279" i="12"/>
  <c r="M268" i="12"/>
  <c r="Y280" i="12"/>
  <c r="AT301" i="12"/>
  <c r="AS300" i="12"/>
  <c r="AK292" i="12"/>
  <c r="S274" i="12"/>
  <c r="K266" i="12"/>
  <c r="AO296" i="12"/>
  <c r="AQ298" i="12"/>
  <c r="AF287" i="12"/>
  <c r="AM294" i="12"/>
  <c r="AC284" i="12"/>
  <c r="N269" i="12"/>
  <c r="AB283" i="12"/>
  <c r="D259" i="12"/>
  <c r="AD285" i="12"/>
  <c r="I264" i="12"/>
  <c r="AA282" i="12"/>
  <c r="B260" i="12"/>
  <c r="A259" i="12"/>
  <c r="H33" i="11"/>
  <c r="E56" i="12"/>
  <c r="M35" i="17"/>
  <c r="M33" i="17"/>
  <c r="M34" i="17"/>
  <c r="M30" i="17"/>
  <c r="AL37" i="12"/>
  <c r="P37" i="12" s="1"/>
  <c r="Q37" i="12" s="1"/>
  <c r="M15" i="11"/>
  <c r="K39" i="12"/>
  <c r="D40" i="12"/>
  <c r="I40" i="12" s="1"/>
  <c r="AG34" i="12"/>
  <c r="AH34" i="12"/>
  <c r="O40" i="12"/>
  <c r="AN41" i="12"/>
  <c r="A59" i="12"/>
  <c r="AI58" i="12"/>
  <c r="A353" i="12"/>
  <c r="B354" i="12"/>
  <c r="O364" i="12"/>
  <c r="S368" i="12"/>
  <c r="AE380" i="12"/>
  <c r="W372" i="12"/>
  <c r="AA376" i="12"/>
  <c r="K360" i="12"/>
  <c r="N363" i="12"/>
  <c r="U370" i="12"/>
  <c r="AI384" i="12"/>
  <c r="M362" i="12"/>
  <c r="AV397" i="12"/>
  <c r="H357" i="12"/>
  <c r="V371" i="12"/>
  <c r="D353" i="12"/>
  <c r="AP391" i="12"/>
  <c r="X373" i="12"/>
  <c r="AW398" i="12"/>
  <c r="AW400" i="12" s="1"/>
  <c r="E354" i="12"/>
  <c r="AD379" i="12"/>
  <c r="AU396" i="12"/>
  <c r="J359" i="12"/>
  <c r="AQ392" i="12"/>
  <c r="AO390" i="12"/>
  <c r="L361" i="12"/>
  <c r="G356" i="12"/>
  <c r="T369" i="12"/>
  <c r="Z375" i="12"/>
  <c r="Y374" i="12"/>
  <c r="AH383" i="12"/>
  <c r="AF381" i="12"/>
  <c r="Q366" i="12"/>
  <c r="F355" i="12"/>
  <c r="AC378" i="12"/>
  <c r="AM388" i="12"/>
  <c r="R367" i="12"/>
  <c r="P365" i="12"/>
  <c r="AG382" i="12"/>
  <c r="AK386" i="12"/>
  <c r="AS394" i="12"/>
  <c r="AR393" i="12"/>
  <c r="AJ385" i="12"/>
  <c r="AL387" i="12"/>
  <c r="AT395" i="12"/>
  <c r="AN389" i="12"/>
  <c r="I358" i="12"/>
  <c r="AB377" i="12"/>
  <c r="C352" i="12"/>
  <c r="CA352" i="12" s="1"/>
  <c r="J57" i="12" s="1"/>
  <c r="L38" i="12"/>
  <c r="M38" i="12"/>
  <c r="AE32" i="12"/>
  <c r="U32" i="12"/>
  <c r="T32" i="12"/>
  <c r="K15" i="17" s="1"/>
  <c r="P36" i="12"/>
  <c r="Q36" i="12" s="1"/>
  <c r="R36" i="12" s="1"/>
  <c r="S35" i="12"/>
  <c r="L34" i="11"/>
  <c r="L33" i="11"/>
  <c r="L35" i="11"/>
  <c r="L30" i="11"/>
  <c r="J256" i="10"/>
  <c r="BD302" i="10"/>
  <c r="AR290" i="10"/>
  <c r="K257" i="10"/>
  <c r="U267" i="10"/>
  <c r="Q263" i="10"/>
  <c r="AO287" i="10"/>
  <c r="AW295" i="10"/>
  <c r="I255" i="10"/>
  <c r="X270" i="10"/>
  <c r="AQ289" i="10"/>
  <c r="M259" i="10"/>
  <c r="AA273" i="10"/>
  <c r="F252" i="10"/>
  <c r="AP288" i="10"/>
  <c r="AE277" i="10"/>
  <c r="AY297" i="10"/>
  <c r="AM285" i="10"/>
  <c r="T266" i="10"/>
  <c r="E251" i="10"/>
  <c r="AC275" i="10"/>
  <c r="BA299" i="10"/>
  <c r="BB300" i="10"/>
  <c r="D250" i="10"/>
  <c r="AV294" i="10"/>
  <c r="BF304" i="10"/>
  <c r="BF306" i="10" s="1"/>
  <c r="BC301" i="10"/>
  <c r="L258" i="10"/>
  <c r="AN286" i="10"/>
  <c r="AI281" i="10"/>
  <c r="Y271" i="10"/>
  <c r="AJ282" i="10"/>
  <c r="N260" i="10"/>
  <c r="AK283" i="10"/>
  <c r="Z272" i="10"/>
  <c r="AL284" i="10"/>
  <c r="V268" i="10"/>
  <c r="P262" i="10"/>
  <c r="AZ298" i="10"/>
  <c r="AB274" i="10"/>
  <c r="AF278" i="10"/>
  <c r="AD276" i="10"/>
  <c r="R264" i="10"/>
  <c r="AU293" i="10"/>
  <c r="H254" i="10"/>
  <c r="AH280" i="10"/>
  <c r="O261" i="10"/>
  <c r="AT292" i="10"/>
  <c r="AG279" i="10"/>
  <c r="W269" i="10"/>
  <c r="AX296" i="10"/>
  <c r="BE303" i="10"/>
  <c r="S265" i="10"/>
  <c r="AS291" i="10"/>
  <c r="G253" i="10"/>
  <c r="A343" i="10"/>
  <c r="B344" i="10"/>
  <c r="D343" i="10"/>
  <c r="N353" i="10"/>
  <c r="Z365" i="10"/>
  <c r="AG372" i="10"/>
  <c r="I348" i="10"/>
  <c r="R357" i="10"/>
  <c r="AT385" i="10"/>
  <c r="F345" i="10"/>
  <c r="AS384" i="10"/>
  <c r="BE396" i="10"/>
  <c r="J349" i="10"/>
  <c r="AH373" i="10"/>
  <c r="AP381" i="10"/>
  <c r="U360" i="10"/>
  <c r="AF371" i="10"/>
  <c r="AO380" i="10"/>
  <c r="BC394" i="10"/>
  <c r="W362" i="10"/>
  <c r="H347" i="10"/>
  <c r="E344" i="10"/>
  <c r="AI374" i="10"/>
  <c r="AU386" i="10"/>
  <c r="S358" i="10"/>
  <c r="AE370" i="10"/>
  <c r="AV387" i="10"/>
  <c r="AK376" i="10"/>
  <c r="T359" i="10"/>
  <c r="BA392" i="10"/>
  <c r="AQ382" i="10"/>
  <c r="AZ391" i="10"/>
  <c r="V361" i="10"/>
  <c r="BB393" i="10"/>
  <c r="AC368" i="10"/>
  <c r="X363" i="10"/>
  <c r="AJ375" i="10"/>
  <c r="AD369" i="10"/>
  <c r="AW388" i="10"/>
  <c r="G346" i="10"/>
  <c r="AN379" i="10"/>
  <c r="AY390" i="10"/>
  <c r="AX389" i="10"/>
  <c r="K350" i="10"/>
  <c r="AR383" i="10"/>
  <c r="AL377" i="10"/>
  <c r="BD395" i="10"/>
  <c r="Q356" i="10"/>
  <c r="AA366" i="10"/>
  <c r="M352" i="10"/>
  <c r="L351" i="10"/>
  <c r="AB367" i="10"/>
  <c r="O354" i="10"/>
  <c r="Y364" i="10"/>
  <c r="AM378" i="10"/>
  <c r="P355" i="10"/>
  <c r="BG398" i="10"/>
  <c r="BG400" i="10" s="1"/>
  <c r="BF397" i="10"/>
  <c r="A50" i="10"/>
  <c r="AI49" i="10"/>
  <c r="A250" i="10"/>
  <c r="B251" i="10"/>
  <c r="A260" i="12" l="1"/>
  <c r="B261" i="12"/>
  <c r="AV304" i="12"/>
  <c r="AV306" i="12" s="1"/>
  <c r="H264" i="12"/>
  <c r="AH290" i="12"/>
  <c r="W279" i="12"/>
  <c r="AE287" i="12"/>
  <c r="T276" i="12"/>
  <c r="AG289" i="12"/>
  <c r="AP298" i="12"/>
  <c r="E261" i="12"/>
  <c r="M269" i="12"/>
  <c r="D260" i="12"/>
  <c r="AO297" i="12"/>
  <c r="AA283" i="12"/>
  <c r="AQ299" i="12"/>
  <c r="AT302" i="12"/>
  <c r="L268" i="12"/>
  <c r="P272" i="12"/>
  <c r="Y281" i="12"/>
  <c r="R274" i="12"/>
  <c r="S275" i="12"/>
  <c r="U277" i="12"/>
  <c r="AR300" i="12"/>
  <c r="O271" i="12"/>
  <c r="AM295" i="12"/>
  <c r="AJ292" i="12"/>
  <c r="K267" i="12"/>
  <c r="G263" i="12"/>
  <c r="C259" i="12"/>
  <c r="CA259" i="12" s="1"/>
  <c r="G58" i="12" s="1"/>
  <c r="H58" i="12" s="1"/>
  <c r="AN296" i="12"/>
  <c r="Q273" i="12"/>
  <c r="AB284" i="12"/>
  <c r="AS301" i="12"/>
  <c r="AU303" i="12"/>
  <c r="F262" i="12"/>
  <c r="AC285" i="12"/>
  <c r="N270" i="12"/>
  <c r="Z282" i="12"/>
  <c r="I265" i="12"/>
  <c r="V278" i="12"/>
  <c r="J266" i="12"/>
  <c r="X280" i="12"/>
  <c r="AF288" i="12"/>
  <c r="AI291" i="12"/>
  <c r="AK293" i="12"/>
  <c r="AD286" i="12"/>
  <c r="AL294" i="12"/>
  <c r="K18" i="17"/>
  <c r="AL38" i="12"/>
  <c r="P38" i="12" s="1"/>
  <c r="K15" i="11"/>
  <c r="R37" i="12"/>
  <c r="S37" i="12" s="1"/>
  <c r="U37" i="12" s="1"/>
  <c r="E57" i="12"/>
  <c r="O41" i="12"/>
  <c r="AN42" i="12"/>
  <c r="S36" i="12"/>
  <c r="U35" i="12"/>
  <c r="T35" i="12"/>
  <c r="N15" i="17" s="1"/>
  <c r="N18" i="17" s="1"/>
  <c r="AE35" i="12"/>
  <c r="A60" i="12"/>
  <c r="AI59" i="12"/>
  <c r="A354" i="12"/>
  <c r="B355" i="12"/>
  <c r="S369" i="12"/>
  <c r="AA377" i="12"/>
  <c r="U371" i="12"/>
  <c r="M363" i="12"/>
  <c r="K361" i="12"/>
  <c r="E355" i="12"/>
  <c r="AE381" i="12"/>
  <c r="W373" i="12"/>
  <c r="AB378" i="12"/>
  <c r="L362" i="12"/>
  <c r="N364" i="12"/>
  <c r="AO391" i="12"/>
  <c r="T370" i="12"/>
  <c r="AC379" i="12"/>
  <c r="AM389" i="12"/>
  <c r="AU397" i="12"/>
  <c r="AK387" i="12"/>
  <c r="AT396" i="12"/>
  <c r="AH384" i="12"/>
  <c r="AR394" i="12"/>
  <c r="Q367" i="12"/>
  <c r="D354" i="12"/>
  <c r="Z376" i="12"/>
  <c r="AI385" i="12"/>
  <c r="AF382" i="12"/>
  <c r="AG383" i="12"/>
  <c r="AN390" i="12"/>
  <c r="AL388" i="12"/>
  <c r="G357" i="12"/>
  <c r="P366" i="12"/>
  <c r="H358" i="12"/>
  <c r="X374" i="12"/>
  <c r="AS395" i="12"/>
  <c r="V372" i="12"/>
  <c r="AD380" i="12"/>
  <c r="O365" i="12"/>
  <c r="AQ393" i="12"/>
  <c r="R368" i="12"/>
  <c r="I359" i="12"/>
  <c r="J360" i="12"/>
  <c r="AV398" i="12"/>
  <c r="AV400" i="12" s="1"/>
  <c r="F356" i="12"/>
  <c r="AJ386" i="12"/>
  <c r="Y375" i="12"/>
  <c r="AP392" i="12"/>
  <c r="C353" i="12"/>
  <c r="CA353" i="12" s="1"/>
  <c r="J58" i="12" s="1"/>
  <c r="D41" i="12"/>
  <c r="I41" i="12" s="1"/>
  <c r="K40" i="12"/>
  <c r="AH32" i="12"/>
  <c r="AG32" i="12"/>
  <c r="L39" i="12"/>
  <c r="M39" i="12"/>
  <c r="M18" i="11"/>
  <c r="A344" i="10"/>
  <c r="B345" i="10"/>
  <c r="I256" i="10"/>
  <c r="AD277" i="10"/>
  <c r="AX297" i="10"/>
  <c r="J257" i="10"/>
  <c r="W270" i="10"/>
  <c r="X271" i="10"/>
  <c r="AI282" i="10"/>
  <c r="V269" i="10"/>
  <c r="G254" i="10"/>
  <c r="AW296" i="10"/>
  <c r="AA274" i="10"/>
  <c r="BA300" i="10"/>
  <c r="Y272" i="10"/>
  <c r="AM286" i="10"/>
  <c r="AY298" i="10"/>
  <c r="Z273" i="10"/>
  <c r="BB301" i="10"/>
  <c r="D251" i="10"/>
  <c r="AV295" i="10"/>
  <c r="AK284" i="10"/>
  <c r="F253" i="10"/>
  <c r="R265" i="10"/>
  <c r="AR291" i="10"/>
  <c r="AC276" i="10"/>
  <c r="P263" i="10"/>
  <c r="E252" i="10"/>
  <c r="AB275" i="10"/>
  <c r="AF279" i="10"/>
  <c r="AN287" i="10"/>
  <c r="AZ299" i="10"/>
  <c r="N261" i="10"/>
  <c r="H255" i="10"/>
  <c r="BD303" i="10"/>
  <c r="Q264" i="10"/>
  <c r="AG280" i="10"/>
  <c r="BE304" i="10"/>
  <c r="BE306" i="10" s="1"/>
  <c r="AH281" i="10"/>
  <c r="S266" i="10"/>
  <c r="AJ283" i="10"/>
  <c r="U268" i="10"/>
  <c r="AO288" i="10"/>
  <c r="AL285" i="10"/>
  <c r="AT293" i="10"/>
  <c r="AU294" i="10"/>
  <c r="AE278" i="10"/>
  <c r="M260" i="10"/>
  <c r="K258" i="10"/>
  <c r="O262" i="10"/>
  <c r="BC302" i="10"/>
  <c r="AP289" i="10"/>
  <c r="AQ290" i="10"/>
  <c r="L259" i="10"/>
  <c r="AS292" i="10"/>
  <c r="T267" i="10"/>
  <c r="K351" i="10"/>
  <c r="D344" i="10"/>
  <c r="AQ383" i="10"/>
  <c r="L352" i="10"/>
  <c r="Q357" i="10"/>
  <c r="F346" i="10"/>
  <c r="BB394" i="10"/>
  <c r="BE397" i="10"/>
  <c r="U361" i="10"/>
  <c r="BF398" i="10"/>
  <c r="BF400" i="10" s="1"/>
  <c r="V362" i="10"/>
  <c r="AT386" i="10"/>
  <c r="AD370" i="10"/>
  <c r="AH374" i="10"/>
  <c r="S359" i="10"/>
  <c r="AR384" i="10"/>
  <c r="BD396" i="10"/>
  <c r="N354" i="10"/>
  <c r="T360" i="10"/>
  <c r="E345" i="10"/>
  <c r="AO381" i="10"/>
  <c r="AU387" i="10"/>
  <c r="AW389" i="10"/>
  <c r="W363" i="10"/>
  <c r="AG373" i="10"/>
  <c r="H348" i="10"/>
  <c r="AC369" i="10"/>
  <c r="X364" i="10"/>
  <c r="AX390" i="10"/>
  <c r="G347" i="10"/>
  <c r="AE371" i="10"/>
  <c r="AM379" i="10"/>
  <c r="Y365" i="10"/>
  <c r="O355" i="10"/>
  <c r="AI375" i="10"/>
  <c r="I349" i="10"/>
  <c r="AJ376" i="10"/>
  <c r="BC395" i="10"/>
  <c r="AY391" i="10"/>
  <c r="AN380" i="10"/>
  <c r="AP382" i="10"/>
  <c r="AV388" i="10"/>
  <c r="M353" i="10"/>
  <c r="AA367" i="10"/>
  <c r="AS385" i="10"/>
  <c r="J350" i="10"/>
  <c r="AL378" i="10"/>
  <c r="AF372" i="10"/>
  <c r="BA393" i="10"/>
  <c r="Z366" i="10"/>
  <c r="P356" i="10"/>
  <c r="AK377" i="10"/>
  <c r="AB368" i="10"/>
  <c r="R358" i="10"/>
  <c r="AZ392" i="10"/>
  <c r="A51" i="10"/>
  <c r="AI50" i="10"/>
  <c r="B252" i="10"/>
  <c r="A251" i="10"/>
  <c r="A261" i="12" l="1"/>
  <c r="B262" i="12"/>
  <c r="H265" i="12"/>
  <c r="P273" i="12"/>
  <c r="AH291" i="12"/>
  <c r="AB285" i="12"/>
  <c r="J267" i="12"/>
  <c r="AS302" i="12"/>
  <c r="U278" i="12"/>
  <c r="AE288" i="12"/>
  <c r="AT303" i="12"/>
  <c r="E262" i="12"/>
  <c r="AJ293" i="12"/>
  <c r="AF289" i="12"/>
  <c r="AO298" i="12"/>
  <c r="L269" i="12"/>
  <c r="AA284" i="12"/>
  <c r="O272" i="12"/>
  <c r="D261" i="12"/>
  <c r="G264" i="12"/>
  <c r="AI292" i="12"/>
  <c r="AD287" i="12"/>
  <c r="AP299" i="12"/>
  <c r="AL295" i="12"/>
  <c r="R275" i="12"/>
  <c r="X281" i="12"/>
  <c r="AN297" i="12"/>
  <c r="T277" i="12"/>
  <c r="K268" i="12"/>
  <c r="AM296" i="12"/>
  <c r="W280" i="12"/>
  <c r="M270" i="12"/>
  <c r="AG290" i="12"/>
  <c r="N271" i="12"/>
  <c r="Q274" i="12"/>
  <c r="C260" i="12"/>
  <c r="CA260" i="12" s="1"/>
  <c r="G59" i="12" s="1"/>
  <c r="H59" i="12" s="1"/>
  <c r="Z283" i="12"/>
  <c r="AR301" i="12"/>
  <c r="I266" i="12"/>
  <c r="AC286" i="12"/>
  <c r="AK294" i="12"/>
  <c r="AU304" i="12"/>
  <c r="AU306" i="12" s="1"/>
  <c r="V279" i="12"/>
  <c r="Y282" i="12"/>
  <c r="AQ300" i="12"/>
  <c r="F263" i="12"/>
  <c r="S276" i="12"/>
  <c r="K18" i="11"/>
  <c r="K34" i="11" s="1"/>
  <c r="AE37" i="12"/>
  <c r="AH37" i="12" s="1"/>
  <c r="N35" i="17"/>
  <c r="N33" i="17"/>
  <c r="N34" i="17"/>
  <c r="N30" i="17"/>
  <c r="K33" i="17"/>
  <c r="K35" i="17"/>
  <c r="K34" i="17"/>
  <c r="K30" i="17"/>
  <c r="AL39" i="12"/>
  <c r="P39" i="12" s="1"/>
  <c r="T37" i="12"/>
  <c r="P15" i="17" s="1"/>
  <c r="P18" i="17" s="1"/>
  <c r="N15" i="11"/>
  <c r="N18" i="11" s="1"/>
  <c r="O42" i="12"/>
  <c r="AN43" i="12"/>
  <c r="D42" i="12"/>
  <c r="I42" i="12" s="1"/>
  <c r="K41" i="12"/>
  <c r="O366" i="12"/>
  <c r="AM390" i="12"/>
  <c r="AI386" i="12"/>
  <c r="G358" i="12"/>
  <c r="AA378" i="12"/>
  <c r="F357" i="12"/>
  <c r="AT397" i="12"/>
  <c r="AG384" i="12"/>
  <c r="AD381" i="12"/>
  <c r="S370" i="12"/>
  <c r="R369" i="12"/>
  <c r="Z377" i="12"/>
  <c r="I360" i="12"/>
  <c r="L363" i="12"/>
  <c r="AK388" i="12"/>
  <c r="AE382" i="12"/>
  <c r="AQ394" i="12"/>
  <c r="E356" i="12"/>
  <c r="X375" i="12"/>
  <c r="AN391" i="12"/>
  <c r="Y376" i="12"/>
  <c r="D355" i="12"/>
  <c r="AJ387" i="12"/>
  <c r="AR395" i="12"/>
  <c r="AU398" i="12"/>
  <c r="AU400" i="12" s="1"/>
  <c r="J361" i="12"/>
  <c r="AL389" i="12"/>
  <c r="AC380" i="12"/>
  <c r="AF383" i="12"/>
  <c r="U372" i="12"/>
  <c r="W374" i="12"/>
  <c r="AP393" i="12"/>
  <c r="H359" i="12"/>
  <c r="M364" i="12"/>
  <c r="K362" i="12"/>
  <c r="Q368" i="12"/>
  <c r="N365" i="12"/>
  <c r="P367" i="12"/>
  <c r="V373" i="12"/>
  <c r="AH385" i="12"/>
  <c r="AO392" i="12"/>
  <c r="AS396" i="12"/>
  <c r="AB379" i="12"/>
  <c r="T371" i="12"/>
  <c r="C354" i="12"/>
  <c r="CA354" i="12" s="1"/>
  <c r="J59" i="12" s="1"/>
  <c r="U36" i="12"/>
  <c r="T36" i="12"/>
  <c r="O15" i="17" s="1"/>
  <c r="O18" i="17" s="1"/>
  <c r="AE36" i="12"/>
  <c r="E58" i="12"/>
  <c r="A61" i="12"/>
  <c r="AI60" i="12"/>
  <c r="Q38" i="12"/>
  <c r="AH35" i="12"/>
  <c r="AG35" i="12"/>
  <c r="M40" i="12"/>
  <c r="L40" i="12"/>
  <c r="A355" i="12"/>
  <c r="B356" i="12"/>
  <c r="M35" i="11"/>
  <c r="M33" i="11"/>
  <c r="M34" i="11"/>
  <c r="M30" i="11"/>
  <c r="A252" i="10"/>
  <c r="B253" i="10"/>
  <c r="B346" i="10"/>
  <c r="A345" i="10"/>
  <c r="AL286" i="10"/>
  <c r="AS293" i="10"/>
  <c r="W271" i="10"/>
  <c r="AH282" i="10"/>
  <c r="M261" i="10"/>
  <c r="U269" i="10"/>
  <c r="BC303" i="10"/>
  <c r="L260" i="10"/>
  <c r="AD278" i="10"/>
  <c r="D252" i="10"/>
  <c r="Z274" i="10"/>
  <c r="R266" i="10"/>
  <c r="AP290" i="10"/>
  <c r="Y273" i="10"/>
  <c r="O263" i="10"/>
  <c r="AF280" i="10"/>
  <c r="BA301" i="10"/>
  <c r="AR292" i="10"/>
  <c r="AK285" i="10"/>
  <c r="AO289" i="10"/>
  <c r="AJ284" i="10"/>
  <c r="AA275" i="10"/>
  <c r="AM287" i="10"/>
  <c r="BB302" i="10"/>
  <c r="E253" i="10"/>
  <c r="G255" i="10"/>
  <c r="X272" i="10"/>
  <c r="H256" i="10"/>
  <c r="AY299" i="10"/>
  <c r="T268" i="10"/>
  <c r="AU295" i="10"/>
  <c r="AT294" i="10"/>
  <c r="I257" i="10"/>
  <c r="P264" i="10"/>
  <c r="AE279" i="10"/>
  <c r="F254" i="10"/>
  <c r="Q265" i="10"/>
  <c r="AB276" i="10"/>
  <c r="V270" i="10"/>
  <c r="J258" i="10"/>
  <c r="AI283" i="10"/>
  <c r="AX298" i="10"/>
  <c r="AC277" i="10"/>
  <c r="AQ291" i="10"/>
  <c r="AZ300" i="10"/>
  <c r="S267" i="10"/>
  <c r="AW297" i="10"/>
  <c r="K259" i="10"/>
  <c r="AN288" i="10"/>
  <c r="AV296" i="10"/>
  <c r="BD304" i="10"/>
  <c r="BD306" i="10" s="1"/>
  <c r="N262" i="10"/>
  <c r="AG281" i="10"/>
  <c r="W364" i="10"/>
  <c r="AI376" i="10"/>
  <c r="AB369" i="10"/>
  <c r="P357" i="10"/>
  <c r="U362" i="10"/>
  <c r="R359" i="10"/>
  <c r="AG374" i="10"/>
  <c r="AP383" i="10"/>
  <c r="J351" i="10"/>
  <c r="I350" i="10"/>
  <c r="V363" i="10"/>
  <c r="AC370" i="10"/>
  <c r="AJ377" i="10"/>
  <c r="AV389" i="10"/>
  <c r="K352" i="10"/>
  <c r="Y366" i="10"/>
  <c r="AD371" i="10"/>
  <c r="L353" i="10"/>
  <c r="G348" i="10"/>
  <c r="AE372" i="10"/>
  <c r="M354" i="10"/>
  <c r="AS386" i="10"/>
  <c r="BA394" i="10"/>
  <c r="BB395" i="10"/>
  <c r="N355" i="10"/>
  <c r="AH375" i="10"/>
  <c r="AT387" i="10"/>
  <c r="AU388" i="10"/>
  <c r="AR385" i="10"/>
  <c r="S360" i="10"/>
  <c r="BC396" i="10"/>
  <c r="AM380" i="10"/>
  <c r="AN381" i="10"/>
  <c r="F347" i="10"/>
  <c r="AF373" i="10"/>
  <c r="AO382" i="10"/>
  <c r="X365" i="10"/>
  <c r="AX391" i="10"/>
  <c r="O356" i="10"/>
  <c r="D345" i="10"/>
  <c r="AW390" i="10"/>
  <c r="T361" i="10"/>
  <c r="Z367" i="10"/>
  <c r="AA368" i="10"/>
  <c r="AY392" i="10"/>
  <c r="BE398" i="10"/>
  <c r="BE400" i="10" s="1"/>
  <c r="BD397" i="10"/>
  <c r="E346" i="10"/>
  <c r="AQ384" i="10"/>
  <c r="AZ393" i="10"/>
  <c r="H349" i="10"/>
  <c r="AK378" i="10"/>
  <c r="Q358" i="10"/>
  <c r="AL379" i="10"/>
  <c r="A52" i="10"/>
  <c r="AI51" i="10"/>
  <c r="K35" i="11" l="1"/>
  <c r="B263" i="12"/>
  <c r="A262" i="12"/>
  <c r="X282" i="12"/>
  <c r="P274" i="12"/>
  <c r="O273" i="12"/>
  <c r="AE289" i="12"/>
  <c r="AL296" i="12"/>
  <c r="E263" i="12"/>
  <c r="AM297" i="12"/>
  <c r="W281" i="12"/>
  <c r="AA285" i="12"/>
  <c r="M271" i="12"/>
  <c r="AC287" i="12"/>
  <c r="J268" i="12"/>
  <c r="H266" i="12"/>
  <c r="F264" i="12"/>
  <c r="T278" i="12"/>
  <c r="L270" i="12"/>
  <c r="K269" i="12"/>
  <c r="I267" i="12"/>
  <c r="AI293" i="12"/>
  <c r="Y283" i="12"/>
  <c r="AQ301" i="12"/>
  <c r="Q275" i="12"/>
  <c r="AF290" i="12"/>
  <c r="AN298" i="12"/>
  <c r="D262" i="12"/>
  <c r="AH292" i="12"/>
  <c r="AD288" i="12"/>
  <c r="AP300" i="12"/>
  <c r="G265" i="12"/>
  <c r="AT304" i="12"/>
  <c r="AT306" i="12" s="1"/>
  <c r="S277" i="12"/>
  <c r="U279" i="12"/>
  <c r="AS303" i="12"/>
  <c r="Z284" i="12"/>
  <c r="V280" i="12"/>
  <c r="AO299" i="12"/>
  <c r="AR302" i="12"/>
  <c r="R276" i="12"/>
  <c r="AB286" i="12"/>
  <c r="N272" i="12"/>
  <c r="AK295" i="12"/>
  <c r="AG291" i="12"/>
  <c r="AJ294" i="12"/>
  <c r="C261" i="12"/>
  <c r="CA261" i="12" s="1"/>
  <c r="G60" i="12" s="1"/>
  <c r="H60" i="12" s="1"/>
  <c r="AG37" i="12"/>
  <c r="K33" i="11"/>
  <c r="K30" i="11"/>
  <c r="C18" i="17"/>
  <c r="C15" i="17"/>
  <c r="AL40" i="12"/>
  <c r="P34" i="17"/>
  <c r="P33" i="17"/>
  <c r="P35" i="17"/>
  <c r="P30" i="17"/>
  <c r="S18" i="17"/>
  <c r="O33" i="17"/>
  <c r="S33" i="17" s="1"/>
  <c r="O35" i="17"/>
  <c r="O34" i="17"/>
  <c r="O30" i="17"/>
  <c r="C30" i="17" s="1"/>
  <c r="S15" i="17"/>
  <c r="O15" i="11"/>
  <c r="P15" i="11"/>
  <c r="P18" i="11" s="1"/>
  <c r="N35" i="11"/>
  <c r="N33" i="11"/>
  <c r="N34" i="11"/>
  <c r="N30" i="11"/>
  <c r="Q39" i="12"/>
  <c r="R39" i="12" s="1"/>
  <c r="AG36" i="12"/>
  <c r="AH36" i="12"/>
  <c r="M41" i="12"/>
  <c r="L41" i="12"/>
  <c r="AI61" i="12"/>
  <c r="A62" i="12"/>
  <c r="D43" i="12"/>
  <c r="I43" i="12" s="1"/>
  <c r="K42" i="12"/>
  <c r="B357" i="12"/>
  <c r="A356" i="12"/>
  <c r="R38" i="12"/>
  <c r="S38" i="12" s="1"/>
  <c r="E59" i="12"/>
  <c r="K363" i="12"/>
  <c r="AA379" i="12"/>
  <c r="G359" i="12"/>
  <c r="E357" i="12"/>
  <c r="S371" i="12"/>
  <c r="O367" i="12"/>
  <c r="AT398" i="12"/>
  <c r="AT400" i="12" s="1"/>
  <c r="W375" i="12"/>
  <c r="AB380" i="12"/>
  <c r="AJ388" i="12"/>
  <c r="F358" i="12"/>
  <c r="AS397" i="12"/>
  <c r="AF384" i="12"/>
  <c r="T372" i="12"/>
  <c r="L364" i="12"/>
  <c r="AP394" i="12"/>
  <c r="AH386" i="12"/>
  <c r="Q369" i="12"/>
  <c r="M365" i="12"/>
  <c r="AQ395" i="12"/>
  <c r="AI387" i="12"/>
  <c r="P368" i="12"/>
  <c r="I361" i="12"/>
  <c r="AM391" i="12"/>
  <c r="AK389" i="12"/>
  <c r="Y377" i="12"/>
  <c r="AC381" i="12"/>
  <c r="J362" i="12"/>
  <c r="R370" i="12"/>
  <c r="AR396" i="12"/>
  <c r="X376" i="12"/>
  <c r="AO393" i="12"/>
  <c r="U373" i="12"/>
  <c r="N366" i="12"/>
  <c r="AE383" i="12"/>
  <c r="AG385" i="12"/>
  <c r="Z378" i="12"/>
  <c r="AN392" i="12"/>
  <c r="AL390" i="12"/>
  <c r="D356" i="12"/>
  <c r="V374" i="12"/>
  <c r="AD382" i="12"/>
  <c r="H360" i="12"/>
  <c r="C355" i="12"/>
  <c r="CA355" i="12" s="1"/>
  <c r="J60" i="12" s="1"/>
  <c r="P40" i="12"/>
  <c r="Q40" i="12" s="1"/>
  <c r="O43" i="12"/>
  <c r="AN44" i="12"/>
  <c r="J259" i="10"/>
  <c r="L261" i="10"/>
  <c r="U270" i="10"/>
  <c r="M262" i="10"/>
  <c r="S268" i="10"/>
  <c r="P265" i="10"/>
  <c r="BA302" i="10"/>
  <c r="Y274" i="10"/>
  <c r="AM288" i="10"/>
  <c r="F255" i="10"/>
  <c r="AP291" i="10"/>
  <c r="AR293" i="10"/>
  <c r="E254" i="10"/>
  <c r="BB303" i="10"/>
  <c r="G256" i="10"/>
  <c r="AW298" i="10"/>
  <c r="AN289" i="10"/>
  <c r="AC278" i="10"/>
  <c r="AE280" i="10"/>
  <c r="BC304" i="10"/>
  <c r="BC306" i="10" s="1"/>
  <c r="AK286" i="10"/>
  <c r="K260" i="10"/>
  <c r="AO290" i="10"/>
  <c r="Z275" i="10"/>
  <c r="T269" i="10"/>
  <c r="AG282" i="10"/>
  <c r="AY300" i="10"/>
  <c r="N263" i="10"/>
  <c r="X273" i="10"/>
  <c r="AL287" i="10"/>
  <c r="AS294" i="10"/>
  <c r="V271" i="10"/>
  <c r="AF281" i="10"/>
  <c r="AB277" i="10"/>
  <c r="AV297" i="10"/>
  <c r="AT295" i="10"/>
  <c r="AH283" i="10"/>
  <c r="AQ292" i="10"/>
  <c r="AJ285" i="10"/>
  <c r="AD279" i="10"/>
  <c r="AA276" i="10"/>
  <c r="I258" i="10"/>
  <c r="R267" i="10"/>
  <c r="Q266" i="10"/>
  <c r="D253" i="10"/>
  <c r="AI284" i="10"/>
  <c r="AU296" i="10"/>
  <c r="O264" i="10"/>
  <c r="AX299" i="10"/>
  <c r="W272" i="10"/>
  <c r="H257" i="10"/>
  <c r="AZ301" i="10"/>
  <c r="AI52" i="10"/>
  <c r="A53" i="10"/>
  <c r="AG375" i="10"/>
  <c r="AT388" i="10"/>
  <c r="U363" i="10"/>
  <c r="BB396" i="10"/>
  <c r="I351" i="10"/>
  <c r="J352" i="10"/>
  <c r="R360" i="10"/>
  <c r="AP384" i="10"/>
  <c r="AD372" i="10"/>
  <c r="E347" i="10"/>
  <c r="BA395" i="10"/>
  <c r="W365" i="10"/>
  <c r="AA369" i="10"/>
  <c r="AE373" i="10"/>
  <c r="AI377" i="10"/>
  <c r="AU389" i="10"/>
  <c r="V364" i="10"/>
  <c r="Y367" i="10"/>
  <c r="AL380" i="10"/>
  <c r="F348" i="10"/>
  <c r="AH376" i="10"/>
  <c r="BD398" i="10"/>
  <c r="BD400" i="10" s="1"/>
  <c r="AC371" i="10"/>
  <c r="BC397" i="10"/>
  <c r="N356" i="10"/>
  <c r="AJ378" i="10"/>
  <c r="T362" i="10"/>
  <c r="AF374" i="10"/>
  <c r="AO383" i="10"/>
  <c r="L354" i="10"/>
  <c r="AQ385" i="10"/>
  <c r="M355" i="10"/>
  <c r="AW391" i="10"/>
  <c r="AN382" i="10"/>
  <c r="S361" i="10"/>
  <c r="Q359" i="10"/>
  <c r="AV390" i="10"/>
  <c r="Z368" i="10"/>
  <c r="AK379" i="10"/>
  <c r="G349" i="10"/>
  <c r="AY393" i="10"/>
  <c r="AZ394" i="10"/>
  <c r="K353" i="10"/>
  <c r="AS387" i="10"/>
  <c r="H350" i="10"/>
  <c r="AR386" i="10"/>
  <c r="AM381" i="10"/>
  <c r="P358" i="10"/>
  <c r="AB370" i="10"/>
  <c r="X366" i="10"/>
  <c r="O357" i="10"/>
  <c r="D346" i="10"/>
  <c r="AX392" i="10"/>
  <c r="B347" i="10"/>
  <c r="A346" i="10"/>
  <c r="B254" i="10"/>
  <c r="A253" i="10"/>
  <c r="H267" i="12" l="1"/>
  <c r="Y284" i="12"/>
  <c r="AQ302" i="12"/>
  <c r="AG292" i="12"/>
  <c r="AP301" i="12"/>
  <c r="W282" i="12"/>
  <c r="Z285" i="12"/>
  <c r="M272" i="12"/>
  <c r="F265" i="12"/>
  <c r="S278" i="12"/>
  <c r="C262" i="12"/>
  <c r="CA262" i="12" s="1"/>
  <c r="G61" i="12" s="1"/>
  <c r="H61" i="12" s="1"/>
  <c r="AH293" i="12"/>
  <c r="K270" i="12"/>
  <c r="L271" i="12"/>
  <c r="AN299" i="12"/>
  <c r="I268" i="12"/>
  <c r="U280" i="12"/>
  <c r="G266" i="12"/>
  <c r="AM298" i="12"/>
  <c r="E264" i="12"/>
  <c r="AR303" i="12"/>
  <c r="AF291" i="12"/>
  <c r="R277" i="12"/>
  <c r="AD289" i="12"/>
  <c r="X283" i="12"/>
  <c r="AS304" i="12"/>
  <c r="AS306" i="12" s="1"/>
  <c r="AA286" i="12"/>
  <c r="Q276" i="12"/>
  <c r="O274" i="12"/>
  <c r="V281" i="12"/>
  <c r="AC288" i="12"/>
  <c r="D263" i="12"/>
  <c r="P275" i="12"/>
  <c r="J269" i="12"/>
  <c r="AI294" i="12"/>
  <c r="AJ295" i="12"/>
  <c r="T279" i="12"/>
  <c r="N273" i="12"/>
  <c r="AO300" i="12"/>
  <c r="AL297" i="12"/>
  <c r="AB287" i="12"/>
  <c r="AK296" i="12"/>
  <c r="AE290" i="12"/>
  <c r="B264" i="12"/>
  <c r="A263" i="12"/>
  <c r="S35" i="17"/>
  <c r="O18" i="11"/>
  <c r="O34" i="11" s="1"/>
  <c r="C15" i="11"/>
  <c r="C33" i="17"/>
  <c r="C14" i="15" s="1"/>
  <c r="S30" i="17"/>
  <c r="C34" i="17"/>
  <c r="D14" i="15" s="1"/>
  <c r="S34" i="17"/>
  <c r="C35" i="17"/>
  <c r="E14" i="15" s="1"/>
  <c r="S15" i="11"/>
  <c r="S39" i="12"/>
  <c r="AI62" i="12"/>
  <c r="A63" i="12"/>
  <c r="O44" i="12"/>
  <c r="AN45" i="12"/>
  <c r="E60" i="12"/>
  <c r="R40" i="12"/>
  <c r="S40" i="12" s="1"/>
  <c r="A357" i="12"/>
  <c r="B358" i="12"/>
  <c r="AL41" i="12"/>
  <c r="L42" i="12"/>
  <c r="M42" i="12"/>
  <c r="D44" i="12"/>
  <c r="I44" i="12" s="1"/>
  <c r="K43" i="12"/>
  <c r="T38" i="12"/>
  <c r="AE38" i="12"/>
  <c r="U38" i="12"/>
  <c r="AM392" i="12"/>
  <c r="G360" i="12"/>
  <c r="AI388" i="12"/>
  <c r="AA380" i="12"/>
  <c r="AC382" i="12"/>
  <c r="AJ389" i="12"/>
  <c r="O368" i="12"/>
  <c r="K364" i="12"/>
  <c r="S372" i="12"/>
  <c r="AQ396" i="12"/>
  <c r="AH387" i="12"/>
  <c r="L365" i="12"/>
  <c r="M366" i="12"/>
  <c r="AS398" i="12"/>
  <c r="AS400" i="12" s="1"/>
  <c r="F359" i="12"/>
  <c r="AD383" i="12"/>
  <c r="AF385" i="12"/>
  <c r="AE384" i="12"/>
  <c r="H361" i="12"/>
  <c r="N367" i="12"/>
  <c r="AL391" i="12"/>
  <c r="AB381" i="12"/>
  <c r="AG386" i="12"/>
  <c r="D357" i="12"/>
  <c r="AR397" i="12"/>
  <c r="AN393" i="12"/>
  <c r="U374" i="12"/>
  <c r="AP395" i="12"/>
  <c r="X377" i="12"/>
  <c r="J363" i="12"/>
  <c r="Z379" i="12"/>
  <c r="P369" i="12"/>
  <c r="I362" i="12"/>
  <c r="Q370" i="12"/>
  <c r="AO394" i="12"/>
  <c r="AK390" i="12"/>
  <c r="V375" i="12"/>
  <c r="W376" i="12"/>
  <c r="R371" i="12"/>
  <c r="T373" i="12"/>
  <c r="E358" i="12"/>
  <c r="Y378" i="12"/>
  <c r="C356" i="12"/>
  <c r="CA356" i="12" s="1"/>
  <c r="J61" i="12" s="1"/>
  <c r="P35" i="11"/>
  <c r="P33" i="11"/>
  <c r="P34" i="11"/>
  <c r="P30" i="11"/>
  <c r="A347" i="10"/>
  <c r="B348" i="10"/>
  <c r="I259" i="10"/>
  <c r="J260" i="10"/>
  <c r="AF282" i="10"/>
  <c r="T270" i="10"/>
  <c r="AS295" i="10"/>
  <c r="S269" i="10"/>
  <c r="AK287" i="10"/>
  <c r="AB278" i="10"/>
  <c r="BB304" i="10"/>
  <c r="BB306" i="10" s="1"/>
  <c r="E255" i="10"/>
  <c r="AE281" i="10"/>
  <c r="H258" i="10"/>
  <c r="Z276" i="10"/>
  <c r="AC279" i="10"/>
  <c r="BA303" i="10"/>
  <c r="D254" i="10"/>
  <c r="AV298" i="10"/>
  <c r="AW299" i="10"/>
  <c r="AN290" i="10"/>
  <c r="AX300" i="10"/>
  <c r="AD280" i="10"/>
  <c r="AT296" i="10"/>
  <c r="X274" i="10"/>
  <c r="Y275" i="10"/>
  <c r="Q267" i="10"/>
  <c r="AY301" i="10"/>
  <c r="AG283" i="10"/>
  <c r="N264" i="10"/>
  <c r="AP292" i="10"/>
  <c r="L262" i="10"/>
  <c r="AZ302" i="10"/>
  <c r="U271" i="10"/>
  <c r="AO291" i="10"/>
  <c r="O265" i="10"/>
  <c r="V272" i="10"/>
  <c r="K261" i="10"/>
  <c r="AJ286" i="10"/>
  <c r="AA277" i="10"/>
  <c r="R268" i="10"/>
  <c r="W273" i="10"/>
  <c r="G257" i="10"/>
  <c r="AI285" i="10"/>
  <c r="AQ293" i="10"/>
  <c r="AR294" i="10"/>
  <c r="AL288" i="10"/>
  <c r="M263" i="10"/>
  <c r="AM289" i="10"/>
  <c r="P266" i="10"/>
  <c r="AU297" i="10"/>
  <c r="F256" i="10"/>
  <c r="AH284" i="10"/>
  <c r="A254" i="10"/>
  <c r="B255" i="10"/>
  <c r="A54" i="10"/>
  <c r="AI53" i="10"/>
  <c r="O358" i="10"/>
  <c r="K354" i="10"/>
  <c r="AK380" i="10"/>
  <c r="P359" i="10"/>
  <c r="AB371" i="10"/>
  <c r="BB397" i="10"/>
  <c r="F349" i="10"/>
  <c r="V365" i="10"/>
  <c r="AT389" i="10"/>
  <c r="R361" i="10"/>
  <c r="AH377" i="10"/>
  <c r="AO384" i="10"/>
  <c r="AE374" i="10"/>
  <c r="N357" i="10"/>
  <c r="AG376" i="10"/>
  <c r="X367" i="10"/>
  <c r="Y368" i="10"/>
  <c r="AR387" i="10"/>
  <c r="E348" i="10"/>
  <c r="AV391" i="10"/>
  <c r="AQ386" i="10"/>
  <c r="AJ379" i="10"/>
  <c r="M356" i="10"/>
  <c r="AW392" i="10"/>
  <c r="Q360" i="10"/>
  <c r="W366" i="10"/>
  <c r="AI378" i="10"/>
  <c r="AN383" i="10"/>
  <c r="U364" i="10"/>
  <c r="D347" i="10"/>
  <c r="T363" i="10"/>
  <c r="S362" i="10"/>
  <c r="BC398" i="10"/>
  <c r="BC400" i="10" s="1"/>
  <c r="AY394" i="10"/>
  <c r="BA396" i="10"/>
  <c r="L355" i="10"/>
  <c r="AP385" i="10"/>
  <c r="AZ395" i="10"/>
  <c r="AS388" i="10"/>
  <c r="AM382" i="10"/>
  <c r="J353" i="10"/>
  <c r="H351" i="10"/>
  <c r="AL381" i="10"/>
  <c r="AA370" i="10"/>
  <c r="G350" i="10"/>
  <c r="AD373" i="10"/>
  <c r="I352" i="10"/>
  <c r="AC372" i="10"/>
  <c r="AF375" i="10"/>
  <c r="AX393" i="10"/>
  <c r="Z369" i="10"/>
  <c r="AU390" i="10"/>
  <c r="A264" i="12" l="1"/>
  <c r="B265" i="12"/>
  <c r="AH294" i="12"/>
  <c r="AF292" i="12"/>
  <c r="D264" i="12"/>
  <c r="L272" i="12"/>
  <c r="AC289" i="12"/>
  <c r="M273" i="12"/>
  <c r="AE291" i="12"/>
  <c r="G267" i="12"/>
  <c r="AK297" i="12"/>
  <c r="O275" i="12"/>
  <c r="C263" i="12"/>
  <c r="CA263" i="12" s="1"/>
  <c r="G62" i="12" s="1"/>
  <c r="H62" i="12" s="1"/>
  <c r="X284" i="12"/>
  <c r="U281" i="12"/>
  <c r="W283" i="12"/>
  <c r="AL298" i="12"/>
  <c r="AA287" i="12"/>
  <c r="Z286" i="12"/>
  <c r="P276" i="12"/>
  <c r="N274" i="12"/>
  <c r="AR304" i="12"/>
  <c r="AR306" i="12" s="1"/>
  <c r="AB288" i="12"/>
  <c r="E265" i="12"/>
  <c r="K271" i="12"/>
  <c r="AQ303" i="12"/>
  <c r="AN300" i="12"/>
  <c r="Q277" i="12"/>
  <c r="AI295" i="12"/>
  <c r="R278" i="12"/>
  <c r="J270" i="12"/>
  <c r="Y285" i="12"/>
  <c r="AM299" i="12"/>
  <c r="AG293" i="12"/>
  <c r="T280" i="12"/>
  <c r="S279" i="12"/>
  <c r="AO301" i="12"/>
  <c r="V282" i="12"/>
  <c r="H268" i="12"/>
  <c r="F266" i="12"/>
  <c r="AP302" i="12"/>
  <c r="I269" i="12"/>
  <c r="AJ296" i="12"/>
  <c r="AD290" i="12"/>
  <c r="C34" i="11"/>
  <c r="D7" i="15" s="1"/>
  <c r="C18" i="11"/>
  <c r="O33" i="11"/>
  <c r="C33" i="11" s="1"/>
  <c r="C7" i="15" s="1"/>
  <c r="S18" i="11"/>
  <c r="O30" i="11"/>
  <c r="C30" i="11" s="1"/>
  <c r="O35" i="11"/>
  <c r="C35" i="11" s="1"/>
  <c r="E7" i="15" s="1"/>
  <c r="T39" i="12"/>
  <c r="U39" i="12"/>
  <c r="AE39" i="12"/>
  <c r="U40" i="12"/>
  <c r="T40" i="12"/>
  <c r="AE40" i="12"/>
  <c r="P41" i="12"/>
  <c r="AI63" i="12"/>
  <c r="A64" i="12"/>
  <c r="E61" i="12"/>
  <c r="O45" i="12"/>
  <c r="AN46" i="12"/>
  <c r="D45" i="12"/>
  <c r="I45" i="12" s="1"/>
  <c r="K44" i="12"/>
  <c r="A358" i="12"/>
  <c r="B359" i="12"/>
  <c r="K365" i="12"/>
  <c r="AJ390" i="12"/>
  <c r="AB382" i="12"/>
  <c r="M367" i="12"/>
  <c r="AA381" i="12"/>
  <c r="L366" i="12"/>
  <c r="AM393" i="12"/>
  <c r="T374" i="12"/>
  <c r="AN394" i="12"/>
  <c r="G361" i="12"/>
  <c r="X378" i="12"/>
  <c r="Q371" i="12"/>
  <c r="U375" i="12"/>
  <c r="AF386" i="12"/>
  <c r="D358" i="12"/>
  <c r="O369" i="12"/>
  <c r="J364" i="12"/>
  <c r="AP396" i="12"/>
  <c r="P370" i="12"/>
  <c r="AO395" i="12"/>
  <c r="H362" i="12"/>
  <c r="I363" i="12"/>
  <c r="AR398" i="12"/>
  <c r="AR400" i="12" s="1"/>
  <c r="R372" i="12"/>
  <c r="Z380" i="12"/>
  <c r="N368" i="12"/>
  <c r="AK391" i="12"/>
  <c r="AL392" i="12"/>
  <c r="V376" i="12"/>
  <c r="E359" i="12"/>
  <c r="W377" i="12"/>
  <c r="AI389" i="12"/>
  <c r="AD384" i="12"/>
  <c r="AH388" i="12"/>
  <c r="Y379" i="12"/>
  <c r="S373" i="12"/>
  <c r="AC383" i="12"/>
  <c r="F360" i="12"/>
  <c r="AE385" i="12"/>
  <c r="AQ397" i="12"/>
  <c r="AG387" i="12"/>
  <c r="C357" i="12"/>
  <c r="CA357" i="12" s="1"/>
  <c r="J62" i="12" s="1"/>
  <c r="M43" i="12"/>
  <c r="L43" i="12"/>
  <c r="AH38" i="12"/>
  <c r="AG38" i="12"/>
  <c r="AL42" i="12"/>
  <c r="S34" i="11"/>
  <c r="A55" i="10"/>
  <c r="AI54" i="10"/>
  <c r="B256" i="10"/>
  <c r="A255" i="10"/>
  <c r="B349" i="10"/>
  <c r="A348" i="10"/>
  <c r="U272" i="10"/>
  <c r="N265" i="10"/>
  <c r="AK288" i="10"/>
  <c r="D255" i="10"/>
  <c r="K262" i="10"/>
  <c r="AR295" i="10"/>
  <c r="O266" i="10"/>
  <c r="G258" i="10"/>
  <c r="Q268" i="10"/>
  <c r="AQ294" i="10"/>
  <c r="M264" i="10"/>
  <c r="AF283" i="10"/>
  <c r="BA304" i="10"/>
  <c r="BA306" i="10" s="1"/>
  <c r="AJ287" i="10"/>
  <c r="AB279" i="10"/>
  <c r="L263" i="10"/>
  <c r="AV299" i="10"/>
  <c r="AZ303" i="10"/>
  <c r="AA278" i="10"/>
  <c r="Z277" i="10"/>
  <c r="T271" i="10"/>
  <c r="S270" i="10"/>
  <c r="AE282" i="10"/>
  <c r="H259" i="10"/>
  <c r="AL289" i="10"/>
  <c r="AS296" i="10"/>
  <c r="V273" i="10"/>
  <c r="AO292" i="10"/>
  <c r="Y276" i="10"/>
  <c r="P267" i="10"/>
  <c r="I260" i="10"/>
  <c r="AG284" i="10"/>
  <c r="E256" i="10"/>
  <c r="AW300" i="10"/>
  <c r="W274" i="10"/>
  <c r="AC280" i="10"/>
  <c r="AU298" i="10"/>
  <c r="J261" i="10"/>
  <c r="AN291" i="10"/>
  <c r="AY302" i="10"/>
  <c r="AX301" i="10"/>
  <c r="AH285" i="10"/>
  <c r="X275" i="10"/>
  <c r="AD281" i="10"/>
  <c r="AT297" i="10"/>
  <c r="F257" i="10"/>
  <c r="AM290" i="10"/>
  <c r="R269" i="10"/>
  <c r="AP293" i="10"/>
  <c r="AI286" i="10"/>
  <c r="G351" i="10"/>
  <c r="S363" i="10"/>
  <c r="L356" i="10"/>
  <c r="AS389" i="10"/>
  <c r="AG377" i="10"/>
  <c r="J354" i="10"/>
  <c r="I353" i="10"/>
  <c r="T364" i="10"/>
  <c r="X368" i="10"/>
  <c r="AV392" i="10"/>
  <c r="M357" i="10"/>
  <c r="U365" i="10"/>
  <c r="H352" i="10"/>
  <c r="BA397" i="10"/>
  <c r="BB398" i="10"/>
  <c r="BB400" i="10" s="1"/>
  <c r="V366" i="10"/>
  <c r="AH378" i="10"/>
  <c r="AJ380" i="10"/>
  <c r="AF376" i="10"/>
  <c r="AC373" i="10"/>
  <c r="N358" i="10"/>
  <c r="AY395" i="10"/>
  <c r="AD374" i="10"/>
  <c r="AM383" i="10"/>
  <c r="AP386" i="10"/>
  <c r="AI379" i="10"/>
  <c r="AU391" i="10"/>
  <c r="AK381" i="10"/>
  <c r="Q361" i="10"/>
  <c r="AR388" i="10"/>
  <c r="E349" i="10"/>
  <c r="AE375" i="10"/>
  <c r="W367" i="10"/>
  <c r="O359" i="10"/>
  <c r="P360" i="10"/>
  <c r="F350" i="10"/>
  <c r="AB372" i="10"/>
  <c r="AO385" i="10"/>
  <c r="AL382" i="10"/>
  <c r="AT390" i="10"/>
  <c r="AN384" i="10"/>
  <c r="D348" i="10"/>
  <c r="R362" i="10"/>
  <c r="Z370" i="10"/>
  <c r="AX394" i="10"/>
  <c r="AZ396" i="10"/>
  <c r="AQ387" i="10"/>
  <c r="K355" i="10"/>
  <c r="AW393" i="10"/>
  <c r="Y369" i="10"/>
  <c r="AA371" i="10"/>
  <c r="A265" i="12" l="1"/>
  <c r="B266" i="12"/>
  <c r="AN301" i="12"/>
  <c r="AH295" i="12"/>
  <c r="O276" i="12"/>
  <c r="D265" i="12"/>
  <c r="AP303" i="12"/>
  <c r="E266" i="12"/>
  <c r="P277" i="12"/>
  <c r="Z287" i="12"/>
  <c r="G268" i="12"/>
  <c r="I270" i="12"/>
  <c r="C264" i="12"/>
  <c r="CA264" i="12" s="1"/>
  <c r="G63" i="12" s="1"/>
  <c r="H63" i="12" s="1"/>
  <c r="X285" i="12"/>
  <c r="Q278" i="12"/>
  <c r="AM300" i="12"/>
  <c r="L273" i="12"/>
  <c r="AI296" i="12"/>
  <c r="S280" i="12"/>
  <c r="F267" i="12"/>
  <c r="AC290" i="12"/>
  <c r="M274" i="12"/>
  <c r="AB289" i="12"/>
  <c r="J271" i="12"/>
  <c r="AQ304" i="12"/>
  <c r="AQ306" i="12" s="1"/>
  <c r="AL299" i="12"/>
  <c r="R279" i="12"/>
  <c r="AD291" i="12"/>
  <c r="AA288" i="12"/>
  <c r="K272" i="12"/>
  <c r="AG294" i="12"/>
  <c r="W284" i="12"/>
  <c r="N275" i="12"/>
  <c r="H269" i="12"/>
  <c r="U282" i="12"/>
  <c r="AK298" i="12"/>
  <c r="AF293" i="12"/>
  <c r="V283" i="12"/>
  <c r="Y286" i="12"/>
  <c r="AE292" i="12"/>
  <c r="T281" i="12"/>
  <c r="AJ297" i="12"/>
  <c r="AO302" i="12"/>
  <c r="S33" i="11"/>
  <c r="S35" i="11"/>
  <c r="S30" i="11"/>
  <c r="AH39" i="12"/>
  <c r="AG39" i="12"/>
  <c r="E62" i="12"/>
  <c r="D46" i="12"/>
  <c r="I46" i="12" s="1"/>
  <c r="K45" i="12"/>
  <c r="O46" i="12"/>
  <c r="AN47" i="12"/>
  <c r="Q41" i="12"/>
  <c r="R41" i="12" s="1"/>
  <c r="AE386" i="12"/>
  <c r="W378" i="12"/>
  <c r="G362" i="12"/>
  <c r="S374" i="12"/>
  <c r="K366" i="12"/>
  <c r="M368" i="12"/>
  <c r="T375" i="12"/>
  <c r="E360" i="12"/>
  <c r="AQ398" i="12"/>
  <c r="AQ400" i="12" s="1"/>
  <c r="F361" i="12"/>
  <c r="N369" i="12"/>
  <c r="D359" i="12"/>
  <c r="AH389" i="12"/>
  <c r="AF387" i="12"/>
  <c r="AL393" i="12"/>
  <c r="O370" i="12"/>
  <c r="AC384" i="12"/>
  <c r="AK392" i="12"/>
  <c r="H363" i="12"/>
  <c r="AN395" i="12"/>
  <c r="I364" i="12"/>
  <c r="AG388" i="12"/>
  <c r="AJ391" i="12"/>
  <c r="AM394" i="12"/>
  <c r="X379" i="12"/>
  <c r="AA382" i="12"/>
  <c r="R373" i="12"/>
  <c r="J365" i="12"/>
  <c r="Z381" i="12"/>
  <c r="U376" i="12"/>
  <c r="V377" i="12"/>
  <c r="AI390" i="12"/>
  <c r="Y380" i="12"/>
  <c r="AD385" i="12"/>
  <c r="P371" i="12"/>
  <c r="AO396" i="12"/>
  <c r="L367" i="12"/>
  <c r="Q372" i="12"/>
  <c r="AB383" i="12"/>
  <c r="AP397" i="12"/>
  <c r="C358" i="12"/>
  <c r="CA358" i="12" s="1"/>
  <c r="J63" i="12" s="1"/>
  <c r="AG40" i="12"/>
  <c r="AH40" i="12"/>
  <c r="P42" i="12"/>
  <c r="B360" i="12"/>
  <c r="A359" i="12"/>
  <c r="A65" i="12"/>
  <c r="AI64" i="12"/>
  <c r="AL43" i="12"/>
  <c r="M44" i="12"/>
  <c r="L44" i="12"/>
  <c r="F18" i="9"/>
  <c r="Z371" i="10"/>
  <c r="V367" i="10"/>
  <c r="AD375" i="10"/>
  <c r="AP387" i="10"/>
  <c r="U366" i="10"/>
  <c r="AG378" i="10"/>
  <c r="F351" i="10"/>
  <c r="R363" i="10"/>
  <c r="E350" i="10"/>
  <c r="AQ388" i="10"/>
  <c r="AW394" i="10"/>
  <c r="N359" i="10"/>
  <c r="J355" i="10"/>
  <c r="T365" i="10"/>
  <c r="L357" i="10"/>
  <c r="I354" i="10"/>
  <c r="S364" i="10"/>
  <c r="AK382" i="10"/>
  <c r="AT391" i="10"/>
  <c r="AJ381" i="10"/>
  <c r="AV393" i="10"/>
  <c r="AI380" i="10"/>
  <c r="AA372" i="10"/>
  <c r="P361" i="10"/>
  <c r="AS390" i="10"/>
  <c r="AB373" i="10"/>
  <c r="W368" i="10"/>
  <c r="Q362" i="10"/>
  <c r="AM384" i="10"/>
  <c r="H353" i="10"/>
  <c r="AR389" i="10"/>
  <c r="AU392" i="10"/>
  <c r="AL383" i="10"/>
  <c r="AO386" i="10"/>
  <c r="AC374" i="10"/>
  <c r="M358" i="10"/>
  <c r="AX395" i="10"/>
  <c r="AE376" i="10"/>
  <c r="AF377" i="10"/>
  <c r="X369" i="10"/>
  <c r="AY396" i="10"/>
  <c r="Y370" i="10"/>
  <c r="BA398" i="10"/>
  <c r="BA400" i="10" s="1"/>
  <c r="O360" i="10"/>
  <c r="K356" i="10"/>
  <c r="D349" i="10"/>
  <c r="AZ397" i="10"/>
  <c r="G352" i="10"/>
  <c r="AH379" i="10"/>
  <c r="AN385" i="10"/>
  <c r="K263" i="10"/>
  <c r="H260" i="10"/>
  <c r="N266" i="10"/>
  <c r="P268" i="10"/>
  <c r="AW301" i="10"/>
  <c r="Z278" i="10"/>
  <c r="Q269" i="10"/>
  <c r="AC281" i="10"/>
  <c r="AM291" i="10"/>
  <c r="AX302" i="10"/>
  <c r="T272" i="10"/>
  <c r="M265" i="10"/>
  <c r="D256" i="10"/>
  <c r="AY303" i="10"/>
  <c r="AN292" i="10"/>
  <c r="G259" i="10"/>
  <c r="AF284" i="10"/>
  <c r="AQ295" i="10"/>
  <c r="X276" i="10"/>
  <c r="AK289" i="10"/>
  <c r="Y277" i="10"/>
  <c r="AJ288" i="10"/>
  <c r="AL290" i="10"/>
  <c r="R270" i="10"/>
  <c r="V274" i="10"/>
  <c r="AB280" i="10"/>
  <c r="I261" i="10"/>
  <c r="AD282" i="10"/>
  <c r="W275" i="10"/>
  <c r="AV300" i="10"/>
  <c r="AU299" i="10"/>
  <c r="L264" i="10"/>
  <c r="AR296" i="10"/>
  <c r="AP294" i="10"/>
  <c r="AA279" i="10"/>
  <c r="AH286" i="10"/>
  <c r="U273" i="10"/>
  <c r="AZ304" i="10"/>
  <c r="AZ306" i="10" s="1"/>
  <c r="AG285" i="10"/>
  <c r="AI287" i="10"/>
  <c r="AT298" i="10"/>
  <c r="F258" i="10"/>
  <c r="AE283" i="10"/>
  <c r="O267" i="10"/>
  <c r="AO293" i="10"/>
  <c r="E257" i="10"/>
  <c r="S271" i="10"/>
  <c r="AS297" i="10"/>
  <c r="J262" i="10"/>
  <c r="A256" i="10"/>
  <c r="B257" i="10"/>
  <c r="B350" i="10"/>
  <c r="A349" i="10"/>
  <c r="A56" i="10"/>
  <c r="AI55" i="10"/>
  <c r="B267" i="12" l="1"/>
  <c r="A266" i="12"/>
  <c r="H270" i="12"/>
  <c r="Q279" i="12"/>
  <c r="S281" i="12"/>
  <c r="F268" i="12"/>
  <c r="AJ298" i="12"/>
  <c r="AK299" i="12"/>
  <c r="U283" i="12"/>
  <c r="AD292" i="12"/>
  <c r="AN302" i="12"/>
  <c r="P278" i="12"/>
  <c r="AP304" i="12"/>
  <c r="AP306" i="12" s="1"/>
  <c r="E267" i="12"/>
  <c r="X286" i="12"/>
  <c r="AI297" i="12"/>
  <c r="Y287" i="12"/>
  <c r="N276" i="12"/>
  <c r="K273" i="12"/>
  <c r="G269" i="12"/>
  <c r="J272" i="12"/>
  <c r="I271" i="12"/>
  <c r="AB290" i="12"/>
  <c r="Z288" i="12"/>
  <c r="V284" i="12"/>
  <c r="C265" i="12"/>
  <c r="CA265" i="12" s="1"/>
  <c r="G64" i="12" s="1"/>
  <c r="H64" i="12" s="1"/>
  <c r="AF294" i="12"/>
  <c r="R280" i="12"/>
  <c r="D266" i="12"/>
  <c r="M275" i="12"/>
  <c r="W285" i="12"/>
  <c r="AA289" i="12"/>
  <c r="AO303" i="12"/>
  <c r="AE293" i="12"/>
  <c r="AM301" i="12"/>
  <c r="AH296" i="12"/>
  <c r="T282" i="12"/>
  <c r="O277" i="12"/>
  <c r="AL300" i="12"/>
  <c r="AC291" i="12"/>
  <c r="L274" i="12"/>
  <c r="AG295" i="12"/>
  <c r="AL44" i="12"/>
  <c r="P44" i="12" s="1"/>
  <c r="Q44" i="12" s="1"/>
  <c r="R44" i="12" s="1"/>
  <c r="S41" i="12"/>
  <c r="AE41" i="12" s="1"/>
  <c r="A66" i="12"/>
  <c r="AI65" i="12"/>
  <c r="P43" i="12"/>
  <c r="Q43" i="12" s="1"/>
  <c r="R43" i="12" s="1"/>
  <c r="O47" i="12"/>
  <c r="AN48" i="12"/>
  <c r="E63" i="12"/>
  <c r="L45" i="12"/>
  <c r="M45" i="12"/>
  <c r="W379" i="12"/>
  <c r="S375" i="12"/>
  <c r="G363" i="12"/>
  <c r="AA383" i="12"/>
  <c r="U377" i="12"/>
  <c r="AE387" i="12"/>
  <c r="M369" i="12"/>
  <c r="F362" i="12"/>
  <c r="AC385" i="12"/>
  <c r="K367" i="12"/>
  <c r="N370" i="12"/>
  <c r="AO397" i="12"/>
  <c r="AN396" i="12"/>
  <c r="AG389" i="12"/>
  <c r="AK393" i="12"/>
  <c r="V378" i="12"/>
  <c r="Y381" i="12"/>
  <c r="L368" i="12"/>
  <c r="AM395" i="12"/>
  <c r="R374" i="12"/>
  <c r="AF388" i="12"/>
  <c r="I365" i="12"/>
  <c r="AD386" i="12"/>
  <c r="D360" i="12"/>
  <c r="AP398" i="12"/>
  <c r="AP400" i="12" s="1"/>
  <c r="AB384" i="12"/>
  <c r="Q373" i="12"/>
  <c r="J366" i="12"/>
  <c r="H364" i="12"/>
  <c r="AI391" i="12"/>
  <c r="O371" i="12"/>
  <c r="T376" i="12"/>
  <c r="X380" i="12"/>
  <c r="AL394" i="12"/>
  <c r="Z382" i="12"/>
  <c r="P372" i="12"/>
  <c r="E361" i="12"/>
  <c r="AH390" i="12"/>
  <c r="AJ392" i="12"/>
  <c r="C359" i="12"/>
  <c r="CA359" i="12" s="1"/>
  <c r="J64" i="12" s="1"/>
  <c r="A360" i="12"/>
  <c r="B361" i="12"/>
  <c r="Q42" i="12"/>
  <c r="R42" i="12" s="1"/>
  <c r="K46" i="12"/>
  <c r="D47" i="12"/>
  <c r="I47" i="12" s="1"/>
  <c r="F35" i="9"/>
  <c r="F33" i="9"/>
  <c r="F34" i="9"/>
  <c r="F30" i="9"/>
  <c r="E258" i="10"/>
  <c r="Y278" i="10"/>
  <c r="I262" i="10"/>
  <c r="P269" i="10"/>
  <c r="AJ289" i="10"/>
  <c r="M266" i="10"/>
  <c r="D257" i="10"/>
  <c r="T273" i="10"/>
  <c r="AO294" i="10"/>
  <c r="AN293" i="10"/>
  <c r="Q270" i="10"/>
  <c r="AM292" i="10"/>
  <c r="AR297" i="10"/>
  <c r="AD283" i="10"/>
  <c r="AF285" i="10"/>
  <c r="G260" i="10"/>
  <c r="AE284" i="10"/>
  <c r="AB281" i="10"/>
  <c r="AI288" i="10"/>
  <c r="R271" i="10"/>
  <c r="L265" i="10"/>
  <c r="AA280" i="10"/>
  <c r="N267" i="10"/>
  <c r="AP295" i="10"/>
  <c r="AW302" i="10"/>
  <c r="AU300" i="10"/>
  <c r="S272" i="10"/>
  <c r="AQ296" i="10"/>
  <c r="O268" i="10"/>
  <c r="AX303" i="10"/>
  <c r="AG286" i="10"/>
  <c r="AH287" i="10"/>
  <c r="X277" i="10"/>
  <c r="K264" i="10"/>
  <c r="F259" i="10"/>
  <c r="AS298" i="10"/>
  <c r="Z279" i="10"/>
  <c r="AV301" i="10"/>
  <c r="AY304" i="10"/>
  <c r="AY306" i="10" s="1"/>
  <c r="AT299" i="10"/>
  <c r="W276" i="10"/>
  <c r="J263" i="10"/>
  <c r="AC282" i="10"/>
  <c r="AK290" i="10"/>
  <c r="AL291" i="10"/>
  <c r="H261" i="10"/>
  <c r="V275" i="10"/>
  <c r="U274" i="10"/>
  <c r="A257" i="10"/>
  <c r="B258" i="10"/>
  <c r="J356" i="10"/>
  <c r="AH380" i="10"/>
  <c r="AD376" i="10"/>
  <c r="AG379" i="10"/>
  <c r="I355" i="10"/>
  <c r="AR390" i="10"/>
  <c r="L358" i="10"/>
  <c r="AU393" i="10"/>
  <c r="Y371" i="10"/>
  <c r="AT392" i="10"/>
  <c r="AQ389" i="10"/>
  <c r="Z372" i="10"/>
  <c r="AX396" i="10"/>
  <c r="AS391" i="10"/>
  <c r="X370" i="10"/>
  <c r="AC375" i="10"/>
  <c r="W369" i="10"/>
  <c r="V368" i="10"/>
  <c r="E351" i="10"/>
  <c r="AO387" i="10"/>
  <c r="AI381" i="10"/>
  <c r="M359" i="10"/>
  <c r="O361" i="10"/>
  <c r="AM385" i="10"/>
  <c r="S365" i="10"/>
  <c r="AZ398" i="10"/>
  <c r="AZ400" i="10" s="1"/>
  <c r="AN386" i="10"/>
  <c r="H354" i="10"/>
  <c r="R364" i="10"/>
  <c r="AA373" i="10"/>
  <c r="P362" i="10"/>
  <c r="AF378" i="10"/>
  <c r="T366" i="10"/>
  <c r="AK383" i="10"/>
  <c r="N360" i="10"/>
  <c r="AP388" i="10"/>
  <c r="AV394" i="10"/>
  <c r="G353" i="10"/>
  <c r="F352" i="10"/>
  <c r="D350" i="10"/>
  <c r="Q363" i="10"/>
  <c r="AE377" i="10"/>
  <c r="AB374" i="10"/>
  <c r="K357" i="10"/>
  <c r="AY397" i="10"/>
  <c r="AW395" i="10"/>
  <c r="AL384" i="10"/>
  <c r="U367" i="10"/>
  <c r="AJ382" i="10"/>
  <c r="AI56" i="10"/>
  <c r="A57" i="10"/>
  <c r="A350" i="10"/>
  <c r="B351" i="10"/>
  <c r="AF295" i="12" l="1"/>
  <c r="AN303" i="12"/>
  <c r="L275" i="12"/>
  <c r="AJ299" i="12"/>
  <c r="S282" i="12"/>
  <c r="AL301" i="12"/>
  <c r="Y288" i="12"/>
  <c r="F269" i="12"/>
  <c r="M276" i="12"/>
  <c r="R281" i="12"/>
  <c r="D267" i="12"/>
  <c r="AC292" i="12"/>
  <c r="V285" i="12"/>
  <c r="T283" i="12"/>
  <c r="AG296" i="12"/>
  <c r="G270" i="12"/>
  <c r="K274" i="12"/>
  <c r="C266" i="12"/>
  <c r="CA266" i="12" s="1"/>
  <c r="G65" i="12" s="1"/>
  <c r="H65" i="12" s="1"/>
  <c r="P279" i="12"/>
  <c r="AI298" i="12"/>
  <c r="AK300" i="12"/>
  <c r="AE294" i="12"/>
  <c r="AB291" i="12"/>
  <c r="AH297" i="12"/>
  <c r="J273" i="12"/>
  <c r="H271" i="12"/>
  <c r="I272" i="12"/>
  <c r="E268" i="12"/>
  <c r="AD293" i="12"/>
  <c r="AO304" i="12"/>
  <c r="AO306" i="12" s="1"/>
  <c r="O278" i="12"/>
  <c r="Q280" i="12"/>
  <c r="N277" i="12"/>
  <c r="X287" i="12"/>
  <c r="U284" i="12"/>
  <c r="AA290" i="12"/>
  <c r="AM302" i="12"/>
  <c r="Z289" i="12"/>
  <c r="W286" i="12"/>
  <c r="B268" i="12"/>
  <c r="A267" i="12"/>
  <c r="T41" i="12"/>
  <c r="U41" i="12"/>
  <c r="S42" i="12"/>
  <c r="T42" i="12" s="1"/>
  <c r="S44" i="12"/>
  <c r="B362" i="12"/>
  <c r="A361" i="12"/>
  <c r="W380" i="12"/>
  <c r="AA384" i="12"/>
  <c r="S376" i="12"/>
  <c r="AM396" i="12"/>
  <c r="E362" i="12"/>
  <c r="K368" i="12"/>
  <c r="O372" i="12"/>
  <c r="L369" i="12"/>
  <c r="AB385" i="12"/>
  <c r="G364" i="12"/>
  <c r="Y382" i="12"/>
  <c r="Z383" i="12"/>
  <c r="N371" i="12"/>
  <c r="AI392" i="12"/>
  <c r="AH391" i="12"/>
  <c r="R375" i="12"/>
  <c r="H365" i="12"/>
  <c r="AF389" i="12"/>
  <c r="Q374" i="12"/>
  <c r="AD387" i="12"/>
  <c r="J367" i="12"/>
  <c r="AE388" i="12"/>
  <c r="AC386" i="12"/>
  <c r="AO398" i="12"/>
  <c r="AO400" i="12" s="1"/>
  <c r="D361" i="12"/>
  <c r="AN397" i="12"/>
  <c r="I366" i="12"/>
  <c r="AG390" i="12"/>
  <c r="V379" i="12"/>
  <c r="X381" i="12"/>
  <c r="AJ393" i="12"/>
  <c r="T377" i="12"/>
  <c r="F363" i="12"/>
  <c r="M370" i="12"/>
  <c r="P373" i="12"/>
  <c r="AK394" i="12"/>
  <c r="U378" i="12"/>
  <c r="AL395" i="12"/>
  <c r="C360" i="12"/>
  <c r="CA360" i="12" s="1"/>
  <c r="J65" i="12" s="1"/>
  <c r="D48" i="12"/>
  <c r="I48" i="12" s="1"/>
  <c r="K47" i="12"/>
  <c r="M46" i="12"/>
  <c r="L46" i="12"/>
  <c r="AL45" i="12"/>
  <c r="AG41" i="12"/>
  <c r="AH41" i="12"/>
  <c r="E64" i="12"/>
  <c r="S43" i="12"/>
  <c r="O48" i="12"/>
  <c r="AN49" i="12"/>
  <c r="A67" i="12"/>
  <c r="AI66" i="12"/>
  <c r="J264" i="10"/>
  <c r="AK291" i="10"/>
  <c r="AH288" i="10"/>
  <c r="N268" i="10"/>
  <c r="H262" i="10"/>
  <c r="AO295" i="10"/>
  <c r="M267" i="10"/>
  <c r="AN294" i="10"/>
  <c r="AX304" i="10"/>
  <c r="AX306" i="10" s="1"/>
  <c r="AE285" i="10"/>
  <c r="AB282" i="10"/>
  <c r="AL292" i="10"/>
  <c r="X278" i="10"/>
  <c r="AR298" i="10"/>
  <c r="AQ297" i="10"/>
  <c r="D258" i="10"/>
  <c r="S273" i="10"/>
  <c r="AV302" i="10"/>
  <c r="AA281" i="10"/>
  <c r="V276" i="10"/>
  <c r="Y279" i="10"/>
  <c r="I263" i="10"/>
  <c r="AG287" i="10"/>
  <c r="E259" i="10"/>
  <c r="Q271" i="10"/>
  <c r="AW303" i="10"/>
  <c r="O269" i="10"/>
  <c r="AM293" i="10"/>
  <c r="AC283" i="10"/>
  <c r="F260" i="10"/>
  <c r="Z280" i="10"/>
  <c r="R272" i="10"/>
  <c r="G261" i="10"/>
  <c r="AD284" i="10"/>
  <c r="AP296" i="10"/>
  <c r="AF286" i="10"/>
  <c r="K265" i="10"/>
  <c r="L266" i="10"/>
  <c r="AS299" i="10"/>
  <c r="AJ290" i="10"/>
  <c r="AT300" i="10"/>
  <c r="U275" i="10"/>
  <c r="AI289" i="10"/>
  <c r="W277" i="10"/>
  <c r="T274" i="10"/>
  <c r="P270" i="10"/>
  <c r="AU301" i="10"/>
  <c r="I356" i="10"/>
  <c r="AH381" i="10"/>
  <c r="AP389" i="10"/>
  <c r="J357" i="10"/>
  <c r="AD377" i="10"/>
  <c r="AG380" i="10"/>
  <c r="AS392" i="10"/>
  <c r="AT393" i="10"/>
  <c r="S366" i="10"/>
  <c r="G354" i="10"/>
  <c r="T367" i="10"/>
  <c r="E352" i="10"/>
  <c r="Q364" i="10"/>
  <c r="R365" i="10"/>
  <c r="V369" i="10"/>
  <c r="AF379" i="10"/>
  <c r="AR391" i="10"/>
  <c r="X371" i="10"/>
  <c r="AJ383" i="10"/>
  <c r="AE378" i="10"/>
  <c r="U368" i="10"/>
  <c r="AW396" i="10"/>
  <c r="Y372" i="10"/>
  <c r="AL385" i="10"/>
  <c r="Z373" i="10"/>
  <c r="AK384" i="10"/>
  <c r="AA374" i="10"/>
  <c r="AV395" i="10"/>
  <c r="K358" i="10"/>
  <c r="AO388" i="10"/>
  <c r="F353" i="10"/>
  <c r="M360" i="10"/>
  <c r="AI382" i="10"/>
  <c r="H355" i="10"/>
  <c r="O362" i="10"/>
  <c r="AC376" i="10"/>
  <c r="N361" i="10"/>
  <c r="D351" i="10"/>
  <c r="AX397" i="10"/>
  <c r="AB375" i="10"/>
  <c r="AU394" i="10"/>
  <c r="L359" i="10"/>
  <c r="W370" i="10"/>
  <c r="P363" i="10"/>
  <c r="AQ390" i="10"/>
  <c r="AY398" i="10"/>
  <c r="AY400" i="10" s="1"/>
  <c r="AN387" i="10"/>
  <c r="AM386" i="10"/>
  <c r="A258" i="10"/>
  <c r="B259" i="10"/>
  <c r="AI57" i="10"/>
  <c r="A58" i="10"/>
  <c r="A351" i="10"/>
  <c r="B352" i="10"/>
  <c r="B269" i="12" l="1"/>
  <c r="A268" i="12"/>
  <c r="J274" i="12"/>
  <c r="U285" i="12"/>
  <c r="AD294" i="12"/>
  <c r="AL302" i="12"/>
  <c r="AJ300" i="12"/>
  <c r="E269" i="12"/>
  <c r="R282" i="12"/>
  <c r="AE295" i="12"/>
  <c r="L276" i="12"/>
  <c r="X288" i="12"/>
  <c r="Q281" i="12"/>
  <c r="K275" i="12"/>
  <c r="V286" i="12"/>
  <c r="I273" i="12"/>
  <c r="AH298" i="12"/>
  <c r="F270" i="12"/>
  <c r="AK301" i="12"/>
  <c r="AB292" i="12"/>
  <c r="AM303" i="12"/>
  <c r="P280" i="12"/>
  <c r="AG297" i="12"/>
  <c r="H272" i="12"/>
  <c r="AA291" i="12"/>
  <c r="AN304" i="12"/>
  <c r="AN306" i="12" s="1"/>
  <c r="S283" i="12"/>
  <c r="AC293" i="12"/>
  <c r="O279" i="12"/>
  <c r="T284" i="12"/>
  <c r="C267" i="12"/>
  <c r="CA267" i="12" s="1"/>
  <c r="G66" i="12" s="1"/>
  <c r="H66" i="12" s="1"/>
  <c r="AF296" i="12"/>
  <c r="Z290" i="12"/>
  <c r="W287" i="12"/>
  <c r="AI299" i="12"/>
  <c r="G271" i="12"/>
  <c r="N278" i="12"/>
  <c r="D268" i="12"/>
  <c r="M277" i="12"/>
  <c r="Y289" i="12"/>
  <c r="E65" i="12"/>
  <c r="U42" i="12"/>
  <c r="AE42" i="12"/>
  <c r="AG42" i="12" s="1"/>
  <c r="U43" i="12"/>
  <c r="T43" i="12"/>
  <c r="AE43" i="12"/>
  <c r="D49" i="12"/>
  <c r="I49" i="12" s="1"/>
  <c r="K48" i="12"/>
  <c r="A68" i="12"/>
  <c r="AI67" i="12"/>
  <c r="O49" i="12"/>
  <c r="AN50" i="12"/>
  <c r="W381" i="12"/>
  <c r="AE389" i="12"/>
  <c r="N372" i="12"/>
  <c r="K369" i="12"/>
  <c r="E363" i="12"/>
  <c r="AC387" i="12"/>
  <c r="AD388" i="12"/>
  <c r="O373" i="12"/>
  <c r="I367" i="12"/>
  <c r="Q375" i="12"/>
  <c r="D362" i="12"/>
  <c r="L370" i="12"/>
  <c r="F364" i="12"/>
  <c r="AI393" i="12"/>
  <c r="X382" i="12"/>
  <c r="T378" i="12"/>
  <c r="G365" i="12"/>
  <c r="S377" i="12"/>
  <c r="R376" i="12"/>
  <c r="U379" i="12"/>
  <c r="AK395" i="12"/>
  <c r="P374" i="12"/>
  <c r="AG391" i="12"/>
  <c r="AA385" i="12"/>
  <c r="H366" i="12"/>
  <c r="J368" i="12"/>
  <c r="AH392" i="12"/>
  <c r="Y383" i="12"/>
  <c r="AM397" i="12"/>
  <c r="AN398" i="12"/>
  <c r="AN400" i="12" s="1"/>
  <c r="AB386" i="12"/>
  <c r="AJ394" i="12"/>
  <c r="AF390" i="12"/>
  <c r="AL396" i="12"/>
  <c r="V380" i="12"/>
  <c r="Z384" i="12"/>
  <c r="M371" i="12"/>
  <c r="C361" i="12"/>
  <c r="CA361" i="12" s="1"/>
  <c r="J66" i="12" s="1"/>
  <c r="M47" i="12"/>
  <c r="L47" i="12"/>
  <c r="P45" i="12"/>
  <c r="B363" i="12"/>
  <c r="A362" i="12"/>
  <c r="AL46" i="12"/>
  <c r="U44" i="12"/>
  <c r="T44" i="12"/>
  <c r="AE44" i="12"/>
  <c r="N362" i="10"/>
  <c r="D352" i="10"/>
  <c r="AP390" i="10"/>
  <c r="AG381" i="10"/>
  <c r="AT394" i="10"/>
  <c r="U369" i="10"/>
  <c r="V370" i="10"/>
  <c r="T368" i="10"/>
  <c r="AF380" i="10"/>
  <c r="E353" i="10"/>
  <c r="AW397" i="10"/>
  <c r="H356" i="10"/>
  <c r="AC377" i="10"/>
  <c r="AR392" i="10"/>
  <c r="AO389" i="10"/>
  <c r="AX398" i="10"/>
  <c r="AX400" i="10" s="1"/>
  <c r="K359" i="10"/>
  <c r="AV396" i="10"/>
  <c r="S367" i="10"/>
  <c r="AQ391" i="10"/>
  <c r="AI383" i="10"/>
  <c r="AU395" i="10"/>
  <c r="AK385" i="10"/>
  <c r="AD378" i="10"/>
  <c r="AS393" i="10"/>
  <c r="F354" i="10"/>
  <c r="X372" i="10"/>
  <c r="G355" i="10"/>
  <c r="AB376" i="10"/>
  <c r="R366" i="10"/>
  <c r="L360" i="10"/>
  <c r="AE379" i="10"/>
  <c r="Q365" i="10"/>
  <c r="M361" i="10"/>
  <c r="AA375" i="10"/>
  <c r="AJ384" i="10"/>
  <c r="AN388" i="10"/>
  <c r="AL386" i="10"/>
  <c r="P364" i="10"/>
  <c r="J358" i="10"/>
  <c r="I357" i="10"/>
  <c r="O363" i="10"/>
  <c r="AM387" i="10"/>
  <c r="Y373" i="10"/>
  <c r="AH382" i="10"/>
  <c r="W371" i="10"/>
  <c r="Z374" i="10"/>
  <c r="A59" i="10"/>
  <c r="AI58" i="10"/>
  <c r="A352" i="10"/>
  <c r="B353" i="10"/>
  <c r="U276" i="10"/>
  <c r="R273" i="10"/>
  <c r="AL293" i="10"/>
  <c r="Y280" i="10"/>
  <c r="AQ298" i="10"/>
  <c r="AK292" i="10"/>
  <c r="AA282" i="10"/>
  <c r="D259" i="10"/>
  <c r="AE286" i="10"/>
  <c r="AM294" i="10"/>
  <c r="I264" i="10"/>
  <c r="AO296" i="10"/>
  <c r="Z281" i="10"/>
  <c r="F261" i="10"/>
  <c r="AV303" i="10"/>
  <c r="AF287" i="10"/>
  <c r="Q272" i="10"/>
  <c r="X279" i="10"/>
  <c r="AJ291" i="10"/>
  <c r="M268" i="10"/>
  <c r="T275" i="10"/>
  <c r="AR299" i="10"/>
  <c r="W278" i="10"/>
  <c r="S274" i="10"/>
  <c r="AB283" i="10"/>
  <c r="AN295" i="10"/>
  <c r="AI290" i="10"/>
  <c r="AD285" i="10"/>
  <c r="E260" i="10"/>
  <c r="G262" i="10"/>
  <c r="L267" i="10"/>
  <c r="AH289" i="10"/>
  <c r="AC284" i="10"/>
  <c r="K266" i="10"/>
  <c r="AS300" i="10"/>
  <c r="H263" i="10"/>
  <c r="V277" i="10"/>
  <c r="AU302" i="10"/>
  <c r="N269" i="10"/>
  <c r="P271" i="10"/>
  <c r="J265" i="10"/>
  <c r="AW304" i="10"/>
  <c r="AW306" i="10" s="1"/>
  <c r="AP297" i="10"/>
  <c r="AG288" i="10"/>
  <c r="O270" i="10"/>
  <c r="AT301" i="10"/>
  <c r="A259" i="10"/>
  <c r="B260" i="10"/>
  <c r="AF297" i="12" l="1"/>
  <c r="P281" i="12"/>
  <c r="N279" i="12"/>
  <c r="AK302" i="12"/>
  <c r="G272" i="12"/>
  <c r="R283" i="12"/>
  <c r="AA292" i="12"/>
  <c r="I274" i="12"/>
  <c r="W288" i="12"/>
  <c r="AH299" i="12"/>
  <c r="AG298" i="12"/>
  <c r="E270" i="12"/>
  <c r="K276" i="12"/>
  <c r="Z291" i="12"/>
  <c r="U286" i="12"/>
  <c r="H273" i="12"/>
  <c r="F271" i="12"/>
  <c r="S284" i="12"/>
  <c r="AI300" i="12"/>
  <c r="V287" i="12"/>
  <c r="X289" i="12"/>
  <c r="L277" i="12"/>
  <c r="AD295" i="12"/>
  <c r="AJ301" i="12"/>
  <c r="AC294" i="12"/>
  <c r="AB293" i="12"/>
  <c r="AL303" i="12"/>
  <c r="M278" i="12"/>
  <c r="D269" i="12"/>
  <c r="J275" i="12"/>
  <c r="O280" i="12"/>
  <c r="AE296" i="12"/>
  <c r="C268" i="12"/>
  <c r="CA268" i="12" s="1"/>
  <c r="G67" i="12" s="1"/>
  <c r="H67" i="12" s="1"/>
  <c r="T285" i="12"/>
  <c r="Y290" i="12"/>
  <c r="AM304" i="12"/>
  <c r="AM306" i="12" s="1"/>
  <c r="Q282" i="12"/>
  <c r="A269" i="12"/>
  <c r="B270" i="12"/>
  <c r="AH42" i="12"/>
  <c r="E66" i="12"/>
  <c r="AL47" i="12"/>
  <c r="P47" i="12" s="1"/>
  <c r="Q47" i="12" s="1"/>
  <c r="R47" i="12" s="1"/>
  <c r="AH44" i="12"/>
  <c r="AG44" i="12"/>
  <c r="AI68" i="12"/>
  <c r="A69" i="12"/>
  <c r="D50" i="12"/>
  <c r="I50" i="12" s="1"/>
  <c r="K49" i="12"/>
  <c r="B364" i="12"/>
  <c r="A363" i="12"/>
  <c r="AH43" i="12"/>
  <c r="AG43" i="12"/>
  <c r="O50" i="12"/>
  <c r="AN51" i="12"/>
  <c r="Q45" i="12"/>
  <c r="R45" i="12" s="1"/>
  <c r="P46" i="12"/>
  <c r="Q46" i="12" s="1"/>
  <c r="R46" i="12" s="1"/>
  <c r="L48" i="12"/>
  <c r="M48" i="12"/>
  <c r="W382" i="12"/>
  <c r="K370" i="12"/>
  <c r="AE390" i="12"/>
  <c r="AA386" i="12"/>
  <c r="S378" i="12"/>
  <c r="E364" i="12"/>
  <c r="T379" i="12"/>
  <c r="G366" i="12"/>
  <c r="D363" i="12"/>
  <c r="AL397" i="12"/>
  <c r="Q376" i="12"/>
  <c r="N373" i="12"/>
  <c r="U380" i="12"/>
  <c r="AF391" i="12"/>
  <c r="R377" i="12"/>
  <c r="Y384" i="12"/>
  <c r="AG392" i="12"/>
  <c r="AC388" i="12"/>
  <c r="P375" i="12"/>
  <c r="AJ395" i="12"/>
  <c r="AH393" i="12"/>
  <c r="L371" i="12"/>
  <c r="AK396" i="12"/>
  <c r="Z385" i="12"/>
  <c r="AB387" i="12"/>
  <c r="J369" i="12"/>
  <c r="H367" i="12"/>
  <c r="M372" i="12"/>
  <c r="AD389" i="12"/>
  <c r="AM398" i="12"/>
  <c r="AM400" i="12" s="1"/>
  <c r="V381" i="12"/>
  <c r="AI394" i="12"/>
  <c r="X383" i="12"/>
  <c r="I368" i="12"/>
  <c r="F365" i="12"/>
  <c r="O374" i="12"/>
  <c r="C362" i="12"/>
  <c r="CA362" i="12" s="1"/>
  <c r="J67" i="12" s="1"/>
  <c r="A353" i="10"/>
  <c r="B354" i="10"/>
  <c r="AT395" i="10"/>
  <c r="AD379" i="10"/>
  <c r="R367" i="10"/>
  <c r="AS394" i="10"/>
  <c r="F355" i="10"/>
  <c r="I358" i="10"/>
  <c r="AR393" i="10"/>
  <c r="AH383" i="10"/>
  <c r="L361" i="10"/>
  <c r="AU396" i="10"/>
  <c r="M362" i="10"/>
  <c r="K360" i="10"/>
  <c r="Q366" i="10"/>
  <c r="S368" i="10"/>
  <c r="W372" i="10"/>
  <c r="AO390" i="10"/>
  <c r="AQ392" i="10"/>
  <c r="H357" i="10"/>
  <c r="E354" i="10"/>
  <c r="G356" i="10"/>
  <c r="J359" i="10"/>
  <c r="N363" i="10"/>
  <c r="O364" i="10"/>
  <c r="AG382" i="10"/>
  <c r="Z375" i="10"/>
  <c r="AP391" i="10"/>
  <c r="AC378" i="10"/>
  <c r="AM388" i="10"/>
  <c r="T369" i="10"/>
  <c r="X373" i="10"/>
  <c r="AI384" i="10"/>
  <c r="AK386" i="10"/>
  <c r="AE380" i="10"/>
  <c r="D353" i="10"/>
  <c r="U370" i="10"/>
  <c r="AF381" i="10"/>
  <c r="P365" i="10"/>
  <c r="V371" i="10"/>
  <c r="AW398" i="10"/>
  <c r="AW400" i="10" s="1"/>
  <c r="AN389" i="10"/>
  <c r="Y374" i="10"/>
  <c r="AJ385" i="10"/>
  <c r="AV397" i="10"/>
  <c r="AL387" i="10"/>
  <c r="AB377" i="10"/>
  <c r="AA376" i="10"/>
  <c r="AI59" i="10"/>
  <c r="A60" i="10"/>
  <c r="B261" i="10"/>
  <c r="A260" i="10"/>
  <c r="T276" i="10"/>
  <c r="H264" i="10"/>
  <c r="L268" i="10"/>
  <c r="R274" i="10"/>
  <c r="E261" i="10"/>
  <c r="AC285" i="10"/>
  <c r="AQ299" i="10"/>
  <c r="AF288" i="10"/>
  <c r="AE287" i="10"/>
  <c r="X280" i="10"/>
  <c r="AM295" i="10"/>
  <c r="F262" i="10"/>
  <c r="AK293" i="10"/>
  <c r="J266" i="10"/>
  <c r="AJ292" i="10"/>
  <c r="AV304" i="10"/>
  <c r="AV306" i="10" s="1"/>
  <c r="Q273" i="10"/>
  <c r="S275" i="10"/>
  <c r="Y281" i="10"/>
  <c r="O271" i="10"/>
  <c r="AN296" i="10"/>
  <c r="N270" i="10"/>
  <c r="AI291" i="10"/>
  <c r="AG289" i="10"/>
  <c r="D260" i="10"/>
  <c r="AS301" i="10"/>
  <c r="W279" i="10"/>
  <c r="K267" i="10"/>
  <c r="P272" i="10"/>
  <c r="U277" i="10"/>
  <c r="G263" i="10"/>
  <c r="AU303" i="10"/>
  <c r="AA283" i="10"/>
  <c r="AP298" i="10"/>
  <c r="V278" i="10"/>
  <c r="AO297" i="10"/>
  <c r="AB284" i="10"/>
  <c r="Z282" i="10"/>
  <c r="M269" i="10"/>
  <c r="AH290" i="10"/>
  <c r="AR300" i="10"/>
  <c r="I265" i="10"/>
  <c r="AD286" i="10"/>
  <c r="AT302" i="10"/>
  <c r="AL294" i="10"/>
  <c r="AH300" i="12" l="1"/>
  <c r="P282" i="12"/>
  <c r="U287" i="12"/>
  <c r="N280" i="12"/>
  <c r="Q283" i="12"/>
  <c r="G273" i="12"/>
  <c r="AD296" i="12"/>
  <c r="AG299" i="12"/>
  <c r="D270" i="12"/>
  <c r="M279" i="12"/>
  <c r="L278" i="12"/>
  <c r="AK303" i="12"/>
  <c r="X290" i="12"/>
  <c r="AA293" i="12"/>
  <c r="AL304" i="12"/>
  <c r="AL306" i="12" s="1"/>
  <c r="W289" i="12"/>
  <c r="H274" i="12"/>
  <c r="AC295" i="12"/>
  <c r="V288" i="12"/>
  <c r="I275" i="12"/>
  <c r="C269" i="12"/>
  <c r="CA269" i="12" s="1"/>
  <c r="G68" i="12" s="1"/>
  <c r="H68" i="12" s="1"/>
  <c r="K277" i="12"/>
  <c r="AF298" i="12"/>
  <c r="R284" i="12"/>
  <c r="AI301" i="12"/>
  <c r="S285" i="12"/>
  <c r="E271" i="12"/>
  <c r="AJ302" i="12"/>
  <c r="Y291" i="12"/>
  <c r="O281" i="12"/>
  <c r="AB294" i="12"/>
  <c r="J276" i="12"/>
  <c r="T286" i="12"/>
  <c r="Z292" i="12"/>
  <c r="F272" i="12"/>
  <c r="AE297" i="12"/>
  <c r="A270" i="12"/>
  <c r="B271" i="12"/>
  <c r="E67" i="12"/>
  <c r="O51" i="12"/>
  <c r="AN52" i="12"/>
  <c r="L49" i="12"/>
  <c r="M49" i="12"/>
  <c r="D51" i="12"/>
  <c r="I51" i="12" s="1"/>
  <c r="K50" i="12"/>
  <c r="S47" i="12"/>
  <c r="AI69" i="12"/>
  <c r="A70" i="12"/>
  <c r="AA387" i="12"/>
  <c r="AI395" i="12"/>
  <c r="S379" i="12"/>
  <c r="G367" i="12"/>
  <c r="O375" i="12"/>
  <c r="K371" i="12"/>
  <c r="E365" i="12"/>
  <c r="X384" i="12"/>
  <c r="AF392" i="12"/>
  <c r="D364" i="12"/>
  <c r="W383" i="12"/>
  <c r="V382" i="12"/>
  <c r="AB388" i="12"/>
  <c r="AK397" i="12"/>
  <c r="AG393" i="12"/>
  <c r="AC389" i="12"/>
  <c r="AD390" i="12"/>
  <c r="P376" i="12"/>
  <c r="I369" i="12"/>
  <c r="AJ396" i="12"/>
  <c r="N374" i="12"/>
  <c r="R378" i="12"/>
  <c r="AH394" i="12"/>
  <c r="J370" i="12"/>
  <c r="U381" i="12"/>
  <c r="AE391" i="12"/>
  <c r="Y385" i="12"/>
  <c r="AL398" i="12"/>
  <c r="AL400" i="12" s="1"/>
  <c r="Z386" i="12"/>
  <c r="M373" i="12"/>
  <c r="Q377" i="12"/>
  <c r="L372" i="12"/>
  <c r="H368" i="12"/>
  <c r="T380" i="12"/>
  <c r="F366" i="12"/>
  <c r="C363" i="12"/>
  <c r="CA363" i="12" s="1"/>
  <c r="J68" i="12" s="1"/>
  <c r="B365" i="12"/>
  <c r="A364" i="12"/>
  <c r="S45" i="12"/>
  <c r="AL48" i="12"/>
  <c r="S46" i="12"/>
  <c r="B262" i="10"/>
  <c r="A261" i="10"/>
  <c r="AB285" i="10"/>
  <c r="AH291" i="10"/>
  <c r="K268" i="10"/>
  <c r="J267" i="10"/>
  <c r="Q274" i="10"/>
  <c r="AJ293" i="10"/>
  <c r="Y282" i="10"/>
  <c r="P273" i="10"/>
  <c r="L269" i="10"/>
  <c r="X281" i="10"/>
  <c r="AL295" i="10"/>
  <c r="Z283" i="10"/>
  <c r="AK294" i="10"/>
  <c r="G264" i="10"/>
  <c r="AQ300" i="10"/>
  <c r="AN297" i="10"/>
  <c r="R275" i="10"/>
  <c r="O272" i="10"/>
  <c r="AM296" i="10"/>
  <c r="M270" i="10"/>
  <c r="AD287" i="10"/>
  <c r="AP299" i="10"/>
  <c r="V279" i="10"/>
  <c r="AR301" i="10"/>
  <c r="I266" i="10"/>
  <c r="AI292" i="10"/>
  <c r="N271" i="10"/>
  <c r="H265" i="10"/>
  <c r="F263" i="10"/>
  <c r="AS302" i="10"/>
  <c r="AU304" i="10"/>
  <c r="AU306" i="10" s="1"/>
  <c r="T277" i="10"/>
  <c r="D261" i="10"/>
  <c r="AF289" i="10"/>
  <c r="E262" i="10"/>
  <c r="AT303" i="10"/>
  <c r="AC286" i="10"/>
  <c r="S276" i="10"/>
  <c r="AG290" i="10"/>
  <c r="AO298" i="10"/>
  <c r="U278" i="10"/>
  <c r="AE288" i="10"/>
  <c r="AA284" i="10"/>
  <c r="W280" i="10"/>
  <c r="A61" i="10"/>
  <c r="AI60" i="10"/>
  <c r="B355" i="10"/>
  <c r="A354" i="10"/>
  <c r="P366" i="10"/>
  <c r="D354" i="10"/>
  <c r="AD380" i="10"/>
  <c r="R368" i="10"/>
  <c r="U371" i="10"/>
  <c r="AH384" i="10"/>
  <c r="F356" i="10"/>
  <c r="V372" i="10"/>
  <c r="AR394" i="10"/>
  <c r="AU397" i="10"/>
  <c r="Y375" i="10"/>
  <c r="K361" i="10"/>
  <c r="J360" i="10"/>
  <c r="AK387" i="10"/>
  <c r="AP392" i="10"/>
  <c r="AS395" i="10"/>
  <c r="L362" i="10"/>
  <c r="AJ386" i="10"/>
  <c r="N364" i="10"/>
  <c r="W373" i="10"/>
  <c r="AT396" i="10"/>
  <c r="AO391" i="10"/>
  <c r="AV398" i="10"/>
  <c r="AV400" i="10" s="1"/>
  <c r="AE381" i="10"/>
  <c r="E355" i="10"/>
  <c r="M363" i="10"/>
  <c r="H358" i="10"/>
  <c r="AC379" i="10"/>
  <c r="O365" i="10"/>
  <c r="AF382" i="10"/>
  <c r="AB378" i="10"/>
  <c r="AI385" i="10"/>
  <c r="AQ393" i="10"/>
  <c r="Q367" i="10"/>
  <c r="Z376" i="10"/>
  <c r="G357" i="10"/>
  <c r="S369" i="10"/>
  <c r="AA377" i="10"/>
  <c r="AL388" i="10"/>
  <c r="I359" i="10"/>
  <c r="AM389" i="10"/>
  <c r="AG383" i="10"/>
  <c r="T370" i="10"/>
  <c r="AN390" i="10"/>
  <c r="X374" i="10"/>
  <c r="B272" i="12" l="1"/>
  <c r="A271" i="12"/>
  <c r="H275" i="12"/>
  <c r="R285" i="12"/>
  <c r="T287" i="12"/>
  <c r="AD297" i="12"/>
  <c r="AJ303" i="12"/>
  <c r="Y292" i="12"/>
  <c r="V289" i="12"/>
  <c r="AE298" i="12"/>
  <c r="AK304" i="12"/>
  <c r="AK306" i="12" s="1"/>
  <c r="J277" i="12"/>
  <c r="AG300" i="12"/>
  <c r="K278" i="12"/>
  <c r="F273" i="12"/>
  <c r="AF299" i="12"/>
  <c r="P283" i="12"/>
  <c r="X291" i="12"/>
  <c r="Q284" i="12"/>
  <c r="AC296" i="12"/>
  <c r="L279" i="12"/>
  <c r="G274" i="12"/>
  <c r="AB295" i="12"/>
  <c r="AA294" i="12"/>
  <c r="AH301" i="12"/>
  <c r="Z293" i="12"/>
  <c r="M280" i="12"/>
  <c r="U288" i="12"/>
  <c r="W290" i="12"/>
  <c r="D271" i="12"/>
  <c r="N281" i="12"/>
  <c r="I276" i="12"/>
  <c r="AI302" i="12"/>
  <c r="S286" i="12"/>
  <c r="E272" i="12"/>
  <c r="O282" i="12"/>
  <c r="C270" i="12"/>
  <c r="CA270" i="12" s="1"/>
  <c r="G69" i="12" s="1"/>
  <c r="H69" i="12" s="1"/>
  <c r="D52" i="12"/>
  <c r="I52" i="12" s="1"/>
  <c r="K51" i="12"/>
  <c r="AL49" i="12"/>
  <c r="AE46" i="12"/>
  <c r="U46" i="12"/>
  <c r="T46" i="12"/>
  <c r="U47" i="12"/>
  <c r="T47" i="12"/>
  <c r="AE47" i="12"/>
  <c r="P48" i="12"/>
  <c r="U45" i="12"/>
  <c r="T45" i="12"/>
  <c r="AE45" i="12"/>
  <c r="AI396" i="12"/>
  <c r="K372" i="12"/>
  <c r="G368" i="12"/>
  <c r="S380" i="12"/>
  <c r="O376" i="12"/>
  <c r="AA388" i="12"/>
  <c r="H369" i="12"/>
  <c r="AB389" i="12"/>
  <c r="M374" i="12"/>
  <c r="U382" i="12"/>
  <c r="AC390" i="12"/>
  <c r="AK398" i="12"/>
  <c r="AK400" i="12" s="1"/>
  <c r="AE392" i="12"/>
  <c r="N375" i="12"/>
  <c r="AJ397" i="12"/>
  <c r="T381" i="12"/>
  <c r="R379" i="12"/>
  <c r="AH395" i="12"/>
  <c r="F367" i="12"/>
  <c r="Z387" i="12"/>
  <c r="I370" i="12"/>
  <c r="Y386" i="12"/>
  <c r="D365" i="12"/>
  <c r="P377" i="12"/>
  <c r="V383" i="12"/>
  <c r="AD391" i="12"/>
  <c r="J371" i="12"/>
  <c r="AF393" i="12"/>
  <c r="E366" i="12"/>
  <c r="Q378" i="12"/>
  <c r="AG394" i="12"/>
  <c r="W384" i="12"/>
  <c r="X385" i="12"/>
  <c r="L373" i="12"/>
  <c r="C364" i="12"/>
  <c r="CA364" i="12" s="1"/>
  <c r="J69" i="12" s="1"/>
  <c r="E68" i="12"/>
  <c r="O52" i="12"/>
  <c r="AN53" i="12"/>
  <c r="A365" i="12"/>
  <c r="B366" i="12"/>
  <c r="AI70" i="12"/>
  <c r="A71" i="12"/>
  <c r="L50" i="12"/>
  <c r="M50" i="12"/>
  <c r="AI61" i="10"/>
  <c r="A62" i="10"/>
  <c r="U279" i="10"/>
  <c r="F264" i="10"/>
  <c r="V280" i="10"/>
  <c r="AO299" i="10"/>
  <c r="Z284" i="10"/>
  <c r="AR302" i="10"/>
  <c r="AQ301" i="10"/>
  <c r="Q275" i="10"/>
  <c r="T278" i="10"/>
  <c r="AN298" i="10"/>
  <c r="AD288" i="10"/>
  <c r="L270" i="10"/>
  <c r="G265" i="10"/>
  <c r="P274" i="10"/>
  <c r="N272" i="10"/>
  <c r="AL296" i="10"/>
  <c r="R276" i="10"/>
  <c r="M271" i="10"/>
  <c r="I267" i="10"/>
  <c r="AF290" i="10"/>
  <c r="AK295" i="10"/>
  <c r="O273" i="10"/>
  <c r="AH292" i="10"/>
  <c r="X282" i="10"/>
  <c r="J268" i="10"/>
  <c r="E263" i="10"/>
  <c r="AJ294" i="10"/>
  <c r="AA285" i="10"/>
  <c r="D262" i="10"/>
  <c r="AB286" i="10"/>
  <c r="AS303" i="10"/>
  <c r="K269" i="10"/>
  <c r="AI293" i="10"/>
  <c r="AE289" i="10"/>
  <c r="AP300" i="10"/>
  <c r="AT304" i="10"/>
  <c r="AT306" i="10" s="1"/>
  <c r="S277" i="10"/>
  <c r="AM297" i="10"/>
  <c r="Y283" i="10"/>
  <c r="H266" i="10"/>
  <c r="AG291" i="10"/>
  <c r="AC287" i="10"/>
  <c r="W281" i="10"/>
  <c r="B356" i="10"/>
  <c r="A355" i="10"/>
  <c r="B263" i="10"/>
  <c r="A262" i="10"/>
  <c r="Z377" i="10"/>
  <c r="G358" i="10"/>
  <c r="AA378" i="10"/>
  <c r="N365" i="10"/>
  <c r="I360" i="10"/>
  <c r="AT397" i="10"/>
  <c r="J361" i="10"/>
  <c r="AP393" i="10"/>
  <c r="V373" i="10"/>
  <c r="AJ387" i="10"/>
  <c r="S370" i="10"/>
  <c r="AO392" i="10"/>
  <c r="AI386" i="10"/>
  <c r="AU398" i="10"/>
  <c r="AU400" i="10" s="1"/>
  <c r="M364" i="10"/>
  <c r="AK388" i="10"/>
  <c r="AD381" i="10"/>
  <c r="AS396" i="10"/>
  <c r="Q368" i="10"/>
  <c r="X375" i="10"/>
  <c r="AE382" i="10"/>
  <c r="Y376" i="10"/>
  <c r="F357" i="10"/>
  <c r="R369" i="10"/>
  <c r="K362" i="10"/>
  <c r="W374" i="10"/>
  <c r="H359" i="10"/>
  <c r="AC380" i="10"/>
  <c r="U372" i="10"/>
  <c r="O366" i="10"/>
  <c r="AB379" i="10"/>
  <c r="AN391" i="10"/>
  <c r="T371" i="10"/>
  <c r="AF383" i="10"/>
  <c r="AQ394" i="10"/>
  <c r="AM390" i="10"/>
  <c r="AL389" i="10"/>
  <c r="L363" i="10"/>
  <c r="AH385" i="10"/>
  <c r="AR395" i="10"/>
  <c r="D355" i="10"/>
  <c r="P367" i="10"/>
  <c r="AG384" i="10"/>
  <c r="E356" i="10"/>
  <c r="H276" i="12" l="1"/>
  <c r="R286" i="12"/>
  <c r="Y293" i="12"/>
  <c r="F274" i="12"/>
  <c r="Z294" i="12"/>
  <c r="N282" i="12"/>
  <c r="AD298" i="12"/>
  <c r="AI303" i="12"/>
  <c r="C271" i="12"/>
  <c r="CA271" i="12" s="1"/>
  <c r="G70" i="12" s="1"/>
  <c r="H70" i="12" s="1"/>
  <c r="W291" i="12"/>
  <c r="AH302" i="12"/>
  <c r="Q285" i="12"/>
  <c r="S287" i="12"/>
  <c r="G275" i="12"/>
  <c r="P284" i="12"/>
  <c r="M281" i="12"/>
  <c r="AB296" i="12"/>
  <c r="V290" i="12"/>
  <c r="E273" i="12"/>
  <c r="L280" i="12"/>
  <c r="U289" i="12"/>
  <c r="K279" i="12"/>
  <c r="J278" i="12"/>
  <c r="AC297" i="12"/>
  <c r="D272" i="12"/>
  <c r="AE299" i="12"/>
  <c r="O283" i="12"/>
  <c r="T288" i="12"/>
  <c r="AA295" i="12"/>
  <c r="AF300" i="12"/>
  <c r="I277" i="12"/>
  <c r="AG301" i="12"/>
  <c r="AJ304" i="12"/>
  <c r="AJ306" i="12" s="1"/>
  <c r="X292" i="12"/>
  <c r="B273" i="12"/>
  <c r="A272" i="12"/>
  <c r="AH47" i="12"/>
  <c r="AG47" i="12"/>
  <c r="B367" i="12"/>
  <c r="A366" i="12"/>
  <c r="G369" i="12"/>
  <c r="U383" i="12"/>
  <c r="AC391" i="12"/>
  <c r="Q379" i="12"/>
  <c r="AA389" i="12"/>
  <c r="Z388" i="12"/>
  <c r="AJ398" i="12"/>
  <c r="AJ400" i="12" s="1"/>
  <c r="H370" i="12"/>
  <c r="R380" i="12"/>
  <c r="AH396" i="12"/>
  <c r="D366" i="12"/>
  <c r="L374" i="12"/>
  <c r="Y387" i="12"/>
  <c r="AB390" i="12"/>
  <c r="V384" i="12"/>
  <c r="X386" i="12"/>
  <c r="E367" i="12"/>
  <c r="J372" i="12"/>
  <c r="F368" i="12"/>
  <c r="N376" i="12"/>
  <c r="T382" i="12"/>
  <c r="AD392" i="12"/>
  <c r="AG395" i="12"/>
  <c r="K373" i="12"/>
  <c r="W385" i="12"/>
  <c r="AI397" i="12"/>
  <c r="S381" i="12"/>
  <c r="I371" i="12"/>
  <c r="O377" i="12"/>
  <c r="AE393" i="12"/>
  <c r="AF394" i="12"/>
  <c r="P378" i="12"/>
  <c r="M375" i="12"/>
  <c r="C365" i="12"/>
  <c r="CA365" i="12" s="1"/>
  <c r="J70" i="12" s="1"/>
  <c r="AH45" i="12"/>
  <c r="AG45" i="12"/>
  <c r="O53" i="12"/>
  <c r="AN54" i="12"/>
  <c r="L51" i="12"/>
  <c r="M51" i="12"/>
  <c r="AL50" i="12"/>
  <c r="D53" i="12"/>
  <c r="I53" i="12" s="1"/>
  <c r="K52" i="12"/>
  <c r="AI71" i="12"/>
  <c r="A72" i="12"/>
  <c r="AG46" i="12"/>
  <c r="AH46" i="12"/>
  <c r="E69" i="12"/>
  <c r="Q48" i="12"/>
  <c r="R48" i="12" s="1"/>
  <c r="P49" i="12"/>
  <c r="Q49" i="12" s="1"/>
  <c r="R49" i="12" s="1"/>
  <c r="T279" i="10"/>
  <c r="H267" i="10"/>
  <c r="F265" i="10"/>
  <c r="S278" i="10"/>
  <c r="X283" i="10"/>
  <c r="AJ295" i="10"/>
  <c r="AM298" i="10"/>
  <c r="J269" i="10"/>
  <c r="Z285" i="10"/>
  <c r="Q276" i="10"/>
  <c r="AC288" i="10"/>
  <c r="AL297" i="10"/>
  <c r="P275" i="10"/>
  <c r="AN299" i="10"/>
  <c r="R277" i="10"/>
  <c r="AP301" i="10"/>
  <c r="G266" i="10"/>
  <c r="AQ302" i="10"/>
  <c r="L271" i="10"/>
  <c r="AK296" i="10"/>
  <c r="D263" i="10"/>
  <c r="AF291" i="10"/>
  <c r="V281" i="10"/>
  <c r="K270" i="10"/>
  <c r="AE290" i="10"/>
  <c r="AD289" i="10"/>
  <c r="E264" i="10"/>
  <c r="AO300" i="10"/>
  <c r="AA286" i="10"/>
  <c r="AS304" i="10"/>
  <c r="AS306" i="10" s="1"/>
  <c r="AB287" i="10"/>
  <c r="AI294" i="10"/>
  <c r="I268" i="10"/>
  <c r="AH293" i="10"/>
  <c r="O274" i="10"/>
  <c r="AR303" i="10"/>
  <c r="AG292" i="10"/>
  <c r="M272" i="10"/>
  <c r="U280" i="10"/>
  <c r="Y284" i="10"/>
  <c r="W282" i="10"/>
  <c r="N273" i="10"/>
  <c r="B264" i="10"/>
  <c r="A263" i="10"/>
  <c r="B357" i="10"/>
  <c r="A356" i="10"/>
  <c r="A63" i="10"/>
  <c r="AI62" i="10"/>
  <c r="S371" i="10"/>
  <c r="R370" i="10"/>
  <c r="AP394" i="10"/>
  <c r="AS397" i="10"/>
  <c r="U373" i="10"/>
  <c r="AQ395" i="10"/>
  <c r="AI387" i="10"/>
  <c r="Q369" i="10"/>
  <c r="AC381" i="10"/>
  <c r="W375" i="10"/>
  <c r="I361" i="10"/>
  <c r="Y377" i="10"/>
  <c r="AK389" i="10"/>
  <c r="J362" i="10"/>
  <c r="AR396" i="10"/>
  <c r="X376" i="10"/>
  <c r="K363" i="10"/>
  <c r="T372" i="10"/>
  <c r="AN392" i="10"/>
  <c r="V374" i="10"/>
  <c r="O367" i="10"/>
  <c r="G359" i="10"/>
  <c r="AH386" i="10"/>
  <c r="AJ388" i="10"/>
  <c r="AM391" i="10"/>
  <c r="AD382" i="10"/>
  <c r="L364" i="10"/>
  <c r="AL390" i="10"/>
  <c r="AO393" i="10"/>
  <c r="M365" i="10"/>
  <c r="E357" i="10"/>
  <c r="Z378" i="10"/>
  <c r="D356" i="10"/>
  <c r="H360" i="10"/>
  <c r="AA379" i="10"/>
  <c r="AG385" i="10"/>
  <c r="AT398" i="10"/>
  <c r="AT400" i="10" s="1"/>
  <c r="F358" i="10"/>
  <c r="AF384" i="10"/>
  <c r="P368" i="10"/>
  <c r="N366" i="10"/>
  <c r="AB380" i="10"/>
  <c r="AE383" i="10"/>
  <c r="Z295" i="12" l="1"/>
  <c r="AG302" i="12"/>
  <c r="W292" i="12"/>
  <c r="AH303" i="12"/>
  <c r="O284" i="12"/>
  <c r="I278" i="12"/>
  <c r="F275" i="12"/>
  <c r="T289" i="12"/>
  <c r="C272" i="12"/>
  <c r="CA272" i="12" s="1"/>
  <c r="G71" i="12" s="1"/>
  <c r="H71" i="12" s="1"/>
  <c r="AF301" i="12"/>
  <c r="D273" i="12"/>
  <c r="U290" i="12"/>
  <c r="AA296" i="12"/>
  <c r="L281" i="12"/>
  <c r="AB297" i="12"/>
  <c r="G276" i="12"/>
  <c r="X293" i="12"/>
  <c r="J279" i="12"/>
  <c r="Q286" i="12"/>
  <c r="AE300" i="12"/>
  <c r="S288" i="12"/>
  <c r="K280" i="12"/>
  <c r="V291" i="12"/>
  <c r="N283" i="12"/>
  <c r="AI304" i="12"/>
  <c r="AI306" i="12" s="1"/>
  <c r="R287" i="12"/>
  <c r="AC298" i="12"/>
  <c r="Y294" i="12"/>
  <c r="M282" i="12"/>
  <c r="P285" i="12"/>
  <c r="E274" i="12"/>
  <c r="H277" i="12"/>
  <c r="AD299" i="12"/>
  <c r="A273" i="12"/>
  <c r="B274" i="12"/>
  <c r="S48" i="12"/>
  <c r="U48" i="12" s="1"/>
  <c r="E70" i="12"/>
  <c r="K374" i="12"/>
  <c r="AA390" i="12"/>
  <c r="O378" i="12"/>
  <c r="W386" i="12"/>
  <c r="U384" i="12"/>
  <c r="AI398" i="12"/>
  <c r="AI400" i="12" s="1"/>
  <c r="F369" i="12"/>
  <c r="V385" i="12"/>
  <c r="AC392" i="12"/>
  <c r="E368" i="12"/>
  <c r="J373" i="12"/>
  <c r="AE394" i="12"/>
  <c r="Z389" i="12"/>
  <c r="Y388" i="12"/>
  <c r="L375" i="12"/>
  <c r="M376" i="12"/>
  <c r="AH397" i="12"/>
  <c r="AG396" i="12"/>
  <c r="D367" i="12"/>
  <c r="N377" i="12"/>
  <c r="T383" i="12"/>
  <c r="AB391" i="12"/>
  <c r="G370" i="12"/>
  <c r="R381" i="12"/>
  <c r="AF395" i="12"/>
  <c r="Q380" i="12"/>
  <c r="S382" i="12"/>
  <c r="H371" i="12"/>
  <c r="P379" i="12"/>
  <c r="I372" i="12"/>
  <c r="X387" i="12"/>
  <c r="AD393" i="12"/>
  <c r="C366" i="12"/>
  <c r="CA366" i="12" s="1"/>
  <c r="J71" i="12" s="1"/>
  <c r="A73" i="12"/>
  <c r="AI72" i="12"/>
  <c r="L52" i="12"/>
  <c r="M52" i="12"/>
  <c r="AL51" i="12"/>
  <c r="O54" i="12"/>
  <c r="AN55" i="12"/>
  <c r="B368" i="12"/>
  <c r="A367" i="12"/>
  <c r="K53" i="12"/>
  <c r="D54" i="12"/>
  <c r="I54" i="12" s="1"/>
  <c r="S49" i="12"/>
  <c r="P50" i="12"/>
  <c r="Q50" i="12" s="1"/>
  <c r="A64" i="10"/>
  <c r="AI63" i="10"/>
  <c r="K364" i="10"/>
  <c r="P369" i="10"/>
  <c r="U374" i="10"/>
  <c r="AG386" i="10"/>
  <c r="AH387" i="10"/>
  <c r="AD383" i="10"/>
  <c r="R371" i="10"/>
  <c r="I362" i="10"/>
  <c r="AS398" i="10"/>
  <c r="AS400" i="10" s="1"/>
  <c r="AC382" i="10"/>
  <c r="Y378" i="10"/>
  <c r="AO394" i="10"/>
  <c r="L365" i="10"/>
  <c r="M366" i="10"/>
  <c r="G360" i="10"/>
  <c r="N367" i="10"/>
  <c r="T373" i="10"/>
  <c r="Q370" i="10"/>
  <c r="AI388" i="10"/>
  <c r="D357" i="10"/>
  <c r="AE384" i="10"/>
  <c r="W376" i="10"/>
  <c r="O368" i="10"/>
  <c r="V375" i="10"/>
  <c r="AK390" i="10"/>
  <c r="AA380" i="10"/>
  <c r="AQ396" i="10"/>
  <c r="X377" i="10"/>
  <c r="J363" i="10"/>
  <c r="AF385" i="10"/>
  <c r="AL391" i="10"/>
  <c r="Z379" i="10"/>
  <c r="AP395" i="10"/>
  <c r="AR397" i="10"/>
  <c r="E358" i="10"/>
  <c r="AB381" i="10"/>
  <c r="AJ389" i="10"/>
  <c r="AM392" i="10"/>
  <c r="AN393" i="10"/>
  <c r="H361" i="10"/>
  <c r="F359" i="10"/>
  <c r="S372" i="10"/>
  <c r="A357" i="10"/>
  <c r="B358" i="10"/>
  <c r="A264" i="10"/>
  <c r="B265" i="10"/>
  <c r="I269" i="10"/>
  <c r="W283" i="10"/>
  <c r="Y285" i="10"/>
  <c r="O275" i="10"/>
  <c r="AD290" i="10"/>
  <c r="AA287" i="10"/>
  <c r="L272" i="10"/>
  <c r="E265" i="10"/>
  <c r="AO301" i="10"/>
  <c r="G267" i="10"/>
  <c r="AQ303" i="10"/>
  <c r="AK297" i="10"/>
  <c r="Z286" i="10"/>
  <c r="AJ296" i="10"/>
  <c r="AB288" i="10"/>
  <c r="R278" i="10"/>
  <c r="T280" i="10"/>
  <c r="D264" i="10"/>
  <c r="AF292" i="10"/>
  <c r="K271" i="10"/>
  <c r="Q277" i="10"/>
  <c r="P276" i="10"/>
  <c r="M273" i="10"/>
  <c r="AL298" i="10"/>
  <c r="V282" i="10"/>
  <c r="J270" i="10"/>
  <c r="AH294" i="10"/>
  <c r="U281" i="10"/>
  <c r="N274" i="10"/>
  <c r="AE291" i="10"/>
  <c r="AM299" i="10"/>
  <c r="AR304" i="10"/>
  <c r="AR306" i="10" s="1"/>
  <c r="AC289" i="10"/>
  <c r="AG293" i="10"/>
  <c r="S279" i="10"/>
  <c r="AN300" i="10"/>
  <c r="H268" i="10"/>
  <c r="X284" i="10"/>
  <c r="F266" i="10"/>
  <c r="AI295" i="10"/>
  <c r="AP302" i="10"/>
  <c r="A274" i="12" l="1"/>
  <c r="B275" i="12"/>
  <c r="H278" i="12"/>
  <c r="O285" i="12"/>
  <c r="P286" i="12"/>
  <c r="D274" i="12"/>
  <c r="M283" i="12"/>
  <c r="L282" i="12"/>
  <c r="W293" i="12"/>
  <c r="AG303" i="12"/>
  <c r="V292" i="12"/>
  <c r="E275" i="12"/>
  <c r="AF302" i="12"/>
  <c r="AE301" i="12"/>
  <c r="N284" i="12"/>
  <c r="AB298" i="12"/>
  <c r="AA297" i="12"/>
  <c r="J280" i="12"/>
  <c r="U291" i="12"/>
  <c r="S289" i="12"/>
  <c r="X294" i="12"/>
  <c r="K281" i="12"/>
  <c r="AD300" i="12"/>
  <c r="G277" i="12"/>
  <c r="T290" i="12"/>
  <c r="I279" i="12"/>
  <c r="F276" i="12"/>
  <c r="Z296" i="12"/>
  <c r="Y295" i="12"/>
  <c r="Q287" i="12"/>
  <c r="AH304" i="12"/>
  <c r="AH306" i="12" s="1"/>
  <c r="C273" i="12"/>
  <c r="CA273" i="12" s="1"/>
  <c r="G72" i="12" s="1"/>
  <c r="H72" i="12" s="1"/>
  <c r="R288" i="12"/>
  <c r="AC299" i="12"/>
  <c r="AE48" i="12"/>
  <c r="T48" i="12"/>
  <c r="E71" i="12"/>
  <c r="P51" i="12"/>
  <c r="Q51" i="12" s="1"/>
  <c r="R51" i="12" s="1"/>
  <c r="K54" i="12"/>
  <c r="D55" i="12"/>
  <c r="I55" i="12" s="1"/>
  <c r="AL52" i="12"/>
  <c r="L53" i="12"/>
  <c r="M53" i="12"/>
  <c r="O55" i="12"/>
  <c r="AN56" i="12"/>
  <c r="A74" i="12"/>
  <c r="AI73" i="12"/>
  <c r="R50" i="12"/>
  <c r="S50" i="12" s="1"/>
  <c r="AE49" i="12"/>
  <c r="U49" i="12"/>
  <c r="T49" i="12"/>
  <c r="S383" i="12"/>
  <c r="K375" i="12"/>
  <c r="G371" i="12"/>
  <c r="V386" i="12"/>
  <c r="O379" i="12"/>
  <c r="D368" i="12"/>
  <c r="H372" i="12"/>
  <c r="Y389" i="12"/>
  <c r="AG397" i="12"/>
  <c r="E369" i="12"/>
  <c r="W387" i="12"/>
  <c r="R382" i="12"/>
  <c r="Q381" i="12"/>
  <c r="AH398" i="12"/>
  <c r="AH400" i="12" s="1"/>
  <c r="J374" i="12"/>
  <c r="Z390" i="12"/>
  <c r="I373" i="12"/>
  <c r="T384" i="12"/>
  <c r="AE395" i="12"/>
  <c r="N378" i="12"/>
  <c r="M377" i="12"/>
  <c r="P380" i="12"/>
  <c r="X388" i="12"/>
  <c r="AA391" i="12"/>
  <c r="L376" i="12"/>
  <c r="AF396" i="12"/>
  <c r="AD394" i="12"/>
  <c r="AC393" i="12"/>
  <c r="F370" i="12"/>
  <c r="U385" i="12"/>
  <c r="AB392" i="12"/>
  <c r="C367" i="12"/>
  <c r="CA367" i="12" s="1"/>
  <c r="J72" i="12" s="1"/>
  <c r="B369" i="12"/>
  <c r="A368" i="12"/>
  <c r="AG48" i="12"/>
  <c r="AH48" i="12"/>
  <c r="A265" i="10"/>
  <c r="B266" i="10"/>
  <c r="AI64" i="10"/>
  <c r="A65" i="10"/>
  <c r="H269" i="10"/>
  <c r="AA288" i="10"/>
  <c r="P277" i="10"/>
  <c r="F267" i="10"/>
  <c r="AQ304" i="10"/>
  <c r="AQ306" i="10" s="1"/>
  <c r="L273" i="10"/>
  <c r="AB289" i="10"/>
  <c r="AN301" i="10"/>
  <c r="N275" i="10"/>
  <c r="AD291" i="10"/>
  <c r="O276" i="10"/>
  <c r="D265" i="10"/>
  <c r="R279" i="10"/>
  <c r="S280" i="10"/>
  <c r="AE292" i="10"/>
  <c r="AK298" i="10"/>
  <c r="Q278" i="10"/>
  <c r="AJ297" i="10"/>
  <c r="AP303" i="10"/>
  <c r="AH295" i="10"/>
  <c r="AC290" i="10"/>
  <c r="J271" i="10"/>
  <c r="W284" i="10"/>
  <c r="M274" i="10"/>
  <c r="Z287" i="10"/>
  <c r="K272" i="10"/>
  <c r="AG294" i="10"/>
  <c r="T281" i="10"/>
  <c r="AF293" i="10"/>
  <c r="AI296" i="10"/>
  <c r="AM300" i="10"/>
  <c r="V283" i="10"/>
  <c r="E266" i="10"/>
  <c r="G268" i="10"/>
  <c r="U282" i="10"/>
  <c r="I270" i="10"/>
  <c r="AO302" i="10"/>
  <c r="AL299" i="10"/>
  <c r="X285" i="10"/>
  <c r="Y286" i="10"/>
  <c r="A358" i="10"/>
  <c r="B359" i="10"/>
  <c r="S373" i="10"/>
  <c r="Z380" i="10"/>
  <c r="I363" i="10"/>
  <c r="AG387" i="10"/>
  <c r="J364" i="10"/>
  <c r="R372" i="10"/>
  <c r="AP396" i="10"/>
  <c r="U375" i="10"/>
  <c r="AH388" i="10"/>
  <c r="F360" i="10"/>
  <c r="E359" i="10"/>
  <c r="AD384" i="10"/>
  <c r="AF386" i="10"/>
  <c r="X378" i="10"/>
  <c r="AJ390" i="10"/>
  <c r="N368" i="10"/>
  <c r="O369" i="10"/>
  <c r="AA381" i="10"/>
  <c r="AM393" i="10"/>
  <c r="AE385" i="10"/>
  <c r="V376" i="10"/>
  <c r="AR398" i="10"/>
  <c r="AR400" i="10" s="1"/>
  <c r="K365" i="10"/>
  <c r="W377" i="10"/>
  <c r="M367" i="10"/>
  <c r="AK391" i="10"/>
  <c r="AO395" i="10"/>
  <c r="L366" i="10"/>
  <c r="AQ397" i="10"/>
  <c r="H362" i="10"/>
  <c r="AC383" i="10"/>
  <c r="G361" i="10"/>
  <c r="AI389" i="10"/>
  <c r="AL392" i="10"/>
  <c r="AB382" i="10"/>
  <c r="T374" i="10"/>
  <c r="Q371" i="10"/>
  <c r="D358" i="10"/>
  <c r="P370" i="10"/>
  <c r="Y379" i="10"/>
  <c r="AN394" i="10"/>
  <c r="A275" i="12" l="1"/>
  <c r="B276" i="12"/>
  <c r="X295" i="12"/>
  <c r="L283" i="12"/>
  <c r="AD301" i="12"/>
  <c r="I280" i="12"/>
  <c r="AG304" i="12"/>
  <c r="AG306" i="12" s="1"/>
  <c r="N285" i="12"/>
  <c r="K282" i="12"/>
  <c r="AA298" i="12"/>
  <c r="J281" i="12"/>
  <c r="AF303" i="12"/>
  <c r="V293" i="12"/>
  <c r="AE302" i="12"/>
  <c r="Z297" i="12"/>
  <c r="W294" i="12"/>
  <c r="G278" i="12"/>
  <c r="F277" i="12"/>
  <c r="R289" i="12"/>
  <c r="H279" i="12"/>
  <c r="U292" i="12"/>
  <c r="Q288" i="12"/>
  <c r="M284" i="12"/>
  <c r="O286" i="12"/>
  <c r="D275" i="12"/>
  <c r="S290" i="12"/>
  <c r="C274" i="12"/>
  <c r="CA274" i="12" s="1"/>
  <c r="G73" i="12" s="1"/>
  <c r="H73" i="12" s="1"/>
  <c r="AC300" i="12"/>
  <c r="E276" i="12"/>
  <c r="P287" i="12"/>
  <c r="T291" i="12"/>
  <c r="Y296" i="12"/>
  <c r="AB299" i="12"/>
  <c r="E72" i="12"/>
  <c r="A75" i="12"/>
  <c r="AI74" i="12"/>
  <c r="A369" i="12"/>
  <c r="B370" i="12"/>
  <c r="M54" i="12"/>
  <c r="L54" i="12"/>
  <c r="T50" i="12"/>
  <c r="AE50" i="12"/>
  <c r="U50" i="12"/>
  <c r="AH49" i="12"/>
  <c r="AG49" i="12"/>
  <c r="P52" i="12"/>
  <c r="S51" i="12"/>
  <c r="O56" i="12"/>
  <c r="AN57" i="12"/>
  <c r="AL53" i="12"/>
  <c r="O380" i="12"/>
  <c r="K376" i="12"/>
  <c r="G372" i="12"/>
  <c r="S384" i="12"/>
  <c r="I374" i="12"/>
  <c r="P381" i="12"/>
  <c r="AC394" i="12"/>
  <c r="AD395" i="12"/>
  <c r="W388" i="12"/>
  <c r="X389" i="12"/>
  <c r="AG398" i="12"/>
  <c r="AG400" i="12" s="1"/>
  <c r="J375" i="12"/>
  <c r="H373" i="12"/>
  <c r="T385" i="12"/>
  <c r="D369" i="12"/>
  <c r="M378" i="12"/>
  <c r="AA392" i="12"/>
  <c r="R383" i="12"/>
  <c r="AF397" i="12"/>
  <c r="L377" i="12"/>
  <c r="AB393" i="12"/>
  <c r="N379" i="12"/>
  <c r="Y390" i="12"/>
  <c r="AE396" i="12"/>
  <c r="E370" i="12"/>
  <c r="U386" i="12"/>
  <c r="Z391" i="12"/>
  <c r="V387" i="12"/>
  <c r="Q382" i="12"/>
  <c r="F371" i="12"/>
  <c r="C368" i="12"/>
  <c r="CA368" i="12" s="1"/>
  <c r="J73" i="12" s="1"/>
  <c r="D56" i="12"/>
  <c r="I56" i="12" s="1"/>
  <c r="K55" i="12"/>
  <c r="A66" i="10"/>
  <c r="AI65" i="10"/>
  <c r="K273" i="10"/>
  <c r="Z288" i="10"/>
  <c r="E267" i="10"/>
  <c r="Y287" i="10"/>
  <c r="AB290" i="10"/>
  <c r="F268" i="10"/>
  <c r="AC291" i="10"/>
  <c r="T282" i="10"/>
  <c r="AF294" i="10"/>
  <c r="AP304" i="10"/>
  <c r="AP306" i="10" s="1"/>
  <c r="AH296" i="10"/>
  <c r="S281" i="10"/>
  <c r="L274" i="10"/>
  <c r="AJ298" i="10"/>
  <c r="M275" i="10"/>
  <c r="O277" i="10"/>
  <c r="Q279" i="10"/>
  <c r="D266" i="10"/>
  <c r="AO303" i="10"/>
  <c r="G269" i="10"/>
  <c r="AA289" i="10"/>
  <c r="AI297" i="10"/>
  <c r="J272" i="10"/>
  <c r="AK299" i="10"/>
  <c r="N276" i="10"/>
  <c r="I271" i="10"/>
  <c r="V284" i="10"/>
  <c r="W285" i="10"/>
  <c r="AE293" i="10"/>
  <c r="AD292" i="10"/>
  <c r="AM301" i="10"/>
  <c r="R280" i="10"/>
  <c r="X286" i="10"/>
  <c r="U283" i="10"/>
  <c r="H270" i="10"/>
  <c r="AN302" i="10"/>
  <c r="AL300" i="10"/>
  <c r="AG295" i="10"/>
  <c r="P278" i="10"/>
  <c r="AE386" i="10"/>
  <c r="F361" i="10"/>
  <c r="AJ391" i="10"/>
  <c r="I364" i="10"/>
  <c r="X379" i="10"/>
  <c r="S374" i="10"/>
  <c r="J365" i="10"/>
  <c r="AC384" i="10"/>
  <c r="M368" i="10"/>
  <c r="AK392" i="10"/>
  <c r="R373" i="10"/>
  <c r="Q372" i="10"/>
  <c r="G362" i="10"/>
  <c r="Y380" i="10"/>
  <c r="AP397" i="10"/>
  <c r="V377" i="10"/>
  <c r="AA382" i="10"/>
  <c r="E360" i="10"/>
  <c r="AH389" i="10"/>
  <c r="AI390" i="10"/>
  <c r="AG388" i="10"/>
  <c r="AD385" i="10"/>
  <c r="L367" i="10"/>
  <c r="D359" i="10"/>
  <c r="Z381" i="10"/>
  <c r="P371" i="10"/>
  <c r="U376" i="10"/>
  <c r="O370" i="10"/>
  <c r="T375" i="10"/>
  <c r="AF387" i="10"/>
  <c r="AM394" i="10"/>
  <c r="AB383" i="10"/>
  <c r="AO396" i="10"/>
  <c r="W378" i="10"/>
  <c r="K366" i="10"/>
  <c r="AN395" i="10"/>
  <c r="AQ398" i="10"/>
  <c r="AQ400" i="10" s="1"/>
  <c r="H363" i="10"/>
  <c r="AL393" i="10"/>
  <c r="N369" i="10"/>
  <c r="B267" i="10"/>
  <c r="A266" i="10"/>
  <c r="B360" i="10"/>
  <c r="A359" i="10"/>
  <c r="A276" i="12" l="1"/>
  <c r="B277" i="12"/>
  <c r="P288" i="12"/>
  <c r="AB300" i="12"/>
  <c r="O287" i="12"/>
  <c r="V294" i="12"/>
  <c r="M285" i="12"/>
  <c r="F278" i="12"/>
  <c r="L284" i="12"/>
  <c r="C275" i="12"/>
  <c r="CA275" i="12" s="1"/>
  <c r="G74" i="12" s="1"/>
  <c r="H74" i="12" s="1"/>
  <c r="AF304" i="12"/>
  <c r="AF306" i="12" s="1"/>
  <c r="E277" i="12"/>
  <c r="J282" i="12"/>
  <c r="D276" i="12"/>
  <c r="W295" i="12"/>
  <c r="X296" i="12"/>
  <c r="AC301" i="12"/>
  <c r="H280" i="12"/>
  <c r="Z298" i="12"/>
  <c r="Y297" i="12"/>
  <c r="U293" i="12"/>
  <c r="S291" i="12"/>
  <c r="AE303" i="12"/>
  <c r="G279" i="12"/>
  <c r="K283" i="12"/>
  <c r="I281" i="12"/>
  <c r="AD302" i="12"/>
  <c r="AA299" i="12"/>
  <c r="T292" i="12"/>
  <c r="N286" i="12"/>
  <c r="R290" i="12"/>
  <c r="Q289" i="12"/>
  <c r="B371" i="12"/>
  <c r="A370" i="12"/>
  <c r="G373" i="12"/>
  <c r="O381" i="12"/>
  <c r="E371" i="12"/>
  <c r="AF398" i="12"/>
  <c r="AF400" i="12" s="1"/>
  <c r="V388" i="12"/>
  <c r="AD396" i="12"/>
  <c r="K377" i="12"/>
  <c r="P382" i="12"/>
  <c r="J376" i="12"/>
  <c r="I375" i="12"/>
  <c r="Q383" i="12"/>
  <c r="AB394" i="12"/>
  <c r="H374" i="12"/>
  <c r="X390" i="12"/>
  <c r="M379" i="12"/>
  <c r="AA393" i="12"/>
  <c r="R384" i="12"/>
  <c r="Z392" i="12"/>
  <c r="W389" i="12"/>
  <c r="T386" i="12"/>
  <c r="S385" i="12"/>
  <c r="D370" i="12"/>
  <c r="AC395" i="12"/>
  <c r="AE397" i="12"/>
  <c r="F372" i="12"/>
  <c r="Y391" i="12"/>
  <c r="N380" i="12"/>
  <c r="U387" i="12"/>
  <c r="L378" i="12"/>
  <c r="C369" i="12"/>
  <c r="CA369" i="12" s="1"/>
  <c r="J74" i="12" s="1"/>
  <c r="K56" i="12"/>
  <c r="D57" i="12"/>
  <c r="I57" i="12" s="1"/>
  <c r="P53" i="12"/>
  <c r="Q53" i="12" s="1"/>
  <c r="R53" i="12" s="1"/>
  <c r="O57" i="12"/>
  <c r="AN58" i="12"/>
  <c r="U51" i="12"/>
  <c r="T51" i="12"/>
  <c r="AE51" i="12"/>
  <c r="Q52" i="12"/>
  <c r="AG50" i="12"/>
  <c r="AH50" i="12"/>
  <c r="AI75" i="12"/>
  <c r="A76" i="12"/>
  <c r="L55" i="12"/>
  <c r="M55" i="12"/>
  <c r="AL54" i="12"/>
  <c r="E73" i="12"/>
  <c r="G363" i="10"/>
  <c r="S375" i="10"/>
  <c r="F362" i="10"/>
  <c r="U377" i="10"/>
  <c r="J366" i="10"/>
  <c r="AP398" i="10"/>
  <c r="AP400" i="10" s="1"/>
  <c r="I365" i="10"/>
  <c r="AD386" i="10"/>
  <c r="AG389" i="10"/>
  <c r="AO397" i="10"/>
  <c r="W379" i="10"/>
  <c r="AI391" i="10"/>
  <c r="M369" i="10"/>
  <c r="E361" i="10"/>
  <c r="X380" i="10"/>
  <c r="K367" i="10"/>
  <c r="Q373" i="10"/>
  <c r="V378" i="10"/>
  <c r="T376" i="10"/>
  <c r="Y381" i="10"/>
  <c r="Z382" i="10"/>
  <c r="L368" i="10"/>
  <c r="AM395" i="10"/>
  <c r="AN396" i="10"/>
  <c r="R374" i="10"/>
  <c r="AK393" i="10"/>
  <c r="P372" i="10"/>
  <c r="AE387" i="10"/>
  <c r="AL394" i="10"/>
  <c r="AB384" i="10"/>
  <c r="AH390" i="10"/>
  <c r="O371" i="10"/>
  <c r="AF388" i="10"/>
  <c r="AA383" i="10"/>
  <c r="H364" i="10"/>
  <c r="AJ392" i="10"/>
  <c r="N370" i="10"/>
  <c r="AC385" i="10"/>
  <c r="D360" i="10"/>
  <c r="B361" i="10"/>
  <c r="A360" i="10"/>
  <c r="A267" i="10"/>
  <c r="B268" i="10"/>
  <c r="A67" i="10"/>
  <c r="AI66" i="10"/>
  <c r="AG296" i="10"/>
  <c r="R281" i="10"/>
  <c r="AH297" i="10"/>
  <c r="N277" i="10"/>
  <c r="AO304" i="10"/>
  <c r="AO306" i="10" s="1"/>
  <c r="AE294" i="10"/>
  <c r="AC292" i="10"/>
  <c r="Z289" i="10"/>
  <c r="Q280" i="10"/>
  <c r="I272" i="10"/>
  <c r="AA290" i="10"/>
  <c r="AN303" i="10"/>
  <c r="AJ299" i="10"/>
  <c r="M276" i="10"/>
  <c r="P279" i="10"/>
  <c r="Y288" i="10"/>
  <c r="AB291" i="10"/>
  <c r="T283" i="10"/>
  <c r="F269" i="10"/>
  <c r="X287" i="10"/>
  <c r="AF295" i="10"/>
  <c r="U284" i="10"/>
  <c r="J273" i="10"/>
  <c r="S282" i="10"/>
  <c r="AL301" i="10"/>
  <c r="O278" i="10"/>
  <c r="G270" i="10"/>
  <c r="K274" i="10"/>
  <c r="AD293" i="10"/>
  <c r="W286" i="10"/>
  <c r="AI298" i="10"/>
  <c r="L275" i="10"/>
  <c r="AM302" i="10"/>
  <c r="H271" i="10"/>
  <c r="AK300" i="10"/>
  <c r="D267" i="10"/>
  <c r="V285" i="10"/>
  <c r="E268" i="10"/>
  <c r="B278" i="12" l="1"/>
  <c r="A277" i="12"/>
  <c r="J283" i="12"/>
  <c r="T293" i="12"/>
  <c r="AE304" i="12"/>
  <c r="AE306" i="12" s="1"/>
  <c r="L285" i="12"/>
  <c r="D277" i="12"/>
  <c r="O288" i="12"/>
  <c r="V295" i="12"/>
  <c r="S292" i="12"/>
  <c r="Q290" i="12"/>
  <c r="H281" i="12"/>
  <c r="I282" i="12"/>
  <c r="F279" i="12"/>
  <c r="AC302" i="12"/>
  <c r="AD303" i="12"/>
  <c r="G280" i="12"/>
  <c r="N287" i="12"/>
  <c r="C276" i="12"/>
  <c r="CA276" i="12" s="1"/>
  <c r="G75" i="12" s="1"/>
  <c r="H75" i="12" s="1"/>
  <c r="Z299" i="12"/>
  <c r="U294" i="12"/>
  <c r="R291" i="12"/>
  <c r="P289" i="12"/>
  <c r="X297" i="12"/>
  <c r="M286" i="12"/>
  <c r="E278" i="12"/>
  <c r="W296" i="12"/>
  <c r="AB301" i="12"/>
  <c r="K284" i="12"/>
  <c r="AA300" i="12"/>
  <c r="Y298" i="12"/>
  <c r="R52" i="12"/>
  <c r="S52" i="12" s="1"/>
  <c r="P54" i="12"/>
  <c r="Q54" i="12" s="1"/>
  <c r="R54" i="12" s="1"/>
  <c r="AH51" i="12"/>
  <c r="AG51" i="12"/>
  <c r="AL55" i="12"/>
  <c r="AI76" i="12"/>
  <c r="A77" i="12"/>
  <c r="O58" i="12"/>
  <c r="AN59" i="12"/>
  <c r="S53" i="12"/>
  <c r="K57" i="12"/>
  <c r="D58" i="12"/>
  <c r="I58" i="12" s="1"/>
  <c r="W390" i="12"/>
  <c r="AE398" i="12"/>
  <c r="AE400" i="12" s="1"/>
  <c r="O382" i="12"/>
  <c r="E372" i="12"/>
  <c r="K378" i="12"/>
  <c r="G374" i="12"/>
  <c r="AB395" i="12"/>
  <c r="AA394" i="12"/>
  <c r="S386" i="12"/>
  <c r="U388" i="12"/>
  <c r="P383" i="12"/>
  <c r="J377" i="12"/>
  <c r="T387" i="12"/>
  <c r="N381" i="12"/>
  <c r="V389" i="12"/>
  <c r="H375" i="12"/>
  <c r="X391" i="12"/>
  <c r="Y392" i="12"/>
  <c r="L379" i="12"/>
  <c r="R385" i="12"/>
  <c r="Z393" i="12"/>
  <c r="I376" i="12"/>
  <c r="Q384" i="12"/>
  <c r="AD397" i="12"/>
  <c r="AC396" i="12"/>
  <c r="F373" i="12"/>
  <c r="M380" i="12"/>
  <c r="D371" i="12"/>
  <c r="C370" i="12"/>
  <c r="CA370" i="12" s="1"/>
  <c r="J75" i="12" s="1"/>
  <c r="M56" i="12"/>
  <c r="L56" i="12"/>
  <c r="E74" i="12"/>
  <c r="B372" i="12"/>
  <c r="A371" i="12"/>
  <c r="A361" i="10"/>
  <c r="B362" i="10"/>
  <c r="A68" i="10"/>
  <c r="AI67" i="10"/>
  <c r="AG390" i="10"/>
  <c r="J367" i="10"/>
  <c r="R375" i="10"/>
  <c r="AD387" i="10"/>
  <c r="U378" i="10"/>
  <c r="AH391" i="10"/>
  <c r="V379" i="10"/>
  <c r="AJ393" i="10"/>
  <c r="G364" i="10"/>
  <c r="S376" i="10"/>
  <c r="AE388" i="10"/>
  <c r="N371" i="10"/>
  <c r="K368" i="10"/>
  <c r="F363" i="10"/>
  <c r="AK394" i="10"/>
  <c r="O372" i="10"/>
  <c r="Y382" i="10"/>
  <c r="I366" i="10"/>
  <c r="AF389" i="10"/>
  <c r="AI392" i="10"/>
  <c r="L369" i="10"/>
  <c r="H365" i="10"/>
  <c r="E362" i="10"/>
  <c r="Z383" i="10"/>
  <c r="AN397" i="10"/>
  <c r="T377" i="10"/>
  <c r="AA384" i="10"/>
  <c r="AM396" i="10"/>
  <c r="X381" i="10"/>
  <c r="W380" i="10"/>
  <c r="AL395" i="10"/>
  <c r="AB385" i="10"/>
  <c r="AC386" i="10"/>
  <c r="M370" i="10"/>
  <c r="Q374" i="10"/>
  <c r="D361" i="10"/>
  <c r="AO398" i="10"/>
  <c r="AO400" i="10" s="1"/>
  <c r="P373" i="10"/>
  <c r="AA291" i="10"/>
  <c r="K275" i="10"/>
  <c r="AM303" i="10"/>
  <c r="AN304" i="10"/>
  <c r="AN306" i="10" s="1"/>
  <c r="F270" i="10"/>
  <c r="Z290" i="10"/>
  <c r="O279" i="10"/>
  <c r="H272" i="10"/>
  <c r="S283" i="10"/>
  <c r="AK301" i="10"/>
  <c r="R282" i="10"/>
  <c r="E269" i="10"/>
  <c r="D268" i="10"/>
  <c r="P280" i="10"/>
  <c r="AB292" i="10"/>
  <c r="N278" i="10"/>
  <c r="I273" i="10"/>
  <c r="W287" i="10"/>
  <c r="AD294" i="10"/>
  <c r="AF296" i="10"/>
  <c r="AE295" i="10"/>
  <c r="X288" i="10"/>
  <c r="AJ300" i="10"/>
  <c r="U285" i="10"/>
  <c r="AH298" i="10"/>
  <c r="AI299" i="10"/>
  <c r="M277" i="10"/>
  <c r="AG297" i="10"/>
  <c r="T284" i="10"/>
  <c r="Q281" i="10"/>
  <c r="G271" i="10"/>
  <c r="V286" i="10"/>
  <c r="J274" i="10"/>
  <c r="AL302" i="10"/>
  <c r="L276" i="10"/>
  <c r="AC293" i="10"/>
  <c r="Y289" i="10"/>
  <c r="B269" i="10"/>
  <c r="A268" i="10"/>
  <c r="P290" i="12" l="1"/>
  <c r="S293" i="12"/>
  <c r="O289" i="12"/>
  <c r="T294" i="12"/>
  <c r="AC303" i="12"/>
  <c r="N288" i="12"/>
  <c r="Z300" i="12"/>
  <c r="AB302" i="12"/>
  <c r="Q291" i="12"/>
  <c r="K285" i="12"/>
  <c r="X298" i="12"/>
  <c r="D278" i="12"/>
  <c r="L286" i="12"/>
  <c r="F280" i="12"/>
  <c r="AA301" i="12"/>
  <c r="E279" i="12"/>
  <c r="H282" i="12"/>
  <c r="J284" i="12"/>
  <c r="M287" i="12"/>
  <c r="U295" i="12"/>
  <c r="AD304" i="12"/>
  <c r="AD306" i="12" s="1"/>
  <c r="R292" i="12"/>
  <c r="I283" i="12"/>
  <c r="G281" i="12"/>
  <c r="W297" i="12"/>
  <c r="Y299" i="12"/>
  <c r="V296" i="12"/>
  <c r="C277" i="12"/>
  <c r="CA277" i="12" s="1"/>
  <c r="G76" i="12" s="1"/>
  <c r="H76" i="12" s="1"/>
  <c r="B279" i="12"/>
  <c r="A278" i="12"/>
  <c r="U52" i="12"/>
  <c r="AE52" i="12"/>
  <c r="AH52" i="12" s="1"/>
  <c r="T52" i="12"/>
  <c r="AL56" i="12"/>
  <c r="O59" i="12"/>
  <c r="AN60" i="12"/>
  <c r="W391" i="12"/>
  <c r="O383" i="12"/>
  <c r="K379" i="12"/>
  <c r="G375" i="12"/>
  <c r="L380" i="12"/>
  <c r="F374" i="12"/>
  <c r="S387" i="12"/>
  <c r="I377" i="12"/>
  <c r="E373" i="12"/>
  <c r="X392" i="12"/>
  <c r="Z394" i="12"/>
  <c r="AA395" i="12"/>
  <c r="AD398" i="12"/>
  <c r="AD400" i="12" s="1"/>
  <c r="T388" i="12"/>
  <c r="J378" i="12"/>
  <c r="R386" i="12"/>
  <c r="H376" i="12"/>
  <c r="Q385" i="12"/>
  <c r="AB396" i="12"/>
  <c r="Y393" i="12"/>
  <c r="M381" i="12"/>
  <c r="N382" i="12"/>
  <c r="P384" i="12"/>
  <c r="D372" i="12"/>
  <c r="V390" i="12"/>
  <c r="AC397" i="12"/>
  <c r="U389" i="12"/>
  <c r="C371" i="12"/>
  <c r="CA371" i="12" s="1"/>
  <c r="J76" i="12" s="1"/>
  <c r="D59" i="12"/>
  <c r="I59" i="12" s="1"/>
  <c r="K58" i="12"/>
  <c r="A372" i="12"/>
  <c r="B373" i="12"/>
  <c r="L57" i="12"/>
  <c r="M57" i="12"/>
  <c r="AI77" i="12"/>
  <c r="A78" i="12"/>
  <c r="S54" i="12"/>
  <c r="U53" i="12"/>
  <c r="AE53" i="12"/>
  <c r="T53" i="12"/>
  <c r="E75" i="12"/>
  <c r="P55" i="12"/>
  <c r="B363" i="10"/>
  <c r="A362" i="10"/>
  <c r="AF297" i="10"/>
  <c r="AJ301" i="10"/>
  <c r="Z291" i="10"/>
  <c r="J275" i="10"/>
  <c r="O280" i="10"/>
  <c r="X289" i="10"/>
  <c r="D269" i="10"/>
  <c r="AL303" i="10"/>
  <c r="Q282" i="10"/>
  <c r="L277" i="10"/>
  <c r="Y290" i="10"/>
  <c r="P281" i="10"/>
  <c r="AE296" i="10"/>
  <c r="T285" i="10"/>
  <c r="AK302" i="10"/>
  <c r="AA292" i="10"/>
  <c r="H273" i="10"/>
  <c r="G272" i="10"/>
  <c r="I274" i="10"/>
  <c r="AC294" i="10"/>
  <c r="U286" i="10"/>
  <c r="AH299" i="10"/>
  <c r="W288" i="10"/>
  <c r="AI300" i="10"/>
  <c r="V287" i="10"/>
  <c r="E270" i="10"/>
  <c r="S284" i="10"/>
  <c r="AB293" i="10"/>
  <c r="R283" i="10"/>
  <c r="F271" i="10"/>
  <c r="K276" i="10"/>
  <c r="M278" i="10"/>
  <c r="AG298" i="10"/>
  <c r="N279" i="10"/>
  <c r="AD295" i="10"/>
  <c r="AM304" i="10"/>
  <c r="AM306" i="10" s="1"/>
  <c r="G365" i="10"/>
  <c r="R376" i="10"/>
  <c r="V380" i="10"/>
  <c r="AD388" i="10"/>
  <c r="J368" i="10"/>
  <c r="S377" i="10"/>
  <c r="AF390" i="10"/>
  <c r="Q375" i="10"/>
  <c r="M371" i="10"/>
  <c r="U379" i="10"/>
  <c r="Z384" i="10"/>
  <c r="T378" i="10"/>
  <c r="L370" i="10"/>
  <c r="AG391" i="10"/>
  <c r="Y383" i="10"/>
  <c r="AK395" i="10"/>
  <c r="AL396" i="10"/>
  <c r="AM397" i="10"/>
  <c r="N372" i="10"/>
  <c r="I367" i="10"/>
  <c r="H366" i="10"/>
  <c r="AB386" i="10"/>
  <c r="P374" i="10"/>
  <c r="AJ394" i="10"/>
  <c r="AN398" i="10"/>
  <c r="AN400" i="10" s="1"/>
  <c r="AE389" i="10"/>
  <c r="K369" i="10"/>
  <c r="W381" i="10"/>
  <c r="F364" i="10"/>
  <c r="X382" i="10"/>
  <c r="D362" i="10"/>
  <c r="AC387" i="10"/>
  <c r="AH392" i="10"/>
  <c r="AI393" i="10"/>
  <c r="O373" i="10"/>
  <c r="AA385" i="10"/>
  <c r="E363" i="10"/>
  <c r="AI68" i="10"/>
  <c r="A69" i="10"/>
  <c r="A269" i="10"/>
  <c r="B270" i="10"/>
  <c r="P291" i="12" l="1"/>
  <c r="J285" i="12"/>
  <c r="G282" i="12"/>
  <c r="T295" i="12"/>
  <c r="AA302" i="12"/>
  <c r="Q292" i="12"/>
  <c r="AC304" i="12"/>
  <c r="AC306" i="12" s="1"/>
  <c r="H283" i="12"/>
  <c r="N289" i="12"/>
  <c r="Z301" i="12"/>
  <c r="W298" i="12"/>
  <c r="V297" i="12"/>
  <c r="O290" i="12"/>
  <c r="L287" i="12"/>
  <c r="D279" i="12"/>
  <c r="C278" i="12"/>
  <c r="CA278" i="12" s="1"/>
  <c r="G77" i="12" s="1"/>
  <c r="H77" i="12" s="1"/>
  <c r="R293" i="12"/>
  <c r="M288" i="12"/>
  <c r="S294" i="12"/>
  <c r="K286" i="12"/>
  <c r="I284" i="12"/>
  <c r="Y300" i="12"/>
  <c r="U296" i="12"/>
  <c r="X299" i="12"/>
  <c r="F281" i="12"/>
  <c r="AB303" i="12"/>
  <c r="E280" i="12"/>
  <c r="A279" i="12"/>
  <c r="B280" i="12"/>
  <c r="AG52" i="12"/>
  <c r="P56" i="12"/>
  <c r="Q56" i="12" s="1"/>
  <c r="AG53" i="12"/>
  <c r="AH53" i="12"/>
  <c r="AE54" i="12"/>
  <c r="U54" i="12"/>
  <c r="T54" i="12"/>
  <c r="AL57" i="12"/>
  <c r="Q55" i="12"/>
  <c r="R55" i="12" s="1"/>
  <c r="B374" i="12"/>
  <c r="A373" i="12"/>
  <c r="O60" i="12"/>
  <c r="AN61" i="12"/>
  <c r="D60" i="12"/>
  <c r="I60" i="12" s="1"/>
  <c r="K59" i="12"/>
  <c r="E76" i="12"/>
  <c r="K380" i="12"/>
  <c r="G376" i="12"/>
  <c r="U390" i="12"/>
  <c r="P385" i="12"/>
  <c r="T389" i="12"/>
  <c r="N383" i="12"/>
  <c r="L381" i="12"/>
  <c r="AC398" i="12"/>
  <c r="AC400" i="12" s="1"/>
  <c r="Z395" i="12"/>
  <c r="X393" i="12"/>
  <c r="I378" i="12"/>
  <c r="Y394" i="12"/>
  <c r="W392" i="12"/>
  <c r="AB397" i="12"/>
  <c r="V391" i="12"/>
  <c r="Q386" i="12"/>
  <c r="M382" i="12"/>
  <c r="S388" i="12"/>
  <c r="J379" i="12"/>
  <c r="H377" i="12"/>
  <c r="R387" i="12"/>
  <c r="E374" i="12"/>
  <c r="O384" i="12"/>
  <c r="AA396" i="12"/>
  <c r="D373" i="12"/>
  <c r="F375" i="12"/>
  <c r="C372" i="12"/>
  <c r="CA372" i="12" s="1"/>
  <c r="J77" i="12" s="1"/>
  <c r="AI78" i="12"/>
  <c r="A79" i="12"/>
  <c r="M58" i="12"/>
  <c r="L58" i="12"/>
  <c r="AI69" i="10"/>
  <c r="A70" i="10"/>
  <c r="AF298" i="10"/>
  <c r="AD296" i="10"/>
  <c r="AB294" i="10"/>
  <c r="AI301" i="10"/>
  <c r="N280" i="10"/>
  <c r="X290" i="10"/>
  <c r="R284" i="10"/>
  <c r="E271" i="10"/>
  <c r="Q283" i="10"/>
  <c r="M279" i="10"/>
  <c r="Y291" i="10"/>
  <c r="O281" i="10"/>
  <c r="AA293" i="10"/>
  <c r="G273" i="10"/>
  <c r="H274" i="10"/>
  <c r="AJ302" i="10"/>
  <c r="Z292" i="10"/>
  <c r="AE297" i="10"/>
  <c r="P282" i="10"/>
  <c r="AL304" i="10"/>
  <c r="AL306" i="10" s="1"/>
  <c r="K277" i="10"/>
  <c r="I275" i="10"/>
  <c r="AH300" i="10"/>
  <c r="F272" i="10"/>
  <c r="AC295" i="10"/>
  <c r="D270" i="10"/>
  <c r="T286" i="10"/>
  <c r="U287" i="10"/>
  <c r="S285" i="10"/>
  <c r="AK303" i="10"/>
  <c r="L278" i="10"/>
  <c r="J276" i="10"/>
  <c r="W289" i="10"/>
  <c r="AG299" i="10"/>
  <c r="V288" i="10"/>
  <c r="N373" i="10"/>
  <c r="M372" i="10"/>
  <c r="F365" i="10"/>
  <c r="AD389" i="10"/>
  <c r="J369" i="10"/>
  <c r="V381" i="10"/>
  <c r="AH393" i="10"/>
  <c r="U380" i="10"/>
  <c r="H367" i="10"/>
  <c r="T379" i="10"/>
  <c r="E364" i="10"/>
  <c r="X383" i="10"/>
  <c r="AL397" i="10"/>
  <c r="AG392" i="10"/>
  <c r="AF391" i="10"/>
  <c r="Q376" i="10"/>
  <c r="G366" i="10"/>
  <c r="AC388" i="10"/>
  <c r="R377" i="10"/>
  <c r="AE390" i="10"/>
  <c r="K370" i="10"/>
  <c r="AI394" i="10"/>
  <c r="AK396" i="10"/>
  <c r="AJ395" i="10"/>
  <c r="D363" i="10"/>
  <c r="Y384" i="10"/>
  <c r="AA386" i="10"/>
  <c r="AB387" i="10"/>
  <c r="P375" i="10"/>
  <c r="Z385" i="10"/>
  <c r="L371" i="10"/>
  <c r="O374" i="10"/>
  <c r="W382" i="10"/>
  <c r="AM398" i="10"/>
  <c r="AM400" i="10" s="1"/>
  <c r="I368" i="10"/>
  <c r="S378" i="10"/>
  <c r="A270" i="10"/>
  <c r="B271" i="10"/>
  <c r="A363" i="10"/>
  <c r="B364" i="10"/>
  <c r="P292" i="12" l="1"/>
  <c r="U297" i="12"/>
  <c r="O291" i="12"/>
  <c r="N290" i="12"/>
  <c r="AA303" i="12"/>
  <c r="G283" i="12"/>
  <c r="I285" i="12"/>
  <c r="X300" i="12"/>
  <c r="S295" i="12"/>
  <c r="F282" i="12"/>
  <c r="J286" i="12"/>
  <c r="Q293" i="12"/>
  <c r="L288" i="12"/>
  <c r="C279" i="12"/>
  <c r="CA279" i="12" s="1"/>
  <c r="G78" i="12" s="1"/>
  <c r="H78" i="12" s="1"/>
  <c r="T296" i="12"/>
  <c r="Y301" i="12"/>
  <c r="M289" i="12"/>
  <c r="H284" i="12"/>
  <c r="V298" i="12"/>
  <c r="E281" i="12"/>
  <c r="D280" i="12"/>
  <c r="R294" i="12"/>
  <c r="Z302" i="12"/>
  <c r="K287" i="12"/>
  <c r="W299" i="12"/>
  <c r="AB304" i="12"/>
  <c r="AB306" i="12" s="1"/>
  <c r="A280" i="12"/>
  <c r="B281" i="12"/>
  <c r="R56" i="12"/>
  <c r="S56" i="12" s="1"/>
  <c r="E77" i="12"/>
  <c r="AI79" i="12"/>
  <c r="A80" i="12"/>
  <c r="L59" i="12"/>
  <c r="M59" i="12"/>
  <c r="D61" i="12"/>
  <c r="I61" i="12" s="1"/>
  <c r="K60" i="12"/>
  <c r="O61" i="12"/>
  <c r="AN62" i="12"/>
  <c r="AH54" i="12"/>
  <c r="AG54" i="12"/>
  <c r="S55" i="12"/>
  <c r="P57" i="12"/>
  <c r="O385" i="12"/>
  <c r="S389" i="12"/>
  <c r="I379" i="12"/>
  <c r="N384" i="12"/>
  <c r="W393" i="12"/>
  <c r="F376" i="12"/>
  <c r="J380" i="12"/>
  <c r="Q387" i="12"/>
  <c r="K381" i="12"/>
  <c r="L382" i="12"/>
  <c r="AB398" i="12"/>
  <c r="AB400" i="12" s="1"/>
  <c r="H378" i="12"/>
  <c r="R388" i="12"/>
  <c r="U391" i="12"/>
  <c r="D374" i="12"/>
  <c r="T390" i="12"/>
  <c r="G377" i="12"/>
  <c r="Z396" i="12"/>
  <c r="M383" i="12"/>
  <c r="E375" i="12"/>
  <c r="P386" i="12"/>
  <c r="AA397" i="12"/>
  <c r="X394" i="12"/>
  <c r="Y395" i="12"/>
  <c r="V392" i="12"/>
  <c r="C373" i="12"/>
  <c r="CA373" i="12" s="1"/>
  <c r="J78" i="12" s="1"/>
  <c r="AL58" i="12"/>
  <c r="B375" i="12"/>
  <c r="A374" i="12"/>
  <c r="A71" i="10"/>
  <c r="AI70" i="10"/>
  <c r="A364" i="10"/>
  <c r="B365" i="10"/>
  <c r="D364" i="10"/>
  <c r="U381" i="10"/>
  <c r="AD390" i="10"/>
  <c r="I369" i="10"/>
  <c r="R378" i="10"/>
  <c r="AE391" i="10"/>
  <c r="AK397" i="10"/>
  <c r="AG393" i="10"/>
  <c r="AC389" i="10"/>
  <c r="AI395" i="10"/>
  <c r="Y385" i="10"/>
  <c r="T380" i="10"/>
  <c r="AF392" i="10"/>
  <c r="F366" i="10"/>
  <c r="X384" i="10"/>
  <c r="G367" i="10"/>
  <c r="S379" i="10"/>
  <c r="Z386" i="10"/>
  <c r="J370" i="10"/>
  <c r="L372" i="10"/>
  <c r="AH394" i="10"/>
  <c r="AB388" i="10"/>
  <c r="M373" i="10"/>
  <c r="P376" i="10"/>
  <c r="E365" i="10"/>
  <c r="K371" i="10"/>
  <c r="N374" i="10"/>
  <c r="AA387" i="10"/>
  <c r="AL398" i="10"/>
  <c r="AL400" i="10" s="1"/>
  <c r="V382" i="10"/>
  <c r="W383" i="10"/>
  <c r="O375" i="10"/>
  <c r="Q377" i="10"/>
  <c r="H368" i="10"/>
  <c r="AJ396" i="10"/>
  <c r="A271" i="10"/>
  <c r="B272" i="10"/>
  <c r="V289" i="10"/>
  <c r="R285" i="10"/>
  <c r="M280" i="10"/>
  <c r="H275" i="10"/>
  <c r="E272" i="10"/>
  <c r="Z293" i="10"/>
  <c r="G274" i="10"/>
  <c r="D271" i="10"/>
  <c r="AC296" i="10"/>
  <c r="P283" i="10"/>
  <c r="AB295" i="10"/>
  <c r="AA294" i="10"/>
  <c r="Y292" i="10"/>
  <c r="AD297" i="10"/>
  <c r="X291" i="10"/>
  <c r="N281" i="10"/>
  <c r="I276" i="10"/>
  <c r="AH301" i="10"/>
  <c r="Q284" i="10"/>
  <c r="F273" i="10"/>
  <c r="J277" i="10"/>
  <c r="AI302" i="10"/>
  <c r="S286" i="10"/>
  <c r="AJ303" i="10"/>
  <c r="AK304" i="10"/>
  <c r="AK306" i="10" s="1"/>
  <c r="T287" i="10"/>
  <c r="K278" i="10"/>
  <c r="O282" i="10"/>
  <c r="AG300" i="10"/>
  <c r="U288" i="10"/>
  <c r="W290" i="10"/>
  <c r="L279" i="10"/>
  <c r="AF299" i="10"/>
  <c r="AE298" i="10"/>
  <c r="L289" i="12" l="1"/>
  <c r="W300" i="12"/>
  <c r="O292" i="12"/>
  <c r="M290" i="12"/>
  <c r="S296" i="12"/>
  <c r="Y302" i="12"/>
  <c r="N291" i="12"/>
  <c r="Q294" i="12"/>
  <c r="D281" i="12"/>
  <c r="X301" i="12"/>
  <c r="E282" i="12"/>
  <c r="C280" i="12"/>
  <c r="CA280" i="12" s="1"/>
  <c r="G79" i="12" s="1"/>
  <c r="H79" i="12" s="1"/>
  <c r="I286" i="12"/>
  <c r="T297" i="12"/>
  <c r="V299" i="12"/>
  <c r="J287" i="12"/>
  <c r="AA304" i="12"/>
  <c r="AA306" i="12" s="1"/>
  <c r="U298" i="12"/>
  <c r="F283" i="12"/>
  <c r="G284" i="12"/>
  <c r="K288" i="12"/>
  <c r="H285" i="12"/>
  <c r="P293" i="12"/>
  <c r="Z303" i="12"/>
  <c r="R295" i="12"/>
  <c r="A281" i="12"/>
  <c r="B282" i="12"/>
  <c r="T56" i="12"/>
  <c r="AE56" i="12"/>
  <c r="AG56" i="12" s="1"/>
  <c r="U56" i="12"/>
  <c r="AL59" i="12"/>
  <c r="AA398" i="12"/>
  <c r="AA400" i="12" s="1"/>
  <c r="U392" i="12"/>
  <c r="O386" i="12"/>
  <c r="F377" i="12"/>
  <c r="J381" i="12"/>
  <c r="Q388" i="12"/>
  <c r="G378" i="12"/>
  <c r="I380" i="12"/>
  <c r="N385" i="12"/>
  <c r="Z397" i="12"/>
  <c r="T391" i="12"/>
  <c r="P387" i="12"/>
  <c r="H379" i="12"/>
  <c r="X395" i="12"/>
  <c r="E376" i="12"/>
  <c r="V393" i="12"/>
  <c r="S390" i="12"/>
  <c r="M384" i="12"/>
  <c r="W394" i="12"/>
  <c r="K382" i="12"/>
  <c r="R389" i="12"/>
  <c r="Y396" i="12"/>
  <c r="L383" i="12"/>
  <c r="D375" i="12"/>
  <c r="C374" i="12"/>
  <c r="CA374" i="12" s="1"/>
  <c r="J79" i="12" s="1"/>
  <c r="O62" i="12"/>
  <c r="AN63" i="12"/>
  <c r="A81" i="12"/>
  <c r="AI80" i="12"/>
  <c r="A375" i="12"/>
  <c r="B376" i="12"/>
  <c r="Q57" i="12"/>
  <c r="R57" i="12" s="1"/>
  <c r="S57" i="12" s="1"/>
  <c r="D62" i="12"/>
  <c r="I62" i="12" s="1"/>
  <c r="K61" i="12"/>
  <c r="U55" i="12"/>
  <c r="T55" i="12"/>
  <c r="AE55" i="12"/>
  <c r="P58" i="12"/>
  <c r="M60" i="12"/>
  <c r="L60" i="12"/>
  <c r="E78" i="12"/>
  <c r="A272" i="10"/>
  <c r="B273" i="10"/>
  <c r="J278" i="10"/>
  <c r="Q285" i="10"/>
  <c r="G275" i="10"/>
  <c r="Y293" i="10"/>
  <c r="O283" i="10"/>
  <c r="D272" i="10"/>
  <c r="L280" i="10"/>
  <c r="X292" i="10"/>
  <c r="AJ304" i="10"/>
  <c r="AJ306" i="10" s="1"/>
  <c r="R286" i="10"/>
  <c r="T288" i="10"/>
  <c r="AA295" i="10"/>
  <c r="N282" i="10"/>
  <c r="S287" i="10"/>
  <c r="P284" i="10"/>
  <c r="F274" i="10"/>
  <c r="AB296" i="10"/>
  <c r="AD298" i="10"/>
  <c r="AI303" i="10"/>
  <c r="K279" i="10"/>
  <c r="W291" i="10"/>
  <c r="AE299" i="10"/>
  <c r="AG301" i="10"/>
  <c r="Z294" i="10"/>
  <c r="AC297" i="10"/>
  <c r="AH302" i="10"/>
  <c r="E273" i="10"/>
  <c r="U289" i="10"/>
  <c r="I277" i="10"/>
  <c r="V290" i="10"/>
  <c r="AF300" i="10"/>
  <c r="H276" i="10"/>
  <c r="M281" i="10"/>
  <c r="AI71" i="10"/>
  <c r="A72" i="10"/>
  <c r="V383" i="10"/>
  <c r="U382" i="10"/>
  <c r="AH395" i="10"/>
  <c r="AG394" i="10"/>
  <c r="J371" i="10"/>
  <c r="AK398" i="10"/>
  <c r="AK400" i="10" s="1"/>
  <c r="I370" i="10"/>
  <c r="H369" i="10"/>
  <c r="T381" i="10"/>
  <c r="AF393" i="10"/>
  <c r="W384" i="10"/>
  <c r="AE392" i="10"/>
  <c r="G368" i="10"/>
  <c r="E366" i="10"/>
  <c r="AJ397" i="10"/>
  <c r="L373" i="10"/>
  <c r="K372" i="10"/>
  <c r="P377" i="10"/>
  <c r="Q378" i="10"/>
  <c r="X385" i="10"/>
  <c r="AC390" i="10"/>
  <c r="R379" i="10"/>
  <c r="AD391" i="10"/>
  <c r="O376" i="10"/>
  <c r="D365" i="10"/>
  <c r="N375" i="10"/>
  <c r="Y386" i="10"/>
  <c r="F367" i="10"/>
  <c r="S380" i="10"/>
  <c r="Z387" i="10"/>
  <c r="AA388" i="10"/>
  <c r="M374" i="10"/>
  <c r="AB389" i="10"/>
  <c r="AI396" i="10"/>
  <c r="B366" i="10"/>
  <c r="A365" i="10"/>
  <c r="B283" i="12" l="1"/>
  <c r="A282" i="12"/>
  <c r="Y303" i="12"/>
  <c r="Z304" i="12"/>
  <c r="Z306" i="12" s="1"/>
  <c r="D282" i="12"/>
  <c r="T298" i="12"/>
  <c r="S297" i="12"/>
  <c r="C281" i="12"/>
  <c r="CA281" i="12" s="1"/>
  <c r="G80" i="12" s="1"/>
  <c r="H80" i="12" s="1"/>
  <c r="G285" i="12"/>
  <c r="K289" i="12"/>
  <c r="X302" i="12"/>
  <c r="W301" i="12"/>
  <c r="M291" i="12"/>
  <c r="L290" i="12"/>
  <c r="U299" i="12"/>
  <c r="Q295" i="12"/>
  <c r="P294" i="12"/>
  <c r="E283" i="12"/>
  <c r="F284" i="12"/>
  <c r="N292" i="12"/>
  <c r="O293" i="12"/>
  <c r="J288" i="12"/>
  <c r="I287" i="12"/>
  <c r="H286" i="12"/>
  <c r="V300" i="12"/>
  <c r="R296" i="12"/>
  <c r="AH56" i="12"/>
  <c r="E79" i="12"/>
  <c r="AL60" i="12"/>
  <c r="P60" i="12" s="1"/>
  <c r="Q60" i="12" s="1"/>
  <c r="R60" i="12" s="1"/>
  <c r="AE57" i="12"/>
  <c r="U57" i="12"/>
  <c r="T57" i="12"/>
  <c r="K383" i="12"/>
  <c r="O387" i="12"/>
  <c r="W395" i="12"/>
  <c r="J382" i="12"/>
  <c r="R390" i="12"/>
  <c r="Z398" i="12"/>
  <c r="Z400" i="12" s="1"/>
  <c r="P388" i="12"/>
  <c r="G379" i="12"/>
  <c r="M385" i="12"/>
  <c r="U393" i="12"/>
  <c r="N386" i="12"/>
  <c r="Q389" i="12"/>
  <c r="D376" i="12"/>
  <c r="E377" i="12"/>
  <c r="Y397" i="12"/>
  <c r="F378" i="12"/>
  <c r="X396" i="12"/>
  <c r="V394" i="12"/>
  <c r="S391" i="12"/>
  <c r="H380" i="12"/>
  <c r="I381" i="12"/>
  <c r="T392" i="12"/>
  <c r="L384" i="12"/>
  <c r="C375" i="12"/>
  <c r="CA375" i="12" s="1"/>
  <c r="J80" i="12" s="1"/>
  <c r="M61" i="12"/>
  <c r="L61" i="12"/>
  <c r="P59" i="12"/>
  <c r="Q59" i="12" s="1"/>
  <c r="A82" i="12"/>
  <c r="AI81" i="12"/>
  <c r="B377" i="12"/>
  <c r="A376" i="12"/>
  <c r="D63" i="12"/>
  <c r="I63" i="12" s="1"/>
  <c r="K62" i="12"/>
  <c r="Q58" i="12"/>
  <c r="R58" i="12" s="1"/>
  <c r="O63" i="12"/>
  <c r="AN64" i="12"/>
  <c r="AH55" i="12"/>
  <c r="AG55" i="12"/>
  <c r="B367" i="10"/>
  <c r="A366" i="10"/>
  <c r="A273" i="10"/>
  <c r="B274" i="10"/>
  <c r="Y294" i="10"/>
  <c r="X293" i="10"/>
  <c r="O284" i="10"/>
  <c r="Q286" i="10"/>
  <c r="AB297" i="10"/>
  <c r="T289" i="10"/>
  <c r="S288" i="10"/>
  <c r="Z295" i="10"/>
  <c r="F275" i="10"/>
  <c r="AC298" i="10"/>
  <c r="AE300" i="10"/>
  <c r="L281" i="10"/>
  <c r="AD299" i="10"/>
  <c r="AF301" i="10"/>
  <c r="AA296" i="10"/>
  <c r="AH303" i="10"/>
  <c r="M282" i="10"/>
  <c r="H277" i="10"/>
  <c r="P285" i="10"/>
  <c r="AI304" i="10"/>
  <c r="AI306" i="10" s="1"/>
  <c r="U290" i="10"/>
  <c r="N283" i="10"/>
  <c r="J279" i="10"/>
  <c r="I278" i="10"/>
  <c r="E274" i="10"/>
  <c r="G276" i="10"/>
  <c r="V291" i="10"/>
  <c r="AG302" i="10"/>
  <c r="D273" i="10"/>
  <c r="R287" i="10"/>
  <c r="W292" i="10"/>
  <c r="K280" i="10"/>
  <c r="D366" i="10"/>
  <c r="P378" i="10"/>
  <c r="E367" i="10"/>
  <c r="AH396" i="10"/>
  <c r="AG395" i="10"/>
  <c r="V384" i="10"/>
  <c r="I371" i="10"/>
  <c r="Q379" i="10"/>
  <c r="L374" i="10"/>
  <c r="K373" i="10"/>
  <c r="Y387" i="10"/>
  <c r="AC391" i="10"/>
  <c r="U383" i="10"/>
  <c r="G369" i="10"/>
  <c r="AF394" i="10"/>
  <c r="AE393" i="10"/>
  <c r="W385" i="10"/>
  <c r="AD392" i="10"/>
  <c r="S381" i="10"/>
  <c r="AI397" i="10"/>
  <c r="N376" i="10"/>
  <c r="AA389" i="10"/>
  <c r="H370" i="10"/>
  <c r="AB390" i="10"/>
  <c r="X386" i="10"/>
  <c r="R380" i="10"/>
  <c r="AJ398" i="10"/>
  <c r="AJ400" i="10" s="1"/>
  <c r="F368" i="10"/>
  <c r="O377" i="10"/>
  <c r="J372" i="10"/>
  <c r="Z388" i="10"/>
  <c r="M375" i="10"/>
  <c r="T382" i="10"/>
  <c r="A73" i="10"/>
  <c r="AI72" i="10"/>
  <c r="J289" i="12" l="1"/>
  <c r="G286" i="12"/>
  <c r="R297" i="12"/>
  <c r="F285" i="12"/>
  <c r="T299" i="12"/>
  <c r="S298" i="12"/>
  <c r="X303" i="12"/>
  <c r="Q296" i="12"/>
  <c r="U300" i="12"/>
  <c r="N293" i="12"/>
  <c r="Y304" i="12"/>
  <c r="Y306" i="12" s="1"/>
  <c r="C282" i="12"/>
  <c r="CA282" i="12" s="1"/>
  <c r="G81" i="12" s="1"/>
  <c r="H81" i="12" s="1"/>
  <c r="P295" i="12"/>
  <c r="V301" i="12"/>
  <c r="O294" i="12"/>
  <c r="L291" i="12"/>
  <c r="D283" i="12"/>
  <c r="H287" i="12"/>
  <c r="M292" i="12"/>
  <c r="K290" i="12"/>
  <c r="E284" i="12"/>
  <c r="W302" i="12"/>
  <c r="I288" i="12"/>
  <c r="A283" i="12"/>
  <c r="B284" i="12"/>
  <c r="S58" i="12"/>
  <c r="U58" i="12" s="1"/>
  <c r="D64" i="12"/>
  <c r="I64" i="12" s="1"/>
  <c r="K63" i="12"/>
  <c r="S60" i="12"/>
  <c r="M62" i="12"/>
  <c r="L62" i="12"/>
  <c r="A83" i="12"/>
  <c r="AI82" i="12"/>
  <c r="O64" i="12"/>
  <c r="AN65" i="12"/>
  <c r="K384" i="12"/>
  <c r="W396" i="12"/>
  <c r="D377" i="12"/>
  <c r="T393" i="12"/>
  <c r="L385" i="12"/>
  <c r="V395" i="12"/>
  <c r="G380" i="12"/>
  <c r="P389" i="12"/>
  <c r="U394" i="12"/>
  <c r="R391" i="12"/>
  <c r="Y398" i="12"/>
  <c r="Y400" i="12" s="1"/>
  <c r="S392" i="12"/>
  <c r="J383" i="12"/>
  <c r="M386" i="12"/>
  <c r="H381" i="12"/>
  <c r="F379" i="12"/>
  <c r="O388" i="12"/>
  <c r="N387" i="12"/>
  <c r="I382" i="12"/>
  <c r="E378" i="12"/>
  <c r="X397" i="12"/>
  <c r="Q390" i="12"/>
  <c r="C376" i="12"/>
  <c r="CA376" i="12" s="1"/>
  <c r="J81" i="12" s="1"/>
  <c r="E80" i="12"/>
  <c r="A377" i="12"/>
  <c r="B378" i="12"/>
  <c r="R59" i="12"/>
  <c r="S59" i="12" s="1"/>
  <c r="AL61" i="12"/>
  <c r="AH57" i="12"/>
  <c r="AG57" i="12"/>
  <c r="B368" i="10"/>
  <c r="A367" i="10"/>
  <c r="S289" i="10"/>
  <c r="P286" i="10"/>
  <c r="AC299" i="10"/>
  <c r="AE301" i="10"/>
  <c r="O285" i="10"/>
  <c r="N284" i="10"/>
  <c r="H278" i="10"/>
  <c r="E275" i="10"/>
  <c r="AF302" i="10"/>
  <c r="L282" i="10"/>
  <c r="Y295" i="10"/>
  <c r="D274" i="10"/>
  <c r="AD300" i="10"/>
  <c r="I279" i="10"/>
  <c r="U291" i="10"/>
  <c r="Z296" i="10"/>
  <c r="G277" i="10"/>
  <c r="AA297" i="10"/>
  <c r="F276" i="10"/>
  <c r="K281" i="10"/>
  <c r="X294" i="10"/>
  <c r="M283" i="10"/>
  <c r="T290" i="10"/>
  <c r="AG303" i="10"/>
  <c r="W293" i="10"/>
  <c r="AB298" i="10"/>
  <c r="J280" i="10"/>
  <c r="AH304" i="10"/>
  <c r="AH306" i="10" s="1"/>
  <c r="Q287" i="10"/>
  <c r="V292" i="10"/>
  <c r="R288" i="10"/>
  <c r="G370" i="10"/>
  <c r="O378" i="10"/>
  <c r="D367" i="10"/>
  <c r="AD393" i="10"/>
  <c r="J373" i="10"/>
  <c r="AG396" i="10"/>
  <c r="I372" i="10"/>
  <c r="AH397" i="10"/>
  <c r="H371" i="10"/>
  <c r="AE394" i="10"/>
  <c r="AI398" i="10"/>
  <c r="AI400" i="10" s="1"/>
  <c r="Z389" i="10"/>
  <c r="F369" i="10"/>
  <c r="AC392" i="10"/>
  <c r="R381" i="10"/>
  <c r="E368" i="10"/>
  <c r="X387" i="10"/>
  <c r="AA390" i="10"/>
  <c r="M376" i="10"/>
  <c r="N377" i="10"/>
  <c r="Q380" i="10"/>
  <c r="V385" i="10"/>
  <c r="T383" i="10"/>
  <c r="L375" i="10"/>
  <c r="Y388" i="10"/>
  <c r="S382" i="10"/>
  <c r="U384" i="10"/>
  <c r="AF395" i="10"/>
  <c r="P379" i="10"/>
  <c r="K374" i="10"/>
  <c r="W386" i="10"/>
  <c r="AB391" i="10"/>
  <c r="A74" i="10"/>
  <c r="AI73" i="10"/>
  <c r="B275" i="10"/>
  <c r="A274" i="10"/>
  <c r="P296" i="12" l="1"/>
  <c r="O295" i="12"/>
  <c r="L292" i="12"/>
  <c r="W303" i="12"/>
  <c r="R298" i="12"/>
  <c r="K291" i="12"/>
  <c r="X304" i="12"/>
  <c r="X306" i="12" s="1"/>
  <c r="E285" i="12"/>
  <c r="N294" i="12"/>
  <c r="M293" i="12"/>
  <c r="G287" i="12"/>
  <c r="C283" i="12"/>
  <c r="CA283" i="12" s="1"/>
  <c r="G82" i="12" s="1"/>
  <c r="H82" i="12" s="1"/>
  <c r="J290" i="12"/>
  <c r="Q297" i="12"/>
  <c r="V302" i="12"/>
  <c r="F286" i="12"/>
  <c r="H288" i="12"/>
  <c r="I289" i="12"/>
  <c r="D284" i="12"/>
  <c r="U301" i="12"/>
  <c r="T300" i="12"/>
  <c r="S299" i="12"/>
  <c r="B285" i="12"/>
  <c r="A284" i="12"/>
  <c r="AE58" i="12"/>
  <c r="AG58" i="12" s="1"/>
  <c r="T58" i="12"/>
  <c r="AL62" i="12"/>
  <c r="P62" i="12" s="1"/>
  <c r="U59" i="12"/>
  <c r="T59" i="12"/>
  <c r="AE59" i="12"/>
  <c r="S393" i="12"/>
  <c r="E379" i="12"/>
  <c r="N388" i="12"/>
  <c r="X398" i="12"/>
  <c r="X400" i="12" s="1"/>
  <c r="I383" i="12"/>
  <c r="Q391" i="12"/>
  <c r="O389" i="12"/>
  <c r="L386" i="12"/>
  <c r="R392" i="12"/>
  <c r="H382" i="12"/>
  <c r="M387" i="12"/>
  <c r="D378" i="12"/>
  <c r="T394" i="12"/>
  <c r="U395" i="12"/>
  <c r="G381" i="12"/>
  <c r="F380" i="12"/>
  <c r="J384" i="12"/>
  <c r="K385" i="12"/>
  <c r="W397" i="12"/>
  <c r="P390" i="12"/>
  <c r="V396" i="12"/>
  <c r="C377" i="12"/>
  <c r="CA377" i="12" s="1"/>
  <c r="J82" i="12" s="1"/>
  <c r="U60" i="12"/>
  <c r="T60" i="12"/>
  <c r="AE60" i="12"/>
  <c r="O65" i="12"/>
  <c r="AN66" i="12"/>
  <c r="AI83" i="12"/>
  <c r="A84" i="12"/>
  <c r="B379" i="12"/>
  <c r="A378" i="12"/>
  <c r="E81" i="12"/>
  <c r="L63" i="12"/>
  <c r="M63" i="12"/>
  <c r="P61" i="12"/>
  <c r="D65" i="12"/>
  <c r="I65" i="12" s="1"/>
  <c r="K64" i="12"/>
  <c r="A75" i="10"/>
  <c r="AI74" i="10"/>
  <c r="B369" i="10"/>
  <c r="A368" i="10"/>
  <c r="V293" i="10"/>
  <c r="M284" i="10"/>
  <c r="D275" i="10"/>
  <c r="S290" i="10"/>
  <c r="L283" i="10"/>
  <c r="X295" i="10"/>
  <c r="O286" i="10"/>
  <c r="R289" i="10"/>
  <c r="T291" i="10"/>
  <c r="AC300" i="10"/>
  <c r="AD301" i="10"/>
  <c r="I280" i="10"/>
  <c r="AE302" i="10"/>
  <c r="F277" i="10"/>
  <c r="Y296" i="10"/>
  <c r="Q288" i="10"/>
  <c r="W294" i="10"/>
  <c r="P287" i="10"/>
  <c r="J281" i="10"/>
  <c r="K282" i="10"/>
  <c r="U292" i="10"/>
  <c r="H279" i="10"/>
  <c r="AB299" i="10"/>
  <c r="E276" i="10"/>
  <c r="AF303" i="10"/>
  <c r="AA298" i="10"/>
  <c r="Z297" i="10"/>
  <c r="N285" i="10"/>
  <c r="G278" i="10"/>
  <c r="AG304" i="10"/>
  <c r="AG306" i="10" s="1"/>
  <c r="A275" i="10"/>
  <c r="B276" i="10"/>
  <c r="P380" i="10"/>
  <c r="D368" i="10"/>
  <c r="S383" i="10"/>
  <c r="U385" i="10"/>
  <c r="J374" i="10"/>
  <c r="I373" i="10"/>
  <c r="R382" i="10"/>
  <c r="AC393" i="10"/>
  <c r="E369" i="10"/>
  <c r="Q381" i="10"/>
  <c r="K375" i="10"/>
  <c r="N378" i="10"/>
  <c r="T384" i="10"/>
  <c r="W387" i="10"/>
  <c r="F370" i="10"/>
  <c r="V386" i="10"/>
  <c r="X388" i="10"/>
  <c r="Y389" i="10"/>
  <c r="Z390" i="10"/>
  <c r="AD394" i="10"/>
  <c r="AF396" i="10"/>
  <c r="AG397" i="10"/>
  <c r="G371" i="10"/>
  <c r="M377" i="10"/>
  <c r="O379" i="10"/>
  <c r="AA391" i="10"/>
  <c r="AH398" i="10"/>
  <c r="AH400" i="10" s="1"/>
  <c r="AB392" i="10"/>
  <c r="H372" i="10"/>
  <c r="AE395" i="10"/>
  <c r="L376" i="10"/>
  <c r="L293" i="12" l="1"/>
  <c r="I290" i="12"/>
  <c r="R299" i="12"/>
  <c r="D285" i="12"/>
  <c r="J291" i="12"/>
  <c r="H289" i="12"/>
  <c r="V303" i="12"/>
  <c r="Q298" i="12"/>
  <c r="G288" i="12"/>
  <c r="F287" i="12"/>
  <c r="C284" i="12"/>
  <c r="CA284" i="12" s="1"/>
  <c r="G83" i="12" s="1"/>
  <c r="H83" i="12" s="1"/>
  <c r="T301" i="12"/>
  <c r="P297" i="12"/>
  <c r="E286" i="12"/>
  <c r="O296" i="12"/>
  <c r="S300" i="12"/>
  <c r="W304" i="12"/>
  <c r="W306" i="12" s="1"/>
  <c r="U302" i="12"/>
  <c r="K292" i="12"/>
  <c r="M294" i="12"/>
  <c r="N295" i="12"/>
  <c r="B286" i="12"/>
  <c r="A285" i="12"/>
  <c r="AH58" i="12"/>
  <c r="Q62" i="12"/>
  <c r="E82" i="12"/>
  <c r="AH60" i="12"/>
  <c r="AG60" i="12"/>
  <c r="Q61" i="12"/>
  <c r="O66" i="12"/>
  <c r="AN67" i="12"/>
  <c r="M64" i="12"/>
  <c r="L64" i="12"/>
  <c r="AH59" i="12"/>
  <c r="AG59" i="12"/>
  <c r="E380" i="12"/>
  <c r="M388" i="12"/>
  <c r="F381" i="12"/>
  <c r="Q392" i="12"/>
  <c r="O390" i="12"/>
  <c r="K386" i="12"/>
  <c r="I384" i="12"/>
  <c r="D379" i="12"/>
  <c r="P391" i="12"/>
  <c r="S394" i="12"/>
  <c r="T395" i="12"/>
  <c r="V397" i="12"/>
  <c r="R393" i="12"/>
  <c r="J385" i="12"/>
  <c r="U396" i="12"/>
  <c r="N389" i="12"/>
  <c r="G382" i="12"/>
  <c r="H383" i="12"/>
  <c r="L387" i="12"/>
  <c r="W398" i="12"/>
  <c r="W400" i="12" s="1"/>
  <c r="C378" i="12"/>
  <c r="CA378" i="12" s="1"/>
  <c r="J83" i="12" s="1"/>
  <c r="D66" i="12"/>
  <c r="I66" i="12" s="1"/>
  <c r="K65" i="12"/>
  <c r="A85" i="12"/>
  <c r="AI84" i="12"/>
  <c r="B380" i="12"/>
  <c r="A379" i="12"/>
  <c r="AL63" i="12"/>
  <c r="J282" i="10"/>
  <c r="G279" i="10"/>
  <c r="T292" i="10"/>
  <c r="I281" i="10"/>
  <c r="Q289" i="10"/>
  <c r="S291" i="10"/>
  <c r="AC301" i="10"/>
  <c r="L284" i="10"/>
  <c r="AA299" i="10"/>
  <c r="P288" i="10"/>
  <c r="N286" i="10"/>
  <c r="AE303" i="10"/>
  <c r="D276" i="10"/>
  <c r="O287" i="10"/>
  <c r="R290" i="10"/>
  <c r="AF304" i="10"/>
  <c r="AF306" i="10" s="1"/>
  <c r="W295" i="10"/>
  <c r="AB300" i="10"/>
  <c r="E277" i="10"/>
  <c r="U293" i="10"/>
  <c r="H280" i="10"/>
  <c r="Y297" i="10"/>
  <c r="X296" i="10"/>
  <c r="F278" i="10"/>
  <c r="M285" i="10"/>
  <c r="AD302" i="10"/>
  <c r="K283" i="10"/>
  <c r="Z298" i="10"/>
  <c r="V294" i="10"/>
  <c r="Z391" i="10"/>
  <c r="D369" i="10"/>
  <c r="U386" i="10"/>
  <c r="R383" i="10"/>
  <c r="F371" i="10"/>
  <c r="AD395" i="10"/>
  <c r="V387" i="10"/>
  <c r="AC394" i="10"/>
  <c r="L377" i="10"/>
  <c r="J375" i="10"/>
  <c r="AF397" i="10"/>
  <c r="M378" i="10"/>
  <c r="X389" i="10"/>
  <c r="E370" i="10"/>
  <c r="W388" i="10"/>
  <c r="O380" i="10"/>
  <c r="I374" i="10"/>
  <c r="AE396" i="10"/>
  <c r="AA392" i="10"/>
  <c r="AB393" i="10"/>
  <c r="H373" i="10"/>
  <c r="G372" i="10"/>
  <c r="AG398" i="10"/>
  <c r="AG400" i="10" s="1"/>
  <c r="Y390" i="10"/>
  <c r="Q382" i="10"/>
  <c r="N379" i="10"/>
  <c r="T385" i="10"/>
  <c r="P381" i="10"/>
  <c r="K376" i="10"/>
  <c r="S384" i="10"/>
  <c r="A369" i="10"/>
  <c r="B370" i="10"/>
  <c r="A76" i="10"/>
  <c r="AI75" i="10"/>
  <c r="A276" i="10"/>
  <c r="B277" i="10"/>
  <c r="J292" i="12" l="1"/>
  <c r="G289" i="12"/>
  <c r="L294" i="12"/>
  <c r="Q299" i="12"/>
  <c r="F288" i="12"/>
  <c r="P298" i="12"/>
  <c r="U303" i="12"/>
  <c r="H290" i="12"/>
  <c r="V304" i="12"/>
  <c r="V306" i="12" s="1"/>
  <c r="N296" i="12"/>
  <c r="S301" i="12"/>
  <c r="I291" i="12"/>
  <c r="E287" i="12"/>
  <c r="C285" i="12"/>
  <c r="CA285" i="12" s="1"/>
  <c r="G84" i="12" s="1"/>
  <c r="H84" i="12" s="1"/>
  <c r="T302" i="12"/>
  <c r="M295" i="12"/>
  <c r="K293" i="12"/>
  <c r="O297" i="12"/>
  <c r="R300" i="12"/>
  <c r="D286" i="12"/>
  <c r="A286" i="12"/>
  <c r="B287" i="12"/>
  <c r="AL64" i="12"/>
  <c r="P64" i="12" s="1"/>
  <c r="E83" i="12"/>
  <c r="R62" i="12"/>
  <c r="S62" i="12" s="1"/>
  <c r="R61" i="12"/>
  <c r="S61" i="12" s="1"/>
  <c r="O67" i="12"/>
  <c r="AN68" i="12"/>
  <c r="G383" i="12"/>
  <c r="K387" i="12"/>
  <c r="F382" i="12"/>
  <c r="D380" i="12"/>
  <c r="P392" i="12"/>
  <c r="S395" i="12"/>
  <c r="V398" i="12"/>
  <c r="V400" i="12" s="1"/>
  <c r="N390" i="12"/>
  <c r="E381" i="12"/>
  <c r="I385" i="12"/>
  <c r="Q393" i="12"/>
  <c r="U397" i="12"/>
  <c r="L388" i="12"/>
  <c r="O391" i="12"/>
  <c r="M389" i="12"/>
  <c r="T396" i="12"/>
  <c r="J386" i="12"/>
  <c r="R394" i="12"/>
  <c r="H384" i="12"/>
  <c r="C379" i="12"/>
  <c r="CA379" i="12" s="1"/>
  <c r="J84" i="12" s="1"/>
  <c r="D67" i="12"/>
  <c r="I67" i="12" s="1"/>
  <c r="K66" i="12"/>
  <c r="P63" i="12"/>
  <c r="M65" i="12"/>
  <c r="L65" i="12"/>
  <c r="B381" i="12"/>
  <c r="A380" i="12"/>
  <c r="AI85" i="12"/>
  <c r="A86" i="12"/>
  <c r="A277" i="10"/>
  <c r="B278" i="10"/>
  <c r="N380" i="10"/>
  <c r="G373" i="10"/>
  <c r="R384" i="10"/>
  <c r="J376" i="10"/>
  <c r="F372" i="10"/>
  <c r="AD396" i="10"/>
  <c r="I375" i="10"/>
  <c r="U387" i="10"/>
  <c r="AC395" i="10"/>
  <c r="V388" i="10"/>
  <c r="H374" i="10"/>
  <c r="AF398" i="10"/>
  <c r="AF400" i="10" s="1"/>
  <c r="L378" i="10"/>
  <c r="S385" i="10"/>
  <c r="AE397" i="10"/>
  <c r="E371" i="10"/>
  <c r="Q383" i="10"/>
  <c r="Y391" i="10"/>
  <c r="T386" i="10"/>
  <c r="AB394" i="10"/>
  <c r="M379" i="10"/>
  <c r="Z392" i="10"/>
  <c r="D370" i="10"/>
  <c r="P382" i="10"/>
  <c r="O381" i="10"/>
  <c r="K377" i="10"/>
  <c r="X390" i="10"/>
  <c r="W389" i="10"/>
  <c r="AA393" i="10"/>
  <c r="W296" i="10"/>
  <c r="H281" i="10"/>
  <c r="AC302" i="10"/>
  <c r="T293" i="10"/>
  <c r="L285" i="10"/>
  <c r="E278" i="10"/>
  <c r="G280" i="10"/>
  <c r="AE304" i="10"/>
  <c r="AE306" i="10" s="1"/>
  <c r="N287" i="10"/>
  <c r="AA300" i="10"/>
  <c r="AD303" i="10"/>
  <c r="M286" i="10"/>
  <c r="O288" i="10"/>
  <c r="Y298" i="10"/>
  <c r="F279" i="10"/>
  <c r="X297" i="10"/>
  <c r="U294" i="10"/>
  <c r="S292" i="10"/>
  <c r="R291" i="10"/>
  <c r="I282" i="10"/>
  <c r="D277" i="10"/>
  <c r="P289" i="10"/>
  <c r="Q290" i="10"/>
  <c r="Z299" i="10"/>
  <c r="AB301" i="10"/>
  <c r="V295" i="10"/>
  <c r="K284" i="10"/>
  <c r="J283" i="10"/>
  <c r="B371" i="10"/>
  <c r="A370" i="10"/>
  <c r="AI76" i="10"/>
  <c r="A77" i="10"/>
  <c r="B288" i="12" l="1"/>
  <c r="A287" i="12"/>
  <c r="K294" i="12"/>
  <c r="R301" i="12"/>
  <c r="T303" i="12"/>
  <c r="E288" i="12"/>
  <c r="H291" i="12"/>
  <c r="S302" i="12"/>
  <c r="N297" i="12"/>
  <c r="L295" i="12"/>
  <c r="Q300" i="12"/>
  <c r="C286" i="12"/>
  <c r="CA286" i="12" s="1"/>
  <c r="G85" i="12" s="1"/>
  <c r="H85" i="12" s="1"/>
  <c r="F289" i="12"/>
  <c r="G290" i="12"/>
  <c r="O298" i="12"/>
  <c r="P299" i="12"/>
  <c r="J293" i="12"/>
  <c r="D287" i="12"/>
  <c r="I292" i="12"/>
  <c r="U304" i="12"/>
  <c r="U306" i="12" s="1"/>
  <c r="M296" i="12"/>
  <c r="AL65" i="12"/>
  <c r="P65" i="12" s="1"/>
  <c r="T62" i="12"/>
  <c r="U62" i="12"/>
  <c r="AE62" i="12"/>
  <c r="U61" i="12"/>
  <c r="T61" i="12"/>
  <c r="AE61" i="12"/>
  <c r="AH61" i="12" s="1"/>
  <c r="AI86" i="12"/>
  <c r="A87" i="12"/>
  <c r="D68" i="12"/>
  <c r="I68" i="12" s="1"/>
  <c r="K67" i="12"/>
  <c r="K388" i="12"/>
  <c r="S396" i="12"/>
  <c r="G384" i="12"/>
  <c r="O392" i="12"/>
  <c r="E382" i="12"/>
  <c r="N391" i="12"/>
  <c r="J387" i="12"/>
  <c r="U398" i="12"/>
  <c r="U400" i="12" s="1"/>
  <c r="R395" i="12"/>
  <c r="P393" i="12"/>
  <c r="I386" i="12"/>
  <c r="H385" i="12"/>
  <c r="D381" i="12"/>
  <c r="T397" i="12"/>
  <c r="L389" i="12"/>
  <c r="M390" i="12"/>
  <c r="F383" i="12"/>
  <c r="Q394" i="12"/>
  <c r="C380" i="12"/>
  <c r="CA380" i="12" s="1"/>
  <c r="J85" i="12" s="1"/>
  <c r="O68" i="12"/>
  <c r="AN69" i="12"/>
  <c r="A381" i="12"/>
  <c r="B382" i="12"/>
  <c r="M66" i="12"/>
  <c r="L66" i="12"/>
  <c r="Q64" i="12"/>
  <c r="Q63" i="12"/>
  <c r="R63" i="12" s="1"/>
  <c r="E84" i="12"/>
  <c r="B279" i="10"/>
  <c r="A278" i="10"/>
  <c r="A78" i="10"/>
  <c r="AI77" i="10"/>
  <c r="V296" i="10"/>
  <c r="L286" i="10"/>
  <c r="P290" i="10"/>
  <c r="H282" i="10"/>
  <c r="AC303" i="10"/>
  <c r="AA301" i="10"/>
  <c r="D278" i="10"/>
  <c r="N288" i="10"/>
  <c r="F280" i="10"/>
  <c r="R292" i="10"/>
  <c r="AD304" i="10"/>
  <c r="AD306" i="10" s="1"/>
  <c r="I283" i="10"/>
  <c r="G281" i="10"/>
  <c r="Z300" i="10"/>
  <c r="T294" i="10"/>
  <c r="X298" i="10"/>
  <c r="M287" i="10"/>
  <c r="U295" i="10"/>
  <c r="J284" i="10"/>
  <c r="Q291" i="10"/>
  <c r="AB302" i="10"/>
  <c r="W297" i="10"/>
  <c r="E279" i="10"/>
  <c r="Y299" i="10"/>
  <c r="O289" i="10"/>
  <c r="K285" i="10"/>
  <c r="S293" i="10"/>
  <c r="J377" i="10"/>
  <c r="I376" i="10"/>
  <c r="R385" i="10"/>
  <c r="E372" i="10"/>
  <c r="X391" i="10"/>
  <c r="H375" i="10"/>
  <c r="Q384" i="10"/>
  <c r="AC396" i="10"/>
  <c r="K378" i="10"/>
  <c r="T387" i="10"/>
  <c r="W390" i="10"/>
  <c r="N381" i="10"/>
  <c r="F373" i="10"/>
  <c r="M380" i="10"/>
  <c r="U388" i="10"/>
  <c r="V389" i="10"/>
  <c r="AD397" i="10"/>
  <c r="Y392" i="10"/>
  <c r="L379" i="10"/>
  <c r="AB395" i="10"/>
  <c r="G374" i="10"/>
  <c r="Z393" i="10"/>
  <c r="AE398" i="10"/>
  <c r="AE400" i="10" s="1"/>
  <c r="O382" i="10"/>
  <c r="AA394" i="10"/>
  <c r="P383" i="10"/>
  <c r="D371" i="10"/>
  <c r="S386" i="10"/>
  <c r="B372" i="10"/>
  <c r="A371" i="10"/>
  <c r="R302" i="12" l="1"/>
  <c r="G291" i="12"/>
  <c r="K295" i="12"/>
  <c r="F290" i="12"/>
  <c r="T304" i="12"/>
  <c r="T306" i="12" s="1"/>
  <c r="P300" i="12"/>
  <c r="I293" i="12"/>
  <c r="M297" i="12"/>
  <c r="J294" i="12"/>
  <c r="C287" i="12"/>
  <c r="CA287" i="12" s="1"/>
  <c r="G86" i="12" s="1"/>
  <c r="H86" i="12" s="1"/>
  <c r="D288" i="12"/>
  <c r="S303" i="12"/>
  <c r="L296" i="12"/>
  <c r="N298" i="12"/>
  <c r="H292" i="12"/>
  <c r="E289" i="12"/>
  <c r="O299" i="12"/>
  <c r="Q301" i="12"/>
  <c r="A288" i="12"/>
  <c r="B289" i="12"/>
  <c r="AG61" i="12"/>
  <c r="AG62" i="12"/>
  <c r="AH62" i="12"/>
  <c r="AL66" i="12"/>
  <c r="P66" i="12" s="1"/>
  <c r="Q66" i="12" s="1"/>
  <c r="O69" i="12"/>
  <c r="AN70" i="12"/>
  <c r="D69" i="12"/>
  <c r="I69" i="12" s="1"/>
  <c r="K68" i="12"/>
  <c r="R64" i="12"/>
  <c r="S64" i="12" s="1"/>
  <c r="S63" i="12"/>
  <c r="AI87" i="12"/>
  <c r="A88" i="12"/>
  <c r="B383" i="12"/>
  <c r="A382" i="12"/>
  <c r="Q65" i="12"/>
  <c r="R65" i="12" s="1"/>
  <c r="S65" i="12" s="1"/>
  <c r="M67" i="12"/>
  <c r="L67" i="12"/>
  <c r="E85" i="12"/>
  <c r="K389" i="12"/>
  <c r="G385" i="12"/>
  <c r="L390" i="12"/>
  <c r="R396" i="12"/>
  <c r="H386" i="12"/>
  <c r="T398" i="12"/>
  <c r="T400" i="12" s="1"/>
  <c r="N392" i="12"/>
  <c r="S397" i="12"/>
  <c r="J388" i="12"/>
  <c r="F384" i="12"/>
  <c r="P394" i="12"/>
  <c r="I387" i="12"/>
  <c r="D382" i="12"/>
  <c r="E383" i="12"/>
  <c r="M391" i="12"/>
  <c r="O393" i="12"/>
  <c r="Q395" i="12"/>
  <c r="C381" i="12"/>
  <c r="CA381" i="12" s="1"/>
  <c r="J86" i="12" s="1"/>
  <c r="AB396" i="10"/>
  <c r="R386" i="10"/>
  <c r="AD398" i="10"/>
  <c r="AD400" i="10" s="1"/>
  <c r="I377" i="10"/>
  <c r="F374" i="10"/>
  <c r="J378" i="10"/>
  <c r="V390" i="10"/>
  <c r="AC397" i="10"/>
  <c r="X392" i="10"/>
  <c r="S387" i="10"/>
  <c r="M381" i="10"/>
  <c r="G375" i="10"/>
  <c r="U389" i="10"/>
  <c r="T388" i="10"/>
  <c r="E373" i="10"/>
  <c r="L380" i="10"/>
  <c r="Y393" i="10"/>
  <c r="N382" i="10"/>
  <c r="Z394" i="10"/>
  <c r="K379" i="10"/>
  <c r="P384" i="10"/>
  <c r="D372" i="10"/>
  <c r="H376" i="10"/>
  <c r="Q385" i="10"/>
  <c r="W391" i="10"/>
  <c r="AA395" i="10"/>
  <c r="O383" i="10"/>
  <c r="B373" i="10"/>
  <c r="A372" i="10"/>
  <c r="AI78" i="10"/>
  <c r="A79" i="10"/>
  <c r="AA302" i="10"/>
  <c r="AC304" i="10"/>
  <c r="AC306" i="10" s="1"/>
  <c r="O290" i="10"/>
  <c r="Q292" i="10"/>
  <c r="Y300" i="10"/>
  <c r="P291" i="10"/>
  <c r="E280" i="10"/>
  <c r="AB303" i="10"/>
  <c r="Z301" i="10"/>
  <c r="X299" i="10"/>
  <c r="R293" i="10"/>
  <c r="S294" i="10"/>
  <c r="I284" i="10"/>
  <c r="U296" i="10"/>
  <c r="T295" i="10"/>
  <c r="M288" i="10"/>
  <c r="F281" i="10"/>
  <c r="H283" i="10"/>
  <c r="V297" i="10"/>
  <c r="L287" i="10"/>
  <c r="J285" i="10"/>
  <c r="N289" i="10"/>
  <c r="W298" i="10"/>
  <c r="G282" i="10"/>
  <c r="D279" i="10"/>
  <c r="K286" i="10"/>
  <c r="A279" i="10"/>
  <c r="B280" i="10"/>
  <c r="F291" i="12" l="1"/>
  <c r="I294" i="12"/>
  <c r="O300" i="12"/>
  <c r="E290" i="12"/>
  <c r="J295" i="12"/>
  <c r="K296" i="12"/>
  <c r="M298" i="12"/>
  <c r="L297" i="12"/>
  <c r="C288" i="12"/>
  <c r="CA288" i="12" s="1"/>
  <c r="G87" i="12" s="1"/>
  <c r="H87" i="12" s="1"/>
  <c r="D289" i="12"/>
  <c r="G292" i="12"/>
  <c r="P301" i="12"/>
  <c r="R303" i="12"/>
  <c r="S304" i="12"/>
  <c r="S306" i="12" s="1"/>
  <c r="Q302" i="12"/>
  <c r="H293" i="12"/>
  <c r="N299" i="12"/>
  <c r="A289" i="12"/>
  <c r="B290" i="12"/>
  <c r="AL67" i="12"/>
  <c r="R66" i="12"/>
  <c r="S66" i="12" s="1"/>
  <c r="AE65" i="12"/>
  <c r="U65" i="12"/>
  <c r="T65" i="12"/>
  <c r="U64" i="12"/>
  <c r="AE64" i="12"/>
  <c r="T64" i="12"/>
  <c r="B384" i="12"/>
  <c r="A383" i="12"/>
  <c r="A89" i="12"/>
  <c r="AI88" i="12"/>
  <c r="T63" i="12"/>
  <c r="AE63" i="12"/>
  <c r="U63" i="12"/>
  <c r="M68" i="12"/>
  <c r="L68" i="12"/>
  <c r="E86" i="12"/>
  <c r="K390" i="12"/>
  <c r="G386" i="12"/>
  <c r="F385" i="12"/>
  <c r="D383" i="12"/>
  <c r="M392" i="12"/>
  <c r="O394" i="12"/>
  <c r="E384" i="12"/>
  <c r="R397" i="12"/>
  <c r="J389" i="12"/>
  <c r="H387" i="12"/>
  <c r="Q396" i="12"/>
  <c r="P395" i="12"/>
  <c r="I388" i="12"/>
  <c r="L391" i="12"/>
  <c r="S398" i="12"/>
  <c r="S400" i="12" s="1"/>
  <c r="N393" i="12"/>
  <c r="C382" i="12"/>
  <c r="CA382" i="12" s="1"/>
  <c r="J87" i="12" s="1"/>
  <c r="K69" i="12"/>
  <c r="D70" i="12"/>
  <c r="I70" i="12" s="1"/>
  <c r="O70" i="12"/>
  <c r="AN71" i="12"/>
  <c r="B281" i="10"/>
  <c r="A280" i="10"/>
  <c r="R387" i="10"/>
  <c r="V391" i="10"/>
  <c r="F375" i="10"/>
  <c r="U390" i="10"/>
  <c r="J379" i="10"/>
  <c r="H377" i="10"/>
  <c r="N383" i="10"/>
  <c r="S388" i="10"/>
  <c r="K380" i="10"/>
  <c r="E374" i="10"/>
  <c r="Y394" i="10"/>
  <c r="G376" i="10"/>
  <c r="W392" i="10"/>
  <c r="Q386" i="10"/>
  <c r="AC398" i="10"/>
  <c r="AC400" i="10" s="1"/>
  <c r="O384" i="10"/>
  <c r="AA396" i="10"/>
  <c r="L381" i="10"/>
  <c r="D373" i="10"/>
  <c r="P385" i="10"/>
  <c r="I378" i="10"/>
  <c r="X393" i="10"/>
  <c r="AB397" i="10"/>
  <c r="T389" i="10"/>
  <c r="M382" i="10"/>
  <c r="Z395" i="10"/>
  <c r="A373" i="10"/>
  <c r="B374" i="10"/>
  <c r="A80" i="10"/>
  <c r="AI79" i="10"/>
  <c r="R294" i="10"/>
  <c r="G283" i="10"/>
  <c r="L288" i="10"/>
  <c r="AA303" i="10"/>
  <c r="E281" i="10"/>
  <c r="Q293" i="10"/>
  <c r="O291" i="10"/>
  <c r="M289" i="10"/>
  <c r="V298" i="10"/>
  <c r="AB304" i="10"/>
  <c r="AB306" i="10" s="1"/>
  <c r="N290" i="10"/>
  <c r="J286" i="10"/>
  <c r="F282" i="10"/>
  <c r="H284" i="10"/>
  <c r="Z302" i="10"/>
  <c r="I285" i="10"/>
  <c r="Y301" i="10"/>
  <c r="X300" i="10"/>
  <c r="U297" i="10"/>
  <c r="S295" i="10"/>
  <c r="D280" i="10"/>
  <c r="K287" i="10"/>
  <c r="P292" i="10"/>
  <c r="T296" i="10"/>
  <c r="W299" i="10"/>
  <c r="A290" i="12" l="1"/>
  <c r="B291" i="12"/>
  <c r="M299" i="12"/>
  <c r="E291" i="12"/>
  <c r="G293" i="12"/>
  <c r="R304" i="12"/>
  <c r="R306" i="12" s="1"/>
  <c r="F292" i="12"/>
  <c r="L298" i="12"/>
  <c r="K297" i="12"/>
  <c r="D290" i="12"/>
  <c r="C289" i="12"/>
  <c r="CA289" i="12" s="1"/>
  <c r="G88" i="12" s="1"/>
  <c r="H88" i="12" s="1"/>
  <c r="P302" i="12"/>
  <c r="I295" i="12"/>
  <c r="N300" i="12"/>
  <c r="O301" i="12"/>
  <c r="J296" i="12"/>
  <c r="H294" i="12"/>
  <c r="Q303" i="12"/>
  <c r="P67" i="12"/>
  <c r="Q67" i="12" s="1"/>
  <c r="R67" i="12" s="1"/>
  <c r="S67" i="12" s="1"/>
  <c r="AE67" i="12" s="1"/>
  <c r="AL68" i="12"/>
  <c r="P68" i="12" s="1"/>
  <c r="T66" i="12"/>
  <c r="AE66" i="12"/>
  <c r="U66" i="12"/>
  <c r="E87" i="12"/>
  <c r="AH65" i="12"/>
  <c r="AG65" i="12"/>
  <c r="AH63" i="12"/>
  <c r="AG63" i="12"/>
  <c r="AG64" i="12"/>
  <c r="AH64" i="12"/>
  <c r="A90" i="12"/>
  <c r="AI89" i="12"/>
  <c r="D71" i="12"/>
  <c r="I71" i="12" s="1"/>
  <c r="K70" i="12"/>
  <c r="P396" i="12"/>
  <c r="O395" i="12"/>
  <c r="K391" i="12"/>
  <c r="J390" i="12"/>
  <c r="I389" i="12"/>
  <c r="Q397" i="12"/>
  <c r="M393" i="12"/>
  <c r="L392" i="12"/>
  <c r="E385" i="12"/>
  <c r="R398" i="12"/>
  <c r="R400" i="12" s="1"/>
  <c r="F386" i="12"/>
  <c r="N394" i="12"/>
  <c r="G387" i="12"/>
  <c r="D384" i="12"/>
  <c r="H388" i="12"/>
  <c r="C383" i="12"/>
  <c r="CA383" i="12" s="1"/>
  <c r="J88" i="12" s="1"/>
  <c r="O71" i="12"/>
  <c r="AN72" i="12"/>
  <c r="M69" i="12"/>
  <c r="L69" i="12"/>
  <c r="B385" i="12"/>
  <c r="A384" i="12"/>
  <c r="B375" i="10"/>
  <c r="A374" i="10"/>
  <c r="I379" i="10"/>
  <c r="L382" i="10"/>
  <c r="U391" i="10"/>
  <c r="K381" i="10"/>
  <c r="Q387" i="10"/>
  <c r="M383" i="10"/>
  <c r="E375" i="10"/>
  <c r="S389" i="10"/>
  <c r="H378" i="10"/>
  <c r="T390" i="10"/>
  <c r="R388" i="10"/>
  <c r="X394" i="10"/>
  <c r="Y395" i="10"/>
  <c r="AA397" i="10"/>
  <c r="F376" i="10"/>
  <c r="V392" i="10"/>
  <c r="G377" i="10"/>
  <c r="W393" i="10"/>
  <c r="Z396" i="10"/>
  <c r="P386" i="10"/>
  <c r="O385" i="10"/>
  <c r="D374" i="10"/>
  <c r="J380" i="10"/>
  <c r="N384" i="10"/>
  <c r="AB398" i="10"/>
  <c r="AB400" i="10" s="1"/>
  <c r="A81" i="10"/>
  <c r="AI80" i="10"/>
  <c r="K288" i="10"/>
  <c r="Y302" i="10"/>
  <c r="Q294" i="10"/>
  <c r="G284" i="10"/>
  <c r="O292" i="10"/>
  <c r="F283" i="10"/>
  <c r="R295" i="10"/>
  <c r="H285" i="10"/>
  <c r="T297" i="10"/>
  <c r="L289" i="10"/>
  <c r="D281" i="10"/>
  <c r="S296" i="10"/>
  <c r="N291" i="10"/>
  <c r="P293" i="10"/>
  <c r="J287" i="10"/>
  <c r="V299" i="10"/>
  <c r="X301" i="10"/>
  <c r="I286" i="10"/>
  <c r="AA304" i="10"/>
  <c r="AA306" i="10" s="1"/>
  <c r="W300" i="10"/>
  <c r="U298" i="10"/>
  <c r="M290" i="10"/>
  <c r="Z303" i="10"/>
  <c r="E282" i="10"/>
  <c r="A281" i="10"/>
  <c r="B282" i="10"/>
  <c r="A291" i="12" l="1"/>
  <c r="B292" i="12"/>
  <c r="O302" i="12"/>
  <c r="N301" i="12"/>
  <c r="Q304" i="12"/>
  <c r="Q306" i="12" s="1"/>
  <c r="D291" i="12"/>
  <c r="E292" i="12"/>
  <c r="C290" i="12"/>
  <c r="CA290" i="12" s="1"/>
  <c r="G89" i="12" s="1"/>
  <c r="H89" i="12" s="1"/>
  <c r="P303" i="12"/>
  <c r="F293" i="12"/>
  <c r="G294" i="12"/>
  <c r="I296" i="12"/>
  <c r="J297" i="12"/>
  <c r="H295" i="12"/>
  <c r="K298" i="12"/>
  <c r="M300" i="12"/>
  <c r="L299" i="12"/>
  <c r="Q68" i="12"/>
  <c r="R68" i="12" s="1"/>
  <c r="T67" i="12"/>
  <c r="U67" i="12"/>
  <c r="A91" i="12"/>
  <c r="AI90" i="12"/>
  <c r="AL69" i="12"/>
  <c r="D72" i="12"/>
  <c r="I72" i="12" s="1"/>
  <c r="K71" i="12"/>
  <c r="AH67" i="12"/>
  <c r="AG67" i="12"/>
  <c r="O396" i="12"/>
  <c r="F387" i="12"/>
  <c r="J391" i="12"/>
  <c r="H389" i="12"/>
  <c r="D385" i="12"/>
  <c r="G388" i="12"/>
  <c r="L393" i="12"/>
  <c r="I390" i="12"/>
  <c r="Q398" i="12"/>
  <c r="Q400" i="12" s="1"/>
  <c r="K392" i="12"/>
  <c r="N395" i="12"/>
  <c r="E386" i="12"/>
  <c r="P397" i="12"/>
  <c r="M394" i="12"/>
  <c r="C384" i="12"/>
  <c r="CA384" i="12" s="1"/>
  <c r="J89" i="12" s="1"/>
  <c r="L70" i="12"/>
  <c r="M70" i="12"/>
  <c r="E88" i="12"/>
  <c r="B386" i="12"/>
  <c r="A385" i="12"/>
  <c r="AH66" i="12"/>
  <c r="AG66" i="12"/>
  <c r="O72" i="12"/>
  <c r="AN73" i="12"/>
  <c r="A282" i="10"/>
  <c r="B283" i="10"/>
  <c r="K289" i="10"/>
  <c r="M291" i="10"/>
  <c r="Z304" i="10"/>
  <c r="Z306" i="10" s="1"/>
  <c r="R296" i="10"/>
  <c r="Y303" i="10"/>
  <c r="D282" i="10"/>
  <c r="E283" i="10"/>
  <c r="L290" i="10"/>
  <c r="F284" i="10"/>
  <c r="I287" i="10"/>
  <c r="G285" i="10"/>
  <c r="S297" i="10"/>
  <c r="X302" i="10"/>
  <c r="H286" i="10"/>
  <c r="Q295" i="10"/>
  <c r="V300" i="10"/>
  <c r="O293" i="10"/>
  <c r="P294" i="10"/>
  <c r="W301" i="10"/>
  <c r="U299" i="10"/>
  <c r="T298" i="10"/>
  <c r="J288" i="10"/>
  <c r="N292" i="10"/>
  <c r="V393" i="10"/>
  <c r="F377" i="10"/>
  <c r="J381" i="10"/>
  <c r="R389" i="10"/>
  <c r="U392" i="10"/>
  <c r="K382" i="10"/>
  <c r="Z397" i="10"/>
  <c r="W394" i="10"/>
  <c r="AA398" i="10"/>
  <c r="AA400" i="10" s="1"/>
  <c r="L383" i="10"/>
  <c r="N385" i="10"/>
  <c r="I380" i="10"/>
  <c r="Q388" i="10"/>
  <c r="P387" i="10"/>
  <c r="Y396" i="10"/>
  <c r="D375" i="10"/>
  <c r="E376" i="10"/>
  <c r="X395" i="10"/>
  <c r="H379" i="10"/>
  <c r="S390" i="10"/>
  <c r="M384" i="10"/>
  <c r="G378" i="10"/>
  <c r="T391" i="10"/>
  <c r="O386" i="10"/>
  <c r="B376" i="10"/>
  <c r="A375" i="10"/>
  <c r="AI81" i="10"/>
  <c r="A82" i="10"/>
  <c r="B293" i="12" l="1"/>
  <c r="A292" i="12"/>
  <c r="O303" i="12"/>
  <c r="I297" i="12"/>
  <c r="L300" i="12"/>
  <c r="E293" i="12"/>
  <c r="F294" i="12"/>
  <c r="N302" i="12"/>
  <c r="P304" i="12"/>
  <c r="P306" i="12" s="1"/>
  <c r="C291" i="12"/>
  <c r="CA291" i="12" s="1"/>
  <c r="G90" i="12" s="1"/>
  <c r="H90" i="12" s="1"/>
  <c r="H296" i="12"/>
  <c r="K299" i="12"/>
  <c r="J298" i="12"/>
  <c r="D292" i="12"/>
  <c r="M301" i="12"/>
  <c r="G295" i="12"/>
  <c r="S68" i="12"/>
  <c r="U68" i="12" s="1"/>
  <c r="E89" i="12"/>
  <c r="O73" i="12"/>
  <c r="AN74" i="12"/>
  <c r="A386" i="12"/>
  <c r="B387" i="12"/>
  <c r="AE68" i="12"/>
  <c r="AI91" i="12"/>
  <c r="A92" i="12"/>
  <c r="M71" i="12"/>
  <c r="L71" i="12"/>
  <c r="D73" i="12"/>
  <c r="I73" i="12" s="1"/>
  <c r="K72" i="12"/>
  <c r="P69" i="12"/>
  <c r="Q69" i="12" s="1"/>
  <c r="AL70" i="12"/>
  <c r="G389" i="12"/>
  <c r="J392" i="12"/>
  <c r="I391" i="12"/>
  <c r="O397" i="12"/>
  <c r="L394" i="12"/>
  <c r="E387" i="12"/>
  <c r="N396" i="12"/>
  <c r="F388" i="12"/>
  <c r="K393" i="12"/>
  <c r="D386" i="12"/>
  <c r="H390" i="12"/>
  <c r="M395" i="12"/>
  <c r="P398" i="12"/>
  <c r="P400" i="12" s="1"/>
  <c r="C385" i="12"/>
  <c r="CA385" i="12" s="1"/>
  <c r="J90" i="12" s="1"/>
  <c r="B284" i="10"/>
  <c r="A283" i="10"/>
  <c r="Y304" i="10"/>
  <c r="Y306" i="10" s="1"/>
  <c r="S298" i="10"/>
  <c r="L291" i="10"/>
  <c r="M292" i="10"/>
  <c r="O294" i="10"/>
  <c r="R297" i="10"/>
  <c r="I288" i="10"/>
  <c r="X303" i="10"/>
  <c r="P295" i="10"/>
  <c r="U300" i="10"/>
  <c r="E284" i="10"/>
  <c r="G286" i="10"/>
  <c r="D283" i="10"/>
  <c r="K290" i="10"/>
  <c r="V301" i="10"/>
  <c r="H287" i="10"/>
  <c r="T299" i="10"/>
  <c r="W302" i="10"/>
  <c r="Q296" i="10"/>
  <c r="N293" i="10"/>
  <c r="J289" i="10"/>
  <c r="F285" i="10"/>
  <c r="A83" i="10"/>
  <c r="AI82" i="10"/>
  <c r="U393" i="10"/>
  <c r="I381" i="10"/>
  <c r="N386" i="10"/>
  <c r="R390" i="10"/>
  <c r="J382" i="10"/>
  <c r="V394" i="10"/>
  <c r="Q389" i="10"/>
  <c r="X396" i="10"/>
  <c r="Y397" i="10"/>
  <c r="G379" i="10"/>
  <c r="W395" i="10"/>
  <c r="Z398" i="10"/>
  <c r="Z400" i="10" s="1"/>
  <c r="P388" i="10"/>
  <c r="M385" i="10"/>
  <c r="H380" i="10"/>
  <c r="L384" i="10"/>
  <c r="T392" i="10"/>
  <c r="D376" i="10"/>
  <c r="F378" i="10"/>
  <c r="O387" i="10"/>
  <c r="E377" i="10"/>
  <c r="S391" i="10"/>
  <c r="K383" i="10"/>
  <c r="A376" i="10"/>
  <c r="B377" i="10"/>
  <c r="H297" i="12" l="1"/>
  <c r="E294" i="12"/>
  <c r="F295" i="12"/>
  <c r="N303" i="12"/>
  <c r="K300" i="12"/>
  <c r="O304" i="12"/>
  <c r="O306" i="12" s="1"/>
  <c r="I298" i="12"/>
  <c r="G296" i="12"/>
  <c r="J299" i="12"/>
  <c r="M302" i="12"/>
  <c r="L301" i="12"/>
  <c r="D293" i="12"/>
  <c r="C292" i="12"/>
  <c r="CA292" i="12" s="1"/>
  <c r="G91" i="12" s="1"/>
  <c r="H91" i="12" s="1"/>
  <c r="B294" i="12"/>
  <c r="A293" i="12"/>
  <c r="T68" i="12"/>
  <c r="AL71" i="12"/>
  <c r="P71" i="12" s="1"/>
  <c r="Q71" i="12" s="1"/>
  <c r="E90" i="12"/>
  <c r="AI92" i="12"/>
  <c r="A93" i="12"/>
  <c r="P70" i="12"/>
  <c r="Q70" i="12" s="1"/>
  <c r="R70" i="12" s="1"/>
  <c r="L72" i="12"/>
  <c r="M72" i="12"/>
  <c r="A387" i="12"/>
  <c r="B388" i="12"/>
  <c r="D74" i="12"/>
  <c r="I74" i="12" s="1"/>
  <c r="K73" i="12"/>
  <c r="O74" i="12"/>
  <c r="AN75" i="12"/>
  <c r="E388" i="12"/>
  <c r="H391" i="12"/>
  <c r="I392" i="12"/>
  <c r="N397" i="12"/>
  <c r="K394" i="12"/>
  <c r="M396" i="12"/>
  <c r="D387" i="12"/>
  <c r="L395" i="12"/>
  <c r="G390" i="12"/>
  <c r="O398" i="12"/>
  <c r="O400" i="12" s="1"/>
  <c r="J393" i="12"/>
  <c r="F389" i="12"/>
  <c r="C386" i="12"/>
  <c r="CA386" i="12" s="1"/>
  <c r="J91" i="12" s="1"/>
  <c r="R69" i="12"/>
  <c r="S69" i="12" s="1"/>
  <c r="AH68" i="12"/>
  <c r="AG68" i="12"/>
  <c r="B378" i="10"/>
  <c r="A377" i="10"/>
  <c r="K291" i="10"/>
  <c r="F286" i="10"/>
  <c r="V302" i="10"/>
  <c r="Q297" i="10"/>
  <c r="O295" i="10"/>
  <c r="M293" i="10"/>
  <c r="I289" i="10"/>
  <c r="D284" i="10"/>
  <c r="X304" i="10"/>
  <c r="X306" i="10" s="1"/>
  <c r="H288" i="10"/>
  <c r="S299" i="10"/>
  <c r="T300" i="10"/>
  <c r="R298" i="10"/>
  <c r="L292" i="10"/>
  <c r="W303" i="10"/>
  <c r="G287" i="10"/>
  <c r="P296" i="10"/>
  <c r="N294" i="10"/>
  <c r="E285" i="10"/>
  <c r="J290" i="10"/>
  <c r="U301" i="10"/>
  <c r="A284" i="10"/>
  <c r="B285" i="10"/>
  <c r="AI83" i="10"/>
  <c r="A84" i="10"/>
  <c r="I382" i="10"/>
  <c r="J383" i="10"/>
  <c r="F379" i="10"/>
  <c r="V395" i="10"/>
  <c r="Q390" i="10"/>
  <c r="M386" i="10"/>
  <c r="R391" i="10"/>
  <c r="X397" i="10"/>
  <c r="Y398" i="10"/>
  <c r="Y400" i="10" s="1"/>
  <c r="W396" i="10"/>
  <c r="T393" i="10"/>
  <c r="G380" i="10"/>
  <c r="H381" i="10"/>
  <c r="E378" i="10"/>
  <c r="U394" i="10"/>
  <c r="D377" i="10"/>
  <c r="S392" i="10"/>
  <c r="K384" i="10"/>
  <c r="N387" i="10"/>
  <c r="L385" i="10"/>
  <c r="O388" i="10"/>
  <c r="P389" i="10"/>
  <c r="J300" i="12" l="1"/>
  <c r="G297" i="12"/>
  <c r="I299" i="12"/>
  <c r="E295" i="12"/>
  <c r="L302" i="12"/>
  <c r="F296" i="12"/>
  <c r="M303" i="12"/>
  <c r="H298" i="12"/>
  <c r="N304" i="12"/>
  <c r="N306" i="12" s="1"/>
  <c r="K301" i="12"/>
  <c r="D294" i="12"/>
  <c r="C293" i="12"/>
  <c r="CA293" i="12" s="1"/>
  <c r="G92" i="12" s="1"/>
  <c r="H92" i="12" s="1"/>
  <c r="A294" i="12"/>
  <c r="B295" i="12"/>
  <c r="E91" i="12"/>
  <c r="AL72" i="12"/>
  <c r="P72" i="12" s="1"/>
  <c r="Q72" i="12" s="1"/>
  <c r="R72" i="12" s="1"/>
  <c r="R71" i="12"/>
  <c r="S71" i="12" s="1"/>
  <c r="U69" i="12"/>
  <c r="T69" i="12"/>
  <c r="AE69" i="12"/>
  <c r="M73" i="12"/>
  <c r="L73" i="12"/>
  <c r="B389" i="12"/>
  <c r="A388" i="12"/>
  <c r="AI93" i="12"/>
  <c r="A94" i="12"/>
  <c r="S70" i="12"/>
  <c r="D75" i="12"/>
  <c r="I75" i="12" s="1"/>
  <c r="K74" i="12"/>
  <c r="O75" i="12"/>
  <c r="AN76" i="12"/>
  <c r="G391" i="12"/>
  <c r="E389" i="12"/>
  <c r="F390" i="12"/>
  <c r="J394" i="12"/>
  <c r="H392" i="12"/>
  <c r="D388" i="12"/>
  <c r="L396" i="12"/>
  <c r="M397" i="12"/>
  <c r="N398" i="12"/>
  <c r="N400" i="12" s="1"/>
  <c r="K395" i="12"/>
  <c r="I393" i="12"/>
  <c r="C387" i="12"/>
  <c r="CA387" i="12" s="1"/>
  <c r="J92" i="12" s="1"/>
  <c r="B379" i="10"/>
  <c r="A378" i="10"/>
  <c r="I383" i="10"/>
  <c r="U395" i="10"/>
  <c r="V396" i="10"/>
  <c r="R392" i="10"/>
  <c r="G381" i="10"/>
  <c r="W397" i="10"/>
  <c r="H382" i="10"/>
  <c r="F380" i="10"/>
  <c r="Q391" i="10"/>
  <c r="N388" i="10"/>
  <c r="O389" i="10"/>
  <c r="D378" i="10"/>
  <c r="P390" i="10"/>
  <c r="T394" i="10"/>
  <c r="J384" i="10"/>
  <c r="X398" i="10"/>
  <c r="X400" i="10" s="1"/>
  <c r="S393" i="10"/>
  <c r="M387" i="10"/>
  <c r="L386" i="10"/>
  <c r="E379" i="10"/>
  <c r="K385" i="10"/>
  <c r="G288" i="10"/>
  <c r="F287" i="10"/>
  <c r="H289" i="10"/>
  <c r="O296" i="10"/>
  <c r="L293" i="10"/>
  <c r="D285" i="10"/>
  <c r="J291" i="10"/>
  <c r="E286" i="10"/>
  <c r="S300" i="10"/>
  <c r="T301" i="10"/>
  <c r="M294" i="10"/>
  <c r="U302" i="10"/>
  <c r="R299" i="10"/>
  <c r="K292" i="10"/>
  <c r="P297" i="10"/>
  <c r="I290" i="10"/>
  <c r="Q298" i="10"/>
  <c r="N295" i="10"/>
  <c r="V303" i="10"/>
  <c r="W304" i="10"/>
  <c r="W306" i="10" s="1"/>
  <c r="A85" i="10"/>
  <c r="AI84" i="10"/>
  <c r="B286" i="10"/>
  <c r="A285" i="10"/>
  <c r="B296" i="12" l="1"/>
  <c r="A295" i="12"/>
  <c r="F297" i="12"/>
  <c r="M304" i="12"/>
  <c r="M306" i="12" s="1"/>
  <c r="K302" i="12"/>
  <c r="H299" i="12"/>
  <c r="E296" i="12"/>
  <c r="L303" i="12"/>
  <c r="C294" i="12"/>
  <c r="CA294" i="12" s="1"/>
  <c r="G93" i="12" s="1"/>
  <c r="H93" i="12" s="1"/>
  <c r="J301" i="12"/>
  <c r="D295" i="12"/>
  <c r="I300" i="12"/>
  <c r="G298" i="12"/>
  <c r="AL73" i="12"/>
  <c r="P73" i="12" s="1"/>
  <c r="Q73" i="12" s="1"/>
  <c r="R73" i="12" s="1"/>
  <c r="AE71" i="12"/>
  <c r="U71" i="12"/>
  <c r="T71" i="12"/>
  <c r="AI94" i="12"/>
  <c r="A95" i="12"/>
  <c r="L74" i="12"/>
  <c r="M74" i="12"/>
  <c r="D76" i="12"/>
  <c r="I76" i="12" s="1"/>
  <c r="K75" i="12"/>
  <c r="S72" i="12"/>
  <c r="T70" i="12"/>
  <c r="AE70" i="12"/>
  <c r="U70" i="12"/>
  <c r="K396" i="12"/>
  <c r="M398" i="12"/>
  <c r="M400" i="12" s="1"/>
  <c r="I394" i="12"/>
  <c r="G392" i="12"/>
  <c r="L397" i="12"/>
  <c r="J395" i="12"/>
  <c r="F391" i="12"/>
  <c r="E390" i="12"/>
  <c r="D389" i="12"/>
  <c r="H393" i="12"/>
  <c r="C388" i="12"/>
  <c r="CA388" i="12" s="1"/>
  <c r="J93" i="12" s="1"/>
  <c r="O76" i="12"/>
  <c r="AN77" i="12"/>
  <c r="AG69" i="12"/>
  <c r="AH69" i="12"/>
  <c r="A389" i="12"/>
  <c r="B390" i="12"/>
  <c r="E92" i="12"/>
  <c r="A86" i="10"/>
  <c r="AI85" i="10"/>
  <c r="U396" i="10"/>
  <c r="F381" i="10"/>
  <c r="R393" i="10"/>
  <c r="D379" i="10"/>
  <c r="M388" i="10"/>
  <c r="J385" i="10"/>
  <c r="V397" i="10"/>
  <c r="H383" i="10"/>
  <c r="S394" i="10"/>
  <c r="Q392" i="10"/>
  <c r="W398" i="10"/>
  <c r="W400" i="10" s="1"/>
  <c r="K386" i="10"/>
  <c r="L387" i="10"/>
  <c r="N389" i="10"/>
  <c r="T395" i="10"/>
  <c r="O390" i="10"/>
  <c r="E380" i="10"/>
  <c r="I384" i="10"/>
  <c r="P391" i="10"/>
  <c r="G382" i="10"/>
  <c r="M295" i="10"/>
  <c r="N296" i="10"/>
  <c r="F288" i="10"/>
  <c r="I291" i="10"/>
  <c r="G289" i="10"/>
  <c r="H290" i="10"/>
  <c r="E287" i="10"/>
  <c r="O297" i="10"/>
  <c r="S301" i="10"/>
  <c r="L294" i="10"/>
  <c r="Q299" i="10"/>
  <c r="R300" i="10"/>
  <c r="U303" i="10"/>
  <c r="K293" i="10"/>
  <c r="J292" i="10"/>
  <c r="V304" i="10"/>
  <c r="V306" i="10" s="1"/>
  <c r="D286" i="10"/>
  <c r="P298" i="10"/>
  <c r="T302" i="10"/>
  <c r="B287" i="10"/>
  <c r="A286" i="10"/>
  <c r="A379" i="10"/>
  <c r="B380" i="10"/>
  <c r="G299" i="12" l="1"/>
  <c r="H300" i="12"/>
  <c r="J302" i="12"/>
  <c r="K303" i="12"/>
  <c r="F298" i="12"/>
  <c r="D296" i="12"/>
  <c r="L304" i="12"/>
  <c r="L306" i="12" s="1"/>
  <c r="C295" i="12"/>
  <c r="CA295" i="12" s="1"/>
  <c r="G94" i="12" s="1"/>
  <c r="H94" i="12" s="1"/>
  <c r="E297" i="12"/>
  <c r="I301" i="12"/>
  <c r="A296" i="12"/>
  <c r="B297" i="12"/>
  <c r="E93" i="12"/>
  <c r="AH70" i="12"/>
  <c r="AG70" i="12"/>
  <c r="D77" i="12"/>
  <c r="I77" i="12" s="1"/>
  <c r="K76" i="12"/>
  <c r="AL74" i="12"/>
  <c r="S73" i="12"/>
  <c r="B391" i="12"/>
  <c r="A390" i="12"/>
  <c r="U72" i="12"/>
  <c r="T72" i="12"/>
  <c r="AE72" i="12"/>
  <c r="A96" i="12"/>
  <c r="AI95" i="12"/>
  <c r="O77" i="12"/>
  <c r="AN78" i="12"/>
  <c r="M75" i="12"/>
  <c r="L75" i="12"/>
  <c r="G393" i="12"/>
  <c r="L398" i="12"/>
  <c r="L400" i="12" s="1"/>
  <c r="K397" i="12"/>
  <c r="I395" i="12"/>
  <c r="D390" i="12"/>
  <c r="H394" i="12"/>
  <c r="J396" i="12"/>
  <c r="E391" i="12"/>
  <c r="F392" i="12"/>
  <c r="C389" i="12"/>
  <c r="CA389" i="12" s="1"/>
  <c r="J94" i="12" s="1"/>
  <c r="AH71" i="12"/>
  <c r="AG71" i="12"/>
  <c r="B381" i="10"/>
  <c r="A380" i="10"/>
  <c r="I385" i="10"/>
  <c r="V398" i="10"/>
  <c r="V400" i="10" s="1"/>
  <c r="J386" i="10"/>
  <c r="F382" i="10"/>
  <c r="T396" i="10"/>
  <c r="L388" i="10"/>
  <c r="S395" i="10"/>
  <c r="H384" i="10"/>
  <c r="M389" i="10"/>
  <c r="G383" i="10"/>
  <c r="K387" i="10"/>
  <c r="Q393" i="10"/>
  <c r="O391" i="10"/>
  <c r="U397" i="10"/>
  <c r="E381" i="10"/>
  <c r="N390" i="10"/>
  <c r="D380" i="10"/>
  <c r="R394" i="10"/>
  <c r="P392" i="10"/>
  <c r="B288" i="10"/>
  <c r="A287" i="10"/>
  <c r="AI86" i="10"/>
  <c r="A87" i="10"/>
  <c r="I292" i="10"/>
  <c r="E288" i="10"/>
  <c r="Q300" i="10"/>
  <c r="G290" i="10"/>
  <c r="O298" i="10"/>
  <c r="U304" i="10"/>
  <c r="U306" i="10" s="1"/>
  <c r="P299" i="10"/>
  <c r="D287" i="10"/>
  <c r="N297" i="10"/>
  <c r="F289" i="10"/>
  <c r="H291" i="10"/>
  <c r="R301" i="10"/>
  <c r="T303" i="10"/>
  <c r="L295" i="10"/>
  <c r="S302" i="10"/>
  <c r="J293" i="10"/>
  <c r="K294" i="10"/>
  <c r="M296" i="10"/>
  <c r="B298" i="12" l="1"/>
  <c r="A297" i="12"/>
  <c r="H301" i="12"/>
  <c r="G300" i="12"/>
  <c r="C296" i="12"/>
  <c r="CA296" i="12" s="1"/>
  <c r="G95" i="12" s="1"/>
  <c r="H95" i="12" s="1"/>
  <c r="K304" i="12"/>
  <c r="K306" i="12" s="1"/>
  <c r="D297" i="12"/>
  <c r="E298" i="12"/>
  <c r="F299" i="12"/>
  <c r="J303" i="12"/>
  <c r="I302" i="12"/>
  <c r="AE73" i="12"/>
  <c r="U73" i="12"/>
  <c r="T73" i="12"/>
  <c r="D78" i="12"/>
  <c r="I78" i="12" s="1"/>
  <c r="K77" i="12"/>
  <c r="P74" i="12"/>
  <c r="Q74" i="12" s="1"/>
  <c r="R74" i="12" s="1"/>
  <c r="M76" i="12"/>
  <c r="L76" i="12"/>
  <c r="AI96" i="12"/>
  <c r="A97" i="12"/>
  <c r="O78" i="12"/>
  <c r="AN79" i="12"/>
  <c r="K398" i="12"/>
  <c r="K400" i="12" s="1"/>
  <c r="D391" i="12"/>
  <c r="J397" i="12"/>
  <c r="H395" i="12"/>
  <c r="E392" i="12"/>
  <c r="I396" i="12"/>
  <c r="F393" i="12"/>
  <c r="G394" i="12"/>
  <c r="C390" i="12"/>
  <c r="CA390" i="12" s="1"/>
  <c r="J95" i="12" s="1"/>
  <c r="B392" i="12"/>
  <c r="A391" i="12"/>
  <c r="E94" i="12"/>
  <c r="AL75" i="12"/>
  <c r="AH72" i="12"/>
  <c r="AG72" i="12"/>
  <c r="F383" i="10"/>
  <c r="R395" i="10"/>
  <c r="I386" i="10"/>
  <c r="U398" i="10"/>
  <c r="U400" i="10" s="1"/>
  <c r="H385" i="10"/>
  <c r="Q394" i="10"/>
  <c r="O392" i="10"/>
  <c r="J387" i="10"/>
  <c r="L389" i="10"/>
  <c r="G384" i="10"/>
  <c r="N391" i="10"/>
  <c r="T397" i="10"/>
  <c r="D381" i="10"/>
  <c r="M390" i="10"/>
  <c r="P393" i="10"/>
  <c r="E382" i="10"/>
  <c r="S396" i="10"/>
  <c r="K388" i="10"/>
  <c r="B382" i="10"/>
  <c r="A381" i="10"/>
  <c r="A88" i="10"/>
  <c r="AI87" i="10"/>
  <c r="H292" i="10"/>
  <c r="F290" i="10"/>
  <c r="R302" i="10"/>
  <c r="P300" i="10"/>
  <c r="D288" i="10"/>
  <c r="M297" i="10"/>
  <c r="N298" i="10"/>
  <c r="G291" i="10"/>
  <c r="K295" i="10"/>
  <c r="T304" i="10"/>
  <c r="T306" i="10" s="1"/>
  <c r="J294" i="10"/>
  <c r="S303" i="10"/>
  <c r="Q301" i="10"/>
  <c r="I293" i="10"/>
  <c r="E289" i="10"/>
  <c r="O299" i="10"/>
  <c r="L296" i="10"/>
  <c r="A288" i="10"/>
  <c r="B289" i="10"/>
  <c r="H302" i="12" l="1"/>
  <c r="E299" i="12"/>
  <c r="J304" i="12"/>
  <c r="J306" i="12" s="1"/>
  <c r="G301" i="12"/>
  <c r="F300" i="12"/>
  <c r="I303" i="12"/>
  <c r="D298" i="12"/>
  <c r="C297" i="12"/>
  <c r="CA297" i="12" s="1"/>
  <c r="G96" i="12" s="1"/>
  <c r="H96" i="12" s="1"/>
  <c r="B299" i="12"/>
  <c r="A298" i="12"/>
  <c r="E95" i="12"/>
  <c r="AL76" i="12"/>
  <c r="P76" i="12" s="1"/>
  <c r="J398" i="12"/>
  <c r="J400" i="12" s="1"/>
  <c r="G395" i="12"/>
  <c r="F394" i="12"/>
  <c r="I397" i="12"/>
  <c r="D392" i="12"/>
  <c r="E393" i="12"/>
  <c r="H396" i="12"/>
  <c r="C391" i="12"/>
  <c r="CA391" i="12" s="1"/>
  <c r="J96" i="12" s="1"/>
  <c r="O79" i="12"/>
  <c r="AN80" i="12"/>
  <c r="P75" i="12"/>
  <c r="M77" i="12"/>
  <c r="L77" i="12"/>
  <c r="K78" i="12"/>
  <c r="D79" i="12"/>
  <c r="I79" i="12" s="1"/>
  <c r="AH73" i="12"/>
  <c r="AG73" i="12"/>
  <c r="A392" i="12"/>
  <c r="B393" i="12"/>
  <c r="A98" i="12"/>
  <c r="AI97" i="12"/>
  <c r="S74" i="12"/>
  <c r="N299" i="10"/>
  <c r="D289" i="10"/>
  <c r="H293" i="10"/>
  <c r="E290" i="10"/>
  <c r="Q302" i="10"/>
  <c r="L297" i="10"/>
  <c r="O300" i="10"/>
  <c r="M298" i="10"/>
  <c r="S304" i="10"/>
  <c r="S306" i="10" s="1"/>
  <c r="G292" i="10"/>
  <c r="R303" i="10"/>
  <c r="K296" i="10"/>
  <c r="I294" i="10"/>
  <c r="F291" i="10"/>
  <c r="P301" i="10"/>
  <c r="J295" i="10"/>
  <c r="A89" i="10"/>
  <c r="AI88" i="10"/>
  <c r="B383" i="10"/>
  <c r="A382" i="10"/>
  <c r="R396" i="10"/>
  <c r="F384" i="10"/>
  <c r="L390" i="10"/>
  <c r="I387" i="10"/>
  <c r="J388" i="10"/>
  <c r="Q395" i="10"/>
  <c r="K389" i="10"/>
  <c r="D382" i="10"/>
  <c r="T398" i="10"/>
  <c r="T400" i="10" s="1"/>
  <c r="E383" i="10"/>
  <c r="M391" i="10"/>
  <c r="S397" i="10"/>
  <c r="N392" i="10"/>
  <c r="O393" i="10"/>
  <c r="H386" i="10"/>
  <c r="P394" i="10"/>
  <c r="G385" i="10"/>
  <c r="B290" i="10"/>
  <c r="A289" i="10"/>
  <c r="G302" i="12" l="1"/>
  <c r="D299" i="12"/>
  <c r="I304" i="12"/>
  <c r="I306" i="12" s="1"/>
  <c r="F301" i="12"/>
  <c r="E300" i="12"/>
  <c r="H303" i="12"/>
  <c r="C298" i="12"/>
  <c r="CA298" i="12" s="1"/>
  <c r="G97" i="12" s="1"/>
  <c r="H97" i="12" s="1"/>
  <c r="A299" i="12"/>
  <c r="B300" i="12"/>
  <c r="AL77" i="12"/>
  <c r="P77" i="12" s="1"/>
  <c r="Q77" i="12" s="1"/>
  <c r="E96" i="12"/>
  <c r="AI98" i="12"/>
  <c r="A99" i="12"/>
  <c r="A393" i="12"/>
  <c r="B394" i="12"/>
  <c r="D393" i="12"/>
  <c r="E394" i="12"/>
  <c r="F395" i="12"/>
  <c r="H397" i="12"/>
  <c r="G396" i="12"/>
  <c r="I398" i="12"/>
  <c r="I400" i="12" s="1"/>
  <c r="C392" i="12"/>
  <c r="CA392" i="12" s="1"/>
  <c r="J97" i="12" s="1"/>
  <c r="O80" i="12"/>
  <c r="AN81" i="12"/>
  <c r="T74" i="12"/>
  <c r="AE74" i="12"/>
  <c r="U74" i="12"/>
  <c r="Q76" i="12"/>
  <c r="D80" i="12"/>
  <c r="I80" i="12" s="1"/>
  <c r="K79" i="12"/>
  <c r="Q75" i="12"/>
  <c r="L78" i="12"/>
  <c r="M78" i="12"/>
  <c r="B384" i="10"/>
  <c r="A383" i="10"/>
  <c r="AI89" i="10"/>
  <c r="A90" i="10"/>
  <c r="N300" i="10"/>
  <c r="P302" i="10"/>
  <c r="H294" i="10"/>
  <c r="K297" i="10"/>
  <c r="E291" i="10"/>
  <c r="J296" i="10"/>
  <c r="R304" i="10"/>
  <c r="R306" i="10" s="1"/>
  <c r="L298" i="10"/>
  <c r="M299" i="10"/>
  <c r="D290" i="10"/>
  <c r="F292" i="10"/>
  <c r="I295" i="10"/>
  <c r="G293" i="10"/>
  <c r="Q303" i="10"/>
  <c r="O301" i="10"/>
  <c r="A290" i="10"/>
  <c r="B291" i="10"/>
  <c r="J389" i="10"/>
  <c r="F385" i="10"/>
  <c r="E384" i="10"/>
  <c r="S398" i="10"/>
  <c r="S400" i="10" s="1"/>
  <c r="K390" i="10"/>
  <c r="L391" i="10"/>
  <c r="H387" i="10"/>
  <c r="G386" i="10"/>
  <c r="M392" i="10"/>
  <c r="D383" i="10"/>
  <c r="R397" i="10"/>
  <c r="Q396" i="10"/>
  <c r="I388" i="10"/>
  <c r="P395" i="10"/>
  <c r="N393" i="10"/>
  <c r="O394" i="10"/>
  <c r="E301" i="12" l="1"/>
  <c r="F302" i="12"/>
  <c r="H304" i="12"/>
  <c r="H306" i="12" s="1"/>
  <c r="D300" i="12"/>
  <c r="G303" i="12"/>
  <c r="C299" i="12"/>
  <c r="CA299" i="12" s="1"/>
  <c r="G98" i="12" s="1"/>
  <c r="H98" i="12" s="1"/>
  <c r="A300" i="12"/>
  <c r="B301" i="12"/>
  <c r="R77" i="12"/>
  <c r="S77" i="12" s="1"/>
  <c r="T77" i="12" s="1"/>
  <c r="L79" i="12"/>
  <c r="M79" i="12"/>
  <c r="R75" i="12"/>
  <c r="S75" i="12" s="1"/>
  <c r="D81" i="12"/>
  <c r="I81" i="12" s="1"/>
  <c r="K80" i="12"/>
  <c r="A394" i="12"/>
  <c r="B395" i="12"/>
  <c r="AH74" i="12"/>
  <c r="AG74" i="12"/>
  <c r="AL78" i="12"/>
  <c r="A100" i="12"/>
  <c r="AI99" i="12"/>
  <c r="E97" i="12"/>
  <c r="O81" i="12"/>
  <c r="AN82" i="12"/>
  <c r="G397" i="12"/>
  <c r="F396" i="12"/>
  <c r="D394" i="12"/>
  <c r="E395" i="12"/>
  <c r="H398" i="12"/>
  <c r="H400" i="12" s="1"/>
  <c r="C393" i="12"/>
  <c r="CA393" i="12" s="1"/>
  <c r="J98" i="12" s="1"/>
  <c r="R76" i="12"/>
  <c r="S76" i="12" s="1"/>
  <c r="D384" i="10"/>
  <c r="I389" i="10"/>
  <c r="R398" i="10"/>
  <c r="R400" i="10" s="1"/>
  <c r="K391" i="10"/>
  <c r="H388" i="10"/>
  <c r="Q397" i="10"/>
  <c r="F386" i="10"/>
  <c r="L392" i="10"/>
  <c r="N394" i="10"/>
  <c r="G387" i="10"/>
  <c r="J390" i="10"/>
  <c r="E385" i="10"/>
  <c r="O395" i="10"/>
  <c r="P396" i="10"/>
  <c r="M393" i="10"/>
  <c r="AI90" i="10"/>
  <c r="A91" i="10"/>
  <c r="B292" i="10"/>
  <c r="A291" i="10"/>
  <c r="J297" i="10"/>
  <c r="I296" i="10"/>
  <c r="P303" i="10"/>
  <c r="H295" i="10"/>
  <c r="N301" i="10"/>
  <c r="G294" i="10"/>
  <c r="D291" i="10"/>
  <c r="L299" i="10"/>
  <c r="E292" i="10"/>
  <c r="Q304" i="10"/>
  <c r="Q306" i="10" s="1"/>
  <c r="O302" i="10"/>
  <c r="K298" i="10"/>
  <c r="F293" i="10"/>
  <c r="M300" i="10"/>
  <c r="A384" i="10"/>
  <c r="B385" i="10"/>
  <c r="D301" i="12" l="1"/>
  <c r="C300" i="12"/>
  <c r="CA300" i="12" s="1"/>
  <c r="G99" i="12" s="1"/>
  <c r="H99" i="12" s="1"/>
  <c r="G304" i="12"/>
  <c r="G306" i="12" s="1"/>
  <c r="F303" i="12"/>
  <c r="E302" i="12"/>
  <c r="A301" i="12"/>
  <c r="B302" i="12"/>
  <c r="AE77" i="12"/>
  <c r="AG77" i="12" s="1"/>
  <c r="U77" i="12"/>
  <c r="U76" i="12"/>
  <c r="T76" i="12"/>
  <c r="AE76" i="12"/>
  <c r="U75" i="12"/>
  <c r="T75" i="12"/>
  <c r="AE75" i="12"/>
  <c r="D82" i="12"/>
  <c r="I82" i="12" s="1"/>
  <c r="K81" i="12"/>
  <c r="A395" i="12"/>
  <c r="B396" i="12"/>
  <c r="E98" i="12"/>
  <c r="AI100" i="12"/>
  <c r="A101" i="12"/>
  <c r="P78" i="12"/>
  <c r="Q78" i="12" s="1"/>
  <c r="R78" i="12" s="1"/>
  <c r="F397" i="12"/>
  <c r="E396" i="12"/>
  <c r="D395" i="12"/>
  <c r="G398" i="12"/>
  <c r="G400" i="12" s="1"/>
  <c r="C394" i="12"/>
  <c r="CA394" i="12" s="1"/>
  <c r="J99" i="12" s="1"/>
  <c r="AL79" i="12"/>
  <c r="O82" i="12"/>
  <c r="AN83" i="12"/>
  <c r="M80" i="12"/>
  <c r="L80" i="12"/>
  <c r="A292" i="10"/>
  <c r="B293" i="10"/>
  <c r="F387" i="10"/>
  <c r="H389" i="10"/>
  <c r="Q398" i="10"/>
  <c r="Q400" i="10" s="1"/>
  <c r="L393" i="10"/>
  <c r="I390" i="10"/>
  <c r="K392" i="10"/>
  <c r="M394" i="10"/>
  <c r="N395" i="10"/>
  <c r="E386" i="10"/>
  <c r="G388" i="10"/>
  <c r="P397" i="10"/>
  <c r="J391" i="10"/>
  <c r="O396" i="10"/>
  <c r="D385" i="10"/>
  <c r="B386" i="10"/>
  <c r="A385" i="10"/>
  <c r="H296" i="10"/>
  <c r="E293" i="10"/>
  <c r="L300" i="10"/>
  <c r="M301" i="10"/>
  <c r="D292" i="10"/>
  <c r="N302" i="10"/>
  <c r="P304" i="10"/>
  <c r="P306" i="10" s="1"/>
  <c r="K299" i="10"/>
  <c r="O303" i="10"/>
  <c r="J298" i="10"/>
  <c r="F294" i="10"/>
  <c r="G295" i="10"/>
  <c r="I297" i="10"/>
  <c r="AI91" i="10"/>
  <c r="A92" i="10"/>
  <c r="B303" i="12" l="1"/>
  <c r="A302" i="12"/>
  <c r="F304" i="12"/>
  <c r="F306" i="12" s="1"/>
  <c r="D302" i="12"/>
  <c r="C301" i="12"/>
  <c r="CA301" i="12" s="1"/>
  <c r="G100" i="12" s="1"/>
  <c r="H100" i="12" s="1"/>
  <c r="E303" i="12"/>
  <c r="AL80" i="12"/>
  <c r="P80" i="12" s="1"/>
  <c r="AH77" i="12"/>
  <c r="A102" i="12"/>
  <c r="AI101" i="12"/>
  <c r="A396" i="12"/>
  <c r="B397" i="12"/>
  <c r="P79" i="12"/>
  <c r="AH76" i="12"/>
  <c r="AG76" i="12"/>
  <c r="D83" i="12"/>
  <c r="I83" i="12" s="1"/>
  <c r="K82" i="12"/>
  <c r="O83" i="12"/>
  <c r="AN84" i="12"/>
  <c r="L81" i="12"/>
  <c r="M81" i="12"/>
  <c r="AH75" i="12"/>
  <c r="AG75" i="12"/>
  <c r="F398" i="12"/>
  <c r="F400" i="12" s="1"/>
  <c r="E397" i="12"/>
  <c r="D396" i="12"/>
  <c r="C395" i="12"/>
  <c r="CA395" i="12" s="1"/>
  <c r="J100" i="12" s="1"/>
  <c r="S78" i="12"/>
  <c r="E99" i="12"/>
  <c r="I391" i="10"/>
  <c r="F388" i="10"/>
  <c r="E387" i="10"/>
  <c r="O397" i="10"/>
  <c r="G389" i="10"/>
  <c r="K393" i="10"/>
  <c r="N396" i="10"/>
  <c r="P398" i="10"/>
  <c r="P400" i="10" s="1"/>
  <c r="J392" i="10"/>
  <c r="L394" i="10"/>
  <c r="D386" i="10"/>
  <c r="H390" i="10"/>
  <c r="M395" i="10"/>
  <c r="G296" i="10"/>
  <c r="H297" i="10"/>
  <c r="L301" i="10"/>
  <c r="F295" i="10"/>
  <c r="D293" i="10"/>
  <c r="I298" i="10"/>
  <c r="O304" i="10"/>
  <c r="O306" i="10" s="1"/>
  <c r="K300" i="10"/>
  <c r="N303" i="10"/>
  <c r="M302" i="10"/>
  <c r="J299" i="10"/>
  <c r="E294" i="10"/>
  <c r="A386" i="10"/>
  <c r="B387" i="10"/>
  <c r="A293" i="10"/>
  <c r="B294" i="10"/>
  <c r="A93" i="10"/>
  <c r="AI92" i="10"/>
  <c r="D303" i="12" l="1"/>
  <c r="C302" i="12"/>
  <c r="CA302" i="12" s="1"/>
  <c r="G101" i="12" s="1"/>
  <c r="H101" i="12" s="1"/>
  <c r="E304" i="12"/>
  <c r="E306" i="12" s="1"/>
  <c r="B304" i="12"/>
  <c r="A304" i="12" s="1"/>
  <c r="C304" i="12" s="1"/>
  <c r="A303" i="12"/>
  <c r="AL81" i="12"/>
  <c r="P81" i="12" s="1"/>
  <c r="D397" i="12"/>
  <c r="E398" i="12"/>
  <c r="E400" i="12" s="1"/>
  <c r="C396" i="12"/>
  <c r="CA396" i="12" s="1"/>
  <c r="J101" i="12" s="1"/>
  <c r="T78" i="12"/>
  <c r="AE78" i="12"/>
  <c r="U78" i="12"/>
  <c r="M82" i="12"/>
  <c r="L82" i="12"/>
  <c r="D84" i="12"/>
  <c r="I84" i="12" s="1"/>
  <c r="K83" i="12"/>
  <c r="Q79" i="12"/>
  <c r="R79" i="12" s="1"/>
  <c r="Q80" i="12"/>
  <c r="R80" i="12" s="1"/>
  <c r="O84" i="12"/>
  <c r="AN85" i="12"/>
  <c r="E100" i="12"/>
  <c r="AI102" i="12"/>
  <c r="A103" i="12"/>
  <c r="A397" i="12"/>
  <c r="B398" i="12"/>
  <c r="A398" i="12" s="1"/>
  <c r="J393" i="10"/>
  <c r="K394" i="10"/>
  <c r="I392" i="10"/>
  <c r="G390" i="10"/>
  <c r="M396" i="10"/>
  <c r="N397" i="10"/>
  <c r="D387" i="10"/>
  <c r="O398" i="10"/>
  <c r="O400" i="10" s="1"/>
  <c r="E388" i="10"/>
  <c r="L395" i="10"/>
  <c r="F389" i="10"/>
  <c r="H391" i="10"/>
  <c r="B295" i="10"/>
  <c r="A294" i="10"/>
  <c r="D294" i="10"/>
  <c r="H298" i="10"/>
  <c r="E295" i="10"/>
  <c r="N304" i="10"/>
  <c r="N306" i="10" s="1"/>
  <c r="I299" i="10"/>
  <c r="L302" i="10"/>
  <c r="K301" i="10"/>
  <c r="F296" i="10"/>
  <c r="G297" i="10"/>
  <c r="M303" i="10"/>
  <c r="J300" i="10"/>
  <c r="AI93" i="10"/>
  <c r="A94" i="10"/>
  <c r="B388" i="10"/>
  <c r="A387" i="10"/>
  <c r="D304" i="12" l="1"/>
  <c r="D306" i="12" s="1"/>
  <c r="A306" i="12"/>
  <c r="C303" i="12"/>
  <c r="AL82" i="12"/>
  <c r="P82" i="12" s="1"/>
  <c r="Q82" i="12" s="1"/>
  <c r="Q81" i="12"/>
  <c r="R81" i="12" s="1"/>
  <c r="M83" i="12"/>
  <c r="L83" i="12"/>
  <c r="S80" i="12"/>
  <c r="D398" i="12"/>
  <c r="D400" i="12" s="1"/>
  <c r="C397" i="12"/>
  <c r="CA397" i="12" s="1"/>
  <c r="J102" i="12" s="1"/>
  <c r="AI103" i="12"/>
  <c r="E101" i="12"/>
  <c r="S79" i="12"/>
  <c r="D85" i="12"/>
  <c r="I85" i="12" s="1"/>
  <c r="K84" i="12"/>
  <c r="A400" i="12"/>
  <c r="C398" i="12"/>
  <c r="O85" i="12"/>
  <c r="AN86" i="12"/>
  <c r="AH78" i="12"/>
  <c r="AG78" i="12"/>
  <c r="H299" i="10"/>
  <c r="L303" i="10"/>
  <c r="F297" i="10"/>
  <c r="D295" i="10"/>
  <c r="I300" i="10"/>
  <c r="E296" i="10"/>
  <c r="J301" i="10"/>
  <c r="M304" i="10"/>
  <c r="M306" i="10" s="1"/>
  <c r="K302" i="10"/>
  <c r="G298" i="10"/>
  <c r="A295" i="10"/>
  <c r="B296" i="10"/>
  <c r="G391" i="10"/>
  <c r="J394" i="10"/>
  <c r="F390" i="10"/>
  <c r="M397" i="10"/>
  <c r="E389" i="10"/>
  <c r="N398" i="10"/>
  <c r="N400" i="10" s="1"/>
  <c r="D388" i="10"/>
  <c r="I393" i="10"/>
  <c r="H392" i="10"/>
  <c r="K395" i="10"/>
  <c r="L396" i="10"/>
  <c r="B389" i="10"/>
  <c r="A388" i="10"/>
  <c r="A95" i="10"/>
  <c r="AI94" i="10"/>
  <c r="CA303" i="12" l="1"/>
  <c r="C306" i="12"/>
  <c r="CA304" i="12"/>
  <c r="G103" i="12" s="1"/>
  <c r="R82" i="12"/>
  <c r="S82" i="12" s="1"/>
  <c r="T82" i="12" s="1"/>
  <c r="AL83" i="12"/>
  <c r="P83" i="12" s="1"/>
  <c r="CA398" i="12"/>
  <c r="C400" i="12"/>
  <c r="L84" i="12"/>
  <c r="M84" i="12"/>
  <c r="E102" i="12"/>
  <c r="D86" i="12"/>
  <c r="I86" i="12" s="1"/>
  <c r="K85" i="12"/>
  <c r="T80" i="12"/>
  <c r="AE80" i="12"/>
  <c r="U80" i="12"/>
  <c r="U79" i="12"/>
  <c r="T79" i="12"/>
  <c r="AE79" i="12"/>
  <c r="O86" i="12"/>
  <c r="AN87" i="12"/>
  <c r="H103" i="12"/>
  <c r="S81" i="12"/>
  <c r="F391" i="10"/>
  <c r="I394" i="10"/>
  <c r="E390" i="10"/>
  <c r="G392" i="10"/>
  <c r="M398" i="10"/>
  <c r="M400" i="10" s="1"/>
  <c r="J395" i="10"/>
  <c r="L397" i="10"/>
  <c r="H393" i="10"/>
  <c r="K396" i="10"/>
  <c r="D389" i="10"/>
  <c r="A389" i="10"/>
  <c r="B390" i="10"/>
  <c r="B297" i="10"/>
  <c r="A296" i="10"/>
  <c r="I301" i="10"/>
  <c r="G299" i="10"/>
  <c r="H300" i="10"/>
  <c r="K303" i="10"/>
  <c r="L304" i="10"/>
  <c r="L306" i="10" s="1"/>
  <c r="J302" i="10"/>
  <c r="D296" i="10"/>
  <c r="F298" i="10"/>
  <c r="E297" i="10"/>
  <c r="A96" i="10"/>
  <c r="AI95" i="10"/>
  <c r="G102" i="12" l="1"/>
  <c r="CA306" i="12"/>
  <c r="U82" i="12"/>
  <c r="AE82" i="12"/>
  <c r="AH82" i="12" s="1"/>
  <c r="O87" i="12"/>
  <c r="AN88" i="12"/>
  <c r="M85" i="12"/>
  <c r="L85" i="12"/>
  <c r="AE81" i="12"/>
  <c r="T81" i="12"/>
  <c r="U81" i="12"/>
  <c r="D87" i="12"/>
  <c r="I87" i="12" s="1"/>
  <c r="K86" i="12"/>
  <c r="AL84" i="12"/>
  <c r="AH80" i="12"/>
  <c r="AG80" i="12"/>
  <c r="J103" i="12"/>
  <c r="CA400" i="12"/>
  <c r="Q83" i="12"/>
  <c r="R83" i="12" s="1"/>
  <c r="AG79" i="12"/>
  <c r="AH79" i="12"/>
  <c r="F299" i="10"/>
  <c r="E298" i="10"/>
  <c r="K304" i="10"/>
  <c r="K306" i="10" s="1"/>
  <c r="G300" i="10"/>
  <c r="D297" i="10"/>
  <c r="J303" i="10"/>
  <c r="I302" i="10"/>
  <c r="H301" i="10"/>
  <c r="B298" i="10"/>
  <c r="A297" i="10"/>
  <c r="B391" i="10"/>
  <c r="A390" i="10"/>
  <c r="A97" i="10"/>
  <c r="AI96" i="10"/>
  <c r="I395" i="10"/>
  <c r="F392" i="10"/>
  <c r="L398" i="10"/>
  <c r="L400" i="10" s="1"/>
  <c r="J396" i="10"/>
  <c r="G393" i="10"/>
  <c r="H394" i="10"/>
  <c r="K397" i="10"/>
  <c r="E391" i="10"/>
  <c r="D390" i="10"/>
  <c r="H102" i="12" l="1"/>
  <c r="H24" i="12" s="1"/>
  <c r="G24" i="12"/>
  <c r="AG82" i="12"/>
  <c r="AL85" i="12"/>
  <c r="P85" i="12" s="1"/>
  <c r="Q85" i="12" s="1"/>
  <c r="AG81" i="12"/>
  <c r="AH81" i="12"/>
  <c r="M86" i="12"/>
  <c r="L86" i="12"/>
  <c r="D88" i="12"/>
  <c r="I88" i="12" s="1"/>
  <c r="K87" i="12"/>
  <c r="P84" i="12"/>
  <c r="O88" i="12"/>
  <c r="AN89" i="12"/>
  <c r="J24" i="12"/>
  <c r="E103" i="12"/>
  <c r="S83" i="12"/>
  <c r="A391" i="10"/>
  <c r="B392" i="10"/>
  <c r="J304" i="10"/>
  <c r="J306" i="10" s="1"/>
  <c r="F300" i="10"/>
  <c r="G301" i="10"/>
  <c r="H302" i="10"/>
  <c r="D298" i="10"/>
  <c r="I303" i="10"/>
  <c r="E299" i="10"/>
  <c r="J397" i="10"/>
  <c r="F393" i="10"/>
  <c r="G394" i="10"/>
  <c r="E392" i="10"/>
  <c r="I396" i="10"/>
  <c r="H395" i="10"/>
  <c r="K398" i="10"/>
  <c r="K400" i="10" s="1"/>
  <c r="D391" i="10"/>
  <c r="A298" i="10"/>
  <c r="B299" i="10"/>
  <c r="A98" i="10"/>
  <c r="AI97" i="10"/>
  <c r="AL86" i="12" l="1"/>
  <c r="P86" i="12" s="1"/>
  <c r="O89" i="12"/>
  <c r="AN90" i="12"/>
  <c r="R85" i="12"/>
  <c r="S85" i="12" s="1"/>
  <c r="K88" i="12"/>
  <c r="D89" i="12"/>
  <c r="I89" i="12" s="1"/>
  <c r="U83" i="12"/>
  <c r="T83" i="12"/>
  <c r="AE83" i="12"/>
  <c r="Q84" i="12"/>
  <c r="R84" i="12" s="1"/>
  <c r="M87" i="12"/>
  <c r="L87" i="12"/>
  <c r="AI98" i="10"/>
  <c r="A99" i="10"/>
  <c r="A392" i="10"/>
  <c r="B393" i="10"/>
  <c r="J398" i="10"/>
  <c r="J400" i="10" s="1"/>
  <c r="H396" i="10"/>
  <c r="E393" i="10"/>
  <c r="D392" i="10"/>
  <c r="G395" i="10"/>
  <c r="F394" i="10"/>
  <c r="I397" i="10"/>
  <c r="B300" i="10"/>
  <c r="A299" i="10"/>
  <c r="F301" i="10"/>
  <c r="E300" i="10"/>
  <c r="I304" i="10"/>
  <c r="I306" i="10" s="1"/>
  <c r="G302" i="10"/>
  <c r="D299" i="10"/>
  <c r="H303" i="10"/>
  <c r="AL87" i="12" l="1"/>
  <c r="P87" i="12" s="1"/>
  <c r="Q86" i="12"/>
  <c r="R86" i="12" s="1"/>
  <c r="U85" i="12"/>
  <c r="AE85" i="12"/>
  <c r="T85" i="12"/>
  <c r="L88" i="12"/>
  <c r="M88" i="12"/>
  <c r="O90" i="12"/>
  <c r="AN91" i="12"/>
  <c r="S84" i="12"/>
  <c r="AH83" i="12"/>
  <c r="AG83" i="12"/>
  <c r="D90" i="12"/>
  <c r="I90" i="12" s="1"/>
  <c r="K89" i="12"/>
  <c r="B394" i="10"/>
  <c r="A393" i="10"/>
  <c r="D300" i="10"/>
  <c r="F302" i="10"/>
  <c r="H304" i="10"/>
  <c r="H306" i="10" s="1"/>
  <c r="E301" i="10"/>
  <c r="G303" i="10"/>
  <c r="A100" i="10"/>
  <c r="AI99" i="10"/>
  <c r="I398" i="10"/>
  <c r="I400" i="10" s="1"/>
  <c r="E394" i="10"/>
  <c r="F395" i="10"/>
  <c r="H397" i="10"/>
  <c r="G396" i="10"/>
  <c r="D393" i="10"/>
  <c r="A300" i="10"/>
  <c r="B301" i="10"/>
  <c r="S86" i="12" l="1"/>
  <c r="AE86" i="12" s="1"/>
  <c r="AL88" i="12"/>
  <c r="P88" i="12" s="1"/>
  <c r="M89" i="12"/>
  <c r="L89" i="12"/>
  <c r="D91" i="12"/>
  <c r="I91" i="12" s="1"/>
  <c r="K90" i="12"/>
  <c r="U84" i="12"/>
  <c r="T84" i="12"/>
  <c r="AE84" i="12"/>
  <c r="AG85" i="12"/>
  <c r="AH85" i="12"/>
  <c r="Q87" i="12"/>
  <c r="R87" i="12" s="1"/>
  <c r="O91" i="12"/>
  <c r="AN92" i="12"/>
  <c r="U86" i="12"/>
  <c r="T86" i="12"/>
  <c r="B395" i="10"/>
  <c r="A394" i="10"/>
  <c r="B302" i="10"/>
  <c r="A301" i="10"/>
  <c r="F303" i="10"/>
  <c r="E302" i="10"/>
  <c r="D301" i="10"/>
  <c r="G304" i="10"/>
  <c r="G306" i="10" s="1"/>
  <c r="A101" i="10"/>
  <c r="AI100" i="10"/>
  <c r="F396" i="10"/>
  <c r="H398" i="10"/>
  <c r="H400" i="10" s="1"/>
  <c r="G397" i="10"/>
  <c r="E395" i="10"/>
  <c r="D394" i="10"/>
  <c r="AL89" i="12" l="1"/>
  <c r="P89" i="12" s="1"/>
  <c r="Q89" i="12" s="1"/>
  <c r="AH84" i="12"/>
  <c r="AG84" i="12"/>
  <c r="O92" i="12"/>
  <c r="AN93" i="12"/>
  <c r="Q88" i="12"/>
  <c r="M90" i="12"/>
  <c r="L90" i="12"/>
  <c r="AG86" i="12"/>
  <c r="AH86" i="12"/>
  <c r="K91" i="12"/>
  <c r="D92" i="12"/>
  <c r="I92" i="12" s="1"/>
  <c r="S87" i="12"/>
  <c r="E303" i="10"/>
  <c r="D302" i="10"/>
  <c r="F304" i="10"/>
  <c r="F306" i="10" s="1"/>
  <c r="A302" i="10"/>
  <c r="B303" i="10"/>
  <c r="F397" i="10"/>
  <c r="G398" i="10"/>
  <c r="G400" i="10" s="1"/>
  <c r="E396" i="10"/>
  <c r="D395" i="10"/>
  <c r="A102" i="10"/>
  <c r="AI101" i="10"/>
  <c r="B396" i="10"/>
  <c r="A395" i="10"/>
  <c r="R89" i="12" l="1"/>
  <c r="S89" i="12" s="1"/>
  <c r="O93" i="12"/>
  <c r="AN94" i="12"/>
  <c r="U87" i="12"/>
  <c r="T87" i="12"/>
  <c r="AE87" i="12"/>
  <c r="D93" i="12"/>
  <c r="I93" i="12" s="1"/>
  <c r="K92" i="12"/>
  <c r="M91" i="12"/>
  <c r="L91" i="12"/>
  <c r="R88" i="12"/>
  <c r="S88" i="12" s="1"/>
  <c r="AL90" i="12"/>
  <c r="B304" i="10"/>
  <c r="A304" i="10" s="1"/>
  <c r="A303" i="10"/>
  <c r="B397" i="10"/>
  <c r="A396" i="10"/>
  <c r="AI102" i="10"/>
  <c r="A103" i="10"/>
  <c r="F398" i="10"/>
  <c r="F400" i="10" s="1"/>
  <c r="E397" i="10"/>
  <c r="D396" i="10"/>
  <c r="D303" i="10"/>
  <c r="E304" i="10"/>
  <c r="E306" i="10" s="1"/>
  <c r="AL91" i="12" l="1"/>
  <c r="P91" i="12" s="1"/>
  <c r="AE88" i="12"/>
  <c r="U88" i="12"/>
  <c r="T88" i="12"/>
  <c r="AE89" i="12"/>
  <c r="U89" i="12"/>
  <c r="T89" i="12"/>
  <c r="AH87" i="12"/>
  <c r="AG87" i="12"/>
  <c r="P90" i="12"/>
  <c r="Q90" i="12" s="1"/>
  <c r="M92" i="12"/>
  <c r="L92" i="12"/>
  <c r="K93" i="12"/>
  <c r="D94" i="12"/>
  <c r="I94" i="12" s="1"/>
  <c r="O94" i="12"/>
  <c r="AN95" i="12"/>
  <c r="D304" i="10"/>
  <c r="D306" i="10" s="1"/>
  <c r="AI103" i="10"/>
  <c r="A306" i="10"/>
  <c r="E398" i="10"/>
  <c r="E400" i="10" s="1"/>
  <c r="D397" i="10"/>
  <c r="A397" i="10"/>
  <c r="B398" i="10"/>
  <c r="A398" i="10" s="1"/>
  <c r="AL92" i="12" l="1"/>
  <c r="P92" i="12" s="1"/>
  <c r="Q91" i="12"/>
  <c r="R91" i="12" s="1"/>
  <c r="AG89" i="12"/>
  <c r="AH89" i="12"/>
  <c r="D95" i="12"/>
  <c r="I95" i="12" s="1"/>
  <c r="K94" i="12"/>
  <c r="O95" i="12"/>
  <c r="AN96" i="12"/>
  <c r="M93" i="12"/>
  <c r="L93" i="12"/>
  <c r="R90" i="12"/>
  <c r="S90" i="12" s="1"/>
  <c r="AH88" i="12"/>
  <c r="AG88" i="12"/>
  <c r="A400" i="10"/>
  <c r="D398" i="10"/>
  <c r="D400" i="10" s="1"/>
  <c r="Q92" i="12" l="1"/>
  <c r="R92" i="12" s="1"/>
  <c r="S92" i="12" s="1"/>
  <c r="S91" i="12"/>
  <c r="AL93" i="12"/>
  <c r="D96" i="12"/>
  <c r="I96" i="12" s="1"/>
  <c r="K95" i="12"/>
  <c r="O96" i="12"/>
  <c r="AN97" i="12"/>
  <c r="L94" i="12"/>
  <c r="M94" i="12"/>
  <c r="T90" i="12"/>
  <c r="AE90" i="12"/>
  <c r="U90" i="12"/>
  <c r="AE92" i="12" l="1"/>
  <c r="AG92" i="12" s="1"/>
  <c r="U92" i="12"/>
  <c r="T92" i="12"/>
  <c r="P93" i="12"/>
  <c r="Q93" i="12" s="1"/>
  <c r="T91" i="12"/>
  <c r="AE91" i="12"/>
  <c r="U91" i="12"/>
  <c r="O97" i="12"/>
  <c r="AN98" i="12"/>
  <c r="AH90" i="12"/>
  <c r="AG90" i="12"/>
  <c r="L95" i="12"/>
  <c r="M95" i="12"/>
  <c r="AH92" i="12"/>
  <c r="K96" i="12"/>
  <c r="D97" i="12"/>
  <c r="I97" i="12" s="1"/>
  <c r="AL94" i="12"/>
  <c r="R93" i="12" l="1"/>
  <c r="S93" i="12" s="1"/>
  <c r="AL95" i="12"/>
  <c r="P95" i="12" s="1"/>
  <c r="Q95" i="12" s="1"/>
  <c r="AG91" i="12"/>
  <c r="AH91" i="12"/>
  <c r="P94" i="12"/>
  <c r="M96" i="12"/>
  <c r="L96" i="12"/>
  <c r="D98" i="12"/>
  <c r="I98" i="12" s="1"/>
  <c r="K97" i="12"/>
  <c r="O98" i="12"/>
  <c r="AN99" i="12"/>
  <c r="T93" i="12" l="1"/>
  <c r="U93" i="12"/>
  <c r="AE93" i="12"/>
  <c r="AG93" i="12" s="1"/>
  <c r="AL96" i="12"/>
  <c r="P96" i="12" s="1"/>
  <c r="R95" i="12"/>
  <c r="S95" i="12" s="1"/>
  <c r="U95" i="12" s="1"/>
  <c r="L97" i="12"/>
  <c r="M97" i="12"/>
  <c r="K98" i="12"/>
  <c r="D99" i="12"/>
  <c r="I99" i="12" s="1"/>
  <c r="O99" i="12"/>
  <c r="AN100" i="12"/>
  <c r="Q94" i="12"/>
  <c r="R94" i="12" s="1"/>
  <c r="AH93" i="12" l="1"/>
  <c r="T95" i="12"/>
  <c r="AE95" i="12"/>
  <c r="AH95" i="12" s="1"/>
  <c r="D100" i="12"/>
  <c r="I100" i="12" s="1"/>
  <c r="K99" i="12"/>
  <c r="AL97" i="12"/>
  <c r="O100" i="12"/>
  <c r="AN101" i="12"/>
  <c r="S94" i="12"/>
  <c r="Q96" i="12"/>
  <c r="L98" i="12"/>
  <c r="M98" i="12"/>
  <c r="AG95" i="12" l="1"/>
  <c r="T94" i="12"/>
  <c r="AE94" i="12"/>
  <c r="U94" i="12"/>
  <c r="O101" i="12"/>
  <c r="AN102" i="12"/>
  <c r="AL98" i="12"/>
  <c r="K100" i="12"/>
  <c r="D101" i="12"/>
  <c r="I101" i="12" s="1"/>
  <c r="P97" i="12"/>
  <c r="M99" i="12"/>
  <c r="L99" i="12"/>
  <c r="R96" i="12"/>
  <c r="S96" i="12" s="1"/>
  <c r="AL99" i="12" l="1"/>
  <c r="P99" i="12" s="1"/>
  <c r="Q99" i="12" s="1"/>
  <c r="AE96" i="12"/>
  <c r="U96" i="12"/>
  <c r="T96" i="12"/>
  <c r="D102" i="12"/>
  <c r="I102" i="12" s="1"/>
  <c r="K101" i="12"/>
  <c r="L100" i="12"/>
  <c r="M100" i="12"/>
  <c r="P98" i="12"/>
  <c r="O102" i="12"/>
  <c r="AN103" i="12"/>
  <c r="O103" i="12" s="1"/>
  <c r="AH94" i="12"/>
  <c r="AG94" i="12"/>
  <c r="Q97" i="12"/>
  <c r="R97" i="12" s="1"/>
  <c r="O24" i="12" l="1"/>
  <c r="S97" i="12"/>
  <c r="U97" i="12" s="1"/>
  <c r="R99" i="12"/>
  <c r="S99" i="12" s="1"/>
  <c r="L101" i="12"/>
  <c r="M101" i="12"/>
  <c r="AL100" i="12"/>
  <c r="K102" i="12"/>
  <c r="D103" i="12"/>
  <c r="I103" i="12" s="1"/>
  <c r="K103" i="12" s="1"/>
  <c r="Q98" i="12"/>
  <c r="R98" i="12" s="1"/>
  <c r="AH96" i="12"/>
  <c r="AG96" i="12"/>
  <c r="T97" i="12" l="1"/>
  <c r="AE97" i="12"/>
  <c r="AH97" i="12" s="1"/>
  <c r="AE99" i="12"/>
  <c r="U99" i="12"/>
  <c r="T99" i="12"/>
  <c r="P100" i="12"/>
  <c r="AL101" i="12"/>
  <c r="L102" i="12"/>
  <c r="M102" i="12"/>
  <c r="S98" i="12"/>
  <c r="M103" i="12"/>
  <c r="L103" i="12"/>
  <c r="AG97" i="12" l="1"/>
  <c r="P101" i="12"/>
  <c r="Q101" i="12" s="1"/>
  <c r="R101" i="12" s="1"/>
  <c r="L15" i="12"/>
  <c r="L14" i="12" s="1"/>
  <c r="M24" i="12"/>
  <c r="Q100" i="12"/>
  <c r="R100" i="12" s="1"/>
  <c r="L24" i="12"/>
  <c r="AL103" i="12"/>
  <c r="U98" i="12"/>
  <c r="AE98" i="12"/>
  <c r="T98" i="12"/>
  <c r="AL102" i="12"/>
  <c r="AG99" i="12"/>
  <c r="AH99" i="12"/>
  <c r="P102" i="12" l="1"/>
  <c r="S100" i="12"/>
  <c r="AH98" i="12"/>
  <c r="AG98" i="12"/>
  <c r="P103" i="12"/>
  <c r="Q103" i="12" s="1"/>
  <c r="R103" i="12" s="1"/>
  <c r="S101" i="12"/>
  <c r="U100" i="12" l="1"/>
  <c r="T100" i="12"/>
  <c r="AE100" i="12"/>
  <c r="AE101" i="12"/>
  <c r="U101" i="12"/>
  <c r="T101" i="12"/>
  <c r="P24" i="12"/>
  <c r="S103" i="12"/>
  <c r="Q102" i="12"/>
  <c r="Q24" i="12" s="1"/>
  <c r="AG101" i="12" l="1"/>
  <c r="AH101" i="12"/>
  <c r="R102" i="12"/>
  <c r="R24" i="12" s="1"/>
  <c r="T103" i="12"/>
  <c r="AE103" i="12"/>
  <c r="U103" i="12"/>
  <c r="AH100" i="12"/>
  <c r="AG100" i="12"/>
  <c r="AH103" i="12" l="1"/>
  <c r="AG103" i="12"/>
  <c r="S102" i="12"/>
  <c r="T102" i="12" l="1"/>
  <c r="T24" i="12" s="1"/>
  <c r="U102" i="12"/>
  <c r="AE102" i="12"/>
  <c r="S24" i="12"/>
  <c r="AH102" i="12" l="1"/>
  <c r="AG102" i="12"/>
  <c r="L8" i="12"/>
  <c r="AI28" i="12"/>
  <c r="N10" i="12" l="1"/>
  <c r="AJ26" i="12"/>
  <c r="N8" i="12"/>
  <c r="L11" i="12"/>
  <c r="C56" i="1"/>
  <c r="M27" i="1"/>
  <c r="L27" i="1"/>
  <c r="L10" i="1"/>
  <c r="L61" i="1"/>
  <c r="L60" i="1"/>
  <c r="L59" i="1"/>
  <c r="L58" i="1"/>
  <c r="L55" i="1"/>
  <c r="L54" i="1"/>
  <c r="L53" i="1"/>
  <c r="L50" i="1"/>
  <c r="L49" i="1"/>
  <c r="L48" i="1"/>
  <c r="L43" i="1"/>
  <c r="L42" i="1"/>
  <c r="L41" i="1"/>
  <c r="L36" i="1"/>
  <c r="L35" i="1"/>
  <c r="L34" i="1"/>
  <c r="L33" i="1"/>
  <c r="L32" i="1"/>
  <c r="L31" i="1"/>
  <c r="M25" i="1"/>
  <c r="M24" i="1"/>
  <c r="M23" i="1"/>
  <c r="M22" i="1"/>
  <c r="L25" i="1"/>
  <c r="L24" i="1"/>
  <c r="L23" i="1"/>
  <c r="L22" i="1"/>
  <c r="L21" i="1"/>
  <c r="L17" i="1"/>
  <c r="L16" i="1"/>
  <c r="L15" i="1"/>
  <c r="L14" i="1"/>
  <c r="L9" i="1"/>
  <c r="L8" i="1"/>
  <c r="L7" i="1"/>
  <c r="P27" i="1" l="1"/>
  <c r="O27" i="1"/>
  <c r="P10" i="1"/>
  <c r="O10" i="1"/>
  <c r="P23" i="1" l="1"/>
  <c r="O23" i="1"/>
  <c r="F23" i="2"/>
  <c r="L62" i="1"/>
  <c r="G17" i="3"/>
  <c r="G10" i="3"/>
  <c r="G11" i="3"/>
  <c r="G9" i="3"/>
  <c r="G8" i="3"/>
  <c r="G7" i="3"/>
  <c r="P60" i="1" l="1"/>
  <c r="O60" i="1"/>
  <c r="P61" i="1"/>
  <c r="O61" i="1"/>
  <c r="P58" i="1"/>
  <c r="O58" i="1"/>
  <c r="P62" i="1"/>
  <c r="O62" i="1"/>
  <c r="P59" i="1"/>
  <c r="O59" i="1"/>
  <c r="G6" i="3"/>
  <c r="G5" i="3"/>
  <c r="G4" i="3"/>
  <c r="G13" i="3" s="1"/>
  <c r="G19" i="3" s="1"/>
  <c r="L26" i="1"/>
  <c r="M26" i="1"/>
  <c r="F60" i="1"/>
  <c r="G60" i="1" s="1"/>
  <c r="F59" i="1"/>
  <c r="G59" i="1" s="1"/>
  <c r="L44" i="1"/>
  <c r="L37" i="1"/>
  <c r="O63" i="1" l="1"/>
  <c r="P44" i="1"/>
  <c r="O44" i="1"/>
  <c r="P31" i="1"/>
  <c r="O31" i="1"/>
  <c r="P63" i="1"/>
  <c r="P32" i="1"/>
  <c r="O32" i="1"/>
  <c r="P37" i="1"/>
  <c r="O37" i="1"/>
  <c r="O24" i="1"/>
  <c r="P24" i="1"/>
  <c r="P25" i="1"/>
  <c r="O25" i="1"/>
  <c r="O22" i="1"/>
  <c r="M28" i="1"/>
  <c r="P22" i="1"/>
  <c r="O26" i="1"/>
  <c r="P26" i="1"/>
  <c r="F32" i="1"/>
  <c r="G32" i="1" s="1"/>
  <c r="L5" i="1"/>
  <c r="L6" i="1"/>
  <c r="L4" i="1"/>
  <c r="L81" i="1" s="1"/>
  <c r="O28" i="1" l="1"/>
  <c r="P4" i="1"/>
  <c r="P81" i="1" s="1"/>
  <c r="O4" i="1"/>
  <c r="L74" i="1"/>
  <c r="O9" i="1"/>
  <c r="P9" i="1"/>
  <c r="O7" i="1"/>
  <c r="P7" i="1"/>
  <c r="P6" i="1"/>
  <c r="O6" i="1"/>
  <c r="P28" i="1"/>
  <c r="O5" i="1"/>
  <c r="P5" i="1"/>
  <c r="L63" i="1"/>
  <c r="O81" i="1" l="1"/>
  <c r="P49" i="1"/>
  <c r="O49" i="1"/>
  <c r="P55" i="1"/>
  <c r="O55" i="1"/>
  <c r="L38" i="1"/>
  <c r="P33" i="1"/>
  <c r="O33" i="1"/>
  <c r="P41" i="1"/>
  <c r="O41" i="1"/>
  <c r="O45" i="1" s="1"/>
  <c r="P50" i="1"/>
  <c r="O50" i="1"/>
  <c r="P34" i="1"/>
  <c r="O34" i="1"/>
  <c r="P43" i="1"/>
  <c r="O43" i="1"/>
  <c r="P53" i="1"/>
  <c r="O53" i="1"/>
  <c r="P42" i="1"/>
  <c r="O42" i="1"/>
  <c r="P36" i="1"/>
  <c r="O36" i="1"/>
  <c r="P48" i="1"/>
  <c r="P51" i="1" s="1"/>
  <c r="O48" i="1"/>
  <c r="L56" i="1"/>
  <c r="P54" i="1"/>
  <c r="O54" i="1"/>
  <c r="P35" i="1"/>
  <c r="O35" i="1"/>
  <c r="P17" i="1"/>
  <c r="O17" i="1"/>
  <c r="P15" i="1"/>
  <c r="O15" i="1"/>
  <c r="P8" i="1"/>
  <c r="P11" i="1" s="1"/>
  <c r="O8" i="1"/>
  <c r="O11" i="1" s="1"/>
  <c r="O14" i="1"/>
  <c r="P14" i="1"/>
  <c r="O16" i="1"/>
  <c r="P16" i="1"/>
  <c r="L18" i="1"/>
  <c r="L51" i="1"/>
  <c r="L45" i="1"/>
  <c r="L28" i="1"/>
  <c r="L11" i="1"/>
  <c r="C63" i="1"/>
  <c r="F54" i="1"/>
  <c r="G54" i="1" s="1"/>
  <c r="O56" i="1" l="1"/>
  <c r="L77" i="1"/>
  <c r="L79" i="1" s="1"/>
  <c r="L87" i="1" s="1"/>
  <c r="O18" i="1"/>
  <c r="O77" i="1" s="1"/>
  <c r="O38" i="1"/>
  <c r="P38" i="1"/>
  <c r="P56" i="1"/>
  <c r="P45" i="1"/>
  <c r="O51" i="1"/>
  <c r="L70" i="1"/>
  <c r="L72" i="1" s="1"/>
  <c r="P18" i="1"/>
  <c r="C12" i="1"/>
  <c r="C11" i="1"/>
  <c r="O79" i="1" l="1"/>
  <c r="O87" i="1" s="1"/>
  <c r="O89" i="1" s="1"/>
  <c r="P77" i="1"/>
  <c r="P79" i="1" s="1"/>
  <c r="P87" i="1" s="1"/>
  <c r="P89" i="1" s="1"/>
  <c r="F6" i="1"/>
  <c r="G6" i="1" s="1"/>
  <c r="F27" i="1"/>
  <c r="G27" i="1" s="1"/>
  <c r="C51" i="1" l="1"/>
  <c r="C18" i="1"/>
  <c r="F16" i="1"/>
  <c r="G16" i="1" s="1"/>
  <c r="F10" i="1" l="1"/>
  <c r="C64" i="1" l="1"/>
  <c r="C46" i="1"/>
  <c r="C45" i="1"/>
  <c r="C39" i="1"/>
  <c r="C38" i="1"/>
  <c r="C29" i="1"/>
  <c r="C28" i="1"/>
  <c r="F48" i="1"/>
  <c r="G48" i="1" l="1"/>
  <c r="C71" i="1"/>
  <c r="C72" i="1"/>
  <c r="G10" i="1"/>
  <c r="F62" i="1"/>
  <c r="G62" i="1" s="1"/>
  <c r="G64" i="1" s="1"/>
  <c r="F58" i="1"/>
  <c r="G58" i="1" s="1"/>
  <c r="F61" i="1"/>
  <c r="F50" i="1"/>
  <c r="F49" i="1"/>
  <c r="F55" i="1"/>
  <c r="F53" i="1"/>
  <c r="F17" i="1"/>
  <c r="G17" i="1" s="1"/>
  <c r="F44" i="1"/>
  <c r="F42" i="1"/>
  <c r="F41" i="1"/>
  <c r="F37" i="1"/>
  <c r="F36" i="1"/>
  <c r="F34" i="1"/>
  <c r="G34" i="1" s="1"/>
  <c r="F33" i="1"/>
  <c r="F26" i="1"/>
  <c r="F29" i="1" s="1"/>
  <c r="F31" i="1"/>
  <c r="G31" i="1" s="1"/>
  <c r="F25" i="1"/>
  <c r="F24" i="1"/>
  <c r="F23" i="1"/>
  <c r="F43" i="1"/>
  <c r="F22" i="1"/>
  <c r="F21" i="1"/>
  <c r="F14" i="1"/>
  <c r="G14" i="1" s="1"/>
  <c r="F15" i="1"/>
  <c r="F35" i="1"/>
  <c r="F51" i="1" l="1"/>
  <c r="F18" i="1"/>
  <c r="F28" i="1"/>
  <c r="C73" i="1"/>
  <c r="F45" i="1"/>
  <c r="F56" i="1"/>
  <c r="G24" i="1"/>
  <c r="G41" i="1"/>
  <c r="G49" i="1"/>
  <c r="F64" i="1"/>
  <c r="G15" i="1"/>
  <c r="G18" i="1" s="1"/>
  <c r="G26" i="1"/>
  <c r="G35" i="1"/>
  <c r="G42" i="1"/>
  <c r="G50" i="1"/>
  <c r="F46" i="1"/>
  <c r="F63" i="1"/>
  <c r="G36" i="1"/>
  <c r="G43" i="1"/>
  <c r="G53" i="1"/>
  <c r="F39" i="1"/>
  <c r="G22" i="1"/>
  <c r="G33" i="1"/>
  <c r="G37" i="1"/>
  <c r="G39" i="1" s="1"/>
  <c r="G44" i="1"/>
  <c r="G46" i="1" s="1"/>
  <c r="G55" i="1"/>
  <c r="G61" i="1"/>
  <c r="F38" i="1"/>
  <c r="G23" i="1"/>
  <c r="G21" i="1"/>
  <c r="G25" i="1"/>
  <c r="F9" i="1"/>
  <c r="F8" i="1"/>
  <c r="F7" i="1"/>
  <c r="F5" i="1"/>
  <c r="F4" i="1"/>
  <c r="G51" i="1" l="1"/>
  <c r="G38" i="1"/>
  <c r="G56" i="1"/>
  <c r="G63" i="1"/>
  <c r="F11" i="1"/>
  <c r="F71" i="1" s="1"/>
  <c r="F12" i="1"/>
  <c r="F72" i="1" s="1"/>
  <c r="G45" i="1"/>
  <c r="G5" i="1"/>
  <c r="G7" i="1"/>
  <c r="G8" i="1"/>
  <c r="G4" i="1"/>
  <c r="G9" i="1"/>
  <c r="G28" i="1"/>
  <c r="G11" i="1" l="1"/>
  <c r="G71" i="1" s="1"/>
  <c r="F73" i="1"/>
  <c r="G12" i="1"/>
  <c r="G72" i="1" s="1"/>
  <c r="G73" i="1" l="1"/>
  <c r="B24" i="10" l="1"/>
  <c r="C227" i="10"/>
  <c r="C238" i="10" s="1"/>
  <c r="CA238" i="10" s="1"/>
  <c r="G37" i="10" s="1"/>
  <c r="C135" i="10"/>
  <c r="C169" i="10" s="1"/>
  <c r="CA169" i="10" s="1"/>
  <c r="F60" i="10" s="1"/>
  <c r="C28" i="10"/>
  <c r="C24" i="10" s="1"/>
  <c r="C321" i="10"/>
  <c r="C366" i="10" s="1"/>
  <c r="CA366" i="10" s="1"/>
  <c r="J71" i="10" s="1"/>
  <c r="D28" i="10" l="1"/>
  <c r="C333" i="10"/>
  <c r="CA333" i="10" s="1"/>
  <c r="J38" i="10" s="1"/>
  <c r="C388" i="10"/>
  <c r="CA388" i="10" s="1"/>
  <c r="J93" i="10" s="1"/>
  <c r="C374" i="10"/>
  <c r="CA374" i="10" s="1"/>
  <c r="J79" i="10" s="1"/>
  <c r="C168" i="10"/>
  <c r="CA168" i="10" s="1"/>
  <c r="F59" i="10" s="1"/>
  <c r="C145" i="10"/>
  <c r="CA145" i="10" s="1"/>
  <c r="F36" i="10" s="1"/>
  <c r="C143" i="10"/>
  <c r="CA143" i="10" s="1"/>
  <c r="F34" i="10" s="1"/>
  <c r="C367" i="10"/>
  <c r="CA367" i="10" s="1"/>
  <c r="J72" i="10" s="1"/>
  <c r="C336" i="10"/>
  <c r="CA336" i="10" s="1"/>
  <c r="J41" i="10" s="1"/>
  <c r="C190" i="10"/>
  <c r="CA190" i="10" s="1"/>
  <c r="F81" i="10" s="1"/>
  <c r="C179" i="10"/>
  <c r="CA179" i="10" s="1"/>
  <c r="F70" i="10" s="1"/>
  <c r="C357" i="10"/>
  <c r="CA357" i="10" s="1"/>
  <c r="J62" i="10" s="1"/>
  <c r="C354" i="10"/>
  <c r="CA354" i="10" s="1"/>
  <c r="J59" i="10" s="1"/>
  <c r="C380" i="10"/>
  <c r="CA380" i="10" s="1"/>
  <c r="J85" i="10" s="1"/>
  <c r="C365" i="10"/>
  <c r="CA365" i="10" s="1"/>
  <c r="J70" i="10" s="1"/>
  <c r="C161" i="10"/>
  <c r="CA161" i="10" s="1"/>
  <c r="F52" i="10" s="1"/>
  <c r="C368" i="10"/>
  <c r="CA368" i="10" s="1"/>
  <c r="J73" i="10" s="1"/>
  <c r="C192" i="10"/>
  <c r="CA192" i="10" s="1"/>
  <c r="F83" i="10" s="1"/>
  <c r="C377" i="10"/>
  <c r="CA377" i="10" s="1"/>
  <c r="J82" i="10" s="1"/>
  <c r="C197" i="10"/>
  <c r="CA197" i="10" s="1"/>
  <c r="F88" i="10" s="1"/>
  <c r="C323" i="10"/>
  <c r="CA323" i="10" s="1"/>
  <c r="J28" i="10" s="1"/>
  <c r="E28" i="10" s="1"/>
  <c r="C394" i="10"/>
  <c r="CA394" i="10" s="1"/>
  <c r="J99" i="10" s="1"/>
  <c r="C387" i="10"/>
  <c r="CA387" i="10" s="1"/>
  <c r="J92" i="10" s="1"/>
  <c r="C389" i="10"/>
  <c r="CA389" i="10" s="1"/>
  <c r="J94" i="10" s="1"/>
  <c r="C384" i="10"/>
  <c r="CA384" i="10" s="1"/>
  <c r="J89" i="10" s="1"/>
  <c r="C371" i="10"/>
  <c r="CA371" i="10" s="1"/>
  <c r="J76" i="10" s="1"/>
  <c r="C358" i="10"/>
  <c r="CA358" i="10" s="1"/>
  <c r="J63" i="10" s="1"/>
  <c r="C324" i="10"/>
  <c r="CA324" i="10" s="1"/>
  <c r="J29" i="10" s="1"/>
  <c r="C296" i="10"/>
  <c r="CA296" i="10" s="1"/>
  <c r="G95" i="10" s="1"/>
  <c r="C185" i="10"/>
  <c r="CA185" i="10" s="1"/>
  <c r="F76" i="10" s="1"/>
  <c r="C158" i="10"/>
  <c r="CA158" i="10" s="1"/>
  <c r="F49" i="10" s="1"/>
  <c r="C147" i="10"/>
  <c r="CA147" i="10" s="1"/>
  <c r="F38" i="10" s="1"/>
  <c r="C348" i="10"/>
  <c r="CA348" i="10" s="1"/>
  <c r="J53" i="10" s="1"/>
  <c r="C335" i="10"/>
  <c r="CA335" i="10" s="1"/>
  <c r="J40" i="10" s="1"/>
  <c r="C187" i="10"/>
  <c r="CA187" i="10" s="1"/>
  <c r="F78" i="10" s="1"/>
  <c r="C249" i="10"/>
  <c r="CA249" i="10" s="1"/>
  <c r="G48" i="10" s="1"/>
  <c r="C356" i="10"/>
  <c r="CA356" i="10" s="1"/>
  <c r="J61" i="10" s="1"/>
  <c r="C291" i="10"/>
  <c r="CA291" i="10" s="1"/>
  <c r="G90" i="10" s="1"/>
  <c r="C170" i="10"/>
  <c r="CA170" i="10" s="1"/>
  <c r="F61" i="10" s="1"/>
  <c r="C151" i="10"/>
  <c r="CA151" i="10" s="1"/>
  <c r="F42" i="10" s="1"/>
  <c r="C350" i="10"/>
  <c r="CA350" i="10" s="1"/>
  <c r="J55" i="10" s="1"/>
  <c r="C195" i="10"/>
  <c r="CA195" i="10" s="1"/>
  <c r="F86" i="10" s="1"/>
  <c r="C139" i="10"/>
  <c r="CA139" i="10" s="1"/>
  <c r="F30" i="10" s="1"/>
  <c r="C253" i="10"/>
  <c r="CA253" i="10" s="1"/>
  <c r="G52" i="10" s="1"/>
  <c r="H52" i="10" s="1"/>
  <c r="C141" i="10"/>
  <c r="CA141" i="10" s="1"/>
  <c r="F32" i="10" s="1"/>
  <c r="C383" i="10"/>
  <c r="CA383" i="10" s="1"/>
  <c r="J88" i="10" s="1"/>
  <c r="C292" i="10"/>
  <c r="CA292" i="10" s="1"/>
  <c r="G91" i="10" s="1"/>
  <c r="C174" i="10"/>
  <c r="CA174" i="10" s="1"/>
  <c r="F65" i="10" s="1"/>
  <c r="C393" i="10"/>
  <c r="CA393" i="10" s="1"/>
  <c r="J98" i="10" s="1"/>
  <c r="C373" i="10"/>
  <c r="CA373" i="10" s="1"/>
  <c r="J78" i="10" s="1"/>
  <c r="C364" i="10"/>
  <c r="CA364" i="10" s="1"/>
  <c r="J69" i="10" s="1"/>
  <c r="C206" i="10"/>
  <c r="CA206" i="10" s="1"/>
  <c r="F97" i="10" s="1"/>
  <c r="C182" i="10"/>
  <c r="CA182" i="10" s="1"/>
  <c r="F73" i="10" s="1"/>
  <c r="C152" i="10"/>
  <c r="CA152" i="10" s="1"/>
  <c r="F43" i="10" s="1"/>
  <c r="C212" i="10"/>
  <c r="CA212" i="10" s="1"/>
  <c r="F103" i="10" s="1"/>
  <c r="C359" i="10"/>
  <c r="CA359" i="10" s="1"/>
  <c r="J64" i="10" s="1"/>
  <c r="C343" i="10"/>
  <c r="CA343" i="10" s="1"/>
  <c r="J48" i="10" s="1"/>
  <c r="C285" i="10"/>
  <c r="CA285" i="10" s="1"/>
  <c r="G84" i="10" s="1"/>
  <c r="C259" i="10"/>
  <c r="CA259" i="10" s="1"/>
  <c r="G58" i="10" s="1"/>
  <c r="C370" i="10"/>
  <c r="CA370" i="10" s="1"/>
  <c r="J75" i="10" s="1"/>
  <c r="C326" i="10"/>
  <c r="CA326" i="10" s="1"/>
  <c r="J31" i="10" s="1"/>
  <c r="C175" i="10"/>
  <c r="CA175" i="10" s="1"/>
  <c r="F66" i="10" s="1"/>
  <c r="C207" i="10"/>
  <c r="CA207" i="10" s="1"/>
  <c r="F98" i="10" s="1"/>
  <c r="C144" i="10"/>
  <c r="CA144" i="10" s="1"/>
  <c r="F35" i="10" s="1"/>
  <c r="CA135" i="10"/>
  <c r="C255" i="10"/>
  <c r="CA255" i="10" s="1"/>
  <c r="G54" i="10" s="1"/>
  <c r="C251" i="10"/>
  <c r="CA251" i="10" s="1"/>
  <c r="G50" i="10" s="1"/>
  <c r="C396" i="10"/>
  <c r="CA396" i="10" s="1"/>
  <c r="J101" i="10" s="1"/>
  <c r="C397" i="10"/>
  <c r="CA397" i="10" s="1"/>
  <c r="J102" i="10" s="1"/>
  <c r="C369" i="10"/>
  <c r="CA369" i="10" s="1"/>
  <c r="J74" i="10" s="1"/>
  <c r="C353" i="10"/>
  <c r="CA353" i="10" s="1"/>
  <c r="J58" i="10" s="1"/>
  <c r="C346" i="10"/>
  <c r="CA346" i="10" s="1"/>
  <c r="J51" i="10" s="1"/>
  <c r="C328" i="10"/>
  <c r="CA328" i="10" s="1"/>
  <c r="J33" i="10" s="1"/>
  <c r="C140" i="10"/>
  <c r="CA140" i="10" s="1"/>
  <c r="F31" i="10" s="1"/>
  <c r="C166" i="10"/>
  <c r="CA166" i="10" s="1"/>
  <c r="F57" i="10" s="1"/>
  <c r="C155" i="10"/>
  <c r="CA155" i="10" s="1"/>
  <c r="F46" i="10" s="1"/>
  <c r="C385" i="10"/>
  <c r="CA385" i="10" s="1"/>
  <c r="J90" i="10" s="1"/>
  <c r="C330" i="10"/>
  <c r="CA330" i="10" s="1"/>
  <c r="J35" i="10" s="1"/>
  <c r="C344" i="10"/>
  <c r="CA344" i="10" s="1"/>
  <c r="J49" i="10" s="1"/>
  <c r="C194" i="10"/>
  <c r="CA194" i="10" s="1"/>
  <c r="F85" i="10" s="1"/>
  <c r="C181" i="10"/>
  <c r="CA181" i="10" s="1"/>
  <c r="F72" i="10" s="1"/>
  <c r="C162" i="10"/>
  <c r="CA162" i="10" s="1"/>
  <c r="F53" i="10" s="1"/>
  <c r="C203" i="10"/>
  <c r="CA203" i="10" s="1"/>
  <c r="F94" i="10" s="1"/>
  <c r="C159" i="10"/>
  <c r="CA159" i="10" s="1"/>
  <c r="F50" i="10" s="1"/>
  <c r="C265" i="10"/>
  <c r="CA265" i="10" s="1"/>
  <c r="G64" i="10" s="1"/>
  <c r="C294" i="10"/>
  <c r="CA294" i="10" s="1"/>
  <c r="G93" i="10" s="1"/>
  <c r="C252" i="10"/>
  <c r="CA252" i="10" s="1"/>
  <c r="G51" i="10" s="1"/>
  <c r="C241" i="10"/>
  <c r="CA241" i="10" s="1"/>
  <c r="G40" i="10" s="1"/>
  <c r="C236" i="10"/>
  <c r="CA236" i="10" s="1"/>
  <c r="G35" i="10" s="1"/>
  <c r="CA227" i="10"/>
  <c r="C247" i="10"/>
  <c r="CA247" i="10" s="1"/>
  <c r="G46" i="10" s="1"/>
  <c r="C263" i="10"/>
  <c r="CA263" i="10" s="1"/>
  <c r="G62" i="10" s="1"/>
  <c r="C279" i="10"/>
  <c r="CA279" i="10" s="1"/>
  <c r="G78" i="10" s="1"/>
  <c r="C230" i="10"/>
  <c r="CA230" i="10" s="1"/>
  <c r="G29" i="10" s="1"/>
  <c r="C264" i="10"/>
  <c r="CA264" i="10" s="1"/>
  <c r="G63" i="10" s="1"/>
  <c r="C266" i="10"/>
  <c r="CA266" i="10" s="1"/>
  <c r="G65" i="10" s="1"/>
  <c r="C269" i="10"/>
  <c r="CA269" i="10" s="1"/>
  <c r="G68" i="10" s="1"/>
  <c r="C275" i="10"/>
  <c r="CA275" i="10" s="1"/>
  <c r="G74" i="10" s="1"/>
  <c r="C273" i="10"/>
  <c r="CA273" i="10" s="1"/>
  <c r="G72" i="10" s="1"/>
  <c r="C282" i="10"/>
  <c r="CA282" i="10" s="1"/>
  <c r="G81" i="10" s="1"/>
  <c r="H81" i="10" s="1"/>
  <c r="C298" i="10"/>
  <c r="CA298" i="10" s="1"/>
  <c r="G97" i="10" s="1"/>
  <c r="C244" i="10"/>
  <c r="CA244" i="10" s="1"/>
  <c r="G43" i="10" s="1"/>
  <c r="H43" i="10" s="1"/>
  <c r="C276" i="10"/>
  <c r="CA276" i="10" s="1"/>
  <c r="G75" i="10" s="1"/>
  <c r="C267" i="10"/>
  <c r="CA267" i="10" s="1"/>
  <c r="G66" i="10" s="1"/>
  <c r="C270" i="10"/>
  <c r="CA270" i="10" s="1"/>
  <c r="G69" i="10" s="1"/>
  <c r="C260" i="10"/>
  <c r="CA260" i="10" s="1"/>
  <c r="G59" i="10" s="1"/>
  <c r="C272" i="10"/>
  <c r="CA272" i="10" s="1"/>
  <c r="G71" i="10" s="1"/>
  <c r="C239" i="10"/>
  <c r="CA239" i="10" s="1"/>
  <c r="G38" i="10" s="1"/>
  <c r="C250" i="10"/>
  <c r="CA250" i="10" s="1"/>
  <c r="G49" i="10" s="1"/>
  <c r="C271" i="10"/>
  <c r="CA271" i="10" s="1"/>
  <c r="G70" i="10" s="1"/>
  <c r="C258" i="10"/>
  <c r="CA258" i="10" s="1"/>
  <c r="G57" i="10" s="1"/>
  <c r="C261" i="10"/>
  <c r="CA261" i="10" s="1"/>
  <c r="G60" i="10" s="1"/>
  <c r="H60" i="10" s="1"/>
  <c r="C245" i="10"/>
  <c r="CA245" i="10" s="1"/>
  <c r="G44" i="10" s="1"/>
  <c r="C303" i="10"/>
  <c r="CA303" i="10" s="1"/>
  <c r="G102" i="10" s="1"/>
  <c r="C234" i="10"/>
  <c r="CA234" i="10" s="1"/>
  <c r="G33" i="10" s="1"/>
  <c r="C295" i="10"/>
  <c r="CA295" i="10" s="1"/>
  <c r="G94" i="10" s="1"/>
  <c r="C233" i="10"/>
  <c r="CA233" i="10" s="1"/>
  <c r="G32" i="10" s="1"/>
  <c r="C243" i="10"/>
  <c r="CA243" i="10" s="1"/>
  <c r="G42" i="10" s="1"/>
  <c r="C254" i="10"/>
  <c r="CA254" i="10" s="1"/>
  <c r="G53" i="10" s="1"/>
  <c r="C262" i="10"/>
  <c r="CA262" i="10" s="1"/>
  <c r="G61" i="10" s="1"/>
  <c r="C281" i="10"/>
  <c r="CA281" i="10" s="1"/>
  <c r="G80" i="10" s="1"/>
  <c r="C231" i="10"/>
  <c r="CA231" i="10" s="1"/>
  <c r="G30" i="10" s="1"/>
  <c r="C246" i="10"/>
  <c r="CA246" i="10" s="1"/>
  <c r="G45" i="10" s="1"/>
  <c r="C232" i="10"/>
  <c r="CA232" i="10" s="1"/>
  <c r="G31" i="10" s="1"/>
  <c r="H31" i="10" s="1"/>
  <c r="C248" i="10"/>
  <c r="CA248" i="10" s="1"/>
  <c r="G47" i="10" s="1"/>
  <c r="C299" i="10"/>
  <c r="CA299" i="10" s="1"/>
  <c r="G98" i="10" s="1"/>
  <c r="C229" i="10"/>
  <c r="C268" i="10"/>
  <c r="CA268" i="10" s="1"/>
  <c r="G67" i="10" s="1"/>
  <c r="C242" i="10"/>
  <c r="CA242" i="10" s="1"/>
  <c r="G41" i="10" s="1"/>
  <c r="C256" i="10"/>
  <c r="CA256" i="10" s="1"/>
  <c r="G55" i="10" s="1"/>
  <c r="C240" i="10"/>
  <c r="CA240" i="10" s="1"/>
  <c r="G39" i="10" s="1"/>
  <c r="C283" i="10"/>
  <c r="CA283" i="10" s="1"/>
  <c r="G82" i="10" s="1"/>
  <c r="C297" i="10"/>
  <c r="CA297" i="10" s="1"/>
  <c r="G96" i="10" s="1"/>
  <c r="C302" i="10"/>
  <c r="CA302" i="10" s="1"/>
  <c r="G101" i="10" s="1"/>
  <c r="C274" i="10"/>
  <c r="CA274" i="10" s="1"/>
  <c r="G73" i="10" s="1"/>
  <c r="C286" i="10"/>
  <c r="CA286" i="10" s="1"/>
  <c r="G85" i="10" s="1"/>
  <c r="C277" i="10"/>
  <c r="CA277" i="10" s="1"/>
  <c r="G76" i="10" s="1"/>
  <c r="C257" i="10"/>
  <c r="CA257" i="10" s="1"/>
  <c r="G56" i="10" s="1"/>
  <c r="C280" i="10"/>
  <c r="CA280" i="10" s="1"/>
  <c r="G79" i="10" s="1"/>
  <c r="C287" i="10"/>
  <c r="CA287" i="10" s="1"/>
  <c r="G86" i="10" s="1"/>
  <c r="H86" i="10" s="1"/>
  <c r="C293" i="10"/>
  <c r="CA293" i="10" s="1"/>
  <c r="G92" i="10" s="1"/>
  <c r="C237" i="10"/>
  <c r="CA237" i="10" s="1"/>
  <c r="G36" i="10" s="1"/>
  <c r="H36" i="10" s="1"/>
  <c r="C304" i="10"/>
  <c r="CA304" i="10" s="1"/>
  <c r="G103" i="10" s="1"/>
  <c r="C235" i="10"/>
  <c r="CA235" i="10" s="1"/>
  <c r="G34" i="10" s="1"/>
  <c r="C288" i="10"/>
  <c r="CA288" i="10" s="1"/>
  <c r="G87" i="10" s="1"/>
  <c r="C300" i="10"/>
  <c r="CA300" i="10" s="1"/>
  <c r="G99" i="10" s="1"/>
  <c r="C290" i="10"/>
  <c r="CA290" i="10" s="1"/>
  <c r="G89" i="10" s="1"/>
  <c r="C284" i="10"/>
  <c r="CA284" i="10" s="1"/>
  <c r="G83" i="10" s="1"/>
  <c r="H83" i="10" s="1"/>
  <c r="C289" i="10"/>
  <c r="CA289" i="10" s="1"/>
  <c r="G88" i="10" s="1"/>
  <c r="C278" i="10"/>
  <c r="CA278" i="10" s="1"/>
  <c r="G77" i="10" s="1"/>
  <c r="C301" i="10"/>
  <c r="CA301" i="10" s="1"/>
  <c r="G100" i="10" s="1"/>
  <c r="CA321" i="10"/>
  <c r="C332" i="10"/>
  <c r="CA332" i="10" s="1"/>
  <c r="J37" i="10" s="1"/>
  <c r="C325" i="10"/>
  <c r="CA325" i="10" s="1"/>
  <c r="J30" i="10" s="1"/>
  <c r="C331" i="10"/>
  <c r="CA331" i="10" s="1"/>
  <c r="J36" i="10" s="1"/>
  <c r="C329" i="10"/>
  <c r="CA329" i="10" s="1"/>
  <c r="J34" i="10" s="1"/>
  <c r="C362" i="10"/>
  <c r="CA362" i="10" s="1"/>
  <c r="J67" i="10" s="1"/>
  <c r="C398" i="10"/>
  <c r="CA398" i="10" s="1"/>
  <c r="J103" i="10" s="1"/>
  <c r="C391" i="10"/>
  <c r="CA391" i="10" s="1"/>
  <c r="J96" i="10" s="1"/>
  <c r="AN28" i="10"/>
  <c r="O28" i="10" s="1"/>
  <c r="C386" i="10"/>
  <c r="CA386" i="10" s="1"/>
  <c r="J91" i="10" s="1"/>
  <c r="C376" i="10"/>
  <c r="CA376" i="10" s="1"/>
  <c r="J81" i="10" s="1"/>
  <c r="C375" i="10"/>
  <c r="CA375" i="10" s="1"/>
  <c r="J80" i="10" s="1"/>
  <c r="C361" i="10"/>
  <c r="CA361" i="10" s="1"/>
  <c r="J66" i="10" s="1"/>
  <c r="C351" i="10"/>
  <c r="CA351" i="10" s="1"/>
  <c r="J56" i="10" s="1"/>
  <c r="C327" i="10"/>
  <c r="CA327" i="10" s="1"/>
  <c r="J32" i="10" s="1"/>
  <c r="C338" i="10"/>
  <c r="CA338" i="10" s="1"/>
  <c r="J43" i="10" s="1"/>
  <c r="C153" i="10"/>
  <c r="CA153" i="10" s="1"/>
  <c r="F44" i="10" s="1"/>
  <c r="C157" i="10"/>
  <c r="CA157" i="10" s="1"/>
  <c r="F48" i="10" s="1"/>
  <c r="C150" i="10"/>
  <c r="CA150" i="10" s="1"/>
  <c r="F41" i="10" s="1"/>
  <c r="C154" i="10"/>
  <c r="CA154" i="10" s="1"/>
  <c r="F45" i="10" s="1"/>
  <c r="C160" i="10"/>
  <c r="CA160" i="10" s="1"/>
  <c r="F51" i="10" s="1"/>
  <c r="C156" i="10"/>
  <c r="CA156" i="10" s="1"/>
  <c r="F47" i="10" s="1"/>
  <c r="C188" i="10"/>
  <c r="CA188" i="10" s="1"/>
  <c r="F79" i="10" s="1"/>
  <c r="C138" i="10"/>
  <c r="CA138" i="10" s="1"/>
  <c r="F29" i="10" s="1"/>
  <c r="C164" i="10"/>
  <c r="CA164" i="10" s="1"/>
  <c r="F55" i="10" s="1"/>
  <c r="C204" i="10"/>
  <c r="CA204" i="10" s="1"/>
  <c r="F95" i="10" s="1"/>
  <c r="C208" i="10"/>
  <c r="CA208" i="10" s="1"/>
  <c r="F99" i="10" s="1"/>
  <c r="C209" i="10"/>
  <c r="CA209" i="10" s="1"/>
  <c r="F100" i="10" s="1"/>
  <c r="C148" i="10"/>
  <c r="CA148" i="10" s="1"/>
  <c r="F39" i="10" s="1"/>
  <c r="C183" i="10"/>
  <c r="CA183" i="10" s="1"/>
  <c r="F74" i="10" s="1"/>
  <c r="C186" i="10"/>
  <c r="CA186" i="10" s="1"/>
  <c r="F77" i="10" s="1"/>
  <c r="C199" i="10"/>
  <c r="CA199" i="10" s="1"/>
  <c r="F90" i="10" s="1"/>
  <c r="C172" i="10"/>
  <c r="CA172" i="10" s="1"/>
  <c r="F63" i="10" s="1"/>
  <c r="C201" i="10"/>
  <c r="CA201" i="10" s="1"/>
  <c r="F92" i="10" s="1"/>
  <c r="C205" i="10"/>
  <c r="CA205" i="10" s="1"/>
  <c r="F96" i="10" s="1"/>
  <c r="C211" i="10"/>
  <c r="CA211" i="10" s="1"/>
  <c r="F102" i="10" s="1"/>
  <c r="C167" i="10"/>
  <c r="CA167" i="10" s="1"/>
  <c r="F58" i="10" s="1"/>
  <c r="C193" i="10"/>
  <c r="CA193" i="10" s="1"/>
  <c r="F84" i="10" s="1"/>
  <c r="C177" i="10"/>
  <c r="CA177" i="10" s="1"/>
  <c r="F68" i="10" s="1"/>
  <c r="C395" i="10"/>
  <c r="CA395" i="10" s="1"/>
  <c r="J100" i="10" s="1"/>
  <c r="C390" i="10"/>
  <c r="CA390" i="10" s="1"/>
  <c r="J95" i="10" s="1"/>
  <c r="C363" i="10"/>
  <c r="CA363" i="10" s="1"/>
  <c r="J68" i="10" s="1"/>
  <c r="C355" i="10"/>
  <c r="CA355" i="10" s="1"/>
  <c r="J60" i="10" s="1"/>
  <c r="C345" i="10"/>
  <c r="CA345" i="10" s="1"/>
  <c r="J50" i="10" s="1"/>
  <c r="C334" i="10"/>
  <c r="CA334" i="10" s="1"/>
  <c r="J39" i="10" s="1"/>
  <c r="C339" i="10"/>
  <c r="CA339" i="10" s="1"/>
  <c r="J44" i="10" s="1"/>
  <c r="C142" i="10"/>
  <c r="CA142" i="10" s="1"/>
  <c r="F33" i="10" s="1"/>
  <c r="C202" i="10"/>
  <c r="CA202" i="10" s="1"/>
  <c r="F93" i="10" s="1"/>
  <c r="C200" i="10"/>
  <c r="CA200" i="10" s="1"/>
  <c r="F91" i="10" s="1"/>
  <c r="C198" i="10"/>
  <c r="CA198" i="10" s="1"/>
  <c r="F89" i="10" s="1"/>
  <c r="C196" i="10"/>
  <c r="CA196" i="10" s="1"/>
  <c r="F87" i="10" s="1"/>
  <c r="C171" i="10"/>
  <c r="CA171" i="10" s="1"/>
  <c r="F62" i="10" s="1"/>
  <c r="C137" i="10"/>
  <c r="C381" i="10"/>
  <c r="CA381" i="10" s="1"/>
  <c r="J86" i="10" s="1"/>
  <c r="C341" i="10"/>
  <c r="CA341" i="10" s="1"/>
  <c r="J46" i="10" s="1"/>
  <c r="C360" i="10"/>
  <c r="CA360" i="10" s="1"/>
  <c r="J65" i="10" s="1"/>
  <c r="C180" i="10"/>
  <c r="CA180" i="10" s="1"/>
  <c r="F71" i="10" s="1"/>
  <c r="C149" i="10"/>
  <c r="CA149" i="10" s="1"/>
  <c r="F40" i="10" s="1"/>
  <c r="C165" i="10"/>
  <c r="CA165" i="10" s="1"/>
  <c r="F56" i="10" s="1"/>
  <c r="C146" i="10"/>
  <c r="CA146" i="10" s="1"/>
  <c r="F37" i="10" s="1"/>
  <c r="H37" i="10" s="1"/>
  <c r="C340" i="10"/>
  <c r="CA340" i="10" s="1"/>
  <c r="J45" i="10" s="1"/>
  <c r="C392" i="10"/>
  <c r="CA392" i="10" s="1"/>
  <c r="J97" i="10" s="1"/>
  <c r="C378" i="10"/>
  <c r="CA378" i="10" s="1"/>
  <c r="J83" i="10" s="1"/>
  <c r="C349" i="10"/>
  <c r="CA349" i="10" s="1"/>
  <c r="J54" i="10" s="1"/>
  <c r="C347" i="10"/>
  <c r="CA347" i="10" s="1"/>
  <c r="J52" i="10" s="1"/>
  <c r="C163" i="10"/>
  <c r="CA163" i="10" s="1"/>
  <c r="F54" i="10" s="1"/>
  <c r="C382" i="10"/>
  <c r="CA382" i="10" s="1"/>
  <c r="J87" i="10" s="1"/>
  <c r="C379" i="10"/>
  <c r="CA379" i="10" s="1"/>
  <c r="J84" i="10" s="1"/>
  <c r="C372" i="10"/>
  <c r="CA372" i="10" s="1"/>
  <c r="J77" i="10" s="1"/>
  <c r="C342" i="10"/>
  <c r="CA342" i="10" s="1"/>
  <c r="J47" i="10" s="1"/>
  <c r="C337" i="10"/>
  <c r="CA337" i="10" s="1"/>
  <c r="J42" i="10" s="1"/>
  <c r="C189" i="10"/>
  <c r="CA189" i="10" s="1"/>
  <c r="F80" i="10" s="1"/>
  <c r="C178" i="10"/>
  <c r="CA178" i="10" s="1"/>
  <c r="F69" i="10" s="1"/>
  <c r="C352" i="10"/>
  <c r="CA352" i="10" s="1"/>
  <c r="J57" i="10" s="1"/>
  <c r="C191" i="10"/>
  <c r="CA191" i="10" s="1"/>
  <c r="F82" i="10" s="1"/>
  <c r="C210" i="10"/>
  <c r="CA210" i="10" s="1"/>
  <c r="F101" i="10" s="1"/>
  <c r="C184" i="10"/>
  <c r="CA184" i="10" s="1"/>
  <c r="F75" i="10" s="1"/>
  <c r="C176" i="10"/>
  <c r="CA176" i="10" s="1"/>
  <c r="F67" i="10" s="1"/>
  <c r="C173" i="10"/>
  <c r="CA173" i="10" s="1"/>
  <c r="F64" i="10" s="1"/>
  <c r="H66" i="10" l="1"/>
  <c r="H93" i="10"/>
  <c r="H90" i="10"/>
  <c r="H53" i="10"/>
  <c r="H54" i="10"/>
  <c r="H84" i="10"/>
  <c r="H76" i="10"/>
  <c r="H46" i="10"/>
  <c r="H40" i="10"/>
  <c r="H88" i="10"/>
  <c r="H33" i="10"/>
  <c r="H79" i="10"/>
  <c r="H69" i="10"/>
  <c r="H44" i="10"/>
  <c r="H30" i="10"/>
  <c r="H87" i="10"/>
  <c r="H68" i="10"/>
  <c r="H96" i="10"/>
  <c r="H41" i="10"/>
  <c r="H32" i="10"/>
  <c r="H80" i="10"/>
  <c r="H100" i="10"/>
  <c r="H34" i="10"/>
  <c r="H61" i="10"/>
  <c r="H94" i="10"/>
  <c r="H78" i="10"/>
  <c r="H92" i="10"/>
  <c r="H47" i="10"/>
  <c r="H98" i="10"/>
  <c r="H70" i="10"/>
  <c r="H59" i="10"/>
  <c r="H64" i="10"/>
  <c r="H91" i="10"/>
  <c r="H58" i="10"/>
  <c r="H67" i="10"/>
  <c r="H74" i="10"/>
  <c r="H95" i="10"/>
  <c r="H103" i="10"/>
  <c r="H73" i="10"/>
  <c r="H57" i="10"/>
  <c r="H72" i="10"/>
  <c r="H101" i="10"/>
  <c r="H62" i="10"/>
  <c r="H49" i="10"/>
  <c r="H50" i="10"/>
  <c r="H35" i="10"/>
  <c r="H89" i="10"/>
  <c r="H48" i="10"/>
  <c r="H42" i="10"/>
  <c r="AN29" i="10"/>
  <c r="O29" i="10" s="1"/>
  <c r="H71" i="10"/>
  <c r="H63" i="10"/>
  <c r="H39" i="10"/>
  <c r="H97" i="10"/>
  <c r="E29" i="10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H75" i="10"/>
  <c r="H45" i="10"/>
  <c r="H85" i="10"/>
  <c r="H38" i="10"/>
  <c r="H65" i="10"/>
  <c r="H102" i="10"/>
  <c r="H29" i="10"/>
  <c r="H82" i="10"/>
  <c r="H56" i="10"/>
  <c r="H77" i="10"/>
  <c r="H99" i="10"/>
  <c r="CA229" i="10"/>
  <c r="C306" i="10"/>
  <c r="CA400" i="10"/>
  <c r="C400" i="10"/>
  <c r="J24" i="10"/>
  <c r="C214" i="10"/>
  <c r="CA137" i="10"/>
  <c r="H55" i="10"/>
  <c r="H51" i="10"/>
  <c r="AN30" i="10" l="1"/>
  <c r="F28" i="10"/>
  <c r="CA214" i="10"/>
  <c r="CA306" i="10"/>
  <c r="G28" i="10"/>
  <c r="G24" i="10" s="1"/>
  <c r="O30" i="10" l="1"/>
  <c r="AN31" i="10"/>
  <c r="H28" i="10"/>
  <c r="F24" i="10"/>
  <c r="O31" i="10" l="1"/>
  <c r="AN32" i="10"/>
  <c r="H24" i="10"/>
  <c r="I28" i="10"/>
  <c r="AN33" i="10" l="1"/>
  <c r="O32" i="10"/>
  <c r="K28" i="10"/>
  <c r="D29" i="10"/>
  <c r="I29" i="10" s="1"/>
  <c r="O33" i="10" l="1"/>
  <c r="AN34" i="10"/>
  <c r="L28" i="10"/>
  <c r="M28" i="10"/>
  <c r="K29" i="10"/>
  <c r="D30" i="10"/>
  <c r="I30" i="10" s="1"/>
  <c r="O34" i="10" l="1"/>
  <c r="AN35" i="10"/>
  <c r="D31" i="10"/>
  <c r="I31" i="10" s="1"/>
  <c r="K30" i="10"/>
  <c r="L29" i="10"/>
  <c r="M29" i="10"/>
  <c r="AL28" i="10"/>
  <c r="AL29" i="10" l="1"/>
  <c r="P29" i="10" s="1"/>
  <c r="O35" i="10"/>
  <c r="AN36" i="10"/>
  <c r="P28" i="10"/>
  <c r="L30" i="10"/>
  <c r="M30" i="10"/>
  <c r="K31" i="10"/>
  <c r="D32" i="10"/>
  <c r="I32" i="10" s="1"/>
  <c r="AL30" i="10" l="1"/>
  <c r="Q28" i="10"/>
  <c r="R28" i="10" s="1"/>
  <c r="O36" i="10"/>
  <c r="AN37" i="10"/>
  <c r="M31" i="10"/>
  <c r="L31" i="10"/>
  <c r="K32" i="10"/>
  <c r="D33" i="10"/>
  <c r="I33" i="10" s="1"/>
  <c r="Q29" i="10"/>
  <c r="P30" i="10"/>
  <c r="O37" i="10" l="1"/>
  <c r="AN38" i="10"/>
  <c r="S28" i="10"/>
  <c r="T28" i="10" s="1"/>
  <c r="AL31" i="10"/>
  <c r="Q30" i="10"/>
  <c r="R30" i="10" s="1"/>
  <c r="K33" i="10"/>
  <c r="D34" i="10"/>
  <c r="I34" i="10" s="1"/>
  <c r="L32" i="10"/>
  <c r="M32" i="10"/>
  <c r="R29" i="10"/>
  <c r="S29" i="10" s="1"/>
  <c r="U28" i="10" l="1"/>
  <c r="AE28" i="10"/>
  <c r="AG28" i="10" s="1"/>
  <c r="AG18" i="10" s="1"/>
  <c r="AG21" i="10" s="1"/>
  <c r="AH21" i="10" s="1"/>
  <c r="AN39" i="10"/>
  <c r="O38" i="10"/>
  <c r="U29" i="10"/>
  <c r="AE29" i="10"/>
  <c r="T29" i="10"/>
  <c r="G15" i="16"/>
  <c r="G15" i="9"/>
  <c r="L33" i="10"/>
  <c r="M33" i="10"/>
  <c r="AH28" i="10"/>
  <c r="P31" i="10"/>
  <c r="AL32" i="10"/>
  <c r="K34" i="10"/>
  <c r="D35" i="10"/>
  <c r="I35" i="10" s="1"/>
  <c r="S30" i="10"/>
  <c r="AN40" i="10" l="1"/>
  <c r="O39" i="10"/>
  <c r="T30" i="10"/>
  <c r="U30" i="10"/>
  <c r="AE30" i="10"/>
  <c r="K35" i="10"/>
  <c r="D36" i="10"/>
  <c r="I36" i="10" s="1"/>
  <c r="Q31" i="10"/>
  <c r="AL33" i="10"/>
  <c r="G18" i="9"/>
  <c r="H15" i="16"/>
  <c r="H18" i="16" s="1"/>
  <c r="H15" i="9"/>
  <c r="H18" i="9" s="1"/>
  <c r="M34" i="10"/>
  <c r="L34" i="10"/>
  <c r="AH29" i="10"/>
  <c r="AG29" i="10"/>
  <c r="P32" i="10"/>
  <c r="Q32" i="10" s="1"/>
  <c r="G18" i="16"/>
  <c r="AL34" i="10" l="1"/>
  <c r="AN41" i="10"/>
  <c r="O40" i="10"/>
  <c r="H34" i="9"/>
  <c r="H33" i="9"/>
  <c r="H30" i="9"/>
  <c r="H35" i="9"/>
  <c r="R31" i="10"/>
  <c r="S31" i="10" s="1"/>
  <c r="R32" i="10"/>
  <c r="S32" i="10" s="1"/>
  <c r="H30" i="16"/>
  <c r="H35" i="16"/>
  <c r="H33" i="16"/>
  <c r="H34" i="16"/>
  <c r="K36" i="10"/>
  <c r="D37" i="10"/>
  <c r="I37" i="10" s="1"/>
  <c r="I15" i="16"/>
  <c r="I15" i="9"/>
  <c r="I18" i="9" s="1"/>
  <c r="G34" i="16"/>
  <c r="G30" i="16"/>
  <c r="G33" i="16"/>
  <c r="G35" i="16"/>
  <c r="P34" i="10"/>
  <c r="Q34" i="10" s="1"/>
  <c r="G30" i="9"/>
  <c r="G35" i="9"/>
  <c r="G34" i="9"/>
  <c r="G33" i="9"/>
  <c r="P33" i="10"/>
  <c r="L35" i="10"/>
  <c r="M35" i="10"/>
  <c r="AG30" i="10"/>
  <c r="AH30" i="10"/>
  <c r="R34" i="10" l="1"/>
  <c r="S34" i="10" s="1"/>
  <c r="AL35" i="10"/>
  <c r="P35" i="10" s="1"/>
  <c r="Q33" i="10"/>
  <c r="R33" i="10" s="1"/>
  <c r="S33" i="10" s="1"/>
  <c r="O41" i="10"/>
  <c r="AN42" i="10"/>
  <c r="K37" i="10"/>
  <c r="D38" i="10"/>
  <c r="I38" i="10" s="1"/>
  <c r="I34" i="9"/>
  <c r="I30" i="9"/>
  <c r="I35" i="9"/>
  <c r="I33" i="9"/>
  <c r="T31" i="10"/>
  <c r="AE31" i="10"/>
  <c r="U31" i="10"/>
  <c r="I18" i="16"/>
  <c r="U32" i="10"/>
  <c r="AE32" i="10"/>
  <c r="T32" i="10"/>
  <c r="L36" i="10"/>
  <c r="M36" i="10"/>
  <c r="Q35" i="10" l="1"/>
  <c r="R35" i="10" s="1"/>
  <c r="S35" i="10" s="1"/>
  <c r="AE35" i="10" s="1"/>
  <c r="AL36" i="10"/>
  <c r="U34" i="10"/>
  <c r="T34" i="10"/>
  <c r="M15" i="16" s="1"/>
  <c r="M18" i="16" s="1"/>
  <c r="AE34" i="10"/>
  <c r="AH34" i="10" s="1"/>
  <c r="O42" i="10"/>
  <c r="AN43" i="10"/>
  <c r="U35" i="10"/>
  <c r="T35" i="10"/>
  <c r="P36" i="10"/>
  <c r="AE33" i="10"/>
  <c r="U33" i="10"/>
  <c r="T33" i="10"/>
  <c r="K15" i="16"/>
  <c r="K18" i="16" s="1"/>
  <c r="K15" i="9"/>
  <c r="K18" i="9" s="1"/>
  <c r="AH31" i="10"/>
  <c r="AG31" i="10"/>
  <c r="AG32" i="10"/>
  <c r="AH32" i="10"/>
  <c r="J15" i="16"/>
  <c r="J15" i="9"/>
  <c r="K38" i="10"/>
  <c r="D39" i="10"/>
  <c r="I39" i="10" s="1"/>
  <c r="I33" i="16"/>
  <c r="I30" i="16"/>
  <c r="I35" i="16"/>
  <c r="I34" i="16"/>
  <c r="L37" i="10"/>
  <c r="M37" i="10"/>
  <c r="AG34" i="10"/>
  <c r="M15" i="9" l="1"/>
  <c r="M18" i="9" s="1"/>
  <c r="AL37" i="10"/>
  <c r="P37" i="10" s="1"/>
  <c r="Q37" i="10" s="1"/>
  <c r="O43" i="10"/>
  <c r="AN44" i="10"/>
  <c r="M30" i="9"/>
  <c r="M35" i="9"/>
  <c r="AG33" i="10"/>
  <c r="AH33" i="10"/>
  <c r="AG35" i="10"/>
  <c r="AH35" i="10"/>
  <c r="Q36" i="10"/>
  <c r="N15" i="16"/>
  <c r="N18" i="16" s="1"/>
  <c r="N15" i="9"/>
  <c r="N18" i="9" s="1"/>
  <c r="K39" i="10"/>
  <c r="D40" i="10"/>
  <c r="I40" i="10" s="1"/>
  <c r="J18" i="9"/>
  <c r="K30" i="9"/>
  <c r="K34" i="9"/>
  <c r="K33" i="9"/>
  <c r="K35" i="9"/>
  <c r="L15" i="9"/>
  <c r="L18" i="9" s="1"/>
  <c r="L15" i="16"/>
  <c r="L18" i="16" s="1"/>
  <c r="M38" i="10"/>
  <c r="L38" i="10"/>
  <c r="J18" i="16"/>
  <c r="M35" i="16"/>
  <c r="M30" i="16"/>
  <c r="M34" i="16"/>
  <c r="M33" i="16"/>
  <c r="K34" i="16"/>
  <c r="K35" i="16"/>
  <c r="K33" i="16"/>
  <c r="K30" i="16"/>
  <c r="M33" i="9" l="1"/>
  <c r="M34" i="9"/>
  <c r="R37" i="10"/>
  <c r="S37" i="10" s="1"/>
  <c r="O44" i="10"/>
  <c r="AN45" i="10"/>
  <c r="L35" i="16"/>
  <c r="L33" i="16"/>
  <c r="L34" i="16"/>
  <c r="L30" i="16"/>
  <c r="K40" i="10"/>
  <c r="D41" i="10"/>
  <c r="I41" i="10" s="1"/>
  <c r="L33" i="9"/>
  <c r="L34" i="9"/>
  <c r="L30" i="9"/>
  <c r="L35" i="9"/>
  <c r="L39" i="10"/>
  <c r="M39" i="10"/>
  <c r="J34" i="16"/>
  <c r="J35" i="16"/>
  <c r="J33" i="16"/>
  <c r="J30" i="16"/>
  <c r="N30" i="9"/>
  <c r="N34" i="9"/>
  <c r="N35" i="9"/>
  <c r="N33" i="9"/>
  <c r="R36" i="10"/>
  <c r="S36" i="10" s="1"/>
  <c r="AL38" i="10"/>
  <c r="J35" i="9"/>
  <c r="J30" i="9"/>
  <c r="J33" i="9"/>
  <c r="J34" i="9"/>
  <c r="N35" i="16"/>
  <c r="N30" i="16"/>
  <c r="N33" i="16"/>
  <c r="N34" i="16"/>
  <c r="AL39" i="10" l="1"/>
  <c r="P39" i="10" s="1"/>
  <c r="U37" i="10"/>
  <c r="AE37" i="10"/>
  <c r="AG37" i="10" s="1"/>
  <c r="T37" i="10"/>
  <c r="P15" i="9" s="1"/>
  <c r="O45" i="10"/>
  <c r="AN46" i="10"/>
  <c r="T36" i="10"/>
  <c r="U36" i="10"/>
  <c r="AE36" i="10"/>
  <c r="K41" i="10"/>
  <c r="D42" i="10"/>
  <c r="I42" i="10" s="1"/>
  <c r="AH37" i="10"/>
  <c r="P38" i="10"/>
  <c r="L40" i="10"/>
  <c r="M40" i="10"/>
  <c r="P15" i="16" l="1"/>
  <c r="P18" i="16" s="1"/>
  <c r="P34" i="16" s="1"/>
  <c r="AL40" i="10"/>
  <c r="P40" i="10" s="1"/>
  <c r="Q40" i="10" s="1"/>
  <c r="Q38" i="10"/>
  <c r="R38" i="10" s="1"/>
  <c r="S38" i="10" s="1"/>
  <c r="Q39" i="10"/>
  <c r="O46" i="10"/>
  <c r="AN47" i="10"/>
  <c r="K42" i="10"/>
  <c r="D43" i="10"/>
  <c r="I43" i="10" s="1"/>
  <c r="P33" i="16"/>
  <c r="AH36" i="10"/>
  <c r="AG36" i="10"/>
  <c r="L41" i="10"/>
  <c r="M41" i="10"/>
  <c r="P18" i="9"/>
  <c r="O15" i="9"/>
  <c r="O15" i="16"/>
  <c r="P30" i="16" l="1"/>
  <c r="P35" i="16"/>
  <c r="AL41" i="10"/>
  <c r="R39" i="10"/>
  <c r="S39" i="10" s="1"/>
  <c r="O47" i="10"/>
  <c r="AN48" i="10"/>
  <c r="O18" i="9"/>
  <c r="S15" i="9"/>
  <c r="P30" i="9"/>
  <c r="P35" i="9"/>
  <c r="P33" i="9"/>
  <c r="P34" i="9"/>
  <c r="D44" i="10"/>
  <c r="I44" i="10" s="1"/>
  <c r="K43" i="10"/>
  <c r="R40" i="10"/>
  <c r="S40" i="10" s="1"/>
  <c r="O18" i="16"/>
  <c r="C15" i="16"/>
  <c r="S15" i="16"/>
  <c r="T38" i="10"/>
  <c r="U38" i="10"/>
  <c r="AE38" i="10"/>
  <c r="L42" i="10"/>
  <c r="M42" i="10"/>
  <c r="P41" i="10"/>
  <c r="C15" i="9"/>
  <c r="Q41" i="10" l="1"/>
  <c r="T39" i="10"/>
  <c r="AE39" i="10"/>
  <c r="U39" i="10"/>
  <c r="O48" i="10"/>
  <c r="AN49" i="10"/>
  <c r="R41" i="10"/>
  <c r="S41" i="10" s="1"/>
  <c r="AE41" i="10" s="1"/>
  <c r="T40" i="10"/>
  <c r="AE40" i="10"/>
  <c r="U40" i="10"/>
  <c r="M43" i="10"/>
  <c r="L43" i="10"/>
  <c r="AG38" i="10"/>
  <c r="AH38" i="10"/>
  <c r="K44" i="10"/>
  <c r="D45" i="10"/>
  <c r="I45" i="10" s="1"/>
  <c r="O33" i="16"/>
  <c r="O35" i="16"/>
  <c r="O30" i="16"/>
  <c r="O34" i="16"/>
  <c r="S18" i="16"/>
  <c r="C18" i="16"/>
  <c r="O30" i="9"/>
  <c r="O35" i="9"/>
  <c r="O33" i="9"/>
  <c r="O34" i="9"/>
  <c r="C18" i="9"/>
  <c r="S18" i="9"/>
  <c r="AL42" i="10"/>
  <c r="T41" i="10" l="1"/>
  <c r="AL43" i="10"/>
  <c r="U41" i="10"/>
  <c r="O49" i="10"/>
  <c r="AN50" i="10"/>
  <c r="AG39" i="10"/>
  <c r="AH39" i="10"/>
  <c r="P43" i="10"/>
  <c r="Q43" i="10" s="1"/>
  <c r="S34" i="9"/>
  <c r="C34" i="9"/>
  <c r="D6" i="15" s="1"/>
  <c r="C35" i="9"/>
  <c r="E6" i="15" s="1"/>
  <c r="S35" i="9"/>
  <c r="C30" i="16"/>
  <c r="P42" i="10"/>
  <c r="Q42" i="10" s="1"/>
  <c r="R42" i="10" s="1"/>
  <c r="C33" i="9"/>
  <c r="C6" i="15" s="1"/>
  <c r="S33" i="9"/>
  <c r="C30" i="9"/>
  <c r="S30" i="9"/>
  <c r="C34" i="16"/>
  <c r="D13" i="15" s="1"/>
  <c r="S34" i="16"/>
  <c r="C35" i="16"/>
  <c r="E13" i="15" s="1"/>
  <c r="S35" i="16"/>
  <c r="K45" i="10"/>
  <c r="D46" i="10"/>
  <c r="I46" i="10" s="1"/>
  <c r="AH41" i="10"/>
  <c r="AG41" i="10"/>
  <c r="AH40" i="10"/>
  <c r="AG40" i="10"/>
  <c r="S31" i="16"/>
  <c r="S33" i="16"/>
  <c r="C33" i="16"/>
  <c r="C13" i="15" s="1"/>
  <c r="L44" i="10"/>
  <c r="M44" i="10"/>
  <c r="AL44" i="10" l="1"/>
  <c r="P44" i="10" s="1"/>
  <c r="Q44" i="10" s="1"/>
  <c r="AN51" i="10"/>
  <c r="O50" i="10"/>
  <c r="R43" i="10"/>
  <c r="S43" i="10" s="1"/>
  <c r="T43" i="10" s="1"/>
  <c r="M45" i="10"/>
  <c r="L45" i="10"/>
  <c r="K46" i="10"/>
  <c r="D47" i="10"/>
  <c r="I47" i="10" s="1"/>
  <c r="S42" i="10"/>
  <c r="AE43" i="10" l="1"/>
  <c r="U43" i="10"/>
  <c r="O51" i="10"/>
  <c r="AN52" i="10"/>
  <c r="R44" i="10"/>
  <c r="S44" i="10" s="1"/>
  <c r="M46" i="10"/>
  <c r="L46" i="10"/>
  <c r="AH43" i="10"/>
  <c r="AG43" i="10"/>
  <c r="U42" i="10"/>
  <c r="T42" i="10"/>
  <c r="AE42" i="10"/>
  <c r="K47" i="10"/>
  <c r="D48" i="10"/>
  <c r="I48" i="10" s="1"/>
  <c r="AL45" i="10"/>
  <c r="T44" i="10" l="1"/>
  <c r="AE44" i="10"/>
  <c r="AH44" i="10" s="1"/>
  <c r="U44" i="10"/>
  <c r="O52" i="10"/>
  <c r="AN53" i="10"/>
  <c r="K48" i="10"/>
  <c r="D49" i="10"/>
  <c r="I49" i="10" s="1"/>
  <c r="P45" i="10"/>
  <c r="L47" i="10"/>
  <c r="M47" i="10"/>
  <c r="AH42" i="10"/>
  <c r="AG42" i="10"/>
  <c r="AL46" i="10"/>
  <c r="AG44" i="10"/>
  <c r="Q45" i="10" l="1"/>
  <c r="R45" i="10" s="1"/>
  <c r="S45" i="10" s="1"/>
  <c r="AN54" i="10"/>
  <c r="O53" i="10"/>
  <c r="K49" i="10"/>
  <c r="D50" i="10"/>
  <c r="I50" i="10" s="1"/>
  <c r="L48" i="10"/>
  <c r="M48" i="10"/>
  <c r="P46" i="10"/>
  <c r="Q46" i="10" s="1"/>
  <c r="AL47" i="10"/>
  <c r="O54" i="10" l="1"/>
  <c r="AN55" i="10"/>
  <c r="T45" i="10"/>
  <c r="U45" i="10"/>
  <c r="AE45" i="10"/>
  <c r="P47" i="10"/>
  <c r="Q47" i="10" s="1"/>
  <c r="R47" i="10" s="1"/>
  <c r="AL48" i="10"/>
  <c r="K50" i="10"/>
  <c r="D51" i="10"/>
  <c r="I51" i="10" s="1"/>
  <c r="R46" i="10"/>
  <c r="S46" i="10" s="1"/>
  <c r="M49" i="10"/>
  <c r="L49" i="10"/>
  <c r="AL49" i="10" l="1"/>
  <c r="P49" i="10" s="1"/>
  <c r="Q49" i="10" s="1"/>
  <c r="O55" i="10"/>
  <c r="AN56" i="10"/>
  <c r="AE46" i="10"/>
  <c r="T46" i="10"/>
  <c r="U46" i="10"/>
  <c r="M50" i="10"/>
  <c r="L50" i="10"/>
  <c r="AH45" i="10"/>
  <c r="AG45" i="10"/>
  <c r="K51" i="10"/>
  <c r="D52" i="10"/>
  <c r="I52" i="10" s="1"/>
  <c r="P48" i="10"/>
  <c r="Q48" i="10" s="1"/>
  <c r="R48" i="10" s="1"/>
  <c r="S47" i="10"/>
  <c r="R49" i="10" l="1"/>
  <c r="AL50" i="10"/>
  <c r="P50" i="10" s="1"/>
  <c r="Q50" i="10" s="1"/>
  <c r="S49" i="10"/>
  <c r="U49" i="10" s="1"/>
  <c r="O56" i="10"/>
  <c r="AN57" i="10"/>
  <c r="T47" i="10"/>
  <c r="AE47" i="10"/>
  <c r="U47" i="10"/>
  <c r="K52" i="10"/>
  <c r="D53" i="10"/>
  <c r="I53" i="10" s="1"/>
  <c r="L51" i="10"/>
  <c r="M51" i="10"/>
  <c r="S48" i="10"/>
  <c r="AG46" i="10"/>
  <c r="AH46" i="10"/>
  <c r="T49" i="10" l="1"/>
  <c r="AE49" i="10"/>
  <c r="AG49" i="10" s="1"/>
  <c r="O57" i="10"/>
  <c r="AN58" i="10"/>
  <c r="R50" i="10"/>
  <c r="S50" i="10" s="1"/>
  <c r="AH47" i="10"/>
  <c r="AG47" i="10"/>
  <c r="K53" i="10"/>
  <c r="D54" i="10"/>
  <c r="I54" i="10" s="1"/>
  <c r="M52" i="10"/>
  <c r="L52" i="10"/>
  <c r="AE48" i="10"/>
  <c r="U48" i="10"/>
  <c r="T48" i="10"/>
  <c r="AL51" i="10"/>
  <c r="AH49" i="10" l="1"/>
  <c r="AN59" i="10"/>
  <c r="O58" i="10"/>
  <c r="K54" i="10"/>
  <c r="D55" i="10"/>
  <c r="I55" i="10" s="1"/>
  <c r="AL52" i="10"/>
  <c r="M53" i="10"/>
  <c r="L53" i="10"/>
  <c r="AH48" i="10"/>
  <c r="AG48" i="10"/>
  <c r="U50" i="10"/>
  <c r="T50" i="10"/>
  <c r="AE50" i="10"/>
  <c r="P51" i="10"/>
  <c r="Q51" i="10" s="1"/>
  <c r="R51" i="10" s="1"/>
  <c r="O59" i="10" l="1"/>
  <c r="AN60" i="10"/>
  <c r="AL53" i="10"/>
  <c r="S51" i="10"/>
  <c r="K55" i="10"/>
  <c r="D56" i="10"/>
  <c r="I56" i="10" s="1"/>
  <c r="AH50" i="10"/>
  <c r="AG50" i="10"/>
  <c r="P52" i="10"/>
  <c r="Q52" i="10"/>
  <c r="R52" i="10" s="1"/>
  <c r="L54" i="10"/>
  <c r="M54" i="10"/>
  <c r="O60" i="10" l="1"/>
  <c r="AN61" i="10"/>
  <c r="U51" i="10"/>
  <c r="AE51" i="10"/>
  <c r="T51" i="10"/>
  <c r="K56" i="10"/>
  <c r="D57" i="10"/>
  <c r="I57" i="10" s="1"/>
  <c r="P53" i="10"/>
  <c r="S52" i="10"/>
  <c r="M55" i="10"/>
  <c r="L55" i="10"/>
  <c r="AL54" i="10"/>
  <c r="O61" i="10" l="1"/>
  <c r="AN62" i="10"/>
  <c r="AL55" i="10"/>
  <c r="P55" i="10" s="1"/>
  <c r="P54" i="10"/>
  <c r="Q54" i="10" s="1"/>
  <c r="Q53" i="10"/>
  <c r="M56" i="10"/>
  <c r="L56" i="10"/>
  <c r="T52" i="10"/>
  <c r="AE52" i="10"/>
  <c r="U52" i="10"/>
  <c r="AH51" i="10"/>
  <c r="AG51" i="10"/>
  <c r="K57" i="10"/>
  <c r="D58" i="10"/>
  <c r="I58" i="10" s="1"/>
  <c r="O62" i="10" l="1"/>
  <c r="AN63" i="10"/>
  <c r="L57" i="10"/>
  <c r="M57" i="10"/>
  <c r="R54" i="10"/>
  <c r="S54" i="10" s="1"/>
  <c r="AH52" i="10"/>
  <c r="AG52" i="10"/>
  <c r="AL56" i="10"/>
  <c r="Q55" i="10"/>
  <c r="R55" i="10" s="1"/>
  <c r="K58" i="10"/>
  <c r="D59" i="10"/>
  <c r="I59" i="10" s="1"/>
  <c r="R53" i="10"/>
  <c r="S53" i="10" s="1"/>
  <c r="O63" i="10" l="1"/>
  <c r="AN64" i="10"/>
  <c r="S55" i="10"/>
  <c r="U55" i="10" s="1"/>
  <c r="U53" i="10"/>
  <c r="T53" i="10"/>
  <c r="AE53" i="10"/>
  <c r="M58" i="10"/>
  <c r="L58" i="10"/>
  <c r="P56" i="10"/>
  <c r="Q56" i="10" s="1"/>
  <c r="R56" i="10" s="1"/>
  <c r="T54" i="10"/>
  <c r="AE54" i="10"/>
  <c r="U54" i="10"/>
  <c r="AL57" i="10"/>
  <c r="K59" i="10"/>
  <c r="D60" i="10"/>
  <c r="I60" i="10" s="1"/>
  <c r="T55" i="10" l="1"/>
  <c r="AE55" i="10"/>
  <c r="AG55" i="10" s="1"/>
  <c r="O64" i="10"/>
  <c r="AN65" i="10"/>
  <c r="AL58" i="10"/>
  <c r="P58" i="10" s="1"/>
  <c r="P57" i="10"/>
  <c r="K60" i="10"/>
  <c r="D61" i="10"/>
  <c r="I61" i="10" s="1"/>
  <c r="AH54" i="10"/>
  <c r="AG54" i="10"/>
  <c r="L59" i="10"/>
  <c r="M59" i="10"/>
  <c r="AH53" i="10"/>
  <c r="AG53" i="10"/>
  <c r="S56" i="10"/>
  <c r="AH55" i="10" l="1"/>
  <c r="Q58" i="10"/>
  <c r="R58" i="10" s="1"/>
  <c r="S58" i="10" s="1"/>
  <c r="T58" i="10" s="1"/>
  <c r="O65" i="10"/>
  <c r="AN66" i="10"/>
  <c r="AL59" i="10"/>
  <c r="M60" i="10"/>
  <c r="L60" i="10"/>
  <c r="P59" i="10"/>
  <c r="U56" i="10"/>
  <c r="T56" i="10"/>
  <c r="AE56" i="10"/>
  <c r="K61" i="10"/>
  <c r="D62" i="10"/>
  <c r="I62" i="10" s="1"/>
  <c r="Q57" i="10"/>
  <c r="R57" i="10" s="1"/>
  <c r="U58" i="10" l="1"/>
  <c r="Q59" i="10"/>
  <c r="R59" i="10" s="1"/>
  <c r="S59" i="10" s="1"/>
  <c r="AE58" i="10"/>
  <c r="AH58" i="10" s="1"/>
  <c r="O66" i="10"/>
  <c r="AN67" i="10"/>
  <c r="L61" i="10"/>
  <c r="M61" i="10"/>
  <c r="S57" i="10"/>
  <c r="K62" i="10"/>
  <c r="D63" i="10"/>
  <c r="I63" i="10" s="1"/>
  <c r="AG56" i="10"/>
  <c r="AH56" i="10"/>
  <c r="AL60" i="10"/>
  <c r="AE59" i="10" l="1"/>
  <c r="T59" i="10"/>
  <c r="U59" i="10"/>
  <c r="AG58" i="10"/>
  <c r="AL61" i="10"/>
  <c r="P61" i="10" s="1"/>
  <c r="Q61" i="10" s="1"/>
  <c r="R61" i="10" s="1"/>
  <c r="O67" i="10"/>
  <c r="AN68" i="10"/>
  <c r="P60" i="10"/>
  <c r="M62" i="10"/>
  <c r="L62" i="10"/>
  <c r="AH59" i="10"/>
  <c r="AG59" i="10"/>
  <c r="K63" i="10"/>
  <c r="D64" i="10"/>
  <c r="I64" i="10" s="1"/>
  <c r="U57" i="10"/>
  <c r="T57" i="10"/>
  <c r="AE57" i="10"/>
  <c r="O68" i="10" l="1"/>
  <c r="AN69" i="10"/>
  <c r="S61" i="10"/>
  <c r="K64" i="10"/>
  <c r="D65" i="10"/>
  <c r="I65" i="10" s="1"/>
  <c r="AG57" i="10"/>
  <c r="AH57" i="10"/>
  <c r="L63" i="10"/>
  <c r="M63" i="10"/>
  <c r="AL62" i="10"/>
  <c r="Q60" i="10"/>
  <c r="R60" i="10" s="1"/>
  <c r="O69" i="10" l="1"/>
  <c r="AN70" i="10"/>
  <c r="AL63" i="10"/>
  <c r="P63" i="10" s="1"/>
  <c r="Q63" i="10" s="1"/>
  <c r="P62" i="10"/>
  <c r="Q62" i="10" s="1"/>
  <c r="R62" i="10" s="1"/>
  <c r="U61" i="10"/>
  <c r="T61" i="10"/>
  <c r="AE61" i="10"/>
  <c r="S60" i="10"/>
  <c r="D66" i="10"/>
  <c r="I66" i="10" s="1"/>
  <c r="K65" i="10"/>
  <c r="M64" i="10"/>
  <c r="L64" i="10"/>
  <c r="O70" i="10" l="1"/>
  <c r="AN71" i="10"/>
  <c r="K66" i="10"/>
  <c r="D67" i="10"/>
  <c r="I67" i="10" s="1"/>
  <c r="AG61" i="10"/>
  <c r="AH61" i="10"/>
  <c r="U60" i="10"/>
  <c r="T60" i="10"/>
  <c r="AE60" i="10"/>
  <c r="M65" i="10"/>
  <c r="L65" i="10"/>
  <c r="R63" i="10"/>
  <c r="S63" i="10" s="1"/>
  <c r="AL64" i="10"/>
  <c r="S62" i="10"/>
  <c r="AL65" i="10" l="1"/>
  <c r="O71" i="10"/>
  <c r="AN72" i="10"/>
  <c r="T62" i="10"/>
  <c r="U62" i="10"/>
  <c r="AE62" i="10"/>
  <c r="T63" i="10"/>
  <c r="U63" i="10"/>
  <c r="AE63" i="10"/>
  <c r="AG60" i="10"/>
  <c r="AH60" i="10"/>
  <c r="P64" i="10"/>
  <c r="P65" i="10"/>
  <c r="Q65" i="10" s="1"/>
  <c r="R65" i="10" s="1"/>
  <c r="K67" i="10"/>
  <c r="D68" i="10"/>
  <c r="I68" i="10" s="1"/>
  <c r="M66" i="10"/>
  <c r="L66" i="10"/>
  <c r="O72" i="10" l="1"/>
  <c r="AN73" i="10"/>
  <c r="AH63" i="10"/>
  <c r="AG63" i="10"/>
  <c r="S65" i="10"/>
  <c r="K68" i="10"/>
  <c r="D69" i="10"/>
  <c r="I69" i="10" s="1"/>
  <c r="AL66" i="10"/>
  <c r="L67" i="10"/>
  <c r="M67" i="10"/>
  <c r="Q64" i="10"/>
  <c r="R64" i="10" s="1"/>
  <c r="AH62" i="10"/>
  <c r="AG62" i="10"/>
  <c r="AN74" i="10" l="1"/>
  <c r="O73" i="10"/>
  <c r="T65" i="10"/>
  <c r="AE65" i="10"/>
  <c r="U65" i="10"/>
  <c r="AL67" i="10"/>
  <c r="K69" i="10"/>
  <c r="D70" i="10"/>
  <c r="I70" i="10" s="1"/>
  <c r="P66" i="10"/>
  <c r="Q66" i="10" s="1"/>
  <c r="M68" i="10"/>
  <c r="L68" i="10"/>
  <c r="S64" i="10"/>
  <c r="AL68" i="10" l="1"/>
  <c r="P68" i="10" s="1"/>
  <c r="AN75" i="10"/>
  <c r="O74" i="10"/>
  <c r="U64" i="10"/>
  <c r="T64" i="10"/>
  <c r="AE64" i="10"/>
  <c r="K70" i="10"/>
  <c r="D71" i="10"/>
  <c r="I71" i="10" s="1"/>
  <c r="AG65" i="10"/>
  <c r="AH65" i="10"/>
  <c r="L69" i="10"/>
  <c r="M69" i="10"/>
  <c r="R66" i="10"/>
  <c r="S66" i="10" s="1"/>
  <c r="P67" i="10"/>
  <c r="Q67" i="10" s="1"/>
  <c r="AN76" i="10" l="1"/>
  <c r="O75" i="10"/>
  <c r="R67" i="10"/>
  <c r="S67" i="10" s="1"/>
  <c r="M70" i="10"/>
  <c r="L70" i="10"/>
  <c r="AL69" i="10"/>
  <c r="Q68" i="10"/>
  <c r="R68" i="10" s="1"/>
  <c r="T66" i="10"/>
  <c r="AE66" i="10"/>
  <c r="U66" i="10"/>
  <c r="AG64" i="10"/>
  <c r="AH64" i="10"/>
  <c r="K71" i="10"/>
  <c r="D72" i="10"/>
  <c r="I72" i="10" s="1"/>
  <c r="O76" i="10" l="1"/>
  <c r="AN77" i="10"/>
  <c r="T67" i="10"/>
  <c r="U67" i="10"/>
  <c r="AE67" i="10"/>
  <c r="AH66" i="10"/>
  <c r="AG66" i="10"/>
  <c r="S68" i="10"/>
  <c r="K72" i="10"/>
  <c r="D73" i="10"/>
  <c r="I73" i="10" s="1"/>
  <c r="P69" i="10"/>
  <c r="L71" i="10"/>
  <c r="M71" i="10"/>
  <c r="AL70" i="10"/>
  <c r="O77" i="10" l="1"/>
  <c r="AN78" i="10"/>
  <c r="AL71" i="10"/>
  <c r="K73" i="10"/>
  <c r="D74" i="10"/>
  <c r="I74" i="10" s="1"/>
  <c r="AG67" i="10"/>
  <c r="AH67" i="10"/>
  <c r="M72" i="10"/>
  <c r="L72" i="10"/>
  <c r="P70" i="10"/>
  <c r="Q70" i="10" s="1"/>
  <c r="R70" i="10" s="1"/>
  <c r="Q69" i="10"/>
  <c r="R69" i="10" s="1"/>
  <c r="U68" i="10"/>
  <c r="T68" i="10"/>
  <c r="AE68" i="10"/>
  <c r="S69" i="10" l="1"/>
  <c r="T69" i="10" s="1"/>
  <c r="O78" i="10"/>
  <c r="AN79" i="10"/>
  <c r="AH68" i="10"/>
  <c r="AG68" i="10"/>
  <c r="M73" i="10"/>
  <c r="L73" i="10"/>
  <c r="S70" i="10"/>
  <c r="P71" i="10"/>
  <c r="Q71" i="10" s="1"/>
  <c r="AL72" i="10"/>
  <c r="K74" i="10"/>
  <c r="D75" i="10"/>
  <c r="I75" i="10" s="1"/>
  <c r="AE69" i="10" l="1"/>
  <c r="AH69" i="10" s="1"/>
  <c r="U69" i="10"/>
  <c r="O79" i="10"/>
  <c r="AN80" i="10"/>
  <c r="L74" i="10"/>
  <c r="M74" i="10"/>
  <c r="U70" i="10"/>
  <c r="AE70" i="10"/>
  <c r="T70" i="10"/>
  <c r="P72" i="10"/>
  <c r="AL73" i="10"/>
  <c r="D76" i="10"/>
  <c r="I76" i="10" s="1"/>
  <c r="K75" i="10"/>
  <c r="R71" i="10"/>
  <c r="S71" i="10" s="1"/>
  <c r="AG69" i="10" l="1"/>
  <c r="AN81" i="10"/>
  <c r="O80" i="10"/>
  <c r="T71" i="10"/>
  <c r="U71" i="10"/>
  <c r="AE71" i="10"/>
  <c r="P73" i="10"/>
  <c r="Q73" i="10" s="1"/>
  <c r="K76" i="10"/>
  <c r="D77" i="10"/>
  <c r="I77" i="10" s="1"/>
  <c r="AH70" i="10"/>
  <c r="AG70" i="10"/>
  <c r="Q72" i="10"/>
  <c r="R72" i="10" s="1"/>
  <c r="L75" i="10"/>
  <c r="M75" i="10"/>
  <c r="AL74" i="10"/>
  <c r="AL75" i="10" l="1"/>
  <c r="P75" i="10" s="1"/>
  <c r="Q75" i="10" s="1"/>
  <c r="AN82" i="10"/>
  <c r="O81" i="10"/>
  <c r="P74" i="10"/>
  <c r="K77" i="10"/>
  <c r="D78" i="10"/>
  <c r="I78" i="10" s="1"/>
  <c r="L76" i="10"/>
  <c r="M76" i="10"/>
  <c r="AG71" i="10"/>
  <c r="AH71" i="10"/>
  <c r="S72" i="10"/>
  <c r="R73" i="10"/>
  <c r="S73" i="10" s="1"/>
  <c r="AN83" i="10" l="1"/>
  <c r="O82" i="10"/>
  <c r="U73" i="10"/>
  <c r="AE73" i="10"/>
  <c r="T73" i="10"/>
  <c r="R75" i="10"/>
  <c r="S75" i="10" s="1"/>
  <c r="K78" i="10"/>
  <c r="D79" i="10"/>
  <c r="I79" i="10" s="1"/>
  <c r="M77" i="10"/>
  <c r="L77" i="10"/>
  <c r="T72" i="10"/>
  <c r="U72" i="10"/>
  <c r="AE72" i="10"/>
  <c r="AL76" i="10"/>
  <c r="Q74" i="10"/>
  <c r="R74" i="10" s="1"/>
  <c r="O83" i="10" l="1"/>
  <c r="AN84" i="10"/>
  <c r="U75" i="10"/>
  <c r="T75" i="10"/>
  <c r="AE75" i="10"/>
  <c r="AG72" i="10"/>
  <c r="AH72" i="10"/>
  <c r="S74" i="10"/>
  <c r="L78" i="10"/>
  <c r="M78" i="10"/>
  <c r="AL77" i="10"/>
  <c r="AG73" i="10"/>
  <c r="AH73" i="10"/>
  <c r="P76" i="10"/>
  <c r="K79" i="10"/>
  <c r="D80" i="10"/>
  <c r="I80" i="10" s="1"/>
  <c r="O84" i="10" l="1"/>
  <c r="AN85" i="10"/>
  <c r="K80" i="10"/>
  <c r="D81" i="10"/>
  <c r="I81" i="10" s="1"/>
  <c r="Q76" i="10"/>
  <c r="R76" i="10" s="1"/>
  <c r="AL78" i="10"/>
  <c r="AH75" i="10"/>
  <c r="AG75" i="10"/>
  <c r="M79" i="10"/>
  <c r="L79" i="10"/>
  <c r="T74" i="10"/>
  <c r="U74" i="10"/>
  <c r="AE74" i="10"/>
  <c r="P77" i="10"/>
  <c r="AL79" i="10" l="1"/>
  <c r="P79" i="10" s="1"/>
  <c r="Q79" i="10" s="1"/>
  <c r="AN86" i="10"/>
  <c r="O85" i="10"/>
  <c r="S76" i="10"/>
  <c r="U76" i="10" s="1"/>
  <c r="P78" i="10"/>
  <c r="Q78" i="10" s="1"/>
  <c r="R78" i="10" s="1"/>
  <c r="K81" i="10"/>
  <c r="D82" i="10"/>
  <c r="I82" i="10" s="1"/>
  <c r="AG74" i="10"/>
  <c r="AH74" i="10"/>
  <c r="L80" i="10"/>
  <c r="M80" i="10"/>
  <c r="Q77" i="10"/>
  <c r="R77" i="10" s="1"/>
  <c r="S77" i="10" s="1"/>
  <c r="T76" i="10" l="1"/>
  <c r="R79" i="10"/>
  <c r="S79" i="10" s="1"/>
  <c r="U79" i="10" s="1"/>
  <c r="AL80" i="10"/>
  <c r="P80" i="10" s="1"/>
  <c r="AE76" i="10"/>
  <c r="AH76" i="10" s="1"/>
  <c r="O86" i="10"/>
  <c r="AN87" i="10"/>
  <c r="U77" i="10"/>
  <c r="T77" i="10"/>
  <c r="AE77" i="10"/>
  <c r="K82" i="10"/>
  <c r="D83" i="10"/>
  <c r="I83" i="10" s="1"/>
  <c r="M81" i="10"/>
  <c r="L81" i="10"/>
  <c r="S78" i="10"/>
  <c r="T79" i="10" l="1"/>
  <c r="Q80" i="10"/>
  <c r="R80" i="10" s="1"/>
  <c r="S80" i="10" s="1"/>
  <c r="AG76" i="10"/>
  <c r="AE79" i="10"/>
  <c r="AG79" i="10" s="1"/>
  <c r="AN88" i="10"/>
  <c r="O87" i="10"/>
  <c r="K83" i="10"/>
  <c r="D84" i="10"/>
  <c r="I84" i="10" s="1"/>
  <c r="AE78" i="10"/>
  <c r="U78" i="10"/>
  <c r="T78" i="10"/>
  <c r="AL81" i="10"/>
  <c r="M82" i="10"/>
  <c r="L82" i="10"/>
  <c r="AG77" i="10"/>
  <c r="AH77" i="10"/>
  <c r="AH79" i="10" l="1"/>
  <c r="O88" i="10"/>
  <c r="AN89" i="10"/>
  <c r="AG78" i="10"/>
  <c r="AH78" i="10"/>
  <c r="P81" i="10"/>
  <c r="Q81" i="10" s="1"/>
  <c r="R81" i="10" s="1"/>
  <c r="K84" i="10"/>
  <c r="D85" i="10"/>
  <c r="I85" i="10" s="1"/>
  <c r="L83" i="10"/>
  <c r="M83" i="10"/>
  <c r="AL82" i="10"/>
  <c r="U80" i="10"/>
  <c r="T80" i="10"/>
  <c r="AE80" i="10"/>
  <c r="O89" i="10" l="1"/>
  <c r="AN90" i="10"/>
  <c r="AG80" i="10"/>
  <c r="AH80" i="10"/>
  <c r="K85" i="10"/>
  <c r="D86" i="10"/>
  <c r="I86" i="10" s="1"/>
  <c r="M84" i="10"/>
  <c r="L84" i="10"/>
  <c r="P82" i="10"/>
  <c r="AL83" i="10"/>
  <c r="S81" i="10"/>
  <c r="O90" i="10" l="1"/>
  <c r="AN91" i="10"/>
  <c r="Q82" i="10"/>
  <c r="R82" i="10" s="1"/>
  <c r="K86" i="10"/>
  <c r="D87" i="10"/>
  <c r="I87" i="10" s="1"/>
  <c r="T81" i="10"/>
  <c r="U81" i="10"/>
  <c r="AE81" i="10"/>
  <c r="M85" i="10"/>
  <c r="L85" i="10"/>
  <c r="P83" i="10"/>
  <c r="AL84" i="10"/>
  <c r="AL85" i="10" l="1"/>
  <c r="P85" i="10" s="1"/>
  <c r="Q85" i="10" s="1"/>
  <c r="Q83" i="10"/>
  <c r="R83" i="10" s="1"/>
  <c r="O91" i="10"/>
  <c r="AN92" i="10"/>
  <c r="P84" i="10"/>
  <c r="Q84" i="10" s="1"/>
  <c r="AH81" i="10"/>
  <c r="AG81" i="10"/>
  <c r="M86" i="10"/>
  <c r="L86" i="10"/>
  <c r="D88" i="10"/>
  <c r="I88" i="10" s="1"/>
  <c r="K87" i="10"/>
  <c r="S82" i="10"/>
  <c r="R85" i="10" l="1"/>
  <c r="S85" i="10" s="1"/>
  <c r="T85" i="10" s="1"/>
  <c r="O92" i="10"/>
  <c r="AN93" i="10"/>
  <c r="S83" i="10"/>
  <c r="U83" i="10" s="1"/>
  <c r="M87" i="10"/>
  <c r="L87" i="10"/>
  <c r="K88" i="10"/>
  <c r="D89" i="10"/>
  <c r="I89" i="10" s="1"/>
  <c r="T82" i="10"/>
  <c r="U82" i="10"/>
  <c r="AE82" i="10"/>
  <c r="AL86" i="10"/>
  <c r="R84" i="10"/>
  <c r="S84" i="10" s="1"/>
  <c r="U85" i="10" l="1"/>
  <c r="T83" i="10"/>
  <c r="AE85" i="10"/>
  <c r="AH85" i="10" s="1"/>
  <c r="AE83" i="10"/>
  <c r="AG83" i="10" s="1"/>
  <c r="O93" i="10"/>
  <c r="AN94" i="10"/>
  <c r="U84" i="10"/>
  <c r="T84" i="10"/>
  <c r="AE84" i="10"/>
  <c r="P86" i="10"/>
  <c r="Q86" i="10" s="1"/>
  <c r="R86" i="10" s="1"/>
  <c r="AG82" i="10"/>
  <c r="AH82" i="10"/>
  <c r="K89" i="10"/>
  <c r="D90" i="10"/>
  <c r="I90" i="10" s="1"/>
  <c r="M88" i="10"/>
  <c r="L88" i="10"/>
  <c r="AL87" i="10"/>
  <c r="AG85" i="10" l="1"/>
  <c r="AH83" i="10"/>
  <c r="O94" i="10"/>
  <c r="AN95" i="10"/>
  <c r="P87" i="10"/>
  <c r="Q87" i="10" s="1"/>
  <c r="R87" i="10" s="1"/>
  <c r="AL88" i="10"/>
  <c r="AH84" i="10"/>
  <c r="AG84" i="10"/>
  <c r="K90" i="10"/>
  <c r="D91" i="10"/>
  <c r="I91" i="10" s="1"/>
  <c r="M89" i="10"/>
  <c r="L89" i="10"/>
  <c r="S86" i="10"/>
  <c r="AN96" i="10" l="1"/>
  <c r="O95" i="10"/>
  <c r="P88" i="10"/>
  <c r="D92" i="10"/>
  <c r="I92" i="10" s="1"/>
  <c r="K91" i="10"/>
  <c r="U86" i="10"/>
  <c r="AE86" i="10"/>
  <c r="T86" i="10"/>
  <c r="M90" i="10"/>
  <c r="L90" i="10"/>
  <c r="AL89" i="10"/>
  <c r="S87" i="10"/>
  <c r="O96" i="10" l="1"/>
  <c r="AN97" i="10"/>
  <c r="P89" i="10"/>
  <c r="AG86" i="10"/>
  <c r="AH86" i="10"/>
  <c r="U87" i="10"/>
  <c r="AE87" i="10"/>
  <c r="T87" i="10"/>
  <c r="AL90" i="10"/>
  <c r="L91" i="10"/>
  <c r="M91" i="10"/>
  <c r="K92" i="10"/>
  <c r="D93" i="10"/>
  <c r="I93" i="10" s="1"/>
  <c r="Q88" i="10"/>
  <c r="R88" i="10" s="1"/>
  <c r="S88" i="10" s="1"/>
  <c r="AN98" i="10" l="1"/>
  <c r="O97" i="10"/>
  <c r="Q89" i="10"/>
  <c r="R89" i="10" s="1"/>
  <c r="S89" i="10" s="1"/>
  <c r="AL91" i="10"/>
  <c r="P91" i="10" s="1"/>
  <c r="U88" i="10"/>
  <c r="AE88" i="10"/>
  <c r="T88" i="10"/>
  <c r="K93" i="10"/>
  <c r="D94" i="10"/>
  <c r="I94" i="10" s="1"/>
  <c r="P90" i="10"/>
  <c r="M92" i="10"/>
  <c r="L92" i="10"/>
  <c r="AG87" i="10"/>
  <c r="AH87" i="10"/>
  <c r="AL92" i="10" l="1"/>
  <c r="P92" i="10" s="1"/>
  <c r="Q92" i="10" s="1"/>
  <c r="R92" i="10" s="1"/>
  <c r="S92" i="10" s="1"/>
  <c r="Q90" i="10"/>
  <c r="R90" i="10" s="1"/>
  <c r="S90" i="10" s="1"/>
  <c r="O98" i="10"/>
  <c r="AN99" i="10"/>
  <c r="Q91" i="10"/>
  <c r="R91" i="10" s="1"/>
  <c r="L93" i="10"/>
  <c r="M93" i="10"/>
  <c r="T89" i="10"/>
  <c r="U89" i="10"/>
  <c r="AE89" i="10"/>
  <c r="AG88" i="10"/>
  <c r="AH88" i="10"/>
  <c r="K94" i="10"/>
  <c r="D95" i="10"/>
  <c r="I95" i="10" s="1"/>
  <c r="S91" i="10" l="1"/>
  <c r="AE91" i="10" s="1"/>
  <c r="AN100" i="10"/>
  <c r="O99" i="10"/>
  <c r="T92" i="10"/>
  <c r="AE92" i="10"/>
  <c r="U92" i="10"/>
  <c r="D96" i="10"/>
  <c r="I96" i="10" s="1"/>
  <c r="K95" i="10"/>
  <c r="M94" i="10"/>
  <c r="L94" i="10"/>
  <c r="U90" i="10"/>
  <c r="AE90" i="10"/>
  <c r="T90" i="10"/>
  <c r="AH89" i="10"/>
  <c r="AG89" i="10"/>
  <c r="AL93" i="10"/>
  <c r="T91" i="10" l="1"/>
  <c r="U91" i="10"/>
  <c r="AL94" i="10"/>
  <c r="P94" i="10" s="1"/>
  <c r="O100" i="10"/>
  <c r="AN101" i="10"/>
  <c r="M95" i="10"/>
  <c r="L95" i="10"/>
  <c r="AH91" i="10"/>
  <c r="AG91" i="10"/>
  <c r="P93" i="10"/>
  <c r="Q93" i="10" s="1"/>
  <c r="AH90" i="10"/>
  <c r="AG90" i="10"/>
  <c r="K96" i="10"/>
  <c r="D97" i="10"/>
  <c r="I97" i="10" s="1"/>
  <c r="AH92" i="10"/>
  <c r="AG92" i="10"/>
  <c r="AN102" i="10" l="1"/>
  <c r="O101" i="10"/>
  <c r="L96" i="10"/>
  <c r="M96" i="10"/>
  <c r="K97" i="10"/>
  <c r="D98" i="10"/>
  <c r="I98" i="10" s="1"/>
  <c r="Q94" i="10"/>
  <c r="R94" i="10" s="1"/>
  <c r="R93" i="10"/>
  <c r="S93" i="10" s="1"/>
  <c r="AL95" i="10"/>
  <c r="AL96" i="10" l="1"/>
  <c r="P96" i="10" s="1"/>
  <c r="O102" i="10"/>
  <c r="AN103" i="10"/>
  <c r="O103" i="10" s="1"/>
  <c r="O24" i="10" s="1"/>
  <c r="U93" i="10"/>
  <c r="AE93" i="10"/>
  <c r="T93" i="10"/>
  <c r="P95" i="10"/>
  <c r="Q95" i="10" s="1"/>
  <c r="R95" i="10" s="1"/>
  <c r="K98" i="10"/>
  <c r="D99" i="10"/>
  <c r="I99" i="10" s="1"/>
  <c r="L97" i="10"/>
  <c r="M97" i="10"/>
  <c r="S94" i="10"/>
  <c r="AL97" i="10" l="1"/>
  <c r="P97" i="10" s="1"/>
  <c r="Q97" i="10" s="1"/>
  <c r="K99" i="10"/>
  <c r="D100" i="10"/>
  <c r="I100" i="10" s="1"/>
  <c r="U94" i="10"/>
  <c r="AE94" i="10"/>
  <c r="T94" i="10"/>
  <c r="M98" i="10"/>
  <c r="L98" i="10"/>
  <c r="AH93" i="10"/>
  <c r="AG93" i="10"/>
  <c r="Q96" i="10"/>
  <c r="S95" i="10"/>
  <c r="AL98" i="10" l="1"/>
  <c r="P98" i="10" s="1"/>
  <c r="Q98" i="10" s="1"/>
  <c r="R97" i="10"/>
  <c r="S97" i="10" s="1"/>
  <c r="K100" i="10"/>
  <c r="D101" i="10"/>
  <c r="I101" i="10" s="1"/>
  <c r="L99" i="10"/>
  <c r="M99" i="10"/>
  <c r="AG94" i="10"/>
  <c r="AH94" i="10"/>
  <c r="R96" i="10"/>
  <c r="S96" i="10" s="1"/>
  <c r="T95" i="10"/>
  <c r="U95" i="10"/>
  <c r="AE95" i="10"/>
  <c r="R98" i="10" l="1"/>
  <c r="S98" i="10" s="1"/>
  <c r="AL99" i="10"/>
  <c r="U96" i="10"/>
  <c r="T96" i="10"/>
  <c r="AE96" i="10"/>
  <c r="AH95" i="10"/>
  <c r="AG95" i="10"/>
  <c r="L100" i="10"/>
  <c r="M100" i="10"/>
  <c r="T97" i="10"/>
  <c r="AE97" i="10"/>
  <c r="U97" i="10"/>
  <c r="K101" i="10"/>
  <c r="D102" i="10"/>
  <c r="I102" i="10" s="1"/>
  <c r="T98" i="10" l="1"/>
  <c r="AE98" i="10"/>
  <c r="AG98" i="10" s="1"/>
  <c r="U98" i="10"/>
  <c r="P99" i="10"/>
  <c r="Q99" i="10" s="1"/>
  <c r="AL100" i="10"/>
  <c r="P100" i="10" s="1"/>
  <c r="AG97" i="10"/>
  <c r="AH97" i="10"/>
  <c r="K102" i="10"/>
  <c r="D103" i="10"/>
  <c r="I103" i="10" s="1"/>
  <c r="K103" i="10" s="1"/>
  <c r="L101" i="10"/>
  <c r="M101" i="10"/>
  <c r="AH96" i="10"/>
  <c r="AG96" i="10"/>
  <c r="AH98" i="10" l="1"/>
  <c r="R99" i="10"/>
  <c r="S99" i="10" s="1"/>
  <c r="Q100" i="10"/>
  <c r="M103" i="10"/>
  <c r="L103" i="10"/>
  <c r="AL101" i="10"/>
  <c r="M102" i="10"/>
  <c r="L102" i="10"/>
  <c r="T99" i="10" l="1"/>
  <c r="U99" i="10"/>
  <c r="AE99" i="10"/>
  <c r="AL103" i="10"/>
  <c r="L24" i="10"/>
  <c r="AL102" i="10"/>
  <c r="R100" i="10"/>
  <c r="S100" i="10" s="1"/>
  <c r="P101" i="10"/>
  <c r="L15" i="10"/>
  <c r="L14" i="10" s="1"/>
  <c r="M24" i="10"/>
  <c r="AG99" i="10" l="1"/>
  <c r="AH99" i="10"/>
  <c r="T100" i="10"/>
  <c r="AE100" i="10"/>
  <c r="U100" i="10"/>
  <c r="P102" i="10"/>
  <c r="P103" i="10"/>
  <c r="Q103" i="10" s="1"/>
  <c r="Q101" i="10"/>
  <c r="R101" i="10" s="1"/>
  <c r="S101" i="10" l="1"/>
  <c r="P24" i="10"/>
  <c r="Q102" i="10"/>
  <c r="Q24" i="10" s="1"/>
  <c r="AH100" i="10"/>
  <c r="AG100" i="10"/>
  <c r="R103" i="10"/>
  <c r="R102" i="10" l="1"/>
  <c r="S102" i="10" s="1"/>
  <c r="T101" i="10"/>
  <c r="U101" i="10"/>
  <c r="AE101" i="10"/>
  <c r="R24" i="10"/>
  <c r="S103" i="10"/>
  <c r="AH101" i="10" l="1"/>
  <c r="AG101" i="10"/>
  <c r="T103" i="10"/>
  <c r="U103" i="10"/>
  <c r="AE103" i="10"/>
  <c r="S24" i="10"/>
  <c r="AE102" i="10"/>
  <c r="T102" i="10"/>
  <c r="U102" i="10"/>
  <c r="T24" i="10" l="1"/>
  <c r="AG102" i="10"/>
  <c r="AH102" i="10"/>
  <c r="AH103" i="10"/>
  <c r="AG103" i="10"/>
  <c r="AI28" i="10" l="1"/>
  <c r="L8" i="10"/>
  <c r="N8" i="10" l="1"/>
  <c r="L11" i="10"/>
  <c r="N10" i="10"/>
  <c r="AJ2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</authors>
  <commentList>
    <comment ref="C2" authorId="0" shapeId="0" xr:uid="{00000000-0006-0000-0600-000001000000}">
      <text>
        <r>
          <rPr>
            <sz val="9"/>
            <color indexed="81"/>
            <rFont val="Tahoma"/>
            <family val="2"/>
          </rPr>
          <t>Excludes AFUDC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 shapeId="0" xr:uid="{00000000-0006-0000-0600-000002000000}">
      <text>
        <r>
          <rPr>
            <sz val="9"/>
            <color indexed="81"/>
            <rFont val="Tahoma"/>
            <family val="2"/>
          </rPr>
          <t xml:space="preserve">2019 dollars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</authors>
  <commentList>
    <comment ref="C2" authorId="0" shapeId="0" xr:uid="{00000000-0006-0000-0700-000001000000}">
      <text>
        <r>
          <rPr>
            <sz val="9"/>
            <color indexed="81"/>
            <rFont val="Tahoma"/>
            <family val="2"/>
          </rPr>
          <t>Excludes AFUDC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2019 dollars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</authors>
  <commentList>
    <comment ref="C2" authorId="0" shapeId="0" xr:uid="{00000000-0006-0000-0800-000001000000}">
      <text>
        <r>
          <rPr>
            <sz val="9"/>
            <color indexed="81"/>
            <rFont val="Tahoma"/>
            <family val="2"/>
          </rPr>
          <t>Excludes AFUDC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 shapeId="0" xr:uid="{00000000-0006-0000-0800-000002000000}">
      <text>
        <r>
          <rPr>
            <sz val="9"/>
            <color indexed="81"/>
            <rFont val="Tahoma"/>
            <family val="2"/>
          </rPr>
          <t xml:space="preserve">2019 dollars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</authors>
  <commentList>
    <comment ref="C2" authorId="0" shapeId="0" xr:uid="{00000000-0006-0000-0900-000001000000}">
      <text>
        <r>
          <rPr>
            <sz val="9"/>
            <color indexed="81"/>
            <rFont val="Tahoma"/>
            <family val="2"/>
          </rPr>
          <t>Excludes AFUDC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 shapeId="0" xr:uid="{00000000-0006-0000-0900-000002000000}">
      <text>
        <r>
          <rPr>
            <sz val="9"/>
            <color indexed="81"/>
            <rFont val="Tahoma"/>
            <family val="2"/>
          </rPr>
          <t xml:space="preserve">2019 dollars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  <author>Gall, James</author>
  </authors>
  <commentList>
    <comment ref="C2" authorId="0" shapeId="0" xr:uid="{B3F2B6F6-E052-4A56-A93C-BB2FE8A104C2}">
      <text>
        <r>
          <rPr>
            <sz val="9"/>
            <color indexed="81"/>
            <rFont val="Tahoma"/>
            <family val="2"/>
          </rPr>
          <t>Excludes AFUDC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 shapeId="0" xr:uid="{9C52E8C5-0B29-41EB-8496-EBF4D119157D}">
      <text>
        <r>
          <rPr>
            <sz val="9"/>
            <color indexed="81"/>
            <rFont val="Tahoma"/>
            <family val="2"/>
          </rPr>
          <t xml:space="preserve">2019 dollars
</t>
        </r>
      </text>
    </comment>
    <comment ref="Q10" authorId="1" shapeId="0" xr:uid="{8C18DA20-51B4-4EE2-82AA-91E35598DCF6}">
      <text>
        <r>
          <rPr>
            <b/>
            <sz val="9"/>
            <color indexed="81"/>
            <rFont val="Tahoma"/>
            <family val="2"/>
          </rPr>
          <t>This is a partial year to account for partial year start in 2022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  <author>Gall, James</author>
  </authors>
  <commentList>
    <comment ref="C2" authorId="0" shapeId="0" xr:uid="{85AB4720-A096-42C5-A4D3-BAAFD13CB6BB}">
      <text>
        <r>
          <rPr>
            <sz val="9"/>
            <color indexed="81"/>
            <rFont val="Tahoma"/>
            <family val="2"/>
          </rPr>
          <t>Excludes AFUDC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 shapeId="0" xr:uid="{B7AC0019-8405-4817-BB7F-B7D6EEEDD4B6}">
      <text>
        <r>
          <rPr>
            <sz val="9"/>
            <color indexed="81"/>
            <rFont val="Tahoma"/>
            <family val="2"/>
          </rPr>
          <t xml:space="preserve">2019 dollars
</t>
        </r>
      </text>
    </comment>
    <comment ref="Q10" authorId="1" shapeId="0" xr:uid="{130FD762-16C3-469A-BB80-F16DA76A5081}">
      <text>
        <r>
          <rPr>
            <b/>
            <sz val="9"/>
            <color indexed="81"/>
            <rFont val="Tahoma"/>
            <family val="2"/>
          </rPr>
          <t>This is a partial year to account for partial year start in 2022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  <author>czvp1w</author>
  </authors>
  <commentList>
    <comment ref="D1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James Gall:</t>
        </r>
        <r>
          <rPr>
            <sz val="8"/>
            <color indexed="81"/>
            <rFont val="Tahoma"/>
            <family val="2"/>
          </rPr>
          <t xml:space="preserve">
Weighted Idaho Share
</t>
        </r>
      </text>
    </comment>
    <comment ref="M3" authorId="1" shapeId="0" xr:uid="{00000000-0006-0000-0A00-000002000000}">
      <text>
        <r>
          <rPr>
            <b/>
            <sz val="8"/>
            <color indexed="81"/>
            <rFont val="Tahoma"/>
            <family val="2"/>
          </rPr>
          <t>czvp1w: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update from WUTC case effective 1/1/16 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  <author>czvp1w</author>
  </authors>
  <commentList>
    <comment ref="D1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James Gall:</t>
        </r>
        <r>
          <rPr>
            <sz val="8"/>
            <color indexed="81"/>
            <rFont val="Tahoma"/>
            <family val="2"/>
          </rPr>
          <t xml:space="preserve">
Weighted Idaho Share
</t>
        </r>
      </text>
    </comment>
    <comment ref="M3" authorId="1" shapeId="0" xr:uid="{00000000-0006-0000-0B00-000002000000}">
      <text>
        <r>
          <rPr>
            <b/>
            <sz val="8"/>
            <color indexed="81"/>
            <rFont val="Tahoma"/>
            <family val="2"/>
          </rPr>
          <t>czvp1w: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update from WUTC case effective 1/1/16 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  <author>czvp1w</author>
  </authors>
  <commentList>
    <comment ref="D1" authorId="0" shapeId="0" xr:uid="{CD69F74C-A397-4127-9EED-62B94B53B1AC}">
      <text>
        <r>
          <rPr>
            <b/>
            <sz val="8"/>
            <color indexed="81"/>
            <rFont val="Tahoma"/>
            <family val="2"/>
          </rPr>
          <t>James Gall:</t>
        </r>
        <r>
          <rPr>
            <sz val="8"/>
            <color indexed="81"/>
            <rFont val="Tahoma"/>
            <family val="2"/>
          </rPr>
          <t xml:space="preserve">
Weighted Idaho Share
</t>
        </r>
      </text>
    </comment>
    <comment ref="M3" authorId="1" shapeId="0" xr:uid="{61AAA32E-AD7E-46B0-8413-B693C720D27F}">
      <text>
        <r>
          <rPr>
            <b/>
            <sz val="8"/>
            <color indexed="81"/>
            <rFont val="Tahoma"/>
            <family val="2"/>
          </rPr>
          <t>czvp1w: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UE-190334</t>
        </r>
      </text>
    </comment>
  </commentList>
</comments>
</file>

<file path=xl/sharedStrings.xml><?xml version="1.0" encoding="utf-8"?>
<sst xmlns="http://schemas.openxmlformats.org/spreadsheetml/2006/main" count="2894" uniqueCount="470">
  <si>
    <t>Functional Role</t>
  </si>
  <si>
    <t>Department</t>
  </si>
  <si>
    <t>FTE</t>
  </si>
  <si>
    <t>Consultant</t>
  </si>
  <si>
    <t>Power Supply</t>
  </si>
  <si>
    <t>ET</t>
  </si>
  <si>
    <t>PS</t>
  </si>
  <si>
    <t>Sys Op</t>
  </si>
  <si>
    <t>Sys Ops</t>
  </si>
  <si>
    <t>Settlement Analyst</t>
  </si>
  <si>
    <t>Compliance</t>
  </si>
  <si>
    <t>Technical Support - Nucleus/New Apps</t>
  </si>
  <si>
    <t>Sys Ops - SCADA and tech support</t>
  </si>
  <si>
    <t>Metering Engineer - design</t>
  </si>
  <si>
    <t>Metering and Controls Techs</t>
  </si>
  <si>
    <t xml:space="preserve">Transmission </t>
  </si>
  <si>
    <t>Legal support</t>
  </si>
  <si>
    <t>Legal</t>
  </si>
  <si>
    <t>Real-time scheduler - training/testing</t>
  </si>
  <si>
    <t>Controls Engineer - AGC design</t>
  </si>
  <si>
    <t>ET Infrastructure</t>
  </si>
  <si>
    <t>Contractor</t>
  </si>
  <si>
    <t>Settlement Support</t>
  </si>
  <si>
    <t>Overall Program Manager</t>
  </si>
  <si>
    <t>PI Engineer - data and screen development</t>
  </si>
  <si>
    <t>PI Support</t>
  </si>
  <si>
    <t>Environmental - GHG reporting</t>
  </si>
  <si>
    <t xml:space="preserve"> </t>
  </si>
  <si>
    <t>Environmental</t>
  </si>
  <si>
    <t>Project Management</t>
  </si>
  <si>
    <t>Comm Tech</t>
  </si>
  <si>
    <t>System Ops</t>
  </si>
  <si>
    <t>Settlements</t>
  </si>
  <si>
    <t>Technology Support</t>
  </si>
  <si>
    <t>?</t>
  </si>
  <si>
    <t>System Operator - market testing/training</t>
  </si>
  <si>
    <t>Contracts/Legal</t>
  </si>
  <si>
    <t>Contracts</t>
  </si>
  <si>
    <t xml:space="preserve">ET New App integration </t>
  </si>
  <si>
    <t>Integration support</t>
  </si>
  <si>
    <t>Metering and Controls Engineering Support</t>
  </si>
  <si>
    <t xml:space="preserve">Infrastructure / Tech support </t>
  </si>
  <si>
    <t>Generation Controls, Metering, Data</t>
  </si>
  <si>
    <t>Risk</t>
  </si>
  <si>
    <t>Optimization tool</t>
  </si>
  <si>
    <t>Technology Requirements</t>
  </si>
  <si>
    <t>PCE modifications</t>
  </si>
  <si>
    <t>RA or Risk</t>
  </si>
  <si>
    <t>Power Supply Lead</t>
  </si>
  <si>
    <t xml:space="preserve">Power Supply Analyst - bids, outage management </t>
  </si>
  <si>
    <t>Director support (contract negotiation, guidance, outreach)</t>
  </si>
  <si>
    <t>PS, Sys Ops, ET</t>
  </si>
  <si>
    <t>Duration (months)</t>
  </si>
  <si>
    <t>Time (%)</t>
  </si>
  <si>
    <t>Man Months Total</t>
  </si>
  <si>
    <t>Res Acctng</t>
  </si>
  <si>
    <t>Sys Ops - CAISO EIM desk</t>
  </si>
  <si>
    <t>Comm Engineer - Plant telemety</t>
  </si>
  <si>
    <t>Data Management - Data submittal, metering</t>
  </si>
  <si>
    <t>Hire Date</t>
  </si>
  <si>
    <t>Resource Accntg</t>
  </si>
  <si>
    <t>Sys Ops - Network model and support</t>
  </si>
  <si>
    <t>Avista Total</t>
  </si>
  <si>
    <t>Consultant Total</t>
  </si>
  <si>
    <t>Market Analyst - Integration/displays/testing (New)</t>
  </si>
  <si>
    <t xml:space="preserve">Training  </t>
  </si>
  <si>
    <t>Avista Employees</t>
  </si>
  <si>
    <t>All departments</t>
  </si>
  <si>
    <t>ET Nucleus ( 1 New)</t>
  </si>
  <si>
    <t>ET Tech support (PS, Sys Ops, Settlements) (1 New)</t>
  </si>
  <si>
    <t xml:space="preserve">Total </t>
  </si>
  <si>
    <t>Compliance - EQR and GHG</t>
  </si>
  <si>
    <t>18 months prior to go-live</t>
  </si>
  <si>
    <t>9 months prior to go-live</t>
  </si>
  <si>
    <t>Man Years Total</t>
  </si>
  <si>
    <t>12 months prior to go-live</t>
  </si>
  <si>
    <t>Settlement Analyst - support, testing (New)</t>
  </si>
  <si>
    <t>Data Analyst - Nucleus Team (New)</t>
  </si>
  <si>
    <t xml:space="preserve">Ops Engineer - network model </t>
  </si>
  <si>
    <t>Exisiting</t>
  </si>
  <si>
    <t>Microsoft Project</t>
  </si>
  <si>
    <t>New</t>
  </si>
  <si>
    <t>Evaluate</t>
  </si>
  <si>
    <t>RFP</t>
  </si>
  <si>
    <t>Nucleus or RFP</t>
  </si>
  <si>
    <t>Existing</t>
  </si>
  <si>
    <t>ADSS</t>
  </si>
  <si>
    <t>AREVA</t>
  </si>
  <si>
    <t>Peak RC or AREVA</t>
  </si>
  <si>
    <t>PI</t>
  </si>
  <si>
    <t xml:space="preserve">Meter data retrieval  </t>
  </si>
  <si>
    <t xml:space="preserve">Market data Base </t>
  </si>
  <si>
    <t xml:space="preserve">Program Management  </t>
  </si>
  <si>
    <t xml:space="preserve">Bidding tool (B2B) </t>
  </si>
  <si>
    <t xml:space="preserve">Data verification </t>
  </si>
  <si>
    <t>SCADA/telecomm network expansion</t>
  </si>
  <si>
    <t>Status</t>
  </si>
  <si>
    <t>Application</t>
  </si>
  <si>
    <t>Crow expansion (used by Sys Ops)</t>
  </si>
  <si>
    <t>OATI</t>
  </si>
  <si>
    <t xml:space="preserve">CAISO dispatch and other info (XML Listener)  </t>
  </si>
  <si>
    <t>SCADA or RFP</t>
  </si>
  <si>
    <t>Meter data submittal</t>
  </si>
  <si>
    <t>Capital (%)</t>
  </si>
  <si>
    <t>O&amp;M (%)</t>
  </si>
  <si>
    <t>Staffing for On-Going EIM Steady State Operation - All O&amp;M</t>
  </si>
  <si>
    <t xml:space="preserve">Compliance - EQR, filings support  </t>
  </si>
  <si>
    <t>Enterprise Technology (ET) Lead</t>
  </si>
  <si>
    <t>GPSS (Generation)</t>
  </si>
  <si>
    <t>Engineering</t>
  </si>
  <si>
    <t>System Ops Lead (SCADA)</t>
  </si>
  <si>
    <t xml:space="preserve">Market Analyst - Integration/business process </t>
  </si>
  <si>
    <t>Ops Engineer - outage, integration support (New)</t>
  </si>
  <si>
    <t>Settlement Analyst - Business process</t>
  </si>
  <si>
    <t>SCADA Engineer - SCADA, AGC, Metering, Displays (New)</t>
  </si>
  <si>
    <t>Project Total</t>
  </si>
  <si>
    <t>1 or 2</t>
  </si>
  <si>
    <t>0 or 1</t>
  </si>
  <si>
    <t>Market Analyst - Base schedule, hydro bidding</t>
  </si>
  <si>
    <t>Updated per conversation with Brian Holmes 8-4-17</t>
  </si>
  <si>
    <t>Resource Data - Plant managers, operators, engineers</t>
  </si>
  <si>
    <t>Training Lead - included in PM above</t>
  </si>
  <si>
    <t>10 to 13</t>
  </si>
  <si>
    <t xml:space="preserve">Project Manager </t>
  </si>
  <si>
    <t>Testing and Training Lead</t>
  </si>
  <si>
    <t>Tranmission Contracts - tariff changes, stakeholder process</t>
  </si>
  <si>
    <t>Contracts - CAISO</t>
  </si>
  <si>
    <t>Contracts - Technology</t>
  </si>
  <si>
    <t>Total</t>
  </si>
  <si>
    <t>Avista</t>
  </si>
  <si>
    <t>Contract</t>
  </si>
  <si>
    <t>Avista OH @ 75%</t>
  </si>
  <si>
    <t>SCADA Engineer - SCADA, AGC, Metering, Displays</t>
  </si>
  <si>
    <t>Annual</t>
  </si>
  <si>
    <t>Labor</t>
  </si>
  <si>
    <t>CAISO</t>
  </si>
  <si>
    <t>Apps/Tech</t>
  </si>
  <si>
    <t>Cost</t>
  </si>
  <si>
    <t>Hardware</t>
  </si>
  <si>
    <t>System Ops Tools</t>
  </si>
  <si>
    <t>Modify</t>
  </si>
  <si>
    <t xml:space="preserve">     Outage management </t>
  </si>
  <si>
    <t xml:space="preserve">     SCADA mods - AGC, metering, displays</t>
  </si>
  <si>
    <t xml:space="preserve">     PI displays</t>
  </si>
  <si>
    <t xml:space="preserve">     Real-time contingency analysis </t>
  </si>
  <si>
    <t xml:space="preserve">     Transmission scheduling</t>
  </si>
  <si>
    <t xml:space="preserve">     PCE modifications</t>
  </si>
  <si>
    <t xml:space="preserve">     Settlement tool (shadow) (B2B)</t>
  </si>
  <si>
    <t xml:space="preserve">     Settlement allocations - PoPUD</t>
  </si>
  <si>
    <t>Reporting - EQR, GHG</t>
  </si>
  <si>
    <t>Existing/New</t>
  </si>
  <si>
    <t>RFP?</t>
  </si>
  <si>
    <t>w/o Meter</t>
  </si>
  <si>
    <t>Annual Fee</t>
  </si>
  <si>
    <t xml:space="preserve">Maintenance fees </t>
  </si>
  <si>
    <t>All O&amp;M</t>
  </si>
  <si>
    <t>Staffing for EIM Implementation Phase (18 months)</t>
  </si>
  <si>
    <t xml:space="preserve">Capital  </t>
  </si>
  <si>
    <t xml:space="preserve"> O&amp;M </t>
  </si>
  <si>
    <t>Captial</t>
  </si>
  <si>
    <t>O&amp;M</t>
  </si>
  <si>
    <t>Total Labor without metering</t>
  </si>
  <si>
    <t>Total Labor</t>
  </si>
  <si>
    <t>Hardware/Software</t>
  </si>
  <si>
    <t>Total Project</t>
  </si>
  <si>
    <t>CAISO Fee</t>
  </si>
  <si>
    <t>EIM Cost Comparisons</t>
  </si>
  <si>
    <t>Technology</t>
  </si>
  <si>
    <t>NVE</t>
  </si>
  <si>
    <t>Pacificorp</t>
  </si>
  <si>
    <t>APS</t>
  </si>
  <si>
    <t>PSE</t>
  </si>
  <si>
    <t>PGE</t>
  </si>
  <si>
    <t>Idaho</t>
  </si>
  <si>
    <t>SMUD</t>
  </si>
  <si>
    <t>SRP</t>
  </si>
  <si>
    <t>Powerex</t>
  </si>
  <si>
    <t>LADWP</t>
  </si>
  <si>
    <t>Metering</t>
  </si>
  <si>
    <t>Other</t>
  </si>
  <si>
    <t>9/4/new desk</t>
  </si>
  <si>
    <t>FTE (New/Repurposed)</t>
  </si>
  <si>
    <t>8/2/no desk</t>
  </si>
  <si>
    <t>Base</t>
  </si>
  <si>
    <t xml:space="preserve">Range </t>
  </si>
  <si>
    <t>BA Load</t>
  </si>
  <si>
    <t>No desk</t>
  </si>
  <si>
    <t>Implementaton ($M)</t>
  </si>
  <si>
    <t>7.65 (1.90)</t>
  </si>
  <si>
    <t>Labor (Consultant)</t>
  </si>
  <si>
    <t>Notes</t>
  </si>
  <si>
    <t>Includes EMS</t>
  </si>
  <si>
    <t>Entity Tag</t>
  </si>
  <si>
    <t>Entity full name</t>
  </si>
  <si>
    <t>2015 Actuals</t>
  </si>
  <si>
    <t>2016 Actuals</t>
  </si>
  <si>
    <t>H1 2017 Actuals</t>
  </si>
  <si>
    <t>Study Min</t>
  </si>
  <si>
    <t>MAX</t>
  </si>
  <si>
    <t>CAISO PAC</t>
  </si>
  <si>
    <t>Pac</t>
  </si>
  <si>
    <t>NV Energy</t>
  </si>
  <si>
    <t>Puget Sound Energy</t>
  </si>
  <si>
    <t>Arizona Public Service</t>
  </si>
  <si>
    <t>Portland General Electric</t>
  </si>
  <si>
    <t>IPC</t>
  </si>
  <si>
    <t>Idaho Power Company</t>
  </si>
  <si>
    <t>SCL</t>
  </si>
  <si>
    <t xml:space="preserve">Seattle City Light </t>
  </si>
  <si>
    <t>CAISO Actual</t>
  </si>
  <si>
    <t>Pac Actual</t>
  </si>
  <si>
    <t>PAC</t>
  </si>
  <si>
    <t>NVE Actual</t>
  </si>
  <si>
    <t>APS Actual</t>
  </si>
  <si>
    <t>PSE Actual</t>
  </si>
  <si>
    <t>CHPD</t>
  </si>
  <si>
    <t>Annual Net EIM Benefits ($M)</t>
  </si>
  <si>
    <t>Estimates</t>
  </si>
  <si>
    <t>Utility Actual</t>
  </si>
  <si>
    <t>9.41 (2.40)</t>
  </si>
  <si>
    <t>Ongoing Costs (Estimates)</t>
  </si>
  <si>
    <t>Scenario</t>
  </si>
  <si>
    <t>Model</t>
  </si>
  <si>
    <t>Transmission (MW)</t>
  </si>
  <si>
    <t>Hydro share (%)</t>
  </si>
  <si>
    <t>Wind/solar share (%)</t>
  </si>
  <si>
    <t>Predicted Annual EIM Benefits (million 2017$ per year)</t>
  </si>
  <si>
    <t>Note: Avista labor assume 65% loader</t>
  </si>
  <si>
    <t>State Income Tax Rate ............</t>
  </si>
  <si>
    <t>Debt ...........................</t>
  </si>
  <si>
    <t>Gross Revenue</t>
  </si>
  <si>
    <t>Federal Income Tax Rate ........</t>
  </si>
  <si>
    <t>Preferred Stock .................</t>
  </si>
  <si>
    <t>Uncollectables</t>
  </si>
  <si>
    <t>Discount Factor ......................</t>
  </si>
  <si>
    <t>Common Equity ......................</t>
  </si>
  <si>
    <t>Commission Fees</t>
  </si>
  <si>
    <t>Capital Class ...........................</t>
  </si>
  <si>
    <t>(1) General Structures.</t>
  </si>
  <si>
    <t>Excise Tax</t>
  </si>
  <si>
    <t xml:space="preserve">(2) Generation, Transmission, </t>
  </si>
  <si>
    <t>Franchise Fees</t>
  </si>
  <si>
    <t xml:space="preserve">    and Distribution.</t>
  </si>
  <si>
    <t>ERSA</t>
  </si>
  <si>
    <t>(3) Other Equipment.</t>
  </si>
  <si>
    <t>IRR CALC</t>
  </si>
  <si>
    <t>-</t>
  </si>
  <si>
    <t>(4) Transportation Equipment.</t>
  </si>
  <si>
    <t>Principal ......................</t>
  </si>
  <si>
    <t>pv princ</t>
  </si>
  <si>
    <t>Misc. Revenue Items</t>
  </si>
  <si>
    <t>Book Life (Years) ..............</t>
  </si>
  <si>
    <t>Interest .......................</t>
  </si>
  <si>
    <t>pv lvlized margin</t>
  </si>
  <si>
    <t>Property Tax Rate ...............</t>
  </si>
  <si>
    <t>Term .............................</t>
  </si>
  <si>
    <t>IRR</t>
  </si>
  <si>
    <t>Before State Income Tax</t>
  </si>
  <si>
    <t>O&amp;M Escalation Factor ..........</t>
  </si>
  <si>
    <t>Levelized Gr. Mar. Requirement .......</t>
  </si>
  <si>
    <t>State Income Tax</t>
  </si>
  <si>
    <t>Oregon</t>
  </si>
  <si>
    <t>Washington</t>
  </si>
  <si>
    <t>Before Federal Income Tax</t>
  </si>
  <si>
    <t>Electric</t>
  </si>
  <si>
    <t>Lev ROE</t>
  </si>
  <si>
    <t>Federal Income Tax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</si>
  <si>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</si>
  <si>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</si>
  <si>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</si>
  <si>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</si>
  <si>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</si>
  <si>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</si>
  <si>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</si>
  <si>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</si>
  <si>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</si>
  <si>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</si>
  <si>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</si>
  <si>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</si>
  <si>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(ah)</t>
  </si>
  <si>
    <t>Gas</t>
  </si>
  <si>
    <t>NPV equity</t>
  </si>
  <si>
    <t>PV GM</t>
  </si>
  <si>
    <t>Conversion Factor</t>
  </si>
  <si>
    <t>......................................................................................................................................................................................................................</t>
  </si>
  <si>
    <t>TERM</t>
  </si>
  <si>
    <t xml:space="preserve">  Capital Additions</t>
  </si>
  <si>
    <t>pv of contribution to fixed costs</t>
  </si>
  <si>
    <t xml:space="preserve">  -----------------</t>
  </si>
  <si>
    <t>Rate</t>
  </si>
  <si>
    <t>Accum.</t>
  </si>
  <si>
    <t>Book Dep.</t>
  </si>
  <si>
    <t>Average</t>
  </si>
  <si>
    <t>Misc.</t>
  </si>
  <si>
    <t>State</t>
  </si>
  <si>
    <t>Federal</t>
  </si>
  <si>
    <t>Present Val</t>
  </si>
  <si>
    <t xml:space="preserve">ACTUAL </t>
  </si>
  <si>
    <t>LEVELIZED</t>
  </si>
  <si>
    <t>Inter.</t>
  </si>
  <si>
    <t>Tax</t>
  </si>
  <si>
    <t>Book</t>
  </si>
  <si>
    <t>on Tax</t>
  </si>
  <si>
    <t xml:space="preserve">Deferred </t>
  </si>
  <si>
    <t>Interest</t>
  </si>
  <si>
    <t>Equity</t>
  </si>
  <si>
    <t>O&amp;M &amp; A&amp;G</t>
  </si>
  <si>
    <t>Property</t>
  </si>
  <si>
    <t xml:space="preserve">Revenue </t>
  </si>
  <si>
    <t>Income</t>
  </si>
  <si>
    <t>Gross Marg</t>
  </si>
  <si>
    <t xml:space="preserve">ROR BY </t>
  </si>
  <si>
    <t>per kwh</t>
  </si>
  <si>
    <t>Revenue</t>
  </si>
  <si>
    <t>Net Book</t>
  </si>
  <si>
    <t>Basis</t>
  </si>
  <si>
    <t>BOP</t>
  </si>
  <si>
    <t>Deprec.</t>
  </si>
  <si>
    <t>Taxes</t>
  </si>
  <si>
    <t>EOP</t>
  </si>
  <si>
    <t>Expense</t>
  </si>
  <si>
    <t>Return</t>
  </si>
  <si>
    <t>Items</t>
  </si>
  <si>
    <t>Reqmnt</t>
  </si>
  <si>
    <t>YEAR</t>
  </si>
  <si>
    <t>levelized cont. to fixed costs</t>
  </si>
  <si>
    <t>Requirement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</si>
  <si>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</si>
  <si>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</si>
  <si>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</si>
  <si>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</si>
  <si>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</si>
  <si>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</si>
  <si>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</si>
  <si>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</si>
  <si>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</si>
  <si>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</si>
  <si>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</si>
  <si>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</si>
  <si>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</si>
  <si>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</si>
  <si>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</si>
  <si>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</si>
  <si>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</si>
  <si>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</si>
  <si>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</si>
  <si>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</si>
  <si>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</si>
  <si>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RES LOAD @</t>
  </si>
  <si>
    <t>ANNUAL</t>
  </si>
  <si>
    <t>CUMULATIVE</t>
  </si>
  <si>
    <t>Total =&gt;</t>
  </si>
  <si>
    <t>Offsets</t>
  </si>
  <si>
    <t>NEW</t>
  </si>
  <si>
    <t>CUML</t>
  </si>
  <si>
    <t>COMM</t>
  </si>
  <si>
    <t>TOTAL</t>
  </si>
  <si>
    <t>REVENUE</t>
  </si>
  <si>
    <t>ESTIMATED</t>
  </si>
  <si>
    <t>(SHORTFALL)</t>
  </si>
  <si>
    <t>Period</t>
  </si>
  <si>
    <t>YR</t>
  </si>
  <si>
    <t>CUST</t>
  </si>
  <si>
    <t xml:space="preserve"> KWH EA</t>
  </si>
  <si>
    <t>LOAD</t>
  </si>
  <si>
    <t>REQ</t>
  </si>
  <si>
    <t>MARGIN</t>
  </si>
  <si>
    <t>EXCESS</t>
  </si>
  <si>
    <t>=</t>
  </si>
  <si>
    <t>(a) Time Period in Years</t>
  </si>
  <si>
    <t>(b) Capital Additions Tax Basis</t>
  </si>
  <si>
    <t>(c) Capital Additions Book Basis</t>
  </si>
  <si>
    <t>(d) Rate Base Beginning of Period = Previous(i) + Previous(c)</t>
  </si>
  <si>
    <t>(e) Accumulated Depreciation = Previous(e) + (j)</t>
  </si>
  <si>
    <t>(f) Tax Depreciation = Modified ACRS Schedules Times The Tax Basis</t>
  </si>
  <si>
    <t>(g) Book Depreciation on Tax Basis = Straight Line Depreciation of Tax Basis</t>
  </si>
  <si>
    <t>(h) Deferred Taxes = [(f)-(g)] * Federal Income Tax Rate</t>
  </si>
  <si>
    <t>(i) Rate Base End of Period = (d) - (j) - (h)</t>
  </si>
  <si>
    <t>(j) Book Depreciation = Straight Line Per Book Life</t>
  </si>
  <si>
    <t>(k) Average Rate Base = [(d) + (i)] / 2</t>
  </si>
  <si>
    <t>(l) Interest Expense = Weighted Cost of Debt * (k)</t>
  </si>
  <si>
    <t>(m) Equity Return = [Weighted Cost of Preferred + Weighted Cost of Common] * (k)</t>
  </si>
  <si>
    <t>(n) Operating and Maintenance Expense = Previous(n) * [1 + O&amp;M Escalation Factor]</t>
  </si>
  <si>
    <t>(o) Property Taxes = Property Tax Rate * (d)</t>
  </si>
  <si>
    <t>(p) Miscellaneous Revenue Items = Revenue Requirements * Miscellaneous Revenue Items Percentage</t>
  </si>
  <si>
    <t>(q) State Income Tax = [Revenue Requirement - [(g) + (l) + (m) + (n) + (o) + (p)] * State Income Tax Rate</t>
  </si>
  <si>
    <t>(r) Federal Income Taxes = [Revenue Requirements - [(g) + (l) + (n) + (o) + Miscellaneous Revenue Items + State Tax] * Federal Income Tax Rate</t>
  </si>
  <si>
    <t>(s) Total Revenue Requirements = (j) + (l) + (m) + (n) + (o) + (p) + (q) + (r)</t>
  </si>
  <si>
    <t xml:space="preserve">(t) Present Value Revenue Requirements = Total Revenue Requirements / [1 + Discount Factor] ^ [(a) - .5] </t>
  </si>
  <si>
    <t>Revenue Requirements = [(j) + (l) + (m) + (n) + (o) - Federal Income Tax Rate * [(g) + (l) + (n) + (o)]] / Conversion Factor</t>
  </si>
  <si>
    <t>TAX DEPRECIATION</t>
  </si>
  <si>
    <t>Class =&gt;</t>
  </si>
  <si>
    <t>Capital</t>
  </si>
  <si>
    <t>31.5 Year</t>
  </si>
  <si>
    <t>20 Years</t>
  </si>
  <si>
    <t>7 Years</t>
  </si>
  <si>
    <t>5 Years</t>
  </si>
  <si>
    <t>BOOK DEPRECIATION ON TAX BASIS</t>
  </si>
  <si>
    <t>BOOK DEPRECIATION ON BOOK BASIS</t>
  </si>
  <si>
    <t>Costs</t>
  </si>
  <si>
    <t>Inflation Factor</t>
  </si>
  <si>
    <t>Implementation CapEx</t>
  </si>
  <si>
    <t>Implementation AFUDC</t>
  </si>
  <si>
    <t>NPV 2017$</t>
  </si>
  <si>
    <t>Implementation O&amp;M</t>
  </si>
  <si>
    <t>Capital Recovery Rev. Req.</t>
  </si>
  <si>
    <t>On-Going O&amp;M</t>
  </si>
  <si>
    <t>Total Rate Base</t>
  </si>
  <si>
    <t>Cost Revenue Requirement</t>
  </si>
  <si>
    <t>Benefits</t>
  </si>
  <si>
    <t>Benefit Factor (2017 IRP Mid-C)</t>
  </si>
  <si>
    <t>High</t>
  </si>
  <si>
    <t>Low</t>
  </si>
  <si>
    <t>Balancing Area Load Case</t>
  </si>
  <si>
    <t>Net Benefit/Cost</t>
  </si>
  <si>
    <t>Break-Even</t>
  </si>
  <si>
    <t>NPV 2019$</t>
  </si>
  <si>
    <t>(annual O&amp;M)</t>
  </si>
  <si>
    <t>EIM Net Benefit/Cost</t>
  </si>
  <si>
    <t>Capital &amp; O&amp;M Scenario</t>
  </si>
  <si>
    <t>Benefit Factor (2% escalation)</t>
  </si>
  <si>
    <t>3.5 - 9.17</t>
  </si>
  <si>
    <t>UPDATED</t>
  </si>
  <si>
    <t>ORIGINAL</t>
  </si>
  <si>
    <t>High ($9.17M)</t>
  </si>
  <si>
    <t>Balancing Area Load</t>
  </si>
  <si>
    <t>Gross</t>
  </si>
  <si>
    <t>Net</t>
  </si>
  <si>
    <t>Base = Avg Scenarios (3,5,9,11,15,17,21,23)</t>
  </si>
  <si>
    <t xml:space="preserve">Base </t>
  </si>
  <si>
    <t xml:space="preserve">Avista Base </t>
  </si>
  <si>
    <t>High = Avg Scenarios (15,17,21,23)</t>
  </si>
  <si>
    <t>Avista Low Case</t>
  </si>
  <si>
    <t xml:space="preserve">Low </t>
  </si>
  <si>
    <t>PAC 2016 actual results = $0.68/MWh</t>
  </si>
  <si>
    <t>Avista High Case</t>
  </si>
  <si>
    <t>Updated Assessment (2019)</t>
  </si>
  <si>
    <t>*Reduction</t>
  </si>
  <si>
    <t>Base = Avg Scenarios (6, 12, 18, 24)</t>
  </si>
  <si>
    <t>Low = Avg Scenarios (3,15)</t>
  </si>
  <si>
    <t>High = Avg Scenarios (18, 24)</t>
  </si>
  <si>
    <t>Low = Avg Scenarios (1, 13)</t>
  </si>
  <si>
    <t>2.74 - 6.73</t>
  </si>
  <si>
    <t>Other Low = Scenario 11</t>
  </si>
  <si>
    <t>Balancing Area Load ($M)</t>
  </si>
  <si>
    <t>Original Assessment (2017)</t>
  </si>
  <si>
    <t>Avista annual energy served = 12,450,000 MWh</t>
  </si>
  <si>
    <t>Verification Analysis ($/MWh benefit from Figure 1 in E3 Benefit Report)</t>
  </si>
  <si>
    <t xml:space="preserve">Balancing Area Load  </t>
  </si>
  <si>
    <t xml:space="preserve">Balancing Area Load </t>
  </si>
  <si>
    <t>PSE 2016 actual or PGE &amp;IPC Study results = $0.29/MWh</t>
  </si>
  <si>
    <t>NVE 2016 actual or PSE Q3 actual results = $0.45/MWh</t>
  </si>
  <si>
    <t>Balancing Area Load - 2% Market Escalation</t>
  </si>
  <si>
    <t>Balancing Area Load - IRP Market Escalation</t>
  </si>
  <si>
    <t>10 Year NPV (2022 -2031)</t>
  </si>
  <si>
    <t>Base ($5.79M)</t>
  </si>
  <si>
    <t>Low($3.5M)</t>
  </si>
  <si>
    <t>10 Year Breakeven Revenue Requirement (2022-2031)</t>
  </si>
  <si>
    <t>2022 Revenue ($M)</t>
  </si>
  <si>
    <t>Based on nominal dollars</t>
  </si>
  <si>
    <t>(Initial capital plus integration expense)</t>
  </si>
  <si>
    <t>IRP Method</t>
  </si>
  <si>
    <t>2% Market Method</t>
  </si>
  <si>
    <t>Results from E3 Benefit Study</t>
  </si>
  <si>
    <r>
      <t>Data associated with Figure 1</t>
    </r>
    <r>
      <rPr>
        <sz val="11"/>
        <color theme="1"/>
        <rFont val="Calibri"/>
        <family val="2"/>
        <scheme val="minor"/>
      </rPr>
      <t xml:space="preserve">          (used for verification analysis below)</t>
    </r>
  </si>
  <si>
    <t>Mid-C Prices ($/MWh- Actuals/2020 IRP)</t>
  </si>
  <si>
    <t>Benefit Factor Escalator</t>
  </si>
  <si>
    <t>*Estimated Reductions (15 minute optimization revenue without EIM, assumed perfect modeling and bidding in analysis)</t>
  </si>
  <si>
    <t xml:space="preserve">Note: </t>
  </si>
  <si>
    <t>Analysis for $21.4M and $26.7M scenarios updated in Jan 2020, analysis for $32.1M scenario was updated in Oct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</si>
</sst>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"/>
    <numFmt numFmtId="166" formatCode="&quot;$&quot;#,##0.00"/>
    <numFmt numFmtId="167" formatCode="#,##0\ ;\(#,##0\)"/>
    <numFmt numFmtId="168" formatCode="0.0000%"/>
    <numFmt numFmtId="169" formatCode="0.0%"/>
    <numFmt numFmtId="170" formatCode="&quot;$&quot;#,##0.00000"/>
    <numFmt numFmtId="171" formatCode="0.00000"/>
    <numFmt numFmtId="172" formatCode="#,##0.00\ ;\(#,##0.00\)"/>
    <numFmt numFmtId="173" formatCode="0.0000000"/>
    <numFmt numFmtId="174" formatCode="#,##0.00000\ ;\(#,##0.00000\)"/>
    <numFmt numFmtId="175" formatCode="#,##0.000\ ;\(#,##0.000\)"/>
    <numFmt numFmtId="176" formatCode="_(* #,##0.0_);_(* \(#,##0.0\);_(* &quot;-&quot;??_);_(@_)"/>
    <numFmt numFmtId="177" formatCode="#,##0.0"/>
    <numFmt numFmtId="178" formatCode="_(* #,##0_);_(* \(#,##0\);_(* &quot;-&quot;??_);_(@_)"/>
    <numFmt numFmtId="179" formatCode="#,##0;[Red]#,##0"/>
    <numFmt numFmtId="180" formatCode="#,##0.000"/>
    <numFmt numFmtId="181" formatCode="0.000"/>
  </numFmts>
  <fonts count="3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theme="1"/>
      <name val="Arial"/>
      <family val="2"/>
    </font>
    <font>
      <sz val="12"/>
      <name val="Courier"/>
      <family val="3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Geneva"/>
    </font>
    <font>
      <sz val="9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4"/>
      <color indexed="81"/>
      <name val="Tahoma"/>
      <family val="2"/>
    </font>
    <font>
      <b/>
      <u/>
      <sz val="10"/>
      <color theme="1"/>
      <name val="Arial"/>
      <family val="2"/>
    </font>
    <font>
      <b/>
      <sz val="18"/>
      <color theme="1"/>
      <name val="Arial"/>
      <family val="2"/>
    </font>
    <font>
      <b/>
      <i/>
      <u/>
      <sz val="12"/>
      <color theme="1"/>
      <name val="Arial"/>
      <family val="2"/>
    </font>
    <font>
      <sz val="10"/>
      <color theme="0" tint="-0.499984740745262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4"/>
        <bgColor indexed="64"/>
      </patternFill>
    </fill>
    <fill>
      <patternFill patternType="solid">
        <fgColor rgb="FF005A7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0" fontId="6" fillId="3" borderId="0" applyNumberFormat="0" applyBorder="0" applyAlignment="0" applyProtection="0"/>
    <xf numFmtId="43" fontId="4" fillId="0" borderId="0" applyFont="0" applyFill="0" applyBorder="0" applyAlignment="0" applyProtection="0"/>
    <xf numFmtId="0" fontId="9" fillId="0" borderId="0"/>
    <xf numFmtId="0" fontId="4" fillId="0" borderId="0"/>
    <xf numFmtId="9" fontId="9" fillId="0" borderId="0" applyFont="0" applyFill="0" applyBorder="0" applyAlignment="0" applyProtection="0"/>
    <xf numFmtId="8" fontId="15" fillId="0" borderId="0" applyFont="0" applyFill="0" applyBorder="0" applyAlignment="0" applyProtection="0"/>
    <xf numFmtId="0" fontId="9" fillId="0" borderId="0"/>
  </cellStyleXfs>
  <cellXfs count="237">
    <xf numFmtId="0" fontId="0" fillId="0" borderId="0" xfId="0"/>
    <xf numFmtId="0" fontId="3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164" fontId="0" fillId="2" borderId="0" xfId="0" applyNumberFormat="1" applyFill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ont="1" applyFill="1"/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0" xfId="0" applyNumberFormat="1"/>
    <xf numFmtId="165" fontId="0" fillId="0" borderId="1" xfId="0" applyNumberFormat="1" applyBorder="1"/>
    <xf numFmtId="165" fontId="0" fillId="0" borderId="0" xfId="0" applyNumberFormat="1" applyFill="1"/>
    <xf numFmtId="165" fontId="0" fillId="0" borderId="0" xfId="0" applyNumberFormat="1" applyBorder="1"/>
    <xf numFmtId="0" fontId="0" fillId="0" borderId="0" xfId="0" applyAlignment="1">
      <alignment horizontal="center" vertical="center"/>
    </xf>
    <xf numFmtId="165" fontId="0" fillId="0" borderId="1" xfId="0" applyNumberFormat="1" applyFill="1" applyBorder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9" fontId="0" fillId="0" borderId="0" xfId="0" applyNumberFormat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9" fontId="0" fillId="2" borderId="0" xfId="0" applyNumberFormat="1" applyFill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165" fontId="0" fillId="0" borderId="0" xfId="0" applyNumberFormat="1" applyAlignment="1">
      <alignment horizontal="right"/>
    </xf>
    <xf numFmtId="165" fontId="0" fillId="0" borderId="1" xfId="0" applyNumberFormat="1" applyBorder="1" applyAlignment="1">
      <alignment horizontal="right"/>
    </xf>
    <xf numFmtId="9" fontId="0" fillId="0" borderId="1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3" fontId="3" fillId="0" borderId="0" xfId="0" applyNumberFormat="1" applyFont="1"/>
    <xf numFmtId="10" fontId="3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/>
    <xf numFmtId="0" fontId="3" fillId="0" borderId="0" xfId="0" applyFont="1"/>
    <xf numFmtId="0" fontId="3" fillId="0" borderId="2" xfId="0" applyFont="1" applyBorder="1"/>
    <xf numFmtId="0" fontId="0" fillId="0" borderId="2" xfId="0" applyBorder="1"/>
    <xf numFmtId="44" fontId="0" fillId="0" borderId="2" xfId="1" applyFont="1" applyBorder="1"/>
    <xf numFmtId="44" fontId="6" fillId="3" borderId="2" xfId="2" applyNumberFormat="1" applyBorder="1"/>
    <xf numFmtId="0" fontId="5" fillId="4" borderId="2" xfId="0" applyFont="1" applyFill="1" applyBorder="1" applyAlignment="1">
      <alignment wrapText="1"/>
    </xf>
    <xf numFmtId="0" fontId="7" fillId="5" borderId="3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9" fontId="0" fillId="0" borderId="6" xfId="0" applyNumberFormat="1" applyBorder="1" applyAlignment="1">
      <alignment vertical="center" wrapText="1"/>
    </xf>
    <xf numFmtId="0" fontId="3" fillId="0" borderId="0" xfId="0" applyFont="1" applyAlignme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2" fontId="3" fillId="2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167" fontId="10" fillId="0" borderId="0" xfId="4" applyNumberFormat="1" applyFont="1" applyAlignment="1">
      <alignment horizontal="left"/>
    </xf>
    <xf numFmtId="167" fontId="10" fillId="0" borderId="0" xfId="4" applyNumberFormat="1" applyFont="1"/>
    <xf numFmtId="10" fontId="9" fillId="0" borderId="0" xfId="5" applyNumberFormat="1" applyFont="1"/>
    <xf numFmtId="167" fontId="11" fillId="0" borderId="0" xfId="4" applyNumberFormat="1" applyFont="1"/>
    <xf numFmtId="10" fontId="9" fillId="6" borderId="0" xfId="5" applyNumberFormat="1" applyFont="1" applyFill="1"/>
    <xf numFmtId="0" fontId="10" fillId="0" borderId="0" xfId="4" applyFont="1"/>
    <xf numFmtId="168" fontId="10" fillId="0" borderId="0" xfId="4" applyNumberFormat="1" applyFont="1"/>
    <xf numFmtId="3" fontId="10" fillId="0" borderId="0" xfId="4" applyNumberFormat="1" applyFont="1"/>
    <xf numFmtId="10" fontId="10" fillId="0" borderId="0" xfId="4" applyNumberFormat="1" applyFont="1"/>
    <xf numFmtId="0" fontId="9" fillId="0" borderId="0" xfId="4"/>
    <xf numFmtId="168" fontId="9" fillId="6" borderId="0" xfId="5" applyNumberFormat="1" applyFont="1" applyFill="1"/>
    <xf numFmtId="167" fontId="10" fillId="0" borderId="0" xfId="4" applyNumberFormat="1" applyFont="1" applyProtection="1">
      <protection locked="0"/>
    </xf>
    <xf numFmtId="167" fontId="9" fillId="6" borderId="0" xfId="5" applyNumberFormat="1" applyFont="1" applyFill="1"/>
    <xf numFmtId="167" fontId="10" fillId="0" borderId="7" xfId="4" applyNumberFormat="1" applyFont="1" applyBorder="1"/>
    <xf numFmtId="167" fontId="10" fillId="0" borderId="8" xfId="4" applyNumberFormat="1" applyFont="1" applyBorder="1"/>
    <xf numFmtId="167" fontId="10" fillId="0" borderId="9" xfId="4" applyNumberFormat="1" applyFont="1" applyBorder="1"/>
    <xf numFmtId="168" fontId="10" fillId="0" borderId="0" xfId="4" applyNumberFormat="1" applyFont="1" applyAlignment="1">
      <alignment horizontal="fill"/>
    </xf>
    <xf numFmtId="167" fontId="10" fillId="0" borderId="10" xfId="4" applyNumberFormat="1" applyFont="1" applyBorder="1"/>
    <xf numFmtId="167" fontId="10" fillId="0" borderId="0" xfId="4" applyNumberFormat="1" applyFont="1" applyBorder="1"/>
    <xf numFmtId="167" fontId="10" fillId="0" borderId="11" xfId="4" applyNumberFormat="1" applyFont="1" applyBorder="1"/>
    <xf numFmtId="167" fontId="11" fillId="7" borderId="3" xfId="4" applyNumberFormat="1" applyFont="1" applyFill="1" applyBorder="1" applyAlignment="1">
      <alignment horizontal="center"/>
    </xf>
    <xf numFmtId="167" fontId="13" fillId="7" borderId="3" xfId="4" applyNumberFormat="1" applyFont="1" applyFill="1" applyBorder="1" applyAlignment="1">
      <alignment horizontal="center"/>
    </xf>
    <xf numFmtId="10" fontId="13" fillId="2" borderId="3" xfId="4" applyNumberFormat="1" applyFont="1" applyFill="1" applyBorder="1" applyAlignment="1">
      <alignment horizontal="center"/>
    </xf>
    <xf numFmtId="167" fontId="10" fillId="0" borderId="12" xfId="4" applyNumberFormat="1" applyFont="1" applyBorder="1"/>
    <xf numFmtId="167" fontId="10" fillId="0" borderId="13" xfId="4" applyNumberFormat="1" applyFont="1" applyBorder="1"/>
    <xf numFmtId="10" fontId="10" fillId="0" borderId="0" xfId="4" applyNumberFormat="1" applyFont="1" applyProtection="1">
      <protection locked="0"/>
    </xf>
    <xf numFmtId="167" fontId="10" fillId="0" borderId="14" xfId="4" applyNumberFormat="1" applyFont="1" applyBorder="1"/>
    <xf numFmtId="167" fontId="14" fillId="0" borderId="15" xfId="4" applyNumberFormat="1" applyFont="1" applyBorder="1"/>
    <xf numFmtId="0" fontId="10" fillId="0" borderId="16" xfId="4" applyFont="1" applyBorder="1"/>
    <xf numFmtId="167" fontId="14" fillId="0" borderId="17" xfId="4" applyNumberFormat="1" applyFont="1" applyBorder="1"/>
    <xf numFmtId="169" fontId="10" fillId="0" borderId="18" xfId="6" applyNumberFormat="1" applyFont="1" applyBorder="1"/>
    <xf numFmtId="169" fontId="10" fillId="0" borderId="19" xfId="6" applyNumberFormat="1" applyFont="1" applyBorder="1"/>
    <xf numFmtId="167" fontId="10" fillId="0" borderId="20" xfId="4" applyNumberFormat="1" applyFont="1" applyBorder="1"/>
    <xf numFmtId="167" fontId="10" fillId="0" borderId="21" xfId="4" applyNumberFormat="1" applyFont="1" applyBorder="1"/>
    <xf numFmtId="167" fontId="10" fillId="0" borderId="22" xfId="4" applyNumberFormat="1" applyFont="1" applyBorder="1"/>
    <xf numFmtId="0" fontId="10" fillId="0" borderId="0" xfId="4" applyFont="1" applyAlignment="1">
      <alignment horizontal="center"/>
    </xf>
    <xf numFmtId="167" fontId="14" fillId="0" borderId="23" xfId="4" applyNumberFormat="1" applyFont="1" applyBorder="1"/>
    <xf numFmtId="169" fontId="10" fillId="0" borderId="24" xfId="6" applyNumberFormat="1" applyFont="1" applyBorder="1"/>
    <xf numFmtId="169" fontId="10" fillId="0" borderId="25" xfId="6" applyNumberFormat="1" applyFont="1" applyBorder="1"/>
    <xf numFmtId="8" fontId="10" fillId="0" borderId="26" xfId="7" applyFont="1" applyBorder="1"/>
    <xf numFmtId="167" fontId="10" fillId="0" borderId="27" xfId="4" applyNumberFormat="1" applyFont="1" applyBorder="1"/>
    <xf numFmtId="167" fontId="10" fillId="0" borderId="6" xfId="4" applyNumberFormat="1" applyFont="1" applyBorder="1"/>
    <xf numFmtId="167" fontId="10" fillId="0" borderId="26" xfId="4" applyNumberFormat="1" applyFont="1" applyBorder="1"/>
    <xf numFmtId="169" fontId="10" fillId="0" borderId="28" xfId="6" applyNumberFormat="1" applyFont="1" applyBorder="1"/>
    <xf numFmtId="169" fontId="10" fillId="0" borderId="29" xfId="6" applyNumberFormat="1" applyFont="1" applyBorder="1"/>
    <xf numFmtId="167" fontId="13" fillId="2" borderId="3" xfId="4" applyNumberFormat="1" applyFont="1" applyFill="1" applyBorder="1"/>
    <xf numFmtId="167" fontId="13" fillId="2" borderId="3" xfId="4" applyNumberFormat="1" applyFont="1" applyFill="1" applyBorder="1" applyAlignment="1">
      <alignment horizontal="center"/>
    </xf>
    <xf numFmtId="167" fontId="10" fillId="0" borderId="30" xfId="4" applyNumberFormat="1" applyFont="1" applyBorder="1"/>
    <xf numFmtId="167" fontId="10" fillId="0" borderId="31" xfId="4" applyNumberFormat="1" applyFont="1" applyBorder="1"/>
    <xf numFmtId="3" fontId="10" fillId="0" borderId="32" xfId="4" applyNumberFormat="1" applyFont="1" applyBorder="1"/>
    <xf numFmtId="167" fontId="10" fillId="0" borderId="0" xfId="4" applyNumberFormat="1" applyFont="1" applyAlignment="1">
      <alignment horizontal="center"/>
    </xf>
    <xf numFmtId="167" fontId="16" fillId="0" borderId="0" xfId="4" applyNumberFormat="1" applyFont="1" applyAlignment="1">
      <alignment horizontal="center"/>
    </xf>
    <xf numFmtId="3" fontId="10" fillId="0" borderId="0" xfId="4" applyNumberFormat="1" applyFont="1" applyAlignment="1">
      <alignment horizontal="center"/>
    </xf>
    <xf numFmtId="167" fontId="10" fillId="0" borderId="18" xfId="4" applyNumberFormat="1" applyFont="1" applyBorder="1"/>
    <xf numFmtId="167" fontId="10" fillId="0" borderId="0" xfId="4" applyNumberFormat="1" applyFont="1" applyBorder="1" applyAlignment="1">
      <alignment horizontal="left"/>
    </xf>
    <xf numFmtId="10" fontId="10" fillId="0" borderId="33" xfId="4" applyNumberFormat="1" applyFont="1" applyBorder="1"/>
    <xf numFmtId="167" fontId="10" fillId="0" borderId="0" xfId="4" applyNumberFormat="1" applyFont="1" applyFill="1" applyAlignment="1">
      <alignment horizontal="center"/>
    </xf>
    <xf numFmtId="167" fontId="10" fillId="0" borderId="33" xfId="4" applyNumberFormat="1" applyFont="1" applyBorder="1"/>
    <xf numFmtId="0" fontId="10" fillId="0" borderId="32" xfId="4" applyFont="1" applyBorder="1"/>
    <xf numFmtId="167" fontId="10" fillId="0" borderId="24" xfId="4" applyNumberFormat="1" applyFont="1" applyBorder="1"/>
    <xf numFmtId="0" fontId="10" fillId="0" borderId="1" xfId="4" applyFont="1" applyBorder="1"/>
    <xf numFmtId="167" fontId="10" fillId="0" borderId="1" xfId="4" applyNumberFormat="1" applyFont="1" applyBorder="1"/>
    <xf numFmtId="3" fontId="10" fillId="0" borderId="34" xfId="4" applyNumberFormat="1" applyFont="1" applyBorder="1"/>
    <xf numFmtId="170" fontId="10" fillId="0" borderId="34" xfId="4" applyNumberFormat="1" applyFont="1" applyBorder="1"/>
    <xf numFmtId="167" fontId="10" fillId="0" borderId="0" xfId="4" applyNumberFormat="1" applyFont="1" applyAlignment="1">
      <alignment horizontal="fill"/>
    </xf>
    <xf numFmtId="167" fontId="10" fillId="0" borderId="0" xfId="4" applyNumberFormat="1" applyFont="1" applyFill="1" applyAlignment="1">
      <alignment horizontal="fill"/>
    </xf>
    <xf numFmtId="10" fontId="10" fillId="0" borderId="0" xfId="4" applyNumberFormat="1" applyFont="1" applyAlignment="1">
      <alignment horizontal="center"/>
    </xf>
    <xf numFmtId="167" fontId="10" fillId="0" borderId="0" xfId="4" applyNumberFormat="1" applyFont="1" applyFill="1"/>
    <xf numFmtId="167" fontId="10" fillId="8" borderId="0" xfId="4" applyNumberFormat="1" applyFont="1" applyFill="1" applyProtection="1">
      <protection locked="0"/>
    </xf>
    <xf numFmtId="167" fontId="10" fillId="0" borderId="0" xfId="4" applyNumberFormat="1" applyFont="1" applyProtection="1"/>
    <xf numFmtId="167" fontId="10" fillId="8" borderId="0" xfId="4" applyNumberFormat="1" applyFont="1" applyFill="1"/>
    <xf numFmtId="167" fontId="9" fillId="0" borderId="0" xfId="4" applyNumberFormat="1"/>
    <xf numFmtId="171" fontId="10" fillId="0" borderId="0" xfId="4" applyNumberFormat="1" applyFont="1"/>
    <xf numFmtId="172" fontId="10" fillId="0" borderId="0" xfId="4" applyNumberFormat="1" applyFont="1"/>
    <xf numFmtId="173" fontId="10" fillId="0" borderId="0" xfId="4" applyNumberFormat="1" applyFont="1"/>
    <xf numFmtId="174" fontId="10" fillId="0" borderId="0" xfId="4" applyNumberFormat="1" applyFont="1"/>
    <xf numFmtId="175" fontId="10" fillId="0" borderId="0" xfId="4" applyNumberFormat="1" applyFont="1"/>
    <xf numFmtId="171" fontId="10" fillId="0" borderId="0" xfId="5" applyNumberFormat="1" applyFont="1"/>
    <xf numFmtId="0" fontId="2" fillId="0" borderId="0" xfId="0" applyFont="1"/>
    <xf numFmtId="10" fontId="2" fillId="0" borderId="0" xfId="0" applyNumberFormat="1" applyFont="1" applyAlignment="1">
      <alignment horizontal="right"/>
    </xf>
    <xf numFmtId="176" fontId="2" fillId="0" borderId="0" xfId="3" applyNumberFormat="1" applyFont="1"/>
    <xf numFmtId="0" fontId="2" fillId="0" borderId="0" xfId="3" applyNumberFormat="1" applyFont="1"/>
    <xf numFmtId="177" fontId="2" fillId="0" borderId="0" xfId="3" applyNumberFormat="1" applyFont="1"/>
    <xf numFmtId="0" fontId="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0" fontId="20" fillId="0" borderId="0" xfId="0" applyFont="1"/>
    <xf numFmtId="3" fontId="2" fillId="0" borderId="0" xfId="0" applyNumberFormat="1" applyFont="1"/>
    <xf numFmtId="3" fontId="2" fillId="0" borderId="0" xfId="3" applyNumberFormat="1" applyFont="1"/>
    <xf numFmtId="0" fontId="2" fillId="0" borderId="1" xfId="0" applyFont="1" applyBorder="1"/>
    <xf numFmtId="3" fontId="2" fillId="0" borderId="1" xfId="0" applyNumberFormat="1" applyFont="1" applyBorder="1"/>
    <xf numFmtId="3" fontId="8" fillId="0" borderId="0" xfId="0" applyNumberFormat="1" applyFont="1"/>
    <xf numFmtId="0" fontId="2" fillId="0" borderId="0" xfId="0" applyFont="1" applyAlignment="1">
      <alignment horizontal="left" indent="1"/>
    </xf>
    <xf numFmtId="38" fontId="2" fillId="0" borderId="0" xfId="0" applyNumberFormat="1" applyFont="1"/>
    <xf numFmtId="38" fontId="2" fillId="0" borderId="1" xfId="0" applyNumberFormat="1" applyFont="1" applyBorder="1"/>
    <xf numFmtId="38" fontId="8" fillId="0" borderId="0" xfId="0" applyNumberFormat="1" applyFont="1"/>
    <xf numFmtId="0" fontId="8" fillId="0" borderId="1" xfId="0" applyFont="1" applyBorder="1" applyAlignment="1">
      <alignment horizontal="right"/>
    </xf>
    <xf numFmtId="0" fontId="8" fillId="0" borderId="1" xfId="0" applyFont="1" applyBorder="1"/>
    <xf numFmtId="0" fontId="21" fillId="0" borderId="0" xfId="0" applyNumberFormat="1" applyFont="1" applyBorder="1" applyAlignment="1"/>
    <xf numFmtId="0" fontId="22" fillId="0" borderId="0" xfId="0" applyFont="1"/>
    <xf numFmtId="0" fontId="2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9" fontId="8" fillId="0" borderId="0" xfId="0" applyNumberFormat="1" applyFont="1"/>
    <xf numFmtId="9" fontId="2" fillId="0" borderId="0" xfId="0" applyNumberFormat="1" applyFont="1"/>
    <xf numFmtId="10" fontId="12" fillId="6" borderId="0" xfId="8" applyNumberFormat="1" applyFont="1" applyFill="1"/>
    <xf numFmtId="168" fontId="12" fillId="6" borderId="0" xfId="5" applyNumberFormat="1" applyFont="1" applyFill="1"/>
    <xf numFmtId="3" fontId="1" fillId="0" borderId="0" xfId="0" applyNumberFormat="1" applyFont="1"/>
    <xf numFmtId="3" fontId="23" fillId="0" borderId="0" xfId="0" applyNumberFormat="1" applyFont="1"/>
    <xf numFmtId="0" fontId="24" fillId="0" borderId="0" xfId="0" applyFont="1"/>
    <xf numFmtId="6" fontId="24" fillId="0" borderId="0" xfId="0" applyNumberFormat="1" applyFont="1" applyBorder="1" applyAlignment="1"/>
    <xf numFmtId="178" fontId="2" fillId="0" borderId="0" xfId="3" applyNumberFormat="1" applyFont="1"/>
    <xf numFmtId="6" fontId="0" fillId="0" borderId="0" xfId="0" applyNumberFormat="1"/>
    <xf numFmtId="179" fontId="0" fillId="0" borderId="0" xfId="0" applyNumberFormat="1"/>
    <xf numFmtId="177" fontId="1" fillId="0" borderId="0" xfId="3" applyNumberFormat="1" applyFont="1"/>
    <xf numFmtId="0" fontId="1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0" fillId="10" borderId="0" xfId="0" applyFill="1"/>
    <xf numFmtId="2" fontId="0" fillId="9" borderId="0" xfId="0" applyNumberFormat="1" applyFill="1"/>
    <xf numFmtId="2" fontId="0" fillId="2" borderId="0" xfId="0" applyNumberFormat="1" applyFill="1"/>
    <xf numFmtId="2" fontId="0" fillId="10" borderId="0" xfId="0" applyNumberFormat="1" applyFill="1"/>
    <xf numFmtId="2" fontId="0" fillId="11" borderId="0" xfId="0" applyNumberFormat="1" applyFill="1"/>
    <xf numFmtId="164" fontId="0" fillId="0" borderId="0" xfId="0" applyNumberFormat="1"/>
    <xf numFmtId="0" fontId="25" fillId="0" borderId="0" xfId="0" applyFont="1"/>
    <xf numFmtId="0" fontId="0" fillId="0" borderId="6" xfId="0" applyFill="1" applyBorder="1" applyAlignment="1">
      <alignment vertical="center" wrapText="1"/>
    </xf>
    <xf numFmtId="0" fontId="0" fillId="0" borderId="0" xfId="0" applyAlignment="1"/>
    <xf numFmtId="180" fontId="0" fillId="0" borderId="0" xfId="0" applyNumberFormat="1" applyAlignment="1">
      <alignment horizontal="center"/>
    </xf>
    <xf numFmtId="178" fontId="2" fillId="0" borderId="0" xfId="0" applyNumberFormat="1" applyFont="1"/>
    <xf numFmtId="6" fontId="24" fillId="0" borderId="0" xfId="0" applyNumberFormat="1" applyFont="1" applyBorder="1" applyAlignment="1">
      <alignment horizontal="right"/>
    </xf>
    <xf numFmtId="10" fontId="12" fillId="12" borderId="0" xfId="8" applyNumberFormat="1" applyFont="1" applyFill="1"/>
    <xf numFmtId="10" fontId="9" fillId="12" borderId="0" xfId="5" applyNumberFormat="1" applyFont="1" applyFill="1"/>
    <xf numFmtId="167" fontId="9" fillId="12" borderId="0" xfId="5" applyNumberFormat="1" applyFont="1" applyFill="1"/>
    <xf numFmtId="10" fontId="10" fillId="12" borderId="0" xfId="4" applyNumberFormat="1" applyFont="1" applyFill="1"/>
    <xf numFmtId="0" fontId="1" fillId="0" borderId="0" xfId="0" applyFont="1"/>
    <xf numFmtId="0" fontId="21" fillId="0" borderId="0" xfId="0" applyFont="1"/>
    <xf numFmtId="6" fontId="24" fillId="0" borderId="0" xfId="0" applyNumberFormat="1" applyFont="1"/>
    <xf numFmtId="6" fontId="24" fillId="0" borderId="0" xfId="0" applyNumberFormat="1" applyFont="1" applyAlignment="1">
      <alignment horizontal="right"/>
    </xf>
    <xf numFmtId="7" fontId="1" fillId="0" borderId="0" xfId="3" applyNumberFormat="1" applyFont="1"/>
    <xf numFmtId="176" fontId="1" fillId="0" borderId="0" xfId="3" applyNumberFormat="1" applyFont="1"/>
    <xf numFmtId="0" fontId="1" fillId="0" borderId="0" xfId="3" applyNumberFormat="1" applyFont="1"/>
    <xf numFmtId="10" fontId="1" fillId="0" borderId="0" xfId="0" applyNumberFormat="1" applyFont="1" applyAlignment="1">
      <alignment horizontal="right"/>
    </xf>
    <xf numFmtId="177" fontId="1" fillId="2" borderId="0" xfId="3" applyNumberFormat="1" applyFont="1" applyFill="1"/>
    <xf numFmtId="3" fontId="1" fillId="0" borderId="0" xfId="3" applyNumberFormat="1" applyFont="1"/>
    <xf numFmtId="38" fontId="1" fillId="0" borderId="0" xfId="0" applyNumberFormat="1" applyFont="1"/>
    <xf numFmtId="9" fontId="1" fillId="0" borderId="0" xfId="0" applyNumberFormat="1" applyFont="1"/>
    <xf numFmtId="0" fontId="1" fillId="0" borderId="1" xfId="0" applyFont="1" applyBorder="1"/>
    <xf numFmtId="3" fontId="1" fillId="0" borderId="1" xfId="0" applyNumberFormat="1" applyFont="1" applyBorder="1"/>
    <xf numFmtId="38" fontId="1" fillId="0" borderId="1" xfId="0" applyNumberFormat="1" applyFont="1" applyBorder="1"/>
    <xf numFmtId="0" fontId="1" fillId="0" borderId="0" xfId="0" applyFont="1" applyAlignment="1">
      <alignment horizontal="left" indent="1"/>
    </xf>
    <xf numFmtId="3" fontId="23" fillId="2" borderId="0" xfId="0" applyNumberFormat="1" applyFont="1" applyFill="1"/>
    <xf numFmtId="0" fontId="1" fillId="0" borderId="0" xfId="0" applyFont="1" applyAlignment="1">
      <alignment horizontal="left"/>
    </xf>
    <xf numFmtId="3" fontId="8" fillId="0" borderId="1" xfId="0" applyNumberFormat="1" applyFont="1" applyBorder="1" applyAlignment="1">
      <alignment horizontal="right"/>
    </xf>
    <xf numFmtId="178" fontId="1" fillId="0" borderId="0" xfId="3" applyNumberFormat="1" applyFont="1"/>
    <xf numFmtId="178" fontId="1" fillId="0" borderId="0" xfId="0" applyNumberFormat="1" applyFont="1"/>
    <xf numFmtId="38" fontId="0" fillId="0" borderId="0" xfId="0" applyNumberFormat="1"/>
    <xf numFmtId="38" fontId="26" fillId="0" borderId="0" xfId="0" applyNumberFormat="1" applyFont="1"/>
    <xf numFmtId="181" fontId="0" fillId="0" borderId="0" xfId="0" applyNumberFormat="1" applyAlignment="1">
      <alignment horizontal="center"/>
    </xf>
    <xf numFmtId="180" fontId="0" fillId="2" borderId="0" xfId="0" applyNumberFormat="1" applyFill="1" applyAlignment="1">
      <alignment horizontal="center"/>
    </xf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9">
    <cellStyle name="Comma" xfId="3" builtinId="3"/>
    <cellStyle name="Currency" xfId="1" builtinId="4"/>
    <cellStyle name="Currency 2" xfId="7" xr:uid="{00000000-0005-0000-0000-000002000000}"/>
    <cellStyle name="Neutral 2" xfId="2" xr:uid="{00000000-0005-0000-0000-000003000000}"/>
    <cellStyle name="Normal" xfId="0" builtinId="0"/>
    <cellStyle name="Normal 2" xfId="4" xr:uid="{00000000-0005-0000-0000-000005000000}"/>
    <cellStyle name="Normal 3" xfId="8" xr:uid="{00000000-0005-0000-0000-000006000000}"/>
    <cellStyle name="Normal 3 2" xfId="5" xr:uid="{00000000-0005-0000-0000-000007000000}"/>
    <cellStyle name="Percent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inney\AppData\Local\Microsoft\Windows\INetCache\Content.Outlook\X67F6520\CAISO%20EIM%20Economic%20Breakeven%20Assessment%2010-06-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lementation"/>
      <sheetName val="On-going"/>
      <sheetName val="Applications"/>
      <sheetName val="Benefits"/>
      <sheetName val="Comparison"/>
      <sheetName val=" Cost-Benefit"/>
      <sheetName val=" Cost-Benefit (2%)"/>
      <sheetName val="10 Year"/>
    </sheetNames>
    <definedNames>
      <definedName name="DiscRate" refersTo="='10 Year'!$O$4" sheetId="7"/>
    </definedNames>
    <sheetDataSet>
      <sheetData sheetId="0">
        <row r="4">
          <cell r="O4">
            <v>594000</v>
          </cell>
        </row>
      </sheetData>
      <sheetData sheetId="1"/>
      <sheetData sheetId="2"/>
      <sheetData sheetId="3">
        <row r="21">
          <cell r="B21">
            <v>5.79</v>
          </cell>
        </row>
        <row r="24">
          <cell r="B24">
            <v>3.5</v>
          </cell>
        </row>
        <row r="25">
          <cell r="B25">
            <v>9.17</v>
          </cell>
        </row>
      </sheetData>
      <sheetData sheetId="4"/>
      <sheetData sheetId="5">
        <row r="12">
          <cell r="S12">
            <v>26691964</v>
          </cell>
        </row>
        <row r="13">
          <cell r="S13">
            <v>3412902.551786216</v>
          </cell>
        </row>
      </sheetData>
      <sheetData sheetId="6"/>
      <sheetData sheetId="7">
        <row r="4">
          <cell r="O4">
            <v>6.6534999999999997E-2</v>
          </cell>
        </row>
        <row r="8">
          <cell r="T8">
            <v>3.270375398E-2</v>
          </cell>
        </row>
        <row r="28">
          <cell r="S28">
            <v>4105399.6274580089</v>
          </cell>
        </row>
        <row r="29">
          <cell r="S29">
            <v>5385869.1347669922</v>
          </cell>
        </row>
        <row r="30">
          <cell r="S30">
            <v>5059457.4376039328</v>
          </cell>
        </row>
        <row r="31">
          <cell r="S31">
            <v>4766446.795937907</v>
          </cell>
        </row>
        <row r="32">
          <cell r="S32">
            <v>4497294.4488528417</v>
          </cell>
        </row>
        <row r="33">
          <cell r="S33">
            <v>4238083.0578431757</v>
          </cell>
        </row>
        <row r="34">
          <cell r="S34">
            <v>3978871.6668335092</v>
          </cell>
        </row>
        <row r="35">
          <cell r="S35">
            <v>3732090.6477903933</v>
          </cell>
        </row>
        <row r="36">
          <cell r="S36">
            <v>3510162.0189357754</v>
          </cell>
        </row>
        <row r="37">
          <cell r="S37">
            <v>3300655.4083031071</v>
          </cell>
        </row>
        <row r="38">
          <cell r="S38">
            <v>1597951.051493386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9"/>
  <sheetViews>
    <sheetView topLeftCell="A43" zoomScale="80" zoomScaleNormal="80" workbookViewId="0">
      <selection activeCell="O87" sqref="O87:P87"/>
    </sheetView>
  </sheetViews>
  <sheetFormatPr defaultRowHeight="14.4"/>
  <cols>
    <col min="1" max="1" width="51.33203125" customWidth="1"/>
    <col min="2" max="2" width="17.6640625" customWidth="1"/>
    <col min="3" max="3" width="5.33203125" style="5" customWidth="1"/>
    <col min="4" max="4" width="10" style="5" customWidth="1"/>
    <col min="5" max="5" width="7" style="5" customWidth="1"/>
    <col min="6" max="6" width="9.33203125" style="5" customWidth="1"/>
    <col min="7" max="7" width="8.5546875" style="5" customWidth="1"/>
    <col min="8" max="8" width="3.6640625" style="5" customWidth="1"/>
    <col min="9" max="9" width="7.6640625" style="5" customWidth="1"/>
    <col min="10" max="10" width="8" style="5" customWidth="1"/>
    <col min="11" max="11" width="3" style="5" customWidth="1"/>
    <col min="12" max="12" width="11.44140625" customWidth="1"/>
    <col min="13" max="13" width="10.6640625" customWidth="1"/>
    <col min="14" max="14" width="1.88671875" customWidth="1"/>
    <col min="15" max="15" width="11.44140625" customWidth="1"/>
    <col min="16" max="16" width="10.88671875" bestFit="1" customWidth="1"/>
    <col min="17" max="17" width="2.109375" customWidth="1"/>
  </cols>
  <sheetData>
    <row r="1" spans="1:18">
      <c r="A1" s="1" t="s">
        <v>156</v>
      </c>
      <c r="B1" s="1" t="s">
        <v>119</v>
      </c>
      <c r="C1" s="4"/>
      <c r="D1" s="4"/>
      <c r="E1" s="4"/>
      <c r="I1" s="4"/>
    </row>
    <row r="2" spans="1:18" ht="43.2">
      <c r="A2" s="1" t="s">
        <v>0</v>
      </c>
      <c r="B2" s="1" t="s">
        <v>1</v>
      </c>
      <c r="C2" s="4" t="s">
        <v>2</v>
      </c>
      <c r="D2" s="6" t="s">
        <v>52</v>
      </c>
      <c r="E2" s="6" t="s">
        <v>53</v>
      </c>
      <c r="F2" s="6" t="s">
        <v>54</v>
      </c>
      <c r="G2" s="6" t="s">
        <v>74</v>
      </c>
      <c r="H2" s="6"/>
      <c r="I2" s="6" t="s">
        <v>103</v>
      </c>
      <c r="J2" s="6" t="s">
        <v>104</v>
      </c>
      <c r="K2" s="4"/>
      <c r="L2" s="6" t="s">
        <v>131</v>
      </c>
      <c r="O2" s="6" t="s">
        <v>157</v>
      </c>
      <c r="P2" s="6" t="s">
        <v>158</v>
      </c>
      <c r="Q2" s="6"/>
      <c r="R2" s="6"/>
    </row>
    <row r="3" spans="1:18">
      <c r="A3" s="1" t="s">
        <v>29</v>
      </c>
      <c r="B3" s="1"/>
      <c r="C3" s="4"/>
      <c r="D3" s="4"/>
      <c r="E3" s="4"/>
      <c r="G3" s="7"/>
      <c r="H3" s="7"/>
      <c r="I3" s="4"/>
      <c r="J3" s="4"/>
      <c r="K3" s="4"/>
      <c r="O3" s="5"/>
      <c r="P3" s="5"/>
      <c r="Q3" s="5"/>
    </row>
    <row r="4" spans="1:18">
      <c r="A4" t="s">
        <v>23</v>
      </c>
      <c r="B4" t="s">
        <v>3</v>
      </c>
      <c r="C4" s="5">
        <v>1</v>
      </c>
      <c r="D4" s="15">
        <v>18</v>
      </c>
      <c r="E4" s="5">
        <v>1</v>
      </c>
      <c r="F4" s="5">
        <f t="shared" ref="F4:F9" si="0">PRODUCT(C4:E4)</f>
        <v>18</v>
      </c>
      <c r="G4" s="11">
        <f>(F4/12)</f>
        <v>1.5</v>
      </c>
      <c r="H4" s="11"/>
      <c r="I4" s="32">
        <v>0.75</v>
      </c>
      <c r="J4" s="32">
        <v>0.25</v>
      </c>
      <c r="K4" s="8"/>
      <c r="L4" s="24">
        <f>275*40*48*1.5</f>
        <v>792000</v>
      </c>
      <c r="O4" s="37">
        <f t="shared" ref="O4:O10" si="1">I4*L4</f>
        <v>594000</v>
      </c>
      <c r="P4" s="37">
        <f t="shared" ref="P4:P10" si="2">J4*L4</f>
        <v>198000</v>
      </c>
    </row>
    <row r="5" spans="1:18">
      <c r="A5" t="s">
        <v>123</v>
      </c>
      <c r="B5" t="s">
        <v>3</v>
      </c>
      <c r="C5" s="5">
        <v>1</v>
      </c>
      <c r="D5" s="15">
        <v>18</v>
      </c>
      <c r="E5" s="5">
        <v>0.8</v>
      </c>
      <c r="F5" s="5">
        <f t="shared" si="0"/>
        <v>14.4</v>
      </c>
      <c r="G5" s="11">
        <f t="shared" ref="G5:G9" si="3">(F5/12)</f>
        <v>1.2</v>
      </c>
      <c r="H5" s="11"/>
      <c r="I5" s="32">
        <v>0.75</v>
      </c>
      <c r="J5" s="32">
        <v>0.25</v>
      </c>
      <c r="L5" s="24">
        <f>200*40*48*1.2</f>
        <v>460800</v>
      </c>
      <c r="O5" s="37">
        <f t="shared" si="1"/>
        <v>345600</v>
      </c>
      <c r="P5" s="37">
        <f t="shared" si="2"/>
        <v>115200</v>
      </c>
    </row>
    <row r="6" spans="1:18">
      <c r="A6" s="21" t="s">
        <v>124</v>
      </c>
      <c r="B6" s="16" t="s">
        <v>3</v>
      </c>
      <c r="C6" s="15">
        <v>1</v>
      </c>
      <c r="D6" s="15">
        <v>12</v>
      </c>
      <c r="E6" s="15">
        <v>1</v>
      </c>
      <c r="F6" s="15">
        <f t="shared" ref="F6" si="4">PRODUCT(C6:E6)</f>
        <v>12</v>
      </c>
      <c r="G6" s="17">
        <f t="shared" ref="G6" si="5">(F6/12)</f>
        <v>1</v>
      </c>
      <c r="H6" s="17"/>
      <c r="I6" s="32">
        <v>0.75</v>
      </c>
      <c r="J6" s="32">
        <v>0.25</v>
      </c>
      <c r="L6" s="24">
        <f>175*40*48</f>
        <v>336000</v>
      </c>
      <c r="O6" s="37">
        <f t="shared" si="1"/>
        <v>252000</v>
      </c>
      <c r="P6" s="37">
        <f t="shared" si="2"/>
        <v>84000</v>
      </c>
    </row>
    <row r="7" spans="1:18">
      <c r="A7" t="s">
        <v>48</v>
      </c>
      <c r="B7" t="s">
        <v>4</v>
      </c>
      <c r="C7" s="5">
        <v>1</v>
      </c>
      <c r="D7" s="5">
        <v>18</v>
      </c>
      <c r="E7" s="5">
        <v>1</v>
      </c>
      <c r="F7" s="5">
        <f t="shared" si="0"/>
        <v>18</v>
      </c>
      <c r="G7" s="11">
        <f t="shared" si="3"/>
        <v>1.5</v>
      </c>
      <c r="H7" s="11"/>
      <c r="I7" s="32">
        <v>0.5</v>
      </c>
      <c r="J7" s="32">
        <v>0.5</v>
      </c>
      <c r="L7" s="24">
        <f>150000*1.5*1.65</f>
        <v>371250</v>
      </c>
      <c r="O7" s="37">
        <f t="shared" si="1"/>
        <v>185625</v>
      </c>
      <c r="P7" s="37">
        <f t="shared" si="2"/>
        <v>185625</v>
      </c>
    </row>
    <row r="8" spans="1:18">
      <c r="A8" t="s">
        <v>110</v>
      </c>
      <c r="B8" t="s">
        <v>8</v>
      </c>
      <c r="C8" s="5">
        <v>1</v>
      </c>
      <c r="D8" s="5">
        <v>18</v>
      </c>
      <c r="E8" s="5">
        <v>1</v>
      </c>
      <c r="F8" s="5">
        <f t="shared" si="0"/>
        <v>18</v>
      </c>
      <c r="G8" s="11">
        <f t="shared" si="3"/>
        <v>1.5</v>
      </c>
      <c r="H8" s="11"/>
      <c r="I8" s="32">
        <v>0.75</v>
      </c>
      <c r="J8" s="32">
        <v>0.25</v>
      </c>
      <c r="L8" s="24">
        <f>130000*1.5*1.65</f>
        <v>321750</v>
      </c>
      <c r="O8" s="37">
        <f t="shared" si="1"/>
        <v>241312.5</v>
      </c>
      <c r="P8" s="37">
        <f t="shared" si="2"/>
        <v>80437.5</v>
      </c>
    </row>
    <row r="9" spans="1:18">
      <c r="A9" t="s">
        <v>107</v>
      </c>
      <c r="B9" t="s">
        <v>5</v>
      </c>
      <c r="C9" s="5">
        <v>1</v>
      </c>
      <c r="D9" s="5">
        <v>18</v>
      </c>
      <c r="E9" s="5">
        <v>1</v>
      </c>
      <c r="F9" s="5">
        <f t="shared" si="0"/>
        <v>18</v>
      </c>
      <c r="G9" s="11">
        <f t="shared" si="3"/>
        <v>1.5</v>
      </c>
      <c r="H9" s="11"/>
      <c r="I9" s="32">
        <v>0.75</v>
      </c>
      <c r="J9" s="32">
        <v>0.25</v>
      </c>
      <c r="L9" s="24">
        <f>125000*1.5*1.65</f>
        <v>309375</v>
      </c>
      <c r="O9" s="37">
        <f t="shared" si="1"/>
        <v>232031.25</v>
      </c>
      <c r="P9" s="37">
        <f t="shared" si="2"/>
        <v>77343.75</v>
      </c>
    </row>
    <row r="10" spans="1:18">
      <c r="A10" s="3" t="s">
        <v>50</v>
      </c>
      <c r="B10" t="s">
        <v>51</v>
      </c>
      <c r="C10" s="9">
        <v>3</v>
      </c>
      <c r="D10" s="9">
        <v>18</v>
      </c>
      <c r="E10" s="9">
        <v>0.1</v>
      </c>
      <c r="F10" s="9">
        <f>PRODUCT(C10:E10)</f>
        <v>5.4</v>
      </c>
      <c r="G10" s="23">
        <f>(F10/12)</f>
        <v>0.45</v>
      </c>
      <c r="H10" s="12"/>
      <c r="I10" s="33">
        <v>0.25</v>
      </c>
      <c r="J10" s="33">
        <v>0.75</v>
      </c>
      <c r="K10" s="9"/>
      <c r="L10" s="25">
        <f>150000</f>
        <v>150000</v>
      </c>
      <c r="O10" s="38">
        <f t="shared" si="1"/>
        <v>37500</v>
      </c>
      <c r="P10" s="38">
        <f t="shared" si="2"/>
        <v>112500</v>
      </c>
    </row>
    <row r="11" spans="1:18">
      <c r="A11" s="3"/>
      <c r="B11" t="s">
        <v>62</v>
      </c>
      <c r="C11" s="8">
        <f>SUM(C7,C8,C9,C10)</f>
        <v>6</v>
      </c>
      <c r="F11" s="8">
        <f>SUM(F7,F8,F9,F10)</f>
        <v>59.4</v>
      </c>
      <c r="G11" s="22">
        <f>SUM(G7,G8,G9,G10)</f>
        <v>4.95</v>
      </c>
      <c r="H11" s="8"/>
      <c r="I11" s="11" t="s">
        <v>27</v>
      </c>
      <c r="J11" s="11" t="s">
        <v>27</v>
      </c>
      <c r="L11" s="24">
        <f>SUM(L4:L10)</f>
        <v>2741175</v>
      </c>
      <c r="O11" s="37">
        <f>SUM(O4:O10)</f>
        <v>1888068.75</v>
      </c>
      <c r="P11" s="37">
        <f>SUM(P4:P10)</f>
        <v>853106.25</v>
      </c>
    </row>
    <row r="12" spans="1:18">
      <c r="A12" s="3"/>
      <c r="B12" t="s">
        <v>63</v>
      </c>
      <c r="C12" s="8">
        <f>SUM(C4,C5,C6)</f>
        <v>3</v>
      </c>
      <c r="F12" s="8">
        <f>SUM(F4,F5,F6)</f>
        <v>44.4</v>
      </c>
      <c r="G12" s="22">
        <f>SUM(G4,G5)</f>
        <v>2.7</v>
      </c>
      <c r="H12" s="8"/>
      <c r="K12" s="10"/>
      <c r="L12" s="24"/>
      <c r="O12" s="30"/>
      <c r="P12" s="30"/>
    </row>
    <row r="13" spans="1:18">
      <c r="A13" s="1" t="s">
        <v>4</v>
      </c>
      <c r="L13" s="24"/>
      <c r="O13" s="30"/>
      <c r="P13" s="30"/>
    </row>
    <row r="14" spans="1:18">
      <c r="A14" t="s">
        <v>111</v>
      </c>
      <c r="B14" t="s">
        <v>4</v>
      </c>
      <c r="C14" s="5">
        <v>1</v>
      </c>
      <c r="D14" s="5">
        <v>18</v>
      </c>
      <c r="E14" s="5">
        <v>1</v>
      </c>
      <c r="F14" s="5">
        <f t="shared" ref="F14" si="6">PRODUCT(C14:E14)</f>
        <v>18</v>
      </c>
      <c r="G14" s="11">
        <f>(F14/12)</f>
        <v>1.5</v>
      </c>
      <c r="H14" s="11"/>
      <c r="I14" s="36">
        <v>0.25</v>
      </c>
      <c r="J14" s="36">
        <v>0.75</v>
      </c>
      <c r="K14" s="5" t="s">
        <v>27</v>
      </c>
      <c r="L14" s="24">
        <f>130000*1.5*1.65</f>
        <v>321750</v>
      </c>
      <c r="O14" s="37">
        <f>I14*L14</f>
        <v>80437.5</v>
      </c>
      <c r="P14" s="37">
        <f>J14*L14</f>
        <v>241312.5</v>
      </c>
    </row>
    <row r="15" spans="1:18">
      <c r="A15" t="s">
        <v>64</v>
      </c>
      <c r="B15" t="s">
        <v>4</v>
      </c>
      <c r="C15" s="5">
        <v>1</v>
      </c>
      <c r="D15" s="15">
        <v>12</v>
      </c>
      <c r="E15" s="5">
        <v>1</v>
      </c>
      <c r="F15" s="5">
        <f t="shared" ref="F15" si="7">PRODUCT(C15:E15)</f>
        <v>12</v>
      </c>
      <c r="G15" s="11">
        <f t="shared" ref="G15:G17" si="8">(F15/12)</f>
        <v>1</v>
      </c>
      <c r="H15" s="11"/>
      <c r="I15" s="32">
        <v>0.75</v>
      </c>
      <c r="J15" s="32">
        <v>0.25</v>
      </c>
      <c r="L15" s="24">
        <f>120000*1.65</f>
        <v>198000</v>
      </c>
      <c r="O15" s="37">
        <f>I15*L15</f>
        <v>148500</v>
      </c>
      <c r="P15" s="37">
        <f>J15*L15</f>
        <v>49500</v>
      </c>
    </row>
    <row r="16" spans="1:18">
      <c r="A16" s="16" t="s">
        <v>118</v>
      </c>
      <c r="B16" s="16" t="s">
        <v>4</v>
      </c>
      <c r="C16" s="15">
        <v>1</v>
      </c>
      <c r="D16" s="15">
        <v>12</v>
      </c>
      <c r="E16" s="15">
        <v>0.5</v>
      </c>
      <c r="F16" s="15">
        <f t="shared" ref="F16" si="9">PRODUCT(C16:E16)</f>
        <v>6</v>
      </c>
      <c r="G16" s="17">
        <f t="shared" ref="G16" si="10">(F16/12)</f>
        <v>0.5</v>
      </c>
      <c r="H16" s="17"/>
      <c r="I16" s="35">
        <v>0.25</v>
      </c>
      <c r="J16" s="35">
        <v>0.75</v>
      </c>
      <c r="L16" s="24">
        <f>125000*0.5*1.65</f>
        <v>103125</v>
      </c>
      <c r="O16" s="37">
        <f>I16*L16</f>
        <v>25781.25</v>
      </c>
      <c r="P16" s="37">
        <f>J16*L16</f>
        <v>77343.75</v>
      </c>
    </row>
    <row r="17" spans="1:16">
      <c r="A17" t="s">
        <v>18</v>
      </c>
      <c r="B17" t="s">
        <v>4</v>
      </c>
      <c r="C17" s="9">
        <v>10</v>
      </c>
      <c r="D17" s="9">
        <v>12</v>
      </c>
      <c r="E17" s="9">
        <v>0.15</v>
      </c>
      <c r="F17" s="9">
        <f t="shared" ref="F17" si="11">PRODUCT(C17:E17)</f>
        <v>18</v>
      </c>
      <c r="G17" s="12">
        <f t="shared" si="8"/>
        <v>1.5</v>
      </c>
      <c r="H17" s="12"/>
      <c r="I17" s="33">
        <v>0.75</v>
      </c>
      <c r="J17" s="33">
        <v>0.25</v>
      </c>
      <c r="K17" s="9"/>
      <c r="L17" s="25">
        <f>125000*1.65*1.5</f>
        <v>309375</v>
      </c>
      <c r="O17" s="38">
        <f>I17*L17</f>
        <v>232031.25</v>
      </c>
      <c r="P17" s="38">
        <f>J17*L17</f>
        <v>77343.75</v>
      </c>
    </row>
    <row r="18" spans="1:16">
      <c r="B18" t="s">
        <v>62</v>
      </c>
      <c r="C18" s="8">
        <f>SUM(C14,C15,C16,C17)</f>
        <v>13</v>
      </c>
      <c r="F18" s="8">
        <f>SUM(F14,F15,F16, F17)</f>
        <v>54</v>
      </c>
      <c r="G18" s="11">
        <f>SUM(G14,G15,G16, G17)</f>
        <v>4.5</v>
      </c>
      <c r="H18" s="8"/>
      <c r="I18" s="11" t="s">
        <v>27</v>
      </c>
      <c r="J18" s="11" t="s">
        <v>27</v>
      </c>
      <c r="L18" s="24">
        <f>SUM(L14:L17)</f>
        <v>932250</v>
      </c>
      <c r="O18" s="37">
        <f>SUM(O14:O17)</f>
        <v>486750</v>
      </c>
      <c r="P18" s="37">
        <f>SUM(P14:P17)</f>
        <v>445500</v>
      </c>
    </row>
    <row r="19" spans="1:16">
      <c r="C19" s="8"/>
      <c r="F19" s="8"/>
      <c r="G19" s="11"/>
      <c r="H19" s="8"/>
      <c r="I19" s="11"/>
      <c r="J19" s="11"/>
      <c r="L19" s="24"/>
    </row>
    <row r="20" spans="1:16">
      <c r="A20" s="1" t="s">
        <v>42</v>
      </c>
      <c r="L20" s="24"/>
      <c r="M20" s="28" t="s">
        <v>152</v>
      </c>
      <c r="N20" s="28"/>
    </row>
    <row r="21" spans="1:16">
      <c r="A21" t="s">
        <v>13</v>
      </c>
      <c r="B21" t="s">
        <v>109</v>
      </c>
      <c r="C21" s="5">
        <v>1</v>
      </c>
      <c r="D21" s="5">
        <v>12</v>
      </c>
      <c r="E21" s="5">
        <v>1</v>
      </c>
      <c r="F21" s="11">
        <f t="shared" ref="F21" si="12">PRODUCT(C21:E21)</f>
        <v>12</v>
      </c>
      <c r="G21" s="22">
        <f t="shared" ref="G21:G27" si="13">(F21/12)</f>
        <v>1</v>
      </c>
      <c r="H21" s="11"/>
      <c r="I21" s="32">
        <v>1</v>
      </c>
      <c r="J21" s="32">
        <v>0</v>
      </c>
      <c r="L21" s="24">
        <f>100000*1.65</f>
        <v>165000</v>
      </c>
      <c r="M21">
        <v>0</v>
      </c>
    </row>
    <row r="22" spans="1:16">
      <c r="A22" t="s">
        <v>19</v>
      </c>
      <c r="B22" t="s">
        <v>108</v>
      </c>
      <c r="C22" s="5">
        <v>1</v>
      </c>
      <c r="D22" s="5">
        <v>18</v>
      </c>
      <c r="E22" s="5">
        <v>1</v>
      </c>
      <c r="F22" s="11">
        <f t="shared" ref="F22" si="14">PRODUCT(C22:E22)</f>
        <v>18</v>
      </c>
      <c r="G22" s="22">
        <f t="shared" si="13"/>
        <v>1.5</v>
      </c>
      <c r="H22" s="11"/>
      <c r="I22" s="32">
        <v>1</v>
      </c>
      <c r="J22" s="32">
        <v>0</v>
      </c>
      <c r="L22" s="24">
        <f>120000*1.5*1.65</f>
        <v>297000</v>
      </c>
      <c r="M22" s="24">
        <f>120000*0.5*1.65</f>
        <v>99000</v>
      </c>
      <c r="N22" s="24"/>
      <c r="O22" s="37">
        <f t="shared" ref="O22:O27" si="15">I22*M22</f>
        <v>99000</v>
      </c>
      <c r="P22" s="37">
        <f t="shared" ref="P22:P27" si="16">J22*M22</f>
        <v>0</v>
      </c>
    </row>
    <row r="23" spans="1:16">
      <c r="A23" t="s">
        <v>14</v>
      </c>
      <c r="B23" t="s">
        <v>108</v>
      </c>
      <c r="C23" s="5">
        <v>2</v>
      </c>
      <c r="D23" s="5">
        <v>18</v>
      </c>
      <c r="E23" s="5">
        <v>1</v>
      </c>
      <c r="F23" s="11">
        <f t="shared" ref="F23" si="17">PRODUCT(C23:E23)</f>
        <v>36</v>
      </c>
      <c r="G23" s="11">
        <f t="shared" si="13"/>
        <v>3</v>
      </c>
      <c r="H23" s="11"/>
      <c r="I23" s="32">
        <v>1</v>
      </c>
      <c r="J23" s="32">
        <v>0</v>
      </c>
      <c r="L23" s="24">
        <f>104000*2*3*1.65</f>
        <v>1029600</v>
      </c>
      <c r="M23" s="24">
        <f>104000*0.75*1.65</f>
        <v>128700</v>
      </c>
      <c r="N23" s="24"/>
      <c r="O23" s="37">
        <f t="shared" si="15"/>
        <v>128700</v>
      </c>
      <c r="P23" s="37">
        <f t="shared" si="16"/>
        <v>0</v>
      </c>
    </row>
    <row r="24" spans="1:16">
      <c r="A24" t="s">
        <v>57</v>
      </c>
      <c r="B24" t="s">
        <v>5</v>
      </c>
      <c r="C24" s="5">
        <v>1</v>
      </c>
      <c r="D24" s="5">
        <v>18</v>
      </c>
      <c r="E24" s="5">
        <v>1</v>
      </c>
      <c r="F24" s="5">
        <f t="shared" ref="F24:F25" si="18">PRODUCT(C24:E24)</f>
        <v>18</v>
      </c>
      <c r="G24" s="22">
        <f t="shared" si="13"/>
        <v>1.5</v>
      </c>
      <c r="H24" s="11"/>
      <c r="I24" s="32">
        <v>1</v>
      </c>
      <c r="J24" s="32">
        <v>0</v>
      </c>
      <c r="L24" s="24">
        <f>90000*1.5*1.65</f>
        <v>222750</v>
      </c>
      <c r="M24" s="24">
        <f>90000*0.5*1.65</f>
        <v>74250</v>
      </c>
      <c r="N24" s="24"/>
      <c r="O24" s="37">
        <f t="shared" si="15"/>
        <v>74250</v>
      </c>
      <c r="P24" s="37">
        <f t="shared" si="16"/>
        <v>0</v>
      </c>
    </row>
    <row r="25" spans="1:16">
      <c r="A25" t="s">
        <v>30</v>
      </c>
      <c r="B25" t="s">
        <v>5</v>
      </c>
      <c r="C25" s="5">
        <v>2</v>
      </c>
      <c r="D25" s="5">
        <v>12</v>
      </c>
      <c r="E25" s="5">
        <v>0.75</v>
      </c>
      <c r="F25" s="5">
        <f t="shared" si="18"/>
        <v>18</v>
      </c>
      <c r="G25" s="22">
        <f t="shared" si="13"/>
        <v>1.5</v>
      </c>
      <c r="H25" s="11"/>
      <c r="I25" s="32">
        <v>1</v>
      </c>
      <c r="J25" s="32">
        <v>0</v>
      </c>
      <c r="L25" s="24">
        <f>104000*1.5*1.65</f>
        <v>257400</v>
      </c>
      <c r="M25" s="24">
        <f>104000*0.5*1.65</f>
        <v>85800</v>
      </c>
      <c r="N25" s="24"/>
      <c r="O25" s="37">
        <f t="shared" si="15"/>
        <v>85800</v>
      </c>
      <c r="P25" s="37">
        <f t="shared" si="16"/>
        <v>0</v>
      </c>
    </row>
    <row r="26" spans="1:16">
      <c r="A26" t="s">
        <v>40</v>
      </c>
      <c r="B26" t="s">
        <v>21</v>
      </c>
      <c r="C26" s="10">
        <v>1</v>
      </c>
      <c r="D26" s="10">
        <v>12</v>
      </c>
      <c r="E26" s="10">
        <v>1</v>
      </c>
      <c r="F26" s="10">
        <f t="shared" ref="F26:F27" si="19">PRODUCT(C26:E26)</f>
        <v>12</v>
      </c>
      <c r="G26" s="18">
        <f t="shared" si="13"/>
        <v>1</v>
      </c>
      <c r="H26" s="18"/>
      <c r="I26" s="32">
        <v>1</v>
      </c>
      <c r="J26" s="32">
        <v>0</v>
      </c>
      <c r="K26" s="10"/>
      <c r="L26" s="27">
        <f>175*40*48</f>
        <v>336000</v>
      </c>
      <c r="M26" s="27">
        <f>175*40*48*0.25</f>
        <v>84000</v>
      </c>
      <c r="N26" s="27"/>
      <c r="O26" s="37">
        <f t="shared" si="15"/>
        <v>84000</v>
      </c>
      <c r="P26" s="37">
        <f t="shared" si="16"/>
        <v>0</v>
      </c>
    </row>
    <row r="27" spans="1:16">
      <c r="A27" s="16" t="s">
        <v>120</v>
      </c>
      <c r="B27" s="16" t="s">
        <v>108</v>
      </c>
      <c r="C27" s="19">
        <v>10</v>
      </c>
      <c r="D27" s="19">
        <v>12</v>
      </c>
      <c r="E27" s="19">
        <v>0.1</v>
      </c>
      <c r="F27" s="19">
        <f t="shared" si="19"/>
        <v>12</v>
      </c>
      <c r="G27" s="20">
        <f t="shared" si="13"/>
        <v>1</v>
      </c>
      <c r="H27" s="20"/>
      <c r="I27" s="34">
        <v>0</v>
      </c>
      <c r="J27" s="34">
        <v>1</v>
      </c>
      <c r="K27" s="9"/>
      <c r="L27" s="25">
        <f>150000</f>
        <v>150000</v>
      </c>
      <c r="M27" s="25">
        <f>150000</f>
        <v>150000</v>
      </c>
      <c r="N27" s="25"/>
      <c r="O27" s="38">
        <f t="shared" si="15"/>
        <v>0</v>
      </c>
      <c r="P27" s="38">
        <f t="shared" si="16"/>
        <v>150000</v>
      </c>
    </row>
    <row r="28" spans="1:16">
      <c r="B28" t="s">
        <v>62</v>
      </c>
      <c r="C28" s="8">
        <f>SUM(C21,C22,C23,C24,C25)</f>
        <v>7</v>
      </c>
      <c r="F28" s="11">
        <f>SUM(F21,F22,F23,F24,F25,F27)</f>
        <v>114</v>
      </c>
      <c r="G28" s="11">
        <f>SUM(G21,G22,G23,G24,G25)</f>
        <v>8.5</v>
      </c>
      <c r="H28" s="11"/>
      <c r="I28" s="5" t="s">
        <v>27</v>
      </c>
      <c r="J28" s="5" t="s">
        <v>27</v>
      </c>
      <c r="L28" s="24">
        <f>SUM(L21:L27)</f>
        <v>2457750</v>
      </c>
      <c r="M28" s="24">
        <f>SUM(M21:M27)</f>
        <v>621750</v>
      </c>
      <c r="N28" s="24"/>
      <c r="O28" s="37">
        <f>SUM(O22:O27)</f>
        <v>471750</v>
      </c>
      <c r="P28" s="37">
        <f t="shared" ref="P28" si="20">SUM(P24:P27)</f>
        <v>150000</v>
      </c>
    </row>
    <row r="29" spans="1:16">
      <c r="B29" t="s">
        <v>63</v>
      </c>
      <c r="C29" s="5">
        <f>C26</f>
        <v>1</v>
      </c>
      <c r="F29" s="5">
        <f>F26</f>
        <v>12</v>
      </c>
      <c r="G29" s="5">
        <v>0.5</v>
      </c>
      <c r="L29" s="24"/>
    </row>
    <row r="30" spans="1:16">
      <c r="A30" s="1" t="s">
        <v>31</v>
      </c>
      <c r="L30" s="24"/>
    </row>
    <row r="31" spans="1:16">
      <c r="A31" t="s">
        <v>132</v>
      </c>
      <c r="B31" t="s">
        <v>8</v>
      </c>
      <c r="C31" s="5">
        <v>1</v>
      </c>
      <c r="D31" s="5">
        <v>18</v>
      </c>
      <c r="E31" s="5">
        <v>1</v>
      </c>
      <c r="F31" s="5">
        <f t="shared" ref="F31" si="21">PRODUCT(C31:E31)</f>
        <v>18</v>
      </c>
      <c r="G31" s="11">
        <f t="shared" ref="G31:G37" si="22">(F31/12)</f>
        <v>1.5</v>
      </c>
      <c r="H31" s="11"/>
      <c r="I31" s="32">
        <v>1</v>
      </c>
      <c r="J31" s="32">
        <v>0</v>
      </c>
      <c r="L31" s="24">
        <f>95000*1.5*1.65</f>
        <v>235125</v>
      </c>
      <c r="O31" s="37">
        <f>I31*L31</f>
        <v>235125</v>
      </c>
      <c r="P31" s="37">
        <f>J31*L31</f>
        <v>0</v>
      </c>
    </row>
    <row r="32" spans="1:16">
      <c r="A32" t="s">
        <v>114</v>
      </c>
      <c r="B32" t="s">
        <v>8</v>
      </c>
      <c r="C32" s="5">
        <v>1</v>
      </c>
      <c r="D32" s="5">
        <v>12</v>
      </c>
      <c r="E32" s="5">
        <v>1</v>
      </c>
      <c r="F32" s="5">
        <f t="shared" ref="F32" si="23">PRODUCT(C32:E32)</f>
        <v>12</v>
      </c>
      <c r="G32" s="11">
        <f t="shared" ref="G32" si="24">(F32/12)</f>
        <v>1</v>
      </c>
      <c r="H32" s="11"/>
      <c r="I32" s="32">
        <v>1</v>
      </c>
      <c r="J32" s="32">
        <v>0</v>
      </c>
      <c r="L32" s="24">
        <f>115000*1.65</f>
        <v>189750</v>
      </c>
      <c r="O32" s="37">
        <f t="shared" ref="O32:O37" si="25">I32*L32</f>
        <v>189750</v>
      </c>
      <c r="P32" s="37">
        <f t="shared" ref="P32:P37" si="26">J32*L32</f>
        <v>0</v>
      </c>
    </row>
    <row r="33" spans="1:16">
      <c r="A33" t="s">
        <v>78</v>
      </c>
      <c r="B33" t="s">
        <v>8</v>
      </c>
      <c r="C33" s="5">
        <v>1</v>
      </c>
      <c r="D33" s="15">
        <v>18</v>
      </c>
      <c r="E33" s="5">
        <v>1</v>
      </c>
      <c r="F33" s="5">
        <f t="shared" ref="F33:F34" si="27">PRODUCT(C33:E33)</f>
        <v>18</v>
      </c>
      <c r="G33" s="11">
        <f t="shared" si="22"/>
        <v>1.5</v>
      </c>
      <c r="H33" s="11"/>
      <c r="I33" s="40">
        <v>0</v>
      </c>
      <c r="J33" s="40">
        <v>1</v>
      </c>
      <c r="L33" s="24">
        <f>115000*1.5*1.65</f>
        <v>284625</v>
      </c>
      <c r="O33" s="37">
        <f t="shared" si="25"/>
        <v>0</v>
      </c>
      <c r="P33" s="37">
        <f t="shared" si="26"/>
        <v>284625</v>
      </c>
    </row>
    <row r="34" spans="1:16">
      <c r="A34" t="s">
        <v>112</v>
      </c>
      <c r="B34" t="s">
        <v>8</v>
      </c>
      <c r="C34" s="5">
        <v>1</v>
      </c>
      <c r="D34" s="5">
        <v>12</v>
      </c>
      <c r="E34" s="5">
        <v>1</v>
      </c>
      <c r="F34" s="5">
        <f t="shared" si="27"/>
        <v>12</v>
      </c>
      <c r="G34" s="11">
        <f t="shared" si="22"/>
        <v>1</v>
      </c>
      <c r="H34" s="11"/>
      <c r="I34" s="32">
        <v>0.75</v>
      </c>
      <c r="J34" s="32">
        <v>0.25</v>
      </c>
      <c r="L34" s="24">
        <f>115000*1.65</f>
        <v>189750</v>
      </c>
      <c r="O34" s="37">
        <f t="shared" si="25"/>
        <v>142312.5</v>
      </c>
      <c r="P34" s="37">
        <f t="shared" si="26"/>
        <v>47437.5</v>
      </c>
    </row>
    <row r="35" spans="1:16">
      <c r="A35" t="s">
        <v>35</v>
      </c>
      <c r="B35" t="s">
        <v>8</v>
      </c>
      <c r="C35" s="5">
        <v>10</v>
      </c>
      <c r="D35" s="5">
        <v>12</v>
      </c>
      <c r="E35" s="5">
        <v>0.15</v>
      </c>
      <c r="F35" s="5">
        <f t="shared" ref="F35:F37" si="28">PRODUCT(C35:E35)</f>
        <v>18</v>
      </c>
      <c r="G35" s="11">
        <f t="shared" si="22"/>
        <v>1.5</v>
      </c>
      <c r="H35" s="11"/>
      <c r="I35" s="32">
        <v>0.75</v>
      </c>
      <c r="J35" s="32">
        <v>0.25</v>
      </c>
      <c r="L35" s="24">
        <f>135000*1.65*1.5</f>
        <v>334125</v>
      </c>
      <c r="O35" s="37">
        <f t="shared" si="25"/>
        <v>250593.75</v>
      </c>
      <c r="P35" s="37">
        <f t="shared" si="26"/>
        <v>83531.25</v>
      </c>
    </row>
    <row r="36" spans="1:16">
      <c r="A36" t="s">
        <v>24</v>
      </c>
      <c r="B36" t="s">
        <v>25</v>
      </c>
      <c r="C36" s="5">
        <v>1</v>
      </c>
      <c r="D36" s="5">
        <v>12</v>
      </c>
      <c r="E36" s="5">
        <v>0.5</v>
      </c>
      <c r="F36" s="5">
        <f t="shared" si="28"/>
        <v>6</v>
      </c>
      <c r="G36" s="11">
        <f t="shared" si="22"/>
        <v>0.5</v>
      </c>
      <c r="H36" s="11"/>
      <c r="I36" s="32">
        <v>1</v>
      </c>
      <c r="J36" s="32">
        <v>0</v>
      </c>
      <c r="L36" s="24">
        <f>130000*0.5*1.65</f>
        <v>107250</v>
      </c>
      <c r="O36" s="37">
        <f t="shared" si="25"/>
        <v>107250</v>
      </c>
      <c r="P36" s="37">
        <f t="shared" si="26"/>
        <v>0</v>
      </c>
    </row>
    <row r="37" spans="1:16">
      <c r="A37" t="s">
        <v>39</v>
      </c>
      <c r="B37" t="s">
        <v>3</v>
      </c>
      <c r="C37" s="9">
        <v>1</v>
      </c>
      <c r="D37" s="9">
        <v>12</v>
      </c>
      <c r="E37" s="9">
        <v>0.75</v>
      </c>
      <c r="F37" s="9">
        <f t="shared" si="28"/>
        <v>9</v>
      </c>
      <c r="G37" s="23">
        <f t="shared" si="22"/>
        <v>0.75</v>
      </c>
      <c r="H37" s="12"/>
      <c r="I37" s="33">
        <v>0.75</v>
      </c>
      <c r="J37" s="33">
        <v>0.25</v>
      </c>
      <c r="K37" s="9"/>
      <c r="L37" s="25">
        <f>175*40*48*0.75</f>
        <v>252000</v>
      </c>
      <c r="O37" s="38">
        <f t="shared" si="25"/>
        <v>189000</v>
      </c>
      <c r="P37" s="38">
        <f t="shared" si="26"/>
        <v>63000</v>
      </c>
    </row>
    <row r="38" spans="1:16">
      <c r="B38" t="s">
        <v>62</v>
      </c>
      <c r="C38" s="8">
        <f>SUM(C31,C33,C34,C35,C36)</f>
        <v>14</v>
      </c>
      <c r="F38" s="8">
        <f>SUM(F31,F33,F34,F35,F36)</f>
        <v>72</v>
      </c>
      <c r="G38" s="8">
        <f>SUM(G31,G33,G34,G35,G36)</f>
        <v>6</v>
      </c>
      <c r="H38" s="8"/>
      <c r="I38" s="11" t="s">
        <v>27</v>
      </c>
      <c r="J38" s="11" t="s">
        <v>27</v>
      </c>
      <c r="L38" s="24">
        <f>SUM(L30:L37)</f>
        <v>1592625</v>
      </c>
      <c r="O38" s="24">
        <f>SUM(O30:O37)</f>
        <v>1114031.25</v>
      </c>
      <c r="P38" s="24">
        <f>SUM(P30:P37)</f>
        <v>478593.75</v>
      </c>
    </row>
    <row r="39" spans="1:16">
      <c r="B39" t="s">
        <v>63</v>
      </c>
      <c r="C39" s="5">
        <f>C37</f>
        <v>1</v>
      </c>
      <c r="F39" s="5">
        <f>F37</f>
        <v>9</v>
      </c>
      <c r="G39" s="5">
        <f>G37</f>
        <v>0.75</v>
      </c>
      <c r="J39" s="5" t="s">
        <v>27</v>
      </c>
      <c r="L39" s="24"/>
    </row>
    <row r="40" spans="1:16">
      <c r="A40" s="1" t="s">
        <v>32</v>
      </c>
      <c r="L40" s="24"/>
    </row>
    <row r="41" spans="1:16">
      <c r="A41" t="s">
        <v>113</v>
      </c>
      <c r="B41" t="s">
        <v>60</v>
      </c>
      <c r="C41" s="5">
        <v>1</v>
      </c>
      <c r="D41" s="5">
        <v>18</v>
      </c>
      <c r="E41" s="15">
        <v>0.75</v>
      </c>
      <c r="F41" s="5">
        <f t="shared" ref="F41:F42" si="29">PRODUCT(C41:E41)</f>
        <v>13.5</v>
      </c>
      <c r="G41" s="11">
        <f t="shared" ref="G41:G44" si="30">(F41/12)</f>
        <v>1.125</v>
      </c>
      <c r="H41" s="11"/>
      <c r="I41" s="32">
        <v>0.5</v>
      </c>
      <c r="J41" s="32">
        <v>0.5</v>
      </c>
      <c r="L41" s="24">
        <f>70000*1.1*1.65</f>
        <v>127050</v>
      </c>
      <c r="O41" s="37">
        <f t="shared" ref="O41:O44" si="31">I41*L41</f>
        <v>63525</v>
      </c>
      <c r="P41" s="37">
        <f t="shared" ref="P41:P44" si="32">J41*L41</f>
        <v>63525</v>
      </c>
    </row>
    <row r="42" spans="1:16">
      <c r="A42" t="s">
        <v>76</v>
      </c>
      <c r="B42" t="s">
        <v>60</v>
      </c>
      <c r="C42" s="5">
        <v>1</v>
      </c>
      <c r="D42" s="5">
        <v>12</v>
      </c>
      <c r="E42" s="5">
        <v>1</v>
      </c>
      <c r="F42" s="5">
        <f t="shared" si="29"/>
        <v>12</v>
      </c>
      <c r="G42" s="11">
        <f t="shared" si="30"/>
        <v>1</v>
      </c>
      <c r="H42" s="11"/>
      <c r="I42" s="32">
        <v>0.75</v>
      </c>
      <c r="J42" s="32">
        <v>0.25</v>
      </c>
      <c r="L42" s="24">
        <f>60000*1.65</f>
        <v>99000</v>
      </c>
      <c r="O42" s="37">
        <f t="shared" si="31"/>
        <v>74250</v>
      </c>
      <c r="P42" s="37">
        <f t="shared" si="32"/>
        <v>24750</v>
      </c>
    </row>
    <row r="43" spans="1:16">
      <c r="A43" t="s">
        <v>77</v>
      </c>
      <c r="B43" t="s">
        <v>43</v>
      </c>
      <c r="C43" s="5">
        <v>1</v>
      </c>
      <c r="D43" s="5">
        <v>18</v>
      </c>
      <c r="E43" s="5">
        <v>1</v>
      </c>
      <c r="F43" s="5">
        <f t="shared" ref="F43:F44" si="33">PRODUCT(C43:E43)</f>
        <v>18</v>
      </c>
      <c r="G43" s="11">
        <f t="shared" si="30"/>
        <v>1.5</v>
      </c>
      <c r="H43" s="11"/>
      <c r="I43" s="32">
        <v>0.75</v>
      </c>
      <c r="J43" s="32">
        <v>0.25</v>
      </c>
      <c r="L43" s="24">
        <f>100000*1.5*1.65</f>
        <v>247500</v>
      </c>
      <c r="O43" s="37">
        <f t="shared" si="31"/>
        <v>185625</v>
      </c>
      <c r="P43" s="37">
        <f t="shared" si="32"/>
        <v>61875</v>
      </c>
    </row>
    <row r="44" spans="1:16">
      <c r="A44" t="s">
        <v>22</v>
      </c>
      <c r="B44" t="s">
        <v>3</v>
      </c>
      <c r="C44" s="9">
        <v>1</v>
      </c>
      <c r="D44" s="9">
        <v>12</v>
      </c>
      <c r="E44" s="9">
        <v>0.5</v>
      </c>
      <c r="F44" s="9">
        <f t="shared" si="33"/>
        <v>6</v>
      </c>
      <c r="G44" s="12">
        <f t="shared" si="30"/>
        <v>0.5</v>
      </c>
      <c r="H44" s="12"/>
      <c r="I44" s="33">
        <v>0.75</v>
      </c>
      <c r="J44" s="33">
        <v>0.25</v>
      </c>
      <c r="K44" s="9"/>
      <c r="L44" s="25">
        <f>175*40*48*0.5</f>
        <v>168000</v>
      </c>
      <c r="O44" s="38">
        <f t="shared" si="31"/>
        <v>126000</v>
      </c>
      <c r="P44" s="38">
        <f t="shared" si="32"/>
        <v>42000</v>
      </c>
    </row>
    <row r="45" spans="1:16">
      <c r="B45" t="s">
        <v>62</v>
      </c>
      <c r="C45" s="8">
        <f>SUM(C41,C42,C43)</f>
        <v>3</v>
      </c>
      <c r="F45" s="8">
        <f>SUM(F41,F42,F43)</f>
        <v>43.5</v>
      </c>
      <c r="G45" s="8">
        <f>SUM(G41,G42,G43)</f>
        <v>3.625</v>
      </c>
      <c r="H45" s="8"/>
      <c r="I45" s="5" t="s">
        <v>27</v>
      </c>
      <c r="J45" s="5" t="s">
        <v>27</v>
      </c>
      <c r="L45" s="24">
        <f>SUM(L41:L44)</f>
        <v>641550</v>
      </c>
      <c r="O45" s="24">
        <f>SUM(O41:O44)</f>
        <v>449400</v>
      </c>
      <c r="P45" s="24">
        <f t="shared" ref="P45" si="34">SUM(P41:P44)</f>
        <v>192150</v>
      </c>
    </row>
    <row r="46" spans="1:16">
      <c r="B46" t="s">
        <v>63</v>
      </c>
      <c r="C46" s="5">
        <f>C44</f>
        <v>1</v>
      </c>
      <c r="F46" s="5">
        <f>F44</f>
        <v>6</v>
      </c>
      <c r="G46" s="5">
        <f>G44</f>
        <v>0.5</v>
      </c>
      <c r="L46" s="24"/>
    </row>
    <row r="47" spans="1:16">
      <c r="A47" s="1" t="s">
        <v>10</v>
      </c>
      <c r="L47" s="24"/>
    </row>
    <row r="48" spans="1:16">
      <c r="A48" t="s">
        <v>106</v>
      </c>
      <c r="B48" t="s">
        <v>10</v>
      </c>
      <c r="C48" s="5">
        <v>1</v>
      </c>
      <c r="D48" s="15">
        <v>12</v>
      </c>
      <c r="E48" s="15">
        <v>0.5</v>
      </c>
      <c r="F48" s="11">
        <f t="shared" ref="F48" si="35">PRODUCT(C48:E48)</f>
        <v>6</v>
      </c>
      <c r="G48" s="11">
        <f t="shared" ref="G48" si="36">(F48/12)</f>
        <v>0.5</v>
      </c>
      <c r="H48" s="11"/>
      <c r="I48" s="40">
        <v>0</v>
      </c>
      <c r="J48" s="40">
        <v>1</v>
      </c>
      <c r="L48" s="24">
        <f>80000*0.5*1.65</f>
        <v>66000</v>
      </c>
      <c r="O48" s="37">
        <f t="shared" ref="O48:O50" si="37">I48*L48</f>
        <v>0</v>
      </c>
      <c r="P48" s="37">
        <f t="shared" ref="P48:P50" si="38">J48*L48</f>
        <v>66000</v>
      </c>
    </row>
    <row r="49" spans="1:16">
      <c r="A49" t="s">
        <v>125</v>
      </c>
      <c r="B49" t="s">
        <v>15</v>
      </c>
      <c r="C49" s="5">
        <v>1</v>
      </c>
      <c r="D49" s="5">
        <v>18</v>
      </c>
      <c r="E49" s="5">
        <v>0.75</v>
      </c>
      <c r="F49" s="5">
        <f t="shared" ref="F49" si="39">PRODUCT(C49:E49)</f>
        <v>13.5</v>
      </c>
      <c r="G49" s="11">
        <f t="shared" ref="G49:G50" si="40">(F49/12)</f>
        <v>1.125</v>
      </c>
      <c r="H49" s="11"/>
      <c r="I49" s="40">
        <v>0</v>
      </c>
      <c r="J49" s="40">
        <v>1</v>
      </c>
      <c r="L49" s="24">
        <f>120000*1.1*1.65</f>
        <v>217800</v>
      </c>
      <c r="O49" s="37">
        <f t="shared" si="37"/>
        <v>0</v>
      </c>
      <c r="P49" s="37">
        <f t="shared" si="38"/>
        <v>217800</v>
      </c>
    </row>
    <row r="50" spans="1:16">
      <c r="A50" t="s">
        <v>26</v>
      </c>
      <c r="B50" t="s">
        <v>28</v>
      </c>
      <c r="C50" s="9">
        <v>1</v>
      </c>
      <c r="D50" s="9">
        <v>6</v>
      </c>
      <c r="E50" s="9">
        <v>0.5</v>
      </c>
      <c r="F50" s="9">
        <f t="shared" ref="F50" si="41">PRODUCT(C50:E50)</f>
        <v>3</v>
      </c>
      <c r="G50" s="23">
        <f t="shared" si="40"/>
        <v>0.25</v>
      </c>
      <c r="H50" s="12"/>
      <c r="I50" s="39">
        <v>0</v>
      </c>
      <c r="J50" s="39">
        <v>1</v>
      </c>
      <c r="K50" s="9"/>
      <c r="L50" s="25">
        <f>65000*0.3*1.65</f>
        <v>32175</v>
      </c>
      <c r="O50" s="38">
        <f t="shared" si="37"/>
        <v>0</v>
      </c>
      <c r="P50" s="38">
        <f t="shared" si="38"/>
        <v>32175</v>
      </c>
    </row>
    <row r="51" spans="1:16">
      <c r="B51" t="s">
        <v>62</v>
      </c>
      <c r="C51" s="8">
        <f>SUM(C48,C49,C50)</f>
        <v>3</v>
      </c>
      <c r="F51" s="11">
        <f>SUM(F48,F49,F50)</f>
        <v>22.5</v>
      </c>
      <c r="G51" s="22">
        <f>SUM(G48,G49,G50)</f>
        <v>1.875</v>
      </c>
      <c r="H51" s="11"/>
      <c r="I51" s="5" t="s">
        <v>27</v>
      </c>
      <c r="J51" s="5" t="s">
        <v>27</v>
      </c>
      <c r="L51" s="24">
        <f>SUM(L47:L50)</f>
        <v>315975</v>
      </c>
      <c r="O51" s="24">
        <f>SUM(O47:O50)</f>
        <v>0</v>
      </c>
      <c r="P51" s="24">
        <f>SUM(P47:P50)</f>
        <v>315975</v>
      </c>
    </row>
    <row r="52" spans="1:16">
      <c r="A52" s="1" t="s">
        <v>36</v>
      </c>
      <c r="L52" s="24"/>
    </row>
    <row r="53" spans="1:16">
      <c r="A53" t="s">
        <v>126</v>
      </c>
      <c r="B53" t="s">
        <v>37</v>
      </c>
      <c r="C53" s="5">
        <v>1</v>
      </c>
      <c r="D53" s="15">
        <v>12</v>
      </c>
      <c r="E53" s="5">
        <v>0.5</v>
      </c>
      <c r="F53" s="5">
        <f t="shared" ref="F53:F55" si="42">PRODUCT(C53:E53)</f>
        <v>6</v>
      </c>
      <c r="G53" s="11">
        <f t="shared" ref="G53:G55" si="43">(F53/12)</f>
        <v>0.5</v>
      </c>
      <c r="H53" s="11"/>
      <c r="I53" s="36">
        <v>0.25</v>
      </c>
      <c r="J53" s="36">
        <v>0.75</v>
      </c>
      <c r="L53" s="26">
        <f>80000*0.5*1.65</f>
        <v>66000</v>
      </c>
      <c r="O53" s="37">
        <f t="shared" ref="O53:O55" si="44">I53*L53</f>
        <v>16500</v>
      </c>
      <c r="P53" s="37">
        <f t="shared" ref="P53:P55" si="45">J53*L53</f>
        <v>49500</v>
      </c>
    </row>
    <row r="54" spans="1:16">
      <c r="A54" s="16" t="s">
        <v>127</v>
      </c>
      <c r="B54" s="16" t="s">
        <v>37</v>
      </c>
      <c r="C54" s="15">
        <v>1</v>
      </c>
      <c r="D54" s="15">
        <v>12</v>
      </c>
      <c r="E54" s="15">
        <v>0.5</v>
      </c>
      <c r="F54" s="15">
        <f t="shared" ref="F54" si="46">PRODUCT(C54:E54)</f>
        <v>6</v>
      </c>
      <c r="G54" s="17">
        <f t="shared" ref="G54" si="47">(F54/12)</f>
        <v>0.5</v>
      </c>
      <c r="H54" s="17"/>
      <c r="I54" s="35">
        <v>0.25</v>
      </c>
      <c r="J54" s="35">
        <v>0.75</v>
      </c>
      <c r="K54" s="15"/>
      <c r="L54" s="26">
        <f>80000*0.5*1.65</f>
        <v>66000</v>
      </c>
      <c r="O54" s="37">
        <f t="shared" si="44"/>
        <v>16500</v>
      </c>
      <c r="P54" s="37">
        <f t="shared" si="45"/>
        <v>49500</v>
      </c>
    </row>
    <row r="55" spans="1:16">
      <c r="A55" t="s">
        <v>16</v>
      </c>
      <c r="B55" t="s">
        <v>17</v>
      </c>
      <c r="C55" s="9">
        <v>1</v>
      </c>
      <c r="D55" s="19">
        <v>18</v>
      </c>
      <c r="E55" s="9">
        <v>0.67</v>
      </c>
      <c r="F55" s="9">
        <f t="shared" si="42"/>
        <v>12.06</v>
      </c>
      <c r="G55" s="23">
        <f t="shared" si="43"/>
        <v>1.0050000000000001</v>
      </c>
      <c r="H55" s="12"/>
      <c r="I55" s="33">
        <v>0.25</v>
      </c>
      <c r="J55" s="33">
        <v>0.75</v>
      </c>
      <c r="K55" s="9"/>
      <c r="L55" s="25">
        <f>150000*1.65</f>
        <v>247500</v>
      </c>
      <c r="O55" s="38">
        <f t="shared" si="44"/>
        <v>61875</v>
      </c>
      <c r="P55" s="38">
        <f t="shared" si="45"/>
        <v>185625</v>
      </c>
    </row>
    <row r="56" spans="1:16">
      <c r="B56" t="s">
        <v>62</v>
      </c>
      <c r="C56" s="8">
        <f>SUM(C53,C54,C55)</f>
        <v>3</v>
      </c>
      <c r="F56" s="8">
        <f>SUM(F53,F55)</f>
        <v>18.060000000000002</v>
      </c>
      <c r="G56" s="8">
        <f>SUM(G53,G55)</f>
        <v>1.5050000000000001</v>
      </c>
      <c r="H56" s="8"/>
      <c r="I56" s="5" t="s">
        <v>27</v>
      </c>
      <c r="J56" s="5" t="s">
        <v>27</v>
      </c>
      <c r="L56" s="24">
        <f>SUM(L53:L55)</f>
        <v>379500</v>
      </c>
      <c r="O56" s="24">
        <f>SUM(O53:O55)</f>
        <v>94875</v>
      </c>
      <c r="P56" s="24">
        <f t="shared" ref="P56" si="48">SUM(P53:P55)</f>
        <v>284625</v>
      </c>
    </row>
    <row r="57" spans="1:16">
      <c r="A57" s="1" t="s">
        <v>33</v>
      </c>
      <c r="L57" s="24"/>
    </row>
    <row r="58" spans="1:16">
      <c r="A58" t="s">
        <v>38</v>
      </c>
      <c r="B58" t="s">
        <v>5</v>
      </c>
      <c r="C58" s="5">
        <v>2</v>
      </c>
      <c r="D58" s="5">
        <v>12</v>
      </c>
      <c r="E58" s="5">
        <v>0.75</v>
      </c>
      <c r="F58" s="5">
        <f t="shared" ref="F58" si="49">PRODUCT(C58:E58)</f>
        <v>18</v>
      </c>
      <c r="G58" s="22">
        <f t="shared" ref="G58:G62" si="50">(F58/12)</f>
        <v>1.5</v>
      </c>
      <c r="H58" s="11"/>
      <c r="I58" s="32">
        <v>1</v>
      </c>
      <c r="J58" s="32">
        <v>0</v>
      </c>
      <c r="L58" s="26">
        <f>175000*1.5*1.65</f>
        <v>433125</v>
      </c>
      <c r="O58" s="37">
        <f t="shared" ref="O58:O62" si="51">I58*L58</f>
        <v>433125</v>
      </c>
      <c r="P58" s="37">
        <f t="shared" ref="P58:P62" si="52">J58*L58</f>
        <v>0</v>
      </c>
    </row>
    <row r="59" spans="1:16">
      <c r="A59" t="s">
        <v>68</v>
      </c>
      <c r="B59" t="s">
        <v>5</v>
      </c>
      <c r="C59" s="5">
        <v>2</v>
      </c>
      <c r="D59" s="5">
        <v>12</v>
      </c>
      <c r="E59" s="5">
        <v>1</v>
      </c>
      <c r="F59" s="5">
        <f t="shared" ref="F59:F60" si="53">PRODUCT(C59:E59)</f>
        <v>24</v>
      </c>
      <c r="G59" s="22">
        <f t="shared" ref="G59:G60" si="54">(F59/12)</f>
        <v>2</v>
      </c>
      <c r="H59" s="11"/>
      <c r="I59" s="32">
        <v>0.75</v>
      </c>
      <c r="J59" s="32">
        <v>0.25</v>
      </c>
      <c r="L59" s="26">
        <f>175000*2*1.65</f>
        <v>577500</v>
      </c>
      <c r="O59" s="37">
        <f t="shared" si="51"/>
        <v>433125</v>
      </c>
      <c r="P59" s="37">
        <f t="shared" si="52"/>
        <v>144375</v>
      </c>
    </row>
    <row r="60" spans="1:16">
      <c r="A60" t="s">
        <v>20</v>
      </c>
      <c r="B60" t="s">
        <v>5</v>
      </c>
      <c r="C60" s="5">
        <v>2</v>
      </c>
      <c r="D60" s="5">
        <v>12</v>
      </c>
      <c r="E60" s="5">
        <v>0.75</v>
      </c>
      <c r="F60" s="5">
        <f t="shared" si="53"/>
        <v>18</v>
      </c>
      <c r="G60" s="22">
        <f t="shared" si="54"/>
        <v>1.5</v>
      </c>
      <c r="H60" s="11"/>
      <c r="I60" s="32">
        <v>1</v>
      </c>
      <c r="J60" s="32">
        <v>0</v>
      </c>
      <c r="L60" s="26">
        <f>175000*1.5*1.65</f>
        <v>433125</v>
      </c>
      <c r="O60" s="37">
        <f t="shared" si="51"/>
        <v>433125</v>
      </c>
      <c r="P60" s="37">
        <f t="shared" si="52"/>
        <v>0</v>
      </c>
    </row>
    <row r="61" spans="1:16">
      <c r="A61" t="s">
        <v>69</v>
      </c>
      <c r="B61" t="s">
        <v>5</v>
      </c>
      <c r="C61" s="5">
        <v>1</v>
      </c>
      <c r="D61" s="5">
        <v>12</v>
      </c>
      <c r="E61" s="5">
        <v>1</v>
      </c>
      <c r="F61" s="5">
        <f t="shared" ref="F61:F62" si="55">PRODUCT(C61:E61)</f>
        <v>12</v>
      </c>
      <c r="G61" s="11">
        <f t="shared" si="50"/>
        <v>1</v>
      </c>
      <c r="H61" s="11"/>
      <c r="I61" s="32">
        <v>1</v>
      </c>
      <c r="J61" s="32">
        <v>0</v>
      </c>
      <c r="L61" s="26">
        <f>175000*1.5*1.65</f>
        <v>433125</v>
      </c>
      <c r="O61" s="37">
        <f t="shared" si="51"/>
        <v>433125</v>
      </c>
      <c r="P61" s="37">
        <f t="shared" si="52"/>
        <v>0</v>
      </c>
    </row>
    <row r="62" spans="1:16">
      <c r="A62" t="s">
        <v>41</v>
      </c>
      <c r="B62" t="s">
        <v>3</v>
      </c>
      <c r="C62" s="9">
        <v>1</v>
      </c>
      <c r="D62" s="19">
        <v>12</v>
      </c>
      <c r="E62" s="9">
        <v>1</v>
      </c>
      <c r="F62" s="9">
        <f t="shared" si="55"/>
        <v>12</v>
      </c>
      <c r="G62" s="12">
        <f t="shared" si="50"/>
        <v>1</v>
      </c>
      <c r="H62" s="12"/>
      <c r="I62" s="33">
        <v>1</v>
      </c>
      <c r="J62" s="33">
        <v>0</v>
      </c>
      <c r="K62" s="9"/>
      <c r="L62" s="25">
        <f>160*40*48</f>
        <v>307200</v>
      </c>
      <c r="O62" s="38">
        <f t="shared" si="51"/>
        <v>307200</v>
      </c>
      <c r="P62" s="38">
        <f t="shared" si="52"/>
        <v>0</v>
      </c>
    </row>
    <row r="63" spans="1:16">
      <c r="B63" t="s">
        <v>62</v>
      </c>
      <c r="C63" s="8">
        <f>SUM(C58,C59,C60,C61,)</f>
        <v>7</v>
      </c>
      <c r="F63" s="8">
        <f>SUM(F58,F59,F60,F61,)</f>
        <v>72</v>
      </c>
      <c r="G63" s="8">
        <f>SUM(G58,G59,G60,G61,)</f>
        <v>6</v>
      </c>
      <c r="H63" s="8"/>
      <c r="I63" s="5" t="s">
        <v>27</v>
      </c>
      <c r="J63" s="5" t="s">
        <v>27</v>
      </c>
      <c r="L63" s="24">
        <f>SUM(L58:L62)</f>
        <v>2184075</v>
      </c>
      <c r="O63" s="24">
        <f>SUM(O58:O62)</f>
        <v>2039700</v>
      </c>
      <c r="P63" s="24">
        <f t="shared" ref="P63" si="56">SUM(P58:P62)</f>
        <v>144375</v>
      </c>
    </row>
    <row r="64" spans="1:16">
      <c r="B64" t="s">
        <v>63</v>
      </c>
      <c r="C64" s="5">
        <f>C62</f>
        <v>1</v>
      </c>
      <c r="F64" s="5">
        <f>F62</f>
        <v>12</v>
      </c>
      <c r="G64" s="5">
        <f>G62</f>
        <v>1</v>
      </c>
      <c r="L64" s="24"/>
    </row>
    <row r="65" spans="1:17">
      <c r="A65" s="1" t="s">
        <v>65</v>
      </c>
      <c r="L65" s="24"/>
    </row>
    <row r="66" spans="1:17">
      <c r="A66" t="s">
        <v>121</v>
      </c>
      <c r="B66" t="s">
        <v>3</v>
      </c>
      <c r="C66" s="5" t="s">
        <v>27</v>
      </c>
      <c r="D66" s="15" t="s">
        <v>27</v>
      </c>
      <c r="E66" s="5" t="s">
        <v>27</v>
      </c>
      <c r="F66" s="5" t="s">
        <v>27</v>
      </c>
      <c r="G66" s="11" t="s">
        <v>27</v>
      </c>
      <c r="H66" s="11"/>
      <c r="I66" s="5" t="s">
        <v>27</v>
      </c>
      <c r="J66" s="5" t="s">
        <v>27</v>
      </c>
      <c r="L66" s="24"/>
    </row>
    <row r="67" spans="1:17">
      <c r="A67" t="s">
        <v>66</v>
      </c>
      <c r="B67" t="s">
        <v>67</v>
      </c>
      <c r="C67" s="9" t="s">
        <v>34</v>
      </c>
      <c r="D67" s="9"/>
      <c r="E67" s="9"/>
      <c r="F67" s="9"/>
      <c r="G67" s="9"/>
      <c r="H67" s="9"/>
      <c r="I67" s="9"/>
      <c r="J67" s="9"/>
      <c r="K67" s="9"/>
      <c r="L67" s="25"/>
    </row>
    <row r="68" spans="1:17">
      <c r="C68" s="10"/>
      <c r="D68" s="10"/>
      <c r="E68" s="10"/>
      <c r="F68" s="10"/>
      <c r="G68" s="10"/>
      <c r="H68" s="10"/>
      <c r="I68" s="10"/>
      <c r="J68" s="10"/>
      <c r="K68" s="10"/>
      <c r="L68" s="27"/>
    </row>
    <row r="69" spans="1:17">
      <c r="B69" t="s">
        <v>27</v>
      </c>
      <c r="C69" s="5" t="s">
        <v>27</v>
      </c>
      <c r="F69" s="5" t="s">
        <v>27</v>
      </c>
      <c r="G69" s="5" t="s">
        <v>27</v>
      </c>
      <c r="I69" s="5" t="s">
        <v>27</v>
      </c>
      <c r="J69" s="5" t="s">
        <v>27</v>
      </c>
      <c r="L69" s="24"/>
    </row>
    <row r="70" spans="1:17">
      <c r="B70" t="s">
        <v>27</v>
      </c>
      <c r="J70" s="30" t="s">
        <v>162</v>
      </c>
      <c r="L70" s="24">
        <f>SUM(L11,L18,L28,L38,L45,L51,L56,L63)</f>
        <v>11244900</v>
      </c>
      <c r="O70" s="24" t="s">
        <v>27</v>
      </c>
      <c r="P70" s="24" t="s">
        <v>27</v>
      </c>
      <c r="Q70" s="24"/>
    </row>
    <row r="71" spans="1:17">
      <c r="B71" t="s">
        <v>62</v>
      </c>
      <c r="C71" s="5">
        <f>SUM(C11,C18,C28,C38,C45,C51,C56,C63)</f>
        <v>56</v>
      </c>
      <c r="F71" s="11">
        <f>SUM(F11,F18,F28,F38,F45,F51,F56,F63)</f>
        <v>455.46</v>
      </c>
      <c r="G71" s="13">
        <f>SUM(G11,G18,G28,G38,G45,G51,G56,G63)</f>
        <v>36.954999999999998</v>
      </c>
      <c r="H71" s="11"/>
      <c r="I71" s="11" t="s">
        <v>27</v>
      </c>
      <c r="J71" s="43" t="s">
        <v>27</v>
      </c>
    </row>
    <row r="72" spans="1:17">
      <c r="B72" t="s">
        <v>63</v>
      </c>
      <c r="C72" s="9">
        <f>SUM(C12,C20,C29,C39,C46,C52,C57,C64,C69)</f>
        <v>7</v>
      </c>
      <c r="F72" s="9">
        <f>SUM(F12,F29,F39,F46,F64,F69)</f>
        <v>83.4</v>
      </c>
      <c r="G72" s="9">
        <f>SUM(G12,G29,G39,G46,G64,G69)</f>
        <v>5.45</v>
      </c>
      <c r="J72" s="30" t="s">
        <v>129</v>
      </c>
      <c r="L72" s="24">
        <f>SUM(L70-L74)</f>
        <v>8592900</v>
      </c>
      <c r="O72" s="24" t="s">
        <v>27</v>
      </c>
      <c r="P72" s="24" t="s">
        <v>27</v>
      </c>
      <c r="Q72" s="24"/>
    </row>
    <row r="73" spans="1:17">
      <c r="B73" t="s">
        <v>115</v>
      </c>
      <c r="C73" s="5">
        <f>SUM(C71:C72)</f>
        <v>63</v>
      </c>
      <c r="F73" s="11">
        <f>SUM(F71:F72)</f>
        <v>538.86</v>
      </c>
      <c r="G73" s="13">
        <f>SUM(G71:G72)</f>
        <v>42.405000000000001</v>
      </c>
      <c r="J73" s="30"/>
    </row>
    <row r="74" spans="1:17">
      <c r="G74" s="13"/>
      <c r="J74" s="30" t="s">
        <v>130</v>
      </c>
      <c r="L74" s="24">
        <f>SUM(L4,L5,L6,L26,L37,L44,L62)</f>
        <v>2652000</v>
      </c>
      <c r="O74" s="24" t="s">
        <v>27</v>
      </c>
      <c r="P74" s="24" t="s">
        <v>27</v>
      </c>
      <c r="Q74" s="24"/>
    </row>
    <row r="75" spans="1:17">
      <c r="A75" s="69" t="s">
        <v>227</v>
      </c>
      <c r="B75" s="69"/>
      <c r="C75" s="70"/>
      <c r="D75" s="70"/>
      <c r="O75" s="4" t="s">
        <v>159</v>
      </c>
      <c r="P75" s="4" t="s">
        <v>160</v>
      </c>
    </row>
    <row r="77" spans="1:17">
      <c r="G77" s="4"/>
      <c r="H77" s="4"/>
      <c r="J77" s="42" t="s">
        <v>161</v>
      </c>
      <c r="L77" s="41">
        <f>SUM(L11,L18,M28,L38,L45,L51,L56,L63)</f>
        <v>9408900</v>
      </c>
      <c r="O77" s="41">
        <f>SUM(O11,O18,O28,O38,O45,O51,O56,O63)</f>
        <v>6544575</v>
      </c>
      <c r="P77" s="41">
        <f>SUM(P11,P18,P28,P38,P45,P51,P56,P63)</f>
        <v>2864325</v>
      </c>
    </row>
    <row r="78" spans="1:17">
      <c r="G78" s="4"/>
      <c r="H78" s="4"/>
      <c r="I78" s="4"/>
      <c r="J78" s="42"/>
      <c r="L78" s="1"/>
      <c r="O78" s="1"/>
      <c r="P78" s="1"/>
    </row>
    <row r="79" spans="1:17">
      <c r="G79" s="4"/>
      <c r="H79" s="4"/>
      <c r="I79" s="4"/>
      <c r="J79" s="42" t="s">
        <v>129</v>
      </c>
      <c r="L79" s="41">
        <f>SUM(L77-L81)</f>
        <v>7008900</v>
      </c>
      <c r="O79" s="41">
        <f t="shared" ref="O79:P79" si="57">SUM(O77-O81)</f>
        <v>4646775</v>
      </c>
      <c r="P79" s="41">
        <f t="shared" si="57"/>
        <v>2362125</v>
      </c>
    </row>
    <row r="80" spans="1:17">
      <c r="G80" s="4"/>
      <c r="H80" s="4"/>
      <c r="I80" s="4"/>
      <c r="J80" s="42"/>
      <c r="L80" s="1"/>
      <c r="O80" s="1"/>
      <c r="P80" s="1"/>
    </row>
    <row r="81" spans="7:16">
      <c r="G81" s="4"/>
      <c r="H81" s="4"/>
      <c r="I81" s="4"/>
      <c r="J81" s="42" t="s">
        <v>130</v>
      </c>
      <c r="L81" s="41">
        <f>SUM(L4,L5,L6,M26,L37,L44,L62)</f>
        <v>2400000</v>
      </c>
      <c r="O81" s="41">
        <f>SUM(O4,O5,O6,O26,O37,O44,O62)</f>
        <v>1897800</v>
      </c>
      <c r="P81" s="41">
        <f>SUM(P4,P5,P6,P26,P37,P44,P62)</f>
        <v>502200</v>
      </c>
    </row>
    <row r="82" spans="7:16">
      <c r="J82" s="30"/>
    </row>
    <row r="83" spans="7:16">
      <c r="J83" s="42" t="s">
        <v>163</v>
      </c>
      <c r="L83" s="41">
        <v>2875000</v>
      </c>
      <c r="O83" s="41">
        <v>2875000</v>
      </c>
      <c r="P83" s="41">
        <v>0</v>
      </c>
    </row>
    <row r="84" spans="7:16">
      <c r="J84" s="42"/>
      <c r="L84" s="41"/>
      <c r="O84" s="41"/>
      <c r="P84" s="41"/>
    </row>
    <row r="85" spans="7:16">
      <c r="J85" s="42" t="s">
        <v>165</v>
      </c>
      <c r="L85" s="41">
        <v>400000</v>
      </c>
      <c r="O85" s="41">
        <v>0</v>
      </c>
      <c r="P85" s="41">
        <v>400000</v>
      </c>
    </row>
    <row r="87" spans="7:16">
      <c r="J87" s="42" t="s">
        <v>164</v>
      </c>
      <c r="L87" s="41">
        <f>SUM(L79:L85)</f>
        <v>12683900</v>
      </c>
      <c r="O87" s="41">
        <f>SUM(O79:O85)</f>
        <v>9419575</v>
      </c>
      <c r="P87" s="41">
        <f>SUM(P79:P85)</f>
        <v>3264325</v>
      </c>
    </row>
    <row r="89" spans="7:16">
      <c r="O89" s="45">
        <f>O87/L87</f>
        <v>0.74264027625572582</v>
      </c>
      <c r="P89" s="45">
        <f>P87/L87</f>
        <v>0.25735972374427424</v>
      </c>
    </row>
  </sheetData>
  <pageMargins left="0.7" right="0.7" top="0.75" bottom="0.75" header="0.3" footer="0.3"/>
  <pageSetup scale="9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6"/>
  <sheetViews>
    <sheetView workbookViewId="0">
      <pane xSplit="3" ySplit="9" topLeftCell="D10" activePane="bottomRight" state="frozen"/>
      <selection activeCell="B13" sqref="B13"/>
      <selection pane="topRight" activeCell="B13" sqref="B13"/>
      <selection pane="bottomLeft" activeCell="B13" sqref="B13"/>
      <selection pane="bottomRight" activeCell="S34" sqref="S34"/>
    </sheetView>
  </sheetViews>
  <sheetFormatPr defaultColWidth="9.109375" defaultRowHeight="13.2"/>
  <cols>
    <col min="1" max="1" width="4.6640625" style="149" bestFit="1" customWidth="1"/>
    <col min="2" max="2" width="30" style="149" bestFit="1" customWidth="1"/>
    <col min="3" max="3" width="18.5546875" style="149" bestFit="1" customWidth="1"/>
    <col min="4" max="16" width="11.6640625" style="149" customWidth="1"/>
    <col min="17" max="17" width="10.33203125" style="149" customWidth="1"/>
    <col min="18" max="18" width="1.88671875" style="149" customWidth="1"/>
    <col min="19" max="19" width="11.6640625" style="149" bestFit="1" customWidth="1"/>
    <col min="20" max="16384" width="9.109375" style="149"/>
  </cols>
  <sheetData>
    <row r="1" spans="1:22" ht="22.8">
      <c r="B1" s="169" t="s">
        <v>418</v>
      </c>
    </row>
    <row r="2" spans="1:22" s="179" customFormat="1" ht="15.6">
      <c r="B2" s="180">
        <v>26700000</v>
      </c>
      <c r="C2" s="179" t="s">
        <v>460</v>
      </c>
    </row>
    <row r="3" spans="1:22" s="179" customFormat="1" ht="15.6">
      <c r="B3" s="180">
        <v>4000000</v>
      </c>
      <c r="C3" s="179" t="s">
        <v>417</v>
      </c>
    </row>
    <row r="4" spans="1:22" s="179" customFormat="1" ht="15.6">
      <c r="B4" s="201" t="s">
        <v>462</v>
      </c>
    </row>
    <row r="6" spans="1:22" s="151" customFormat="1">
      <c r="B6" s="152" t="s">
        <v>400</v>
      </c>
      <c r="C6" s="150">
        <v>1.4999999999999999E-2</v>
      </c>
      <c r="D6" s="153">
        <v>100</v>
      </c>
      <c r="E6" s="153">
        <f t="shared" ref="E6:P6" si="0">D6*1.015</f>
        <v>101.49999999999999</v>
      </c>
      <c r="F6" s="153">
        <f t="shared" si="0"/>
        <v>103.02249999999998</v>
      </c>
      <c r="G6" s="153">
        <f t="shared" si="0"/>
        <v>104.56783749999997</v>
      </c>
      <c r="H6" s="153">
        <f t="shared" si="0"/>
        <v>106.13635506249996</v>
      </c>
      <c r="I6" s="153">
        <f t="shared" si="0"/>
        <v>107.72840038843745</v>
      </c>
      <c r="J6" s="153">
        <f t="shared" si="0"/>
        <v>109.344326394264</v>
      </c>
      <c r="K6" s="153">
        <f t="shared" si="0"/>
        <v>110.98449129017796</v>
      </c>
      <c r="L6" s="153">
        <f t="shared" si="0"/>
        <v>112.64925865953062</v>
      </c>
      <c r="M6" s="153">
        <f t="shared" si="0"/>
        <v>114.33899753942356</v>
      </c>
      <c r="N6" s="153">
        <f t="shared" si="0"/>
        <v>116.0540825025149</v>
      </c>
      <c r="O6" s="153">
        <f t="shared" si="0"/>
        <v>117.79489374005261</v>
      </c>
      <c r="P6" s="153">
        <f t="shared" si="0"/>
        <v>119.56181714615339</v>
      </c>
      <c r="Q6" s="153"/>
      <c r="R6" s="153"/>
    </row>
    <row r="7" spans="1:22">
      <c r="B7" s="185" t="s">
        <v>420</v>
      </c>
      <c r="D7" s="184">
        <v>100</v>
      </c>
      <c r="E7" s="184">
        <f t="shared" ref="E7:P7" si="1">D7*1.02</f>
        <v>102</v>
      </c>
      <c r="F7" s="184">
        <f t="shared" si="1"/>
        <v>104.04</v>
      </c>
      <c r="G7" s="184">
        <f t="shared" si="1"/>
        <v>106.1208</v>
      </c>
      <c r="H7" s="184">
        <f t="shared" si="1"/>
        <v>108.243216</v>
      </c>
      <c r="I7" s="184">
        <f t="shared" si="1"/>
        <v>110.40808032000001</v>
      </c>
      <c r="J7" s="184">
        <f t="shared" si="1"/>
        <v>112.61624192640001</v>
      </c>
      <c r="K7" s="184">
        <f t="shared" si="1"/>
        <v>114.868566764928</v>
      </c>
      <c r="L7" s="184">
        <f t="shared" si="1"/>
        <v>117.16593810022657</v>
      </c>
      <c r="M7" s="184">
        <f t="shared" si="1"/>
        <v>119.5092568622311</v>
      </c>
      <c r="N7" s="184">
        <f t="shared" si="1"/>
        <v>121.89944199947573</v>
      </c>
      <c r="O7" s="184">
        <f t="shared" si="1"/>
        <v>124.33743083946524</v>
      </c>
      <c r="P7" s="184">
        <f t="shared" si="1"/>
        <v>126.82417945625456</v>
      </c>
      <c r="Q7" s="153"/>
      <c r="R7" s="153"/>
      <c r="S7" s="151"/>
      <c r="T7" s="151"/>
      <c r="U7" s="151"/>
      <c r="V7" s="151"/>
    </row>
    <row r="8" spans="1:22" s="155" customFormat="1">
      <c r="D8" s="155">
        <v>-2</v>
      </c>
      <c r="E8" s="155">
        <v>-1</v>
      </c>
      <c r="F8" s="155">
        <v>0</v>
      </c>
      <c r="G8" s="155">
        <v>1</v>
      </c>
      <c r="H8" s="155">
        <v>2</v>
      </c>
      <c r="I8" s="155">
        <v>3</v>
      </c>
      <c r="J8" s="155">
        <v>4</v>
      </c>
      <c r="K8" s="155">
        <v>5</v>
      </c>
      <c r="L8" s="155">
        <v>6</v>
      </c>
      <c r="M8" s="155">
        <v>7</v>
      </c>
      <c r="N8" s="155">
        <v>8</v>
      </c>
      <c r="O8" s="155">
        <v>9</v>
      </c>
      <c r="P8" s="155">
        <v>10</v>
      </c>
    </row>
    <row r="9" spans="1:22" s="156" customFormat="1">
      <c r="C9" s="155" t="s">
        <v>416</v>
      </c>
      <c r="D9" s="156">
        <v>2019</v>
      </c>
      <c r="E9" s="156">
        <v>2020</v>
      </c>
      <c r="F9" s="156">
        <v>2021</v>
      </c>
      <c r="G9" s="156">
        <v>2022</v>
      </c>
      <c r="H9" s="156">
        <v>2023</v>
      </c>
      <c r="I9" s="156">
        <v>2024</v>
      </c>
      <c r="J9" s="156">
        <v>2025</v>
      </c>
      <c r="K9" s="156">
        <v>2026</v>
      </c>
      <c r="L9" s="156">
        <v>2027</v>
      </c>
      <c r="M9" s="156">
        <v>2028</v>
      </c>
      <c r="N9" s="156">
        <v>2029</v>
      </c>
      <c r="O9" s="156">
        <v>2030</v>
      </c>
      <c r="P9" s="156">
        <v>2031</v>
      </c>
      <c r="S9" s="155" t="s">
        <v>128</v>
      </c>
    </row>
    <row r="10" spans="1:22" s="156" customFormat="1" ht="15.6">
      <c r="B10" s="170" t="s">
        <v>399</v>
      </c>
      <c r="C10" s="155"/>
      <c r="D10" s="173"/>
      <c r="E10" s="173">
        <v>0.5</v>
      </c>
      <c r="F10" s="173">
        <v>0.5</v>
      </c>
      <c r="S10" s="155"/>
    </row>
    <row r="11" spans="1:22">
      <c r="B11" s="149" t="s">
        <v>401</v>
      </c>
      <c r="C11" s="164">
        <f>NPV('10 Year 24.1 Mill'!DiscRate,E11:P11)+D11</f>
        <v>18120914.307918757</v>
      </c>
      <c r="D11" s="159">
        <v>0</v>
      </c>
      <c r="E11" s="159">
        <f>$B$2*E$10*$A15</f>
        <v>10012500</v>
      </c>
      <c r="F11" s="159">
        <f>$B$2*F$10*$A15</f>
        <v>10012500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/>
      <c r="R11" s="158"/>
      <c r="S11" s="164">
        <f>SUM(D11:Q11)</f>
        <v>20025000</v>
      </c>
    </row>
    <row r="12" spans="1:22">
      <c r="B12" s="149" t="s">
        <v>402</v>
      </c>
      <c r="C12" s="164">
        <f>NPV('10 Year 24.1 Mill'!DiscRate,E12:P12)+D12</f>
        <v>1904085.6920812433</v>
      </c>
      <c r="D12" s="158">
        <v>0</v>
      </c>
      <c r="E12" s="158">
        <f>SUM(D11:D12,E11)*'10 Year 24.1 Mill'!DiscRate</f>
        <v>693645.97500000009</v>
      </c>
      <c r="F12" s="158">
        <f>SUM(E11:E12,F11)*'10 Year 24.1 Mill'!DiscRate</f>
        <v>1435346.3558560503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58"/>
      <c r="R12" s="158"/>
      <c r="S12" s="164">
        <f>SUM(D12:Q12)</f>
        <v>2128992.3308560504</v>
      </c>
    </row>
    <row r="13" spans="1:22">
      <c r="B13" s="149" t="s">
        <v>407</v>
      </c>
      <c r="C13" s="164">
        <f>NPV('10 Year 24.1 Mill'!DiscRate,E13:P13)+D13</f>
        <v>20025000</v>
      </c>
      <c r="D13" s="158">
        <f t="shared" ref="D13:P13" si="2">SUM(D11:D12)</f>
        <v>0</v>
      </c>
      <c r="E13" s="158">
        <f t="shared" si="2"/>
        <v>10706145.975</v>
      </c>
      <c r="F13" s="158">
        <f t="shared" si="2"/>
        <v>11447846.35585605</v>
      </c>
      <c r="G13" s="158">
        <f t="shared" si="2"/>
        <v>0</v>
      </c>
      <c r="H13" s="158">
        <f t="shared" si="2"/>
        <v>0</v>
      </c>
      <c r="I13" s="158">
        <f t="shared" si="2"/>
        <v>0</v>
      </c>
      <c r="J13" s="158">
        <f t="shared" si="2"/>
        <v>0</v>
      </c>
      <c r="K13" s="158">
        <f t="shared" si="2"/>
        <v>0</v>
      </c>
      <c r="L13" s="158">
        <f t="shared" si="2"/>
        <v>0</v>
      </c>
      <c r="M13" s="158">
        <f t="shared" si="2"/>
        <v>0</v>
      </c>
      <c r="N13" s="158">
        <f t="shared" si="2"/>
        <v>0</v>
      </c>
      <c r="O13" s="158">
        <f t="shared" si="2"/>
        <v>0</v>
      </c>
      <c r="P13" s="158">
        <f t="shared" si="2"/>
        <v>0</v>
      </c>
      <c r="Q13" s="158"/>
      <c r="R13" s="158"/>
      <c r="S13" s="164">
        <f>SUM(D13:Q13)</f>
        <v>22153992.330856048</v>
      </c>
    </row>
    <row r="14" spans="1:22">
      <c r="C14" s="164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S14" s="164"/>
    </row>
    <row r="15" spans="1:22">
      <c r="A15" s="174">
        <v>0.75</v>
      </c>
      <c r="B15" s="149" t="s">
        <v>405</v>
      </c>
      <c r="C15" s="164">
        <f>NPV('10 Year 24.1 Mill'!DiscRate,E15:P15)+D15</f>
        <v>17245648.197712384</v>
      </c>
      <c r="D15" s="158">
        <v>0</v>
      </c>
      <c r="E15" s="158">
        <v>0</v>
      </c>
      <c r="F15" s="158">
        <v>0</v>
      </c>
      <c r="G15" s="158">
        <f>'10 Year 24.1 Mill'!$T$28</f>
        <v>4423166.3277039276</v>
      </c>
      <c r="H15" s="158">
        <f>'10 Year 24.1 Mill'!$T$29</f>
        <v>3887856.2512445669</v>
      </c>
      <c r="I15" s="158">
        <f>'10 Year 24.1 Mill'!$T$30</f>
        <v>3397360.5582571528</v>
      </c>
      <c r="J15" s="158">
        <f>'10 Year 24.1 Mill'!$T$31</f>
        <v>2975032.7971855919</v>
      </c>
      <c r="K15" s="158">
        <f>'10 Year 24.1 Mill'!$T$32</f>
        <v>2607150.4220231283</v>
      </c>
      <c r="L15" s="158">
        <f>'10 Year 24.1 Mill'!$T$33</f>
        <v>2279897.8732025307</v>
      </c>
      <c r="M15" s="158">
        <f>'10 Year 24.1 Mill'!$T$34</f>
        <v>1984106.4048759763</v>
      </c>
      <c r="N15" s="158">
        <f>'10 Year 24.1 Mill'!$T$35</f>
        <v>1723031.4243303339</v>
      </c>
      <c r="O15" s="158">
        <f>'10 Year 24.1 Mill'!$T$36</f>
        <v>1498598.6140404392</v>
      </c>
      <c r="P15" s="158">
        <f>'10 Year 24.1 Mill'!$T$37</f>
        <v>1301222.6792546597</v>
      </c>
      <c r="Q15" s="158"/>
      <c r="R15" s="158"/>
      <c r="S15" s="164">
        <f>SUM(D15:Q15)</f>
        <v>26077423.352118302</v>
      </c>
    </row>
    <row r="16" spans="1:22">
      <c r="A16" s="174">
        <v>0.25</v>
      </c>
      <c r="B16" s="149" t="s">
        <v>404</v>
      </c>
      <c r="C16" s="164">
        <f>NPV('10 Year 24.1 Mill'!DiscRate,E16:P16)+D16</f>
        <v>6040304.7693062527</v>
      </c>
      <c r="D16" s="158">
        <v>0</v>
      </c>
      <c r="E16" s="158">
        <f>$B$2*$A16*E$10</f>
        <v>3337500</v>
      </c>
      <c r="F16" s="158">
        <f>$B$2*$A16*F$10</f>
        <v>3337500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/>
      <c r="Q16" s="158"/>
      <c r="R16" s="158"/>
      <c r="S16" s="164">
        <f>SUM(D16:Q16)</f>
        <v>6675000</v>
      </c>
    </row>
    <row r="17" spans="2:19">
      <c r="B17" s="160" t="s">
        <v>406</v>
      </c>
      <c r="C17" s="165">
        <f>NPV('10 Year 24.1 Mill'!DiscRate,E17:P17)+D17</f>
        <v>27366947.478360727</v>
      </c>
      <c r="D17" s="161">
        <v>0</v>
      </c>
      <c r="E17" s="161">
        <v>0</v>
      </c>
      <c r="F17" s="161">
        <v>0</v>
      </c>
      <c r="G17" s="161">
        <f>$B$3*G$6/100</f>
        <v>4182713.4999999986</v>
      </c>
      <c r="H17" s="161">
        <f t="shared" ref="H17:P17" si="3">$B$3*H$6/100</f>
        <v>4245454.2024999978</v>
      </c>
      <c r="I17" s="161">
        <f t="shared" si="3"/>
        <v>4309136.0155374976</v>
      </c>
      <c r="J17" s="161">
        <f t="shared" si="3"/>
        <v>4373773.0557705602</v>
      </c>
      <c r="K17" s="161">
        <f t="shared" si="3"/>
        <v>4439379.6516071185</v>
      </c>
      <c r="L17" s="161">
        <f t="shared" si="3"/>
        <v>4505970.3463812247</v>
      </c>
      <c r="M17" s="161">
        <f t="shared" si="3"/>
        <v>4573559.9015769418</v>
      </c>
      <c r="N17" s="161">
        <f t="shared" si="3"/>
        <v>4642163.3001005957</v>
      </c>
      <c r="O17" s="161">
        <f t="shared" si="3"/>
        <v>4711795.7496021045</v>
      </c>
      <c r="P17" s="161">
        <f t="shared" si="3"/>
        <v>4782472.685846136</v>
      </c>
      <c r="Q17" s="161"/>
      <c r="R17" s="161"/>
      <c r="S17" s="165">
        <f>SUM(D17:Q17)</f>
        <v>44766418.408922173</v>
      </c>
    </row>
    <row r="18" spans="2:19">
      <c r="B18" s="156" t="s">
        <v>408</v>
      </c>
      <c r="C18" s="166">
        <f>NPV('10 Year 24.1 Mill'!DiscRate,E18:P18)+D18</f>
        <v>50652900.445379369</v>
      </c>
      <c r="D18" s="162">
        <f t="shared" ref="D18:P18" si="4">SUM(D15:D17)</f>
        <v>0</v>
      </c>
      <c r="E18" s="162">
        <f t="shared" si="4"/>
        <v>3337500</v>
      </c>
      <c r="F18" s="162">
        <f t="shared" si="4"/>
        <v>3337500</v>
      </c>
      <c r="G18" s="162">
        <f t="shared" si="4"/>
        <v>8605879.8277039267</v>
      </c>
      <c r="H18" s="162">
        <f t="shared" si="4"/>
        <v>8133310.4537445642</v>
      </c>
      <c r="I18" s="162">
        <f t="shared" si="4"/>
        <v>7706496.5737946499</v>
      </c>
      <c r="J18" s="162">
        <f t="shared" si="4"/>
        <v>7348805.8529561516</v>
      </c>
      <c r="K18" s="162">
        <f t="shared" si="4"/>
        <v>7046530.0736302473</v>
      </c>
      <c r="L18" s="162">
        <f t="shared" si="4"/>
        <v>6785868.2195837554</v>
      </c>
      <c r="M18" s="162">
        <f t="shared" si="4"/>
        <v>6557666.3064529179</v>
      </c>
      <c r="N18" s="162">
        <f t="shared" si="4"/>
        <v>6365194.7244309299</v>
      </c>
      <c r="O18" s="162">
        <f t="shared" si="4"/>
        <v>6210394.3636425436</v>
      </c>
      <c r="P18" s="162">
        <f t="shared" si="4"/>
        <v>6083695.3651007954</v>
      </c>
      <c r="Q18" s="162"/>
      <c r="R18" s="162"/>
      <c r="S18" s="166">
        <f>SUM(D18:Q18)</f>
        <v>77518841.761040479</v>
      </c>
    </row>
    <row r="19" spans="2:19">
      <c r="C19" s="164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S19" s="164"/>
    </row>
    <row r="20" spans="2:19" ht="15.6">
      <c r="B20" s="170" t="s">
        <v>409</v>
      </c>
      <c r="C20" s="164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S20" s="164"/>
    </row>
    <row r="21" spans="2:19">
      <c r="B21" s="163" t="s">
        <v>415</v>
      </c>
      <c r="C21" s="164">
        <f>NPV('10 Year 24.1 Mill'!DiscRate,E21:P21)+D21</f>
        <v>50655756.15732798</v>
      </c>
      <c r="D21" s="158">
        <v>0</v>
      </c>
      <c r="E21" s="158">
        <v>0</v>
      </c>
      <c r="F21" s="158">
        <v>0</v>
      </c>
      <c r="G21" s="178">
        <v>7588000</v>
      </c>
      <c r="H21" s="177">
        <f>G21*H$7/G$7</f>
        <v>7739760</v>
      </c>
      <c r="I21" s="177">
        <f t="shared" ref="I21:P21" si="5">H21*I$7/H$7</f>
        <v>7894555.2000000011</v>
      </c>
      <c r="J21" s="177">
        <f t="shared" si="5"/>
        <v>8052446.3040000005</v>
      </c>
      <c r="K21" s="177">
        <f t="shared" si="5"/>
        <v>8213495.2300800001</v>
      </c>
      <c r="L21" s="177">
        <f t="shared" si="5"/>
        <v>8377765.1346816001</v>
      </c>
      <c r="M21" s="177">
        <f t="shared" si="5"/>
        <v>8545320.4373752326</v>
      </c>
      <c r="N21" s="177">
        <f t="shared" si="5"/>
        <v>8716226.846122738</v>
      </c>
      <c r="O21" s="177">
        <f t="shared" si="5"/>
        <v>8890551.3830451928</v>
      </c>
      <c r="P21" s="177">
        <f t="shared" si="5"/>
        <v>9068362.4107060973</v>
      </c>
      <c r="Q21" s="158"/>
      <c r="R21" s="158"/>
      <c r="S21" s="164">
        <f>SUM(D21:Q21)</f>
        <v>83086482.946010873</v>
      </c>
    </row>
    <row r="22" spans="2:19">
      <c r="B22" s="171"/>
      <c r="C22" s="164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64"/>
    </row>
    <row r="23" spans="2:19">
      <c r="B23" s="172" t="s">
        <v>449</v>
      </c>
      <c r="C23" s="164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64"/>
    </row>
    <row r="24" spans="2:19">
      <c r="B24" s="163" t="s">
        <v>411</v>
      </c>
      <c r="C24" s="164">
        <f>NPV('10 Year 24.1 Mill'!DiscRate,E24:P24)+D24</f>
        <v>67088346.339036651</v>
      </c>
      <c r="D24" s="158">
        <v>0</v>
      </c>
      <c r="E24" s="158">
        <v>0</v>
      </c>
      <c r="F24" s="158">
        <v>0</v>
      </c>
      <c r="G24" s="177">
        <f>Benefits!$B$26*1000000*G$7/100*(1+'10 Year 24.1 Mill'!$T$8)</f>
        <v>10049526.660692582</v>
      </c>
      <c r="H24" s="177">
        <f>Benefits!$B$26*1000000*H$7/100*(1+'10 Year 24.1 Mill'!$T$8)</f>
        <v>10250517.193906436</v>
      </c>
      <c r="I24" s="177">
        <f>Benefits!$B$26*1000000*I$7/100*(1+'10 Year 24.1 Mill'!$T$8)</f>
        <v>10455527.537784563</v>
      </c>
      <c r="J24" s="177">
        <f>Benefits!$B$26*1000000*J$7/100*(1+'10 Year 24.1 Mill'!$T$8)</f>
        <v>10664638.088540256</v>
      </c>
      <c r="K24" s="177">
        <f>Benefits!$B$26*1000000*K$7/100*(1+'10 Year 24.1 Mill'!$T$8)</f>
        <v>10877930.85031106</v>
      </c>
      <c r="L24" s="177">
        <f>Benefits!$B$26*1000000*L$7/100*(1+'10 Year 24.1 Mill'!$T$8)</f>
        <v>11095489.467317281</v>
      </c>
      <c r="M24" s="177">
        <f>Benefits!$B$26*1000000*M$7/100*(1+'10 Year 24.1 Mill'!$T$8)</f>
        <v>11317399.256663626</v>
      </c>
      <c r="N24" s="177">
        <f>Benefits!$B$26*1000000*N$7/100*(1+'10 Year 24.1 Mill'!$T$8)</f>
        <v>11543747.241796901</v>
      </c>
      <c r="O24" s="177">
        <f>Benefits!$B$26*1000000*O$7/100*(1+'10 Year 24.1 Mill'!$T$8)</f>
        <v>11774622.186632838</v>
      </c>
      <c r="P24" s="177">
        <f>Benefits!$B$26*1000000*P$7/100*(1+'10 Year 24.1 Mill'!$T$8)</f>
        <v>12010114.630365495</v>
      </c>
      <c r="Q24" s="158"/>
      <c r="R24" s="158"/>
      <c r="S24" s="164">
        <f>SUM(D24:Q24)</f>
        <v>110039513.11401103</v>
      </c>
    </row>
    <row r="25" spans="2:19">
      <c r="B25" s="163" t="s">
        <v>183</v>
      </c>
      <c r="C25" s="164">
        <f>NPV('10 Year 24.1 Mill'!DiscRate,E25:P25)+D25</f>
        <v>42360035.474702522</v>
      </c>
      <c r="D25" s="158">
        <v>0</v>
      </c>
      <c r="E25" s="158">
        <v>0</v>
      </c>
      <c r="F25" s="158">
        <v>0</v>
      </c>
      <c r="G25" s="177">
        <f>Benefits!$B$22*1000000*G$7/100*(1+'10 Year 24.1 Mill'!$T$8)</f>
        <v>6345339.0801973892</v>
      </c>
      <c r="H25" s="177">
        <f>Benefits!$B$22*1000000*H$7/100*(1+'10 Year 24.1 Mill'!$T$8)</f>
        <v>6472245.8618013365</v>
      </c>
      <c r="I25" s="177">
        <f>Benefits!$B$22*1000000*I$7/100*(1+'10 Year 24.1 Mill'!$T$8)</f>
        <v>6601690.7790373638</v>
      </c>
      <c r="J25" s="177">
        <f>Benefits!$B$22*1000000*J$7/100*(1+'10 Year 24.1 Mill'!$T$8)</f>
        <v>6733724.5946181109</v>
      </c>
      <c r="K25" s="177">
        <f>Benefits!$B$22*1000000*K$7/100*(1+'10 Year 24.1 Mill'!$T$8)</f>
        <v>6868399.0865104729</v>
      </c>
      <c r="L25" s="177">
        <f>Benefits!$B$22*1000000*L$7/100*(1+'10 Year 24.1 Mill'!$T$8)</f>
        <v>7005767.0682406835</v>
      </c>
      <c r="M25" s="177">
        <f>Benefits!$B$22*1000000*M$7/100*(1+'10 Year 24.1 Mill'!$T$8)</f>
        <v>7145882.4096054956</v>
      </c>
      <c r="N25" s="177">
        <f>Benefits!$B$22*1000000*N$7/100*(1+'10 Year 24.1 Mill'!$T$8)</f>
        <v>7288800.0577976061</v>
      </c>
      <c r="O25" s="177">
        <f>Benefits!$B$22*1000000*O$7/100*(1+'10 Year 24.1 Mill'!$T$8)</f>
        <v>7434576.058953559</v>
      </c>
      <c r="P25" s="177">
        <f>Benefits!$B$22*1000000*P$7/100*(1+'10 Year 24.1 Mill'!$T$8)</f>
        <v>7583267.5801326307</v>
      </c>
      <c r="Q25" s="158"/>
      <c r="R25" s="158"/>
      <c r="S25" s="164">
        <f>SUM(D25:Q25)</f>
        <v>69479692.576894641</v>
      </c>
    </row>
    <row r="26" spans="2:19">
      <c r="B26" s="163" t="s">
        <v>412</v>
      </c>
      <c r="C26" s="164">
        <f>NPV('10 Year 24.1 Mill'!DiscRate,E26:P26)+D26</f>
        <v>25606239.060701009</v>
      </c>
      <c r="D26" s="158">
        <v>0</v>
      </c>
      <c r="E26" s="158">
        <v>0</v>
      </c>
      <c r="F26" s="158">
        <v>0</v>
      </c>
      <c r="G26" s="177">
        <f>Benefits!$B$25*1000000*G$7/100*(1+'10 Year 24.1 Mill'!$T$8)</f>
        <v>3835697.1987376274</v>
      </c>
      <c r="H26" s="177">
        <f>Benefits!$B$25*1000000*H$7/100*(1+'10 Year 24.1 Mill'!$T$8)</f>
        <v>3912411.1427123798</v>
      </c>
      <c r="I26" s="177">
        <f>Benefits!$B$25*1000000*I$7/100*(1+'10 Year 24.1 Mill'!$T$8)</f>
        <v>3990659.3655666281</v>
      </c>
      <c r="J26" s="177">
        <f>Benefits!$B$25*1000000*J$7/100*(1+'10 Year 24.1 Mill'!$T$8)</f>
        <v>4070472.5528779603</v>
      </c>
      <c r="K26" s="177">
        <f>Benefits!$B$25*1000000*K$7/100*(1+'10 Year 24.1 Mill'!$T$8)</f>
        <v>4151882.0039355191</v>
      </c>
      <c r="L26" s="177">
        <f>Benefits!$B$25*1000000*L$7/100*(1+'10 Year 24.1 Mill'!$T$8)</f>
        <v>4234919.64401423</v>
      </c>
      <c r="M26" s="177">
        <f>Benefits!$B$25*1000000*M$7/100*(1+'10 Year 24.1 Mill'!$T$8)</f>
        <v>4319618.0368945142</v>
      </c>
      <c r="N26" s="177">
        <f>Benefits!$B$25*1000000*N$7/100*(1+'10 Year 24.1 Mill'!$T$8)</f>
        <v>4406010.3976324052</v>
      </c>
      <c r="O26" s="177">
        <f>Benefits!$B$25*1000000*O$7/100*(1+'10 Year 24.1 Mill'!$T$8)</f>
        <v>4494130.6055850526</v>
      </c>
      <c r="P26" s="177">
        <f>Benefits!$B$25*1000000*P$7/100*(1+'10 Year 24.1 Mill'!$T$8)</f>
        <v>4584013.2176967543</v>
      </c>
      <c r="Q26" s="158"/>
      <c r="R26" s="158"/>
      <c r="S26" s="164">
        <f>SUM(D26:Q26)</f>
        <v>41999814.165653072</v>
      </c>
    </row>
    <row r="27" spans="2:19">
      <c r="B27" s="163"/>
      <c r="C27" s="164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64"/>
    </row>
    <row r="28" spans="2:19" ht="22.8">
      <c r="B28" s="169" t="s">
        <v>414</v>
      </c>
      <c r="C28" s="164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64"/>
    </row>
    <row r="29" spans="2:19">
      <c r="B29" s="168" t="s">
        <v>221</v>
      </c>
      <c r="C29" s="167" t="s">
        <v>403</v>
      </c>
      <c r="D29" s="168">
        <v>2019</v>
      </c>
      <c r="E29" s="168">
        <v>2020</v>
      </c>
      <c r="F29" s="168">
        <v>2021</v>
      </c>
      <c r="G29" s="168">
        <v>2022</v>
      </c>
      <c r="H29" s="168">
        <v>2023</v>
      </c>
      <c r="I29" s="168">
        <v>2024</v>
      </c>
      <c r="J29" s="168">
        <v>2025</v>
      </c>
      <c r="K29" s="168">
        <v>2026</v>
      </c>
      <c r="L29" s="168">
        <v>2027</v>
      </c>
      <c r="M29" s="168">
        <v>2028</v>
      </c>
      <c r="N29" s="168">
        <v>2029</v>
      </c>
      <c r="O29" s="168">
        <v>2030</v>
      </c>
      <c r="P29" s="168">
        <v>2031</v>
      </c>
      <c r="Q29" s="168"/>
      <c r="R29" s="168"/>
      <c r="S29" s="167" t="s">
        <v>128</v>
      </c>
    </row>
    <row r="30" spans="2:19">
      <c r="B30" s="163" t="s">
        <v>415</v>
      </c>
      <c r="C30" s="164">
        <f>NPV('10 Year 24.1 Mill'!DiscRate,E30:P30)+D30</f>
        <v>2855.711948617381</v>
      </c>
      <c r="D30" s="164">
        <f>D21-D$18</f>
        <v>0</v>
      </c>
      <c r="E30" s="164">
        <f t="shared" ref="E30:P30" si="6">E21-E$18</f>
        <v>-3337500</v>
      </c>
      <c r="F30" s="164">
        <f t="shared" si="6"/>
        <v>-3337500</v>
      </c>
      <c r="G30" s="164">
        <f t="shared" si="6"/>
        <v>-1017879.8277039267</v>
      </c>
      <c r="H30" s="164">
        <f t="shared" si="6"/>
        <v>-393550.45374456421</v>
      </c>
      <c r="I30" s="164">
        <f t="shared" si="6"/>
        <v>188058.6262053512</v>
      </c>
      <c r="J30" s="164">
        <f t="shared" si="6"/>
        <v>703640.45104384888</v>
      </c>
      <c r="K30" s="164">
        <f t="shared" si="6"/>
        <v>1166965.1564497529</v>
      </c>
      <c r="L30" s="164">
        <f t="shared" si="6"/>
        <v>1591896.9150978448</v>
      </c>
      <c r="M30" s="164">
        <f t="shared" si="6"/>
        <v>1987654.1309223147</v>
      </c>
      <c r="N30" s="164">
        <f t="shared" si="6"/>
        <v>2351032.1216918081</v>
      </c>
      <c r="O30" s="164">
        <f t="shared" si="6"/>
        <v>2680157.0194026493</v>
      </c>
      <c r="P30" s="164">
        <f t="shared" si="6"/>
        <v>2984667.0456053019</v>
      </c>
      <c r="Q30" s="164"/>
      <c r="R30" s="164"/>
      <c r="S30" s="164">
        <f>SUM(D30:Q30)</f>
        <v>5567641.1849703807</v>
      </c>
    </row>
    <row r="31" spans="2:19"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</row>
    <row r="32" spans="2:19">
      <c r="B32" s="157" t="s">
        <v>425</v>
      </c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</row>
    <row r="33" spans="2:19">
      <c r="B33" s="163" t="s">
        <v>411</v>
      </c>
      <c r="C33" s="164">
        <f>NPV('10 Year 24.1 Mill'!DiscRate,E33:P33)+D33</f>
        <v>16435445.893657273</v>
      </c>
      <c r="D33" s="164">
        <f>D24-D$18</f>
        <v>0</v>
      </c>
      <c r="E33" s="164">
        <f t="shared" ref="E33:P35" si="7">E24-E$18</f>
        <v>-3337500</v>
      </c>
      <c r="F33" s="164">
        <f t="shared" si="7"/>
        <v>-3337500</v>
      </c>
      <c r="G33" s="164">
        <f t="shared" si="7"/>
        <v>1443646.8329886552</v>
      </c>
      <c r="H33" s="164">
        <f t="shared" si="7"/>
        <v>2117206.7401618715</v>
      </c>
      <c r="I33" s="164">
        <f t="shared" si="7"/>
        <v>2749030.9639899135</v>
      </c>
      <c r="J33" s="164">
        <f t="shared" si="7"/>
        <v>3315832.2355841044</v>
      </c>
      <c r="K33" s="164">
        <f t="shared" si="7"/>
        <v>3831400.7766808122</v>
      </c>
      <c r="L33" s="164">
        <f t="shared" si="7"/>
        <v>4309621.2477335259</v>
      </c>
      <c r="M33" s="164">
        <f t="shared" si="7"/>
        <v>4759732.9502107082</v>
      </c>
      <c r="N33" s="164">
        <f t="shared" si="7"/>
        <v>5178552.5173659716</v>
      </c>
      <c r="O33" s="164">
        <f t="shared" si="7"/>
        <v>5564227.8229902945</v>
      </c>
      <c r="P33" s="164">
        <f t="shared" si="7"/>
        <v>5926419.2652646992</v>
      </c>
      <c r="Q33" s="164"/>
      <c r="R33" s="164"/>
      <c r="S33" s="164">
        <f>SUM(D33:Q33)</f>
        <v>32520671.352970555</v>
      </c>
    </row>
    <row r="34" spans="2:19">
      <c r="B34" s="163" t="s">
        <v>183</v>
      </c>
      <c r="C34" s="164">
        <f>NPV('10 Year 24.1 Mill'!DiscRate,E34:P34)+D34</f>
        <v>-8292864.9706768412</v>
      </c>
      <c r="D34" s="164">
        <f>D25-D$18</f>
        <v>0</v>
      </c>
      <c r="E34" s="164">
        <f t="shared" si="7"/>
        <v>-3337500</v>
      </c>
      <c r="F34" s="164">
        <f t="shared" si="7"/>
        <v>-3337500</v>
      </c>
      <c r="G34" s="164">
        <f t="shared" si="7"/>
        <v>-2260540.7475065375</v>
      </c>
      <c r="H34" s="164">
        <f t="shared" si="7"/>
        <v>-1661064.5919432277</v>
      </c>
      <c r="I34" s="164">
        <f t="shared" si="7"/>
        <v>-1104805.7947572861</v>
      </c>
      <c r="J34" s="164">
        <f t="shared" si="7"/>
        <v>-615081.25833804067</v>
      </c>
      <c r="K34" s="164">
        <f t="shared" si="7"/>
        <v>-178130.98711977433</v>
      </c>
      <c r="L34" s="164">
        <f t="shared" si="7"/>
        <v>219898.84865692817</v>
      </c>
      <c r="M34" s="164">
        <f t="shared" si="7"/>
        <v>588216.10315257777</v>
      </c>
      <c r="N34" s="164">
        <f t="shared" si="7"/>
        <v>923605.33336667623</v>
      </c>
      <c r="O34" s="164">
        <f t="shared" si="7"/>
        <v>1224181.6953110155</v>
      </c>
      <c r="P34" s="164">
        <f t="shared" si="7"/>
        <v>1499572.2150318353</v>
      </c>
      <c r="Q34" s="164"/>
      <c r="R34" s="164"/>
      <c r="S34" s="164">
        <f>SUM(D34:Q34)</f>
        <v>-8039149.1841458296</v>
      </c>
    </row>
    <row r="35" spans="2:19">
      <c r="B35" s="163" t="s">
        <v>412</v>
      </c>
      <c r="C35" s="164">
        <f>NPV('10 Year 24.1 Mill'!DiscRate,E35:P35)+D35</f>
        <v>-25046661.384678356</v>
      </c>
      <c r="D35" s="164">
        <f>D26-D$18</f>
        <v>0</v>
      </c>
      <c r="E35" s="164">
        <f t="shared" si="7"/>
        <v>-3337500</v>
      </c>
      <c r="F35" s="164">
        <f t="shared" si="7"/>
        <v>-3337500</v>
      </c>
      <c r="G35" s="164">
        <f t="shared" si="7"/>
        <v>-4770182.6289662998</v>
      </c>
      <c r="H35" s="164">
        <f t="shared" si="7"/>
        <v>-4220899.3110321844</v>
      </c>
      <c r="I35" s="164">
        <f t="shared" si="7"/>
        <v>-3715837.2082280219</v>
      </c>
      <c r="J35" s="164">
        <f t="shared" si="7"/>
        <v>-3278333.3000781913</v>
      </c>
      <c r="K35" s="164">
        <f t="shared" si="7"/>
        <v>-2894648.0696947281</v>
      </c>
      <c r="L35" s="164">
        <f t="shared" si="7"/>
        <v>-2550948.5755695254</v>
      </c>
      <c r="M35" s="164">
        <f t="shared" si="7"/>
        <v>-2238048.2695584036</v>
      </c>
      <c r="N35" s="164">
        <f t="shared" si="7"/>
        <v>-1959184.3267985247</v>
      </c>
      <c r="O35" s="164">
        <f t="shared" si="7"/>
        <v>-1716263.7580574909</v>
      </c>
      <c r="P35" s="164">
        <f t="shared" si="7"/>
        <v>-1499682.1474040411</v>
      </c>
      <c r="Q35" s="164"/>
      <c r="R35" s="164"/>
      <c r="S35" s="164">
        <f>SUM(D35:Q35)</f>
        <v>-35519027.595387414</v>
      </c>
    </row>
    <row r="36" spans="2:19">
      <c r="C36" s="164"/>
    </row>
  </sheetData>
  <dataConsolidate/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2294E-22B8-4049-ABEA-0C51B302518F}">
  <dimension ref="A1:V61"/>
  <sheetViews>
    <sheetView topLeftCell="A3" workbookViewId="0">
      <selection activeCell="C34" sqref="C34"/>
    </sheetView>
  </sheetViews>
  <sheetFormatPr defaultColWidth="9.109375" defaultRowHeight="13.2"/>
  <cols>
    <col min="1" max="1" width="4.6640625" style="206" bestFit="1" customWidth="1"/>
    <col min="2" max="2" width="30" style="206" bestFit="1" customWidth="1"/>
    <col min="3" max="3" width="18.5546875" style="206" bestFit="1" customWidth="1"/>
    <col min="4" max="16" width="11.6640625" style="206" customWidth="1"/>
    <col min="17" max="17" width="10.5546875" style="206" customWidth="1"/>
    <col min="18" max="18" width="1.88671875" style="206" customWidth="1"/>
    <col min="19" max="19" width="11.6640625" style="206" bestFit="1" customWidth="1"/>
    <col min="20" max="16384" width="9.109375" style="206"/>
  </cols>
  <sheetData>
    <row r="1" spans="1:22" ht="22.8">
      <c r="B1" s="207" t="s">
        <v>418</v>
      </c>
    </row>
    <row r="2" spans="1:22" s="179" customFormat="1" ht="15.6">
      <c r="B2" s="208">
        <v>32100000</v>
      </c>
      <c r="C2" s="179" t="s">
        <v>460</v>
      </c>
    </row>
    <row r="3" spans="1:22" s="179" customFormat="1" ht="15.6">
      <c r="B3" s="208">
        <v>3900000</v>
      </c>
      <c r="C3" s="179" t="s">
        <v>417</v>
      </c>
    </row>
    <row r="4" spans="1:22" s="179" customFormat="1" ht="15.6">
      <c r="B4" s="209" t="s">
        <v>461</v>
      </c>
    </row>
    <row r="5" spans="1:22" s="179" customFormat="1" ht="15.6">
      <c r="B5" s="209"/>
    </row>
    <row r="6" spans="1:22">
      <c r="B6" s="206" t="s">
        <v>465</v>
      </c>
      <c r="D6" s="210">
        <v>35.603614432485301</v>
      </c>
      <c r="E6" s="210">
        <v>22</v>
      </c>
      <c r="F6" s="210">
        <v>20.388762627442677</v>
      </c>
      <c r="G6" s="210">
        <v>18.366581657330197</v>
      </c>
      <c r="H6" s="210">
        <v>18.209461458007492</v>
      </c>
      <c r="I6" s="210">
        <v>19.374093881130218</v>
      </c>
      <c r="J6" s="210">
        <v>20.568830216169356</v>
      </c>
      <c r="K6" s="210">
        <v>22.92390732987722</v>
      </c>
      <c r="L6" s="210">
        <v>23.087190844694771</v>
      </c>
      <c r="M6" s="210">
        <v>25.326194676240288</v>
      </c>
      <c r="N6" s="210">
        <v>26.454609190940857</v>
      </c>
      <c r="O6" s="210">
        <v>28.194177059173583</v>
      </c>
      <c r="P6" s="210">
        <v>31.072887145519257</v>
      </c>
      <c r="Q6" s="210">
        <v>32.47344101524353</v>
      </c>
    </row>
    <row r="7" spans="1:22" s="211" customFormat="1">
      <c r="B7" s="212" t="s">
        <v>400</v>
      </c>
      <c r="C7" s="213">
        <v>1.4999999999999999E-2</v>
      </c>
      <c r="D7" s="184"/>
      <c r="E7" s="184">
        <v>100</v>
      </c>
      <c r="F7" s="184">
        <f t="shared" ref="F7:Q7" si="0">E7*1.015</f>
        <v>101.49999999999999</v>
      </c>
      <c r="G7" s="184">
        <f t="shared" si="0"/>
        <v>103.02249999999998</v>
      </c>
      <c r="H7" s="184">
        <f t="shared" si="0"/>
        <v>104.56783749999997</v>
      </c>
      <c r="I7" s="184">
        <f t="shared" si="0"/>
        <v>106.13635506249996</v>
      </c>
      <c r="J7" s="184">
        <f t="shared" si="0"/>
        <v>107.72840038843745</v>
      </c>
      <c r="K7" s="184">
        <f t="shared" si="0"/>
        <v>109.344326394264</v>
      </c>
      <c r="L7" s="184">
        <f t="shared" si="0"/>
        <v>110.98449129017796</v>
      </c>
      <c r="M7" s="184">
        <f t="shared" si="0"/>
        <v>112.64925865953062</v>
      </c>
      <c r="N7" s="184">
        <f t="shared" si="0"/>
        <v>114.33899753942356</v>
      </c>
      <c r="O7" s="184">
        <f t="shared" si="0"/>
        <v>116.0540825025149</v>
      </c>
      <c r="P7" s="184">
        <f t="shared" si="0"/>
        <v>117.79489374005261</v>
      </c>
      <c r="Q7" s="184">
        <f t="shared" si="0"/>
        <v>119.56181714615339</v>
      </c>
      <c r="R7" s="184"/>
    </row>
    <row r="8" spans="1:22">
      <c r="B8" s="206" t="s">
        <v>466</v>
      </c>
      <c r="D8" s="214">
        <v>100</v>
      </c>
      <c r="E8" s="214">
        <f>E6/D6*100</f>
        <v>61.791479181750866</v>
      </c>
      <c r="F8" s="214">
        <f t="shared" ref="F8:Q8" si="1">F6/E6*100</f>
        <v>92.676193761103079</v>
      </c>
      <c r="G8" s="214">
        <f t="shared" si="1"/>
        <v>90.081884776123275</v>
      </c>
      <c r="H8" s="214">
        <f t="shared" si="1"/>
        <v>99.14453216034353</v>
      </c>
      <c r="I8" s="214">
        <f t="shared" si="1"/>
        <v>106.3957543489601</v>
      </c>
      <c r="J8" s="214">
        <f t="shared" si="1"/>
        <v>106.16666948332885</v>
      </c>
      <c r="K8" s="214">
        <f t="shared" si="1"/>
        <v>111.44973772916127</v>
      </c>
      <c r="L8" s="214">
        <f t="shared" si="1"/>
        <v>100.71228483202223</v>
      </c>
      <c r="M8" s="214">
        <f t="shared" si="1"/>
        <v>109.69803492597723</v>
      </c>
      <c r="N8" s="214">
        <f t="shared" si="1"/>
        <v>104.45552333907939</v>
      </c>
      <c r="O8" s="214">
        <f t="shared" si="1"/>
        <v>106.57567025722091</v>
      </c>
      <c r="P8" s="214">
        <f t="shared" si="1"/>
        <v>110.2103000924761</v>
      </c>
      <c r="Q8" s="214">
        <f t="shared" si="1"/>
        <v>104.50731811036825</v>
      </c>
      <c r="R8" s="184"/>
      <c r="S8" s="211"/>
      <c r="T8" s="211"/>
      <c r="U8" s="211"/>
      <c r="V8" s="211"/>
    </row>
    <row r="9" spans="1:22" s="155" customFormat="1">
      <c r="D9" s="155">
        <v>-2</v>
      </c>
      <c r="E9" s="155">
        <v>-1</v>
      </c>
      <c r="F9" s="155">
        <v>0</v>
      </c>
      <c r="G9" s="155">
        <v>1</v>
      </c>
      <c r="H9" s="155">
        <v>2</v>
      </c>
      <c r="I9" s="155">
        <v>3</v>
      </c>
      <c r="J9" s="155">
        <v>4</v>
      </c>
      <c r="K9" s="155">
        <v>5</v>
      </c>
      <c r="L9" s="155">
        <v>6</v>
      </c>
      <c r="M9" s="155">
        <v>7</v>
      </c>
      <c r="N9" s="155">
        <v>8</v>
      </c>
      <c r="O9" s="155">
        <v>9</v>
      </c>
      <c r="P9" s="155">
        <v>10</v>
      </c>
      <c r="Q9" s="155">
        <v>11</v>
      </c>
    </row>
    <row r="10" spans="1:22" s="156" customFormat="1">
      <c r="C10" s="155" t="s">
        <v>416</v>
      </c>
      <c r="D10" s="156">
        <v>2019</v>
      </c>
      <c r="E10" s="156">
        <v>2020</v>
      </c>
      <c r="F10" s="156">
        <v>2021</v>
      </c>
      <c r="G10" s="156">
        <v>2022</v>
      </c>
      <c r="H10" s="156">
        <v>2023</v>
      </c>
      <c r="I10" s="156">
        <v>2024</v>
      </c>
      <c r="J10" s="156">
        <v>2025</v>
      </c>
      <c r="K10" s="156">
        <v>2026</v>
      </c>
      <c r="L10" s="156">
        <v>2027</v>
      </c>
      <c r="M10" s="156">
        <v>2028</v>
      </c>
      <c r="N10" s="156">
        <v>2029</v>
      </c>
      <c r="O10" s="156">
        <v>2030</v>
      </c>
      <c r="P10" s="156">
        <v>2031</v>
      </c>
      <c r="Q10" s="156">
        <v>2032</v>
      </c>
      <c r="S10" s="155" t="s">
        <v>128</v>
      </c>
    </row>
    <row r="11" spans="1:22" s="156" customFormat="1" ht="15.6">
      <c r="B11" s="170" t="s">
        <v>399</v>
      </c>
      <c r="C11" s="155"/>
      <c r="D11" s="173"/>
      <c r="E11" s="173"/>
      <c r="F11" s="173"/>
      <c r="S11" s="155"/>
    </row>
    <row r="12" spans="1:22">
      <c r="B12" s="206" t="s">
        <v>401</v>
      </c>
      <c r="C12" s="177">
        <f>NPV('[1]10 Year'!DiscRate,E12:Q12)+D12</f>
        <v>23983012.538546517</v>
      </c>
      <c r="D12" s="215">
        <v>1500000</v>
      </c>
      <c r="E12" s="215">
        <v>9860000</v>
      </c>
      <c r="F12" s="215">
        <v>10945571</v>
      </c>
      <c r="G12" s="177">
        <v>4386393</v>
      </c>
      <c r="H12" s="177">
        <v>0</v>
      </c>
      <c r="I12" s="177">
        <v>0</v>
      </c>
      <c r="J12" s="177">
        <v>0</v>
      </c>
      <c r="K12" s="177">
        <v>0</v>
      </c>
      <c r="L12" s="177">
        <v>0</v>
      </c>
      <c r="M12" s="177">
        <v>0</v>
      </c>
      <c r="N12" s="177">
        <v>0</v>
      </c>
      <c r="O12" s="177">
        <v>0</v>
      </c>
      <c r="P12" s="177">
        <v>0</v>
      </c>
      <c r="Q12" s="177">
        <v>0</v>
      </c>
      <c r="R12" s="177"/>
      <c r="S12" s="216">
        <f>SUM(D12:Q12)</f>
        <v>26691964</v>
      </c>
    </row>
    <row r="13" spans="1:22">
      <c r="B13" s="206" t="s">
        <v>402</v>
      </c>
      <c r="C13" s="177">
        <f>NPV('[1]10 Year'!DiscRate,E13:Q13)+D13</f>
        <v>2995842.1488123741</v>
      </c>
      <c r="D13" s="177">
        <f>SUM(D12)*'[1]10 Year'!DiscRate</f>
        <v>99802.5</v>
      </c>
      <c r="E13" s="177">
        <f>SUM(D12:D13,E12)*'[1]10 Year'!DiscRate</f>
        <v>762477.95933749992</v>
      </c>
      <c r="F13" s="177">
        <f>SUM(E12:E13,F12)*'[1]10 Year'!DiscRate</f>
        <v>1435030.1375095204</v>
      </c>
      <c r="G13" s="177">
        <f>SUM(F12:F13,G12)*'[1]10 Year'!DiscRate</f>
        <v>1115591.9549391959</v>
      </c>
      <c r="H13" s="177">
        <v>0</v>
      </c>
      <c r="I13" s="177">
        <v>0</v>
      </c>
      <c r="J13" s="177">
        <v>0</v>
      </c>
      <c r="K13" s="177">
        <v>0</v>
      </c>
      <c r="L13" s="177">
        <v>0</v>
      </c>
      <c r="M13" s="177">
        <v>0</v>
      </c>
      <c r="N13" s="177">
        <v>0</v>
      </c>
      <c r="O13" s="177">
        <v>0</v>
      </c>
      <c r="P13" s="177">
        <v>0</v>
      </c>
      <c r="Q13" s="177">
        <v>0</v>
      </c>
      <c r="R13" s="177"/>
      <c r="S13" s="216">
        <f>SUM(D13:Q13)</f>
        <v>3412902.551786216</v>
      </c>
    </row>
    <row r="14" spans="1:22">
      <c r="B14" s="206" t="s">
        <v>407</v>
      </c>
      <c r="C14" s="177">
        <f>NPV('[1]10 Year'!DiscRate,E14:Q14)+D14</f>
        <v>26978854.687358893</v>
      </c>
      <c r="D14" s="177">
        <f>SUM(D12:D13)</f>
        <v>1599802.5</v>
      </c>
      <c r="E14" s="177">
        <f>SUM(E12:E13)</f>
        <v>10622477.959337499</v>
      </c>
      <c r="F14" s="177">
        <f t="shared" ref="F14:Q14" si="2">SUM(F12:F13)</f>
        <v>12380601.137509521</v>
      </c>
      <c r="G14" s="177">
        <f t="shared" si="2"/>
        <v>5501984.9549391959</v>
      </c>
      <c r="H14" s="177">
        <f t="shared" si="2"/>
        <v>0</v>
      </c>
      <c r="I14" s="177">
        <f t="shared" si="2"/>
        <v>0</v>
      </c>
      <c r="J14" s="177">
        <f t="shared" si="2"/>
        <v>0</v>
      </c>
      <c r="K14" s="177">
        <f t="shared" si="2"/>
        <v>0</v>
      </c>
      <c r="L14" s="177">
        <f t="shared" si="2"/>
        <v>0</v>
      </c>
      <c r="M14" s="177">
        <f t="shared" si="2"/>
        <v>0</v>
      </c>
      <c r="N14" s="177">
        <f t="shared" si="2"/>
        <v>0</v>
      </c>
      <c r="O14" s="177">
        <f t="shared" si="2"/>
        <v>0</v>
      </c>
      <c r="P14" s="177">
        <f t="shared" si="2"/>
        <v>0</v>
      </c>
      <c r="Q14" s="177">
        <f t="shared" si="2"/>
        <v>0</v>
      </c>
      <c r="R14" s="177"/>
      <c r="S14" s="216">
        <f>SUM(D14:Q14)</f>
        <v>30104866.551786214</v>
      </c>
    </row>
    <row r="15" spans="1:22"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S15" s="216"/>
    </row>
    <row r="16" spans="1:22">
      <c r="A16" s="217"/>
      <c r="B16" s="206" t="s">
        <v>405</v>
      </c>
      <c r="C16" s="177">
        <f>NPV('[1]10 Year'!DiscRate,E16:Q16)+D16</f>
        <v>27979445.416959915</v>
      </c>
      <c r="D16" s="177">
        <v>0</v>
      </c>
      <c r="E16" s="177">
        <v>0</v>
      </c>
      <c r="F16" s="177">
        <v>0</v>
      </c>
      <c r="G16" s="177">
        <f>'[1]10 Year'!$S$28</f>
        <v>4105399.6274580089</v>
      </c>
      <c r="H16" s="177">
        <f>'[1]10 Year'!$S$29</f>
        <v>5385869.1347669922</v>
      </c>
      <c r="I16" s="177">
        <f>'[1]10 Year'!$S$30</f>
        <v>5059457.4376039328</v>
      </c>
      <c r="J16" s="177">
        <f>'[1]10 Year'!$S$31</f>
        <v>4766446.795937907</v>
      </c>
      <c r="K16" s="177">
        <f>'[1]10 Year'!$S$32</f>
        <v>4497294.4488528417</v>
      </c>
      <c r="L16" s="177">
        <f>'[1]10 Year'!$S$33</f>
        <v>4238083.0578431757</v>
      </c>
      <c r="M16" s="177">
        <f>'[1]10 Year'!$S$34</f>
        <v>3978871.6668335092</v>
      </c>
      <c r="N16" s="177">
        <f>'[1]10 Year'!$S$35</f>
        <v>3732090.6477903933</v>
      </c>
      <c r="O16" s="177">
        <f>'[1]10 Year'!$S$36</f>
        <v>3510162.0189357754</v>
      </c>
      <c r="P16" s="177">
        <f>'[1]10 Year'!$S$37</f>
        <v>3300655.4083031071</v>
      </c>
      <c r="Q16" s="177">
        <f>'[1]10 Year'!$S$38</f>
        <v>1597951.051493386</v>
      </c>
      <c r="R16" s="177"/>
      <c r="S16" s="216">
        <f>SUM(D16:Q16)</f>
        <v>44172281.295819022</v>
      </c>
    </row>
    <row r="17" spans="1:19">
      <c r="A17" s="217"/>
      <c r="B17" s="206" t="s">
        <v>404</v>
      </c>
      <c r="C17" s="177">
        <f>NPV('[1]10 Year'!DiscRate,E17:Q17)+D17</f>
        <v>4897967.4073703345</v>
      </c>
      <c r="D17" s="177">
        <v>1006433</v>
      </c>
      <c r="E17" s="177">
        <v>1348507</v>
      </c>
      <c r="F17" s="177">
        <v>2121052</v>
      </c>
      <c r="G17" s="177">
        <v>925034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0</v>
      </c>
      <c r="N17" s="177">
        <v>0</v>
      </c>
      <c r="O17" s="177">
        <v>0</v>
      </c>
      <c r="P17" s="177">
        <v>0</v>
      </c>
      <c r="Q17" s="177">
        <v>0</v>
      </c>
      <c r="R17" s="177"/>
      <c r="S17" s="216">
        <f>SUM(D17:Q17)</f>
        <v>5401026</v>
      </c>
    </row>
    <row r="18" spans="1:19">
      <c r="B18" s="218" t="s">
        <v>406</v>
      </c>
      <c r="C18" s="219">
        <f>NPV('[1]10 Year'!DiscRate,E18:Q18)+D18</f>
        <v>27017721.749777418</v>
      </c>
      <c r="D18" s="219">
        <v>0</v>
      </c>
      <c r="E18" s="219">
        <v>0</v>
      </c>
      <c r="F18" s="219">
        <v>0</v>
      </c>
      <c r="G18" s="219">
        <f>$B$3*G$7/100-G17</f>
        <v>3092843.4999999995</v>
      </c>
      <c r="H18" s="219">
        <f>$B$3*H$7/100</f>
        <v>4078145.6624999987</v>
      </c>
      <c r="I18" s="219">
        <f t="shared" ref="I18:P18" si="3">$B$3*I$7/100</f>
        <v>4139317.8474374986</v>
      </c>
      <c r="J18" s="219">
        <f t="shared" si="3"/>
        <v>4201407.6151490603</v>
      </c>
      <c r="K18" s="219">
        <f t="shared" si="3"/>
        <v>4264428.7293762956</v>
      </c>
      <c r="L18" s="219">
        <f t="shared" si="3"/>
        <v>4328395.1603169404</v>
      </c>
      <c r="M18" s="219">
        <f t="shared" si="3"/>
        <v>4393321.0877216943</v>
      </c>
      <c r="N18" s="219">
        <f t="shared" si="3"/>
        <v>4459220.9040375194</v>
      </c>
      <c r="O18" s="219">
        <f t="shared" si="3"/>
        <v>4526109.2175980816</v>
      </c>
      <c r="P18" s="219">
        <f t="shared" si="3"/>
        <v>4594000.8558620522</v>
      </c>
      <c r="Q18" s="219">
        <f>$B$3*Q$7/100/2</f>
        <v>2331455.4343499909</v>
      </c>
      <c r="R18" s="219"/>
      <c r="S18" s="220">
        <f>SUM(D18:Q18)</f>
        <v>44408646.014349133</v>
      </c>
    </row>
    <row r="19" spans="1:19">
      <c r="B19" s="156" t="s">
        <v>408</v>
      </c>
      <c r="C19" s="162">
        <f>NPV('[1]10 Year'!DiscRate,E19:Q19)+D19</f>
        <v>59895134.574107662</v>
      </c>
      <c r="D19" s="162">
        <f t="shared" ref="D19:Q19" si="4">SUM(D16:D18)</f>
        <v>1006433</v>
      </c>
      <c r="E19" s="162">
        <f t="shared" si="4"/>
        <v>1348507</v>
      </c>
      <c r="F19" s="162">
        <f t="shared" si="4"/>
        <v>2121052</v>
      </c>
      <c r="G19" s="162">
        <f t="shared" si="4"/>
        <v>8123277.127458008</v>
      </c>
      <c r="H19" s="162">
        <f t="shared" si="4"/>
        <v>9464014.7972669899</v>
      </c>
      <c r="I19" s="162">
        <f t="shared" si="4"/>
        <v>9198775.285041431</v>
      </c>
      <c r="J19" s="162">
        <f t="shared" si="4"/>
        <v>8967854.4110869672</v>
      </c>
      <c r="K19" s="162">
        <f t="shared" si="4"/>
        <v>8761723.1782291383</v>
      </c>
      <c r="L19" s="162">
        <f t="shared" si="4"/>
        <v>8566478.2181601152</v>
      </c>
      <c r="M19" s="162">
        <f t="shared" si="4"/>
        <v>8372192.754555203</v>
      </c>
      <c r="N19" s="162">
        <f t="shared" si="4"/>
        <v>8191311.5518279132</v>
      </c>
      <c r="O19" s="162">
        <f t="shared" si="4"/>
        <v>8036271.236533857</v>
      </c>
      <c r="P19" s="162">
        <f t="shared" si="4"/>
        <v>7894656.2641651593</v>
      </c>
      <c r="Q19" s="162">
        <f t="shared" si="4"/>
        <v>3929406.4858433772</v>
      </c>
      <c r="R19" s="162"/>
      <c r="S19" s="166">
        <f>SUM(D19:Q19)</f>
        <v>93981953.310168147</v>
      </c>
    </row>
    <row r="20" spans="1:19"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S20" s="216"/>
    </row>
    <row r="21" spans="1:19" ht="15.6">
      <c r="B21" s="170" t="s">
        <v>409</v>
      </c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S21" s="216"/>
    </row>
    <row r="22" spans="1:19">
      <c r="B22" s="221" t="s">
        <v>415</v>
      </c>
      <c r="C22" s="177">
        <f>NPV('[1]10 Year'!DiscRate,E22:Q22)+D22</f>
        <v>59895134.574107684</v>
      </c>
      <c r="D22" s="177">
        <v>0</v>
      </c>
      <c r="E22" s="177">
        <v>0</v>
      </c>
      <c r="F22" s="177">
        <v>0</v>
      </c>
      <c r="G22" s="222">
        <v>7750594.5013522916</v>
      </c>
      <c r="H22" s="177">
        <f>G22*H$8/G$8</f>
        <v>8530339.5650618151</v>
      </c>
      <c r="I22" s="177">
        <f t="shared" ref="I22:Q22" si="5">H22*I$8/H$8</f>
        <v>9154230.6277638227</v>
      </c>
      <c r="J22" s="177">
        <f t="shared" si="5"/>
        <v>9134520.2952778041</v>
      </c>
      <c r="K22" s="177">
        <f t="shared" si="5"/>
        <v>9589072.504061861</v>
      </c>
      <c r="L22" s="177">
        <f t="shared" si="5"/>
        <v>8665228.1197006516</v>
      </c>
      <c r="M22" s="177">
        <f t="shared" si="5"/>
        <v>9438356.98397585</v>
      </c>
      <c r="N22" s="177">
        <f t="shared" si="5"/>
        <v>8987294.2472261861</v>
      </c>
      <c r="O22" s="177">
        <f t="shared" si="5"/>
        <v>9169710.4909209684</v>
      </c>
      <c r="P22" s="177">
        <f t="shared" si="5"/>
        <v>9482431.9896506071</v>
      </c>
      <c r="Q22" s="177">
        <f t="shared" si="5"/>
        <v>8991750.640101932</v>
      </c>
      <c r="R22" s="177"/>
      <c r="S22" s="216">
        <f>SUM(D22:Q22)</f>
        <v>98893529.965093791</v>
      </c>
    </row>
    <row r="23" spans="1:19">
      <c r="B23" s="223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216"/>
    </row>
    <row r="24" spans="1:19">
      <c r="B24" s="172" t="s">
        <v>413</v>
      </c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216"/>
    </row>
    <row r="25" spans="1:19">
      <c r="B25" s="221" t="s">
        <v>411</v>
      </c>
      <c r="C25" s="177">
        <f>NPV('[1]10 Year'!DiscRate,E25:Q25)+D25</f>
        <v>63781490.406713843</v>
      </c>
      <c r="D25" s="177">
        <v>0</v>
      </c>
      <c r="E25" s="177">
        <v>0</v>
      </c>
      <c r="F25" s="177">
        <v>0</v>
      </c>
      <c r="G25" s="177">
        <f>[1]Benefits!$B$25*1000000*G$8/100*(1+'[1]10 Year'!$T$8)</f>
        <v>8530658.482626291</v>
      </c>
      <c r="H25" s="177">
        <f>[1]Benefits!$B$25*1000000*H$8/100*(1+'[1]10 Year'!$T$8)</f>
        <v>9388881.5313045662</v>
      </c>
      <c r="I25" s="177">
        <f>[1]Benefits!$B$25*1000000*I$8/100*(1+'[1]10 Year'!$T$8)</f>
        <v>10075564.544503748</v>
      </c>
      <c r="J25" s="177">
        <f>[1]Benefits!$B$25*1000000*J$8/100*(1+'[1]10 Year'!$T$8)</f>
        <v>10053870.451877963</v>
      </c>
      <c r="K25" s="177">
        <f>[1]Benefits!$B$25*1000000*K$8/100*(1+'[1]10 Year'!$T$8)</f>
        <v>10554171.384275299</v>
      </c>
      <c r="L25" s="177">
        <f>[1]Benefits!$B$25*1000000*L$8/100*(1+'[1]10 Year'!$T$8)</f>
        <v>9537346.0384643991</v>
      </c>
      <c r="M25" s="177">
        <f>[1]Benefits!$B$25*1000000*M$8/100*(1+'[1]10 Year'!$T$8)</f>
        <v>10388286.995708609</v>
      </c>
      <c r="N25" s="177">
        <f>[1]Benefits!$B$25*1000000*N$8/100*(1+'[1]10 Year'!$T$8)</f>
        <v>9891826.7356887124</v>
      </c>
      <c r="O25" s="177">
        <f>[1]Benefits!$B$25*1000000*O$8/100*(1+'[1]10 Year'!$T$8)</f>
        <v>10092602.389268862</v>
      </c>
      <c r="P25" s="177">
        <f>[1]Benefits!$B$25*1000000*P$8/100*(1+'[1]10 Year'!$T$8)</f>
        <v>10436797.961024312</v>
      </c>
      <c r="Q25" s="177">
        <f>[1]Benefits!$B$25*1000000*Q$8/100*(1+'[1]10 Year'!$T$8)/2</f>
        <v>4948365.8226644844</v>
      </c>
      <c r="R25" s="177"/>
      <c r="S25" s="216">
        <f>SUM(D25:Q25)</f>
        <v>103898372.33740726</v>
      </c>
    </row>
    <row r="26" spans="1:19">
      <c r="B26" s="221" t="s">
        <v>183</v>
      </c>
      <c r="C26" s="177">
        <f>NPV('[1]10 Year'!DiscRate,E26:Q26)+D26</f>
        <v>40272064.280793153</v>
      </c>
      <c r="D26" s="177">
        <v>0</v>
      </c>
      <c r="E26" s="177">
        <v>0</v>
      </c>
      <c r="F26" s="177">
        <v>0</v>
      </c>
      <c r="G26" s="177">
        <f>[1]Benefits!$B$21*1000000*G$8/100*(1+'[1]10 Year'!$T$8)</f>
        <v>5386315.4432285959</v>
      </c>
      <c r="H26" s="177">
        <f>[1]Benefits!$B$21*1000000*H$8/100*(1+'[1]10 Year'!$T$8)</f>
        <v>5928203.2787626423</v>
      </c>
      <c r="I26" s="177">
        <f>[1]Benefits!$B$21*1000000*I$8/100*(1+'[1]10 Year'!$T$8)</f>
        <v>6361779.5760825193</v>
      </c>
      <c r="J26" s="177">
        <f>[1]Benefits!$B$21*1000000*J$8/100*(1+'[1]10 Year'!$T$8)</f>
        <v>6348081.7793209823</v>
      </c>
      <c r="K26" s="177">
        <f>[1]Benefits!$B$21*1000000*K$8/100*(1+'[1]10 Year'!$T$8)</f>
        <v>6663975.1706601949</v>
      </c>
      <c r="L26" s="177">
        <f>[1]Benefits!$B$21*1000000*L$8/100*(1+'[1]10 Year'!$T$8)</f>
        <v>6021944.7723782836</v>
      </c>
      <c r="M26" s="177">
        <f>[1]Benefits!$B$21*1000000*M$8/100*(1+'[1]10 Year'!$T$8)</f>
        <v>6559234.6461453494</v>
      </c>
      <c r="N26" s="177">
        <f>[1]Benefits!$B$21*1000000*N$8/100*(1+'[1]10 Year'!$T$8)</f>
        <v>6245766.2813127199</v>
      </c>
      <c r="O26" s="177">
        <f>[1]Benefits!$B$21*1000000*O$8/100*(1+'[1]10 Year'!$T$8)</f>
        <v>6372537.3864631085</v>
      </c>
      <c r="P26" s="177">
        <f>[1]Benefits!$B$21*1000000*P$8/100*(1+'[1]10 Year'!$T$8)</f>
        <v>6589864.7976369429</v>
      </c>
      <c r="Q26" s="177">
        <f>[1]Benefits!$B$21*1000000*Q$8/100*(1+'[1]10 Year'!$T$8)/2</f>
        <v>3124431.6372112725</v>
      </c>
      <c r="R26" s="177"/>
      <c r="S26" s="216">
        <f>SUM(D26:Q26)</f>
        <v>65602134.769202605</v>
      </c>
    </row>
    <row r="27" spans="1:19">
      <c r="B27" s="221" t="s">
        <v>412</v>
      </c>
      <c r="C27" s="177">
        <f>NPV('[1]10 Year'!DiscRate,E27:Q27)+D27</f>
        <v>24344080.307906047</v>
      </c>
      <c r="D27" s="177">
        <v>0</v>
      </c>
      <c r="E27" s="177">
        <v>0</v>
      </c>
      <c r="F27" s="177">
        <v>0</v>
      </c>
      <c r="G27" s="177">
        <f>[1]Benefits!$B$24*1000000*G$8/100*(1+'[1]10 Year'!$T$8)</f>
        <v>3255976.5200863704</v>
      </c>
      <c r="H27" s="177">
        <f>[1]Benefits!$B$24*1000000*H$8/100*(1+'[1]10 Year'!$T$8)</f>
        <v>3583542.5692002154</v>
      </c>
      <c r="I27" s="177">
        <f>[1]Benefits!$B$24*1000000*I$8/100*(1+'[1]10 Year'!$T$8)</f>
        <v>3845635.3223296748</v>
      </c>
      <c r="J27" s="177">
        <f>[1]Benefits!$B$24*1000000*J$8/100*(1+'[1]10 Year'!$T$8)</f>
        <v>3837355.1343045658</v>
      </c>
      <c r="K27" s="177">
        <f>[1]Benefits!$B$24*1000000*K$8/100*(1+'[1]10 Year'!$T$8)</f>
        <v>4028309.6886546942</v>
      </c>
      <c r="L27" s="177">
        <f>[1]Benefits!$B$24*1000000*L$8/100*(1+'[1]10 Year'!$T$8)</f>
        <v>3640208.411627633</v>
      </c>
      <c r="M27" s="177">
        <f>[1]Benefits!$B$24*1000000*M$8/100*(1+'[1]10 Year'!$T$8)</f>
        <v>3964995.0365300039</v>
      </c>
      <c r="N27" s="177">
        <f>[1]Benefits!$B$24*1000000*N$8/100*(1+'[1]10 Year'!$T$8)</f>
        <v>3775506.3876674478</v>
      </c>
      <c r="O27" s="177">
        <f>[1]Benefits!$B$24*1000000*O$8/100*(1+'[1]10 Year'!$T$8)</f>
        <v>3852138.3165148324</v>
      </c>
      <c r="P27" s="177">
        <f>[1]Benefits!$B$24*1000000*P$8/100*(1+'[1]10 Year'!$T$8)</f>
        <v>3983510.672146684</v>
      </c>
      <c r="Q27" s="177">
        <f>[1]Benefits!$B$24*1000000*Q$8/100*(1+'[1]10 Year'!$T$8)/2</f>
        <v>1888689.2452917881</v>
      </c>
      <c r="R27" s="177"/>
      <c r="S27" s="216">
        <f>SUM(D27:Q27)</f>
        <v>39655867.304353908</v>
      </c>
    </row>
    <row r="28" spans="1:19">
      <c r="B28" s="221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216"/>
    </row>
    <row r="29" spans="1:19" ht="22.8">
      <c r="B29" s="207" t="s">
        <v>414</v>
      </c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216"/>
    </row>
    <row r="30" spans="1:19">
      <c r="B30" s="168" t="s">
        <v>221</v>
      </c>
      <c r="C30" s="224" t="s">
        <v>416</v>
      </c>
      <c r="D30" s="168">
        <v>2019</v>
      </c>
      <c r="E30" s="168">
        <v>2020</v>
      </c>
      <c r="F30" s="168">
        <v>2021</v>
      </c>
      <c r="G30" s="168">
        <v>2022</v>
      </c>
      <c r="H30" s="168">
        <v>2023</v>
      </c>
      <c r="I30" s="168">
        <v>2024</v>
      </c>
      <c r="J30" s="168">
        <v>2025</v>
      </c>
      <c r="K30" s="168">
        <v>2026</v>
      </c>
      <c r="L30" s="168">
        <v>2027</v>
      </c>
      <c r="M30" s="168">
        <v>2028</v>
      </c>
      <c r="N30" s="168">
        <v>2029</v>
      </c>
      <c r="O30" s="168">
        <v>2030</v>
      </c>
      <c r="P30" s="168">
        <v>2031</v>
      </c>
      <c r="Q30" s="168">
        <v>2032</v>
      </c>
      <c r="R30" s="168"/>
      <c r="S30" s="167" t="s">
        <v>128</v>
      </c>
    </row>
    <row r="31" spans="1:19">
      <c r="B31" s="221" t="s">
        <v>415</v>
      </c>
      <c r="C31" s="177">
        <f>NPV('[1]10 Year'!DiscRate,E31:Q31)+D31</f>
        <v>2.5494955480098724E-8</v>
      </c>
      <c r="D31" s="216">
        <f t="shared" ref="D31" si="6">D22-D$19</f>
        <v>-1006433</v>
      </c>
      <c r="E31" s="216">
        <f>E22-E$19</f>
        <v>-1348507</v>
      </c>
      <c r="F31" s="216">
        <f>F22-F$19</f>
        <v>-2121052</v>
      </c>
      <c r="G31" s="216">
        <f>G22-G$19</f>
        <v>-372682.62610571645</v>
      </c>
      <c r="H31" s="216">
        <f>H22-H$19</f>
        <v>-933675.23220517486</v>
      </c>
      <c r="I31" s="216">
        <f t="shared" ref="I31:Q31" si="7">I22-I$19</f>
        <v>-44544.65727760829</v>
      </c>
      <c r="J31" s="216">
        <f t="shared" si="7"/>
        <v>166665.88419083692</v>
      </c>
      <c r="K31" s="216">
        <f t="shared" si="7"/>
        <v>827349.32583272271</v>
      </c>
      <c r="L31" s="216">
        <f t="shared" si="7"/>
        <v>98749.901540536433</v>
      </c>
      <c r="M31" s="216">
        <f t="shared" si="7"/>
        <v>1066164.229420647</v>
      </c>
      <c r="N31" s="216">
        <f t="shared" si="7"/>
        <v>795982.69539827295</v>
      </c>
      <c r="O31" s="216">
        <f t="shared" si="7"/>
        <v>1133439.2543871114</v>
      </c>
      <c r="P31" s="216">
        <f t="shared" si="7"/>
        <v>1587775.7254854478</v>
      </c>
      <c r="Q31" s="216">
        <f t="shared" si="7"/>
        <v>5062344.1542585548</v>
      </c>
      <c r="R31" s="216"/>
      <c r="S31" s="216">
        <f>SUM(D31:Q31)</f>
        <v>4911576.6549256304</v>
      </c>
    </row>
    <row r="32" spans="1:19">
      <c r="C32" s="177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</row>
    <row r="33" spans="2:19">
      <c r="B33" s="157" t="s">
        <v>413</v>
      </c>
      <c r="C33" s="177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</row>
    <row r="34" spans="2:19">
      <c r="B34" s="221" t="s">
        <v>411</v>
      </c>
      <c r="C34" s="177">
        <f>NPV('[1]10 Year'!DiscRate,E34:Q34)+D34</f>
        <v>3886355.8326061852</v>
      </c>
      <c r="D34" s="216">
        <f t="shared" ref="D34:Q36" si="8">D25-D$19</f>
        <v>-1006433</v>
      </c>
      <c r="E34" s="216">
        <f t="shared" si="8"/>
        <v>-1348507</v>
      </c>
      <c r="F34" s="216">
        <f t="shared" si="8"/>
        <v>-2121052</v>
      </c>
      <c r="G34" s="216">
        <f t="shared" si="8"/>
        <v>407381.35516828299</v>
      </c>
      <c r="H34" s="216">
        <f t="shared" si="8"/>
        <v>-75133.265962423757</v>
      </c>
      <c r="I34" s="216">
        <f t="shared" si="8"/>
        <v>876789.25946231745</v>
      </c>
      <c r="J34" s="216">
        <f t="shared" si="8"/>
        <v>1086016.0407909956</v>
      </c>
      <c r="K34" s="216">
        <f t="shared" si="8"/>
        <v>1792448.2060461603</v>
      </c>
      <c r="L34" s="216">
        <f t="shared" si="8"/>
        <v>970867.82030428387</v>
      </c>
      <c r="M34" s="216">
        <f t="shared" si="8"/>
        <v>2016094.241153406</v>
      </c>
      <c r="N34" s="216">
        <f t="shared" si="8"/>
        <v>1700515.1838607993</v>
      </c>
      <c r="O34" s="216">
        <f t="shared" si="8"/>
        <v>2056331.1527350051</v>
      </c>
      <c r="P34" s="216">
        <f t="shared" si="8"/>
        <v>2542141.696859153</v>
      </c>
      <c r="Q34" s="216">
        <f t="shared" si="8"/>
        <v>1018959.3368211072</v>
      </c>
      <c r="R34" s="216"/>
      <c r="S34" s="216">
        <f>SUM(D34:Q34)</f>
        <v>9916419.0272390861</v>
      </c>
    </row>
    <row r="35" spans="2:19">
      <c r="B35" s="221" t="s">
        <v>183</v>
      </c>
      <c r="C35" s="216">
        <f>NPV('[1]10 Year'!DiscRate,E35:Q35)+D35</f>
        <v>-19623070.293314509</v>
      </c>
      <c r="D35" s="216">
        <f t="shared" si="8"/>
        <v>-1006433</v>
      </c>
      <c r="E35" s="216">
        <f t="shared" si="8"/>
        <v>-1348507</v>
      </c>
      <c r="F35" s="216">
        <f t="shared" si="8"/>
        <v>-2121052</v>
      </c>
      <c r="G35" s="216">
        <f t="shared" si="8"/>
        <v>-2736961.6842294121</v>
      </c>
      <c r="H35" s="216">
        <f t="shared" si="8"/>
        <v>-3535811.5185043477</v>
      </c>
      <c r="I35" s="216">
        <f t="shared" si="8"/>
        <v>-2836995.7089589117</v>
      </c>
      <c r="J35" s="216">
        <f t="shared" si="8"/>
        <v>-2619772.6317659849</v>
      </c>
      <c r="K35" s="216">
        <f t="shared" si="8"/>
        <v>-2097748.0075689433</v>
      </c>
      <c r="L35" s="216">
        <f t="shared" si="8"/>
        <v>-2544533.4457818316</v>
      </c>
      <c r="M35" s="216">
        <f t="shared" si="8"/>
        <v>-1812958.1084098537</v>
      </c>
      <c r="N35" s="216">
        <f t="shared" si="8"/>
        <v>-1945545.2705151932</v>
      </c>
      <c r="O35" s="216">
        <f t="shared" si="8"/>
        <v>-1663733.8500707485</v>
      </c>
      <c r="P35" s="216">
        <f t="shared" si="8"/>
        <v>-1304791.4665282164</v>
      </c>
      <c r="Q35" s="216">
        <f t="shared" si="8"/>
        <v>-804974.84863210469</v>
      </c>
      <c r="R35" s="216"/>
      <c r="S35" s="216">
        <f>SUM(D35:Q35)</f>
        <v>-28379818.540965542</v>
      </c>
    </row>
    <row r="36" spans="2:19">
      <c r="B36" s="221" t="s">
        <v>412</v>
      </c>
      <c r="C36" s="216">
        <f>NPV('[1]10 Year'!DiscRate,E36:Q36)+D36</f>
        <v>-35551054.266201615</v>
      </c>
      <c r="D36" s="216">
        <f t="shared" si="8"/>
        <v>-1006433</v>
      </c>
      <c r="E36" s="216">
        <f t="shared" si="8"/>
        <v>-1348507</v>
      </c>
      <c r="F36" s="216">
        <f t="shared" si="8"/>
        <v>-2121052</v>
      </c>
      <c r="G36" s="216">
        <f t="shared" si="8"/>
        <v>-4867300.6073716376</v>
      </c>
      <c r="H36" s="216">
        <f t="shared" si="8"/>
        <v>-5880472.2280667741</v>
      </c>
      <c r="I36" s="216">
        <f t="shared" si="8"/>
        <v>-5353139.9627117561</v>
      </c>
      <c r="J36" s="216">
        <f t="shared" si="8"/>
        <v>-5130499.2767824009</v>
      </c>
      <c r="K36" s="216">
        <f t="shared" si="8"/>
        <v>-4733413.4895744435</v>
      </c>
      <c r="L36" s="216">
        <f t="shared" si="8"/>
        <v>-4926269.8065324817</v>
      </c>
      <c r="M36" s="216">
        <f t="shared" si="8"/>
        <v>-4407197.7180251991</v>
      </c>
      <c r="N36" s="216">
        <f t="shared" si="8"/>
        <v>-4415805.1641604658</v>
      </c>
      <c r="O36" s="216">
        <f t="shared" si="8"/>
        <v>-4184132.9200190245</v>
      </c>
      <c r="P36" s="216">
        <f t="shared" si="8"/>
        <v>-3911145.5920184753</v>
      </c>
      <c r="Q36" s="216">
        <f t="shared" si="8"/>
        <v>-2040717.2405515891</v>
      </c>
      <c r="R36" s="216"/>
      <c r="S36" s="216">
        <f>SUM(D36:Q36)</f>
        <v>-54326086.005814254</v>
      </c>
    </row>
    <row r="37" spans="2:19">
      <c r="C37" s="216"/>
    </row>
    <row r="38" spans="2:19">
      <c r="E38" s="225"/>
      <c r="F38" s="225"/>
    </row>
    <row r="39" spans="2:19">
      <c r="E39" s="225"/>
      <c r="F39" s="225"/>
    </row>
    <row r="40" spans="2:19">
      <c r="F40" s="226"/>
    </row>
    <row r="42" spans="2:19">
      <c r="F42" s="177"/>
    </row>
    <row r="49" spans="2:3" ht="14.4">
      <c r="B49" s="53">
        <v>2019</v>
      </c>
      <c r="C49" s="211">
        <v>35.603614432485301</v>
      </c>
    </row>
    <row r="50" spans="2:3" ht="14.4">
      <c r="B50" s="53">
        <v>2020</v>
      </c>
      <c r="C50" s="211">
        <v>22</v>
      </c>
    </row>
    <row r="51" spans="2:3" ht="14.4">
      <c r="B51" s="53">
        <v>2021</v>
      </c>
      <c r="C51" s="211">
        <v>20.388762627442677</v>
      </c>
    </row>
    <row r="52" spans="2:3" ht="14.4">
      <c r="B52" s="53">
        <v>2022</v>
      </c>
      <c r="C52" s="211">
        <v>18.366581657330197</v>
      </c>
    </row>
    <row r="53" spans="2:3" ht="14.4">
      <c r="B53" s="53">
        <v>2023</v>
      </c>
      <c r="C53" s="211">
        <v>18.209461458007492</v>
      </c>
    </row>
    <row r="54" spans="2:3" ht="14.4">
      <c r="B54" s="53">
        <v>2024</v>
      </c>
      <c r="C54" s="211">
        <v>19.374093881130218</v>
      </c>
    </row>
    <row r="55" spans="2:3" ht="14.4">
      <c r="B55" s="53">
        <v>2025</v>
      </c>
      <c r="C55" s="211">
        <v>20.568830216169356</v>
      </c>
    </row>
    <row r="56" spans="2:3" ht="14.4">
      <c r="B56" s="53">
        <v>2026</v>
      </c>
      <c r="C56" s="211">
        <v>22.92390732987722</v>
      </c>
    </row>
    <row r="57" spans="2:3" ht="14.4">
      <c r="B57" s="53">
        <v>2027</v>
      </c>
      <c r="C57" s="211">
        <v>23.087190844694771</v>
      </c>
    </row>
    <row r="58" spans="2:3" ht="14.4">
      <c r="B58" s="53">
        <v>2028</v>
      </c>
      <c r="C58" s="211">
        <v>25.326194676240288</v>
      </c>
    </row>
    <row r="59" spans="2:3" ht="14.4">
      <c r="B59" s="53">
        <v>2029</v>
      </c>
      <c r="C59" s="211">
        <v>26.454609190940857</v>
      </c>
    </row>
    <row r="60" spans="2:3" ht="14.4">
      <c r="B60" s="53">
        <v>2030</v>
      </c>
      <c r="C60" s="211">
        <v>28.194177059173583</v>
      </c>
    </row>
    <row r="61" spans="2:3" ht="14.4">
      <c r="B61" s="53">
        <v>2031</v>
      </c>
      <c r="C61" s="211">
        <v>31.072887145519257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32066-E1E2-481A-89B8-E2EDA0CEC5FF}">
  <dimension ref="A1:V61"/>
  <sheetViews>
    <sheetView workbookViewId="0">
      <selection activeCell="B37" sqref="B37"/>
    </sheetView>
  </sheetViews>
  <sheetFormatPr defaultColWidth="9.109375" defaultRowHeight="13.2"/>
  <cols>
    <col min="1" max="1" width="4.6640625" style="206" bestFit="1" customWidth="1"/>
    <col min="2" max="2" width="30" style="206" bestFit="1" customWidth="1"/>
    <col min="3" max="3" width="18.5546875" style="206" bestFit="1" customWidth="1"/>
    <col min="4" max="16" width="11.6640625" style="206" customWidth="1"/>
    <col min="17" max="17" width="10.5546875" style="206" customWidth="1"/>
    <col min="18" max="18" width="1.88671875" style="206" customWidth="1"/>
    <col min="19" max="19" width="11.6640625" style="206" bestFit="1" customWidth="1"/>
    <col min="20" max="16384" width="9.109375" style="206"/>
  </cols>
  <sheetData>
    <row r="1" spans="1:22" ht="22.8">
      <c r="B1" s="207" t="s">
        <v>418</v>
      </c>
    </row>
    <row r="2" spans="1:22" s="179" customFormat="1" ht="15.6">
      <c r="B2" s="208">
        <v>32100000</v>
      </c>
      <c r="C2" s="179" t="s">
        <v>460</v>
      </c>
    </row>
    <row r="3" spans="1:22" s="179" customFormat="1" ht="15.6">
      <c r="B3" s="208">
        <v>3900000</v>
      </c>
      <c r="C3" s="179" t="s">
        <v>417</v>
      </c>
    </row>
    <row r="4" spans="1:22" s="179" customFormat="1" ht="15.6">
      <c r="B4" s="209" t="s">
        <v>461</v>
      </c>
    </row>
    <row r="5" spans="1:22" s="179" customFormat="1" ht="15.6">
      <c r="B5" s="209"/>
    </row>
    <row r="6" spans="1:22">
      <c r="B6" s="206" t="s">
        <v>465</v>
      </c>
      <c r="D6" s="210">
        <v>35.603614432485301</v>
      </c>
      <c r="E6" s="210">
        <v>22</v>
      </c>
      <c r="F6" s="210">
        <v>20.388762627442677</v>
      </c>
      <c r="G6" s="210">
        <v>18.366581657330197</v>
      </c>
      <c r="H6" s="210">
        <v>18.209461458007492</v>
      </c>
      <c r="I6" s="210">
        <v>19.374093881130218</v>
      </c>
      <c r="J6" s="210">
        <v>20.568830216169356</v>
      </c>
      <c r="K6" s="210">
        <v>22.92390732987722</v>
      </c>
      <c r="L6" s="210">
        <v>23.087190844694771</v>
      </c>
      <c r="M6" s="210">
        <v>25.326194676240288</v>
      </c>
      <c r="N6" s="210">
        <v>26.454609190940857</v>
      </c>
      <c r="O6" s="210">
        <v>28.194177059173583</v>
      </c>
      <c r="P6" s="210">
        <v>31.072887145519257</v>
      </c>
      <c r="Q6" s="210">
        <v>32.47344101524353</v>
      </c>
    </row>
    <row r="7" spans="1:22" s="211" customFormat="1">
      <c r="B7" s="212" t="s">
        <v>400</v>
      </c>
      <c r="C7" s="213">
        <v>1.4999999999999999E-2</v>
      </c>
      <c r="D7" s="184"/>
      <c r="E7" s="184">
        <v>100</v>
      </c>
      <c r="F7" s="184">
        <f t="shared" ref="F7:Q7" si="0">E7*1.015</f>
        <v>101.49999999999999</v>
      </c>
      <c r="G7" s="184">
        <f t="shared" si="0"/>
        <v>103.02249999999998</v>
      </c>
      <c r="H7" s="184">
        <f t="shared" si="0"/>
        <v>104.56783749999997</v>
      </c>
      <c r="I7" s="184">
        <f t="shared" si="0"/>
        <v>106.13635506249996</v>
      </c>
      <c r="J7" s="184">
        <f t="shared" si="0"/>
        <v>107.72840038843745</v>
      </c>
      <c r="K7" s="184">
        <f t="shared" si="0"/>
        <v>109.344326394264</v>
      </c>
      <c r="L7" s="184">
        <f t="shared" si="0"/>
        <v>110.98449129017796</v>
      </c>
      <c r="M7" s="184">
        <f t="shared" si="0"/>
        <v>112.64925865953062</v>
      </c>
      <c r="N7" s="184">
        <f t="shared" si="0"/>
        <v>114.33899753942356</v>
      </c>
      <c r="O7" s="184">
        <f t="shared" si="0"/>
        <v>116.0540825025149</v>
      </c>
      <c r="P7" s="184">
        <f t="shared" si="0"/>
        <v>117.79489374005261</v>
      </c>
      <c r="Q7" s="184">
        <f t="shared" si="0"/>
        <v>119.56181714615339</v>
      </c>
      <c r="R7" s="184"/>
    </row>
    <row r="8" spans="1:22">
      <c r="B8" s="206" t="s">
        <v>466</v>
      </c>
      <c r="D8" s="214">
        <v>100</v>
      </c>
      <c r="E8" s="214">
        <f>D8*1.02</f>
        <v>102</v>
      </c>
      <c r="F8" s="214">
        <f t="shared" ref="F8:Q8" si="1">E8*1.02</f>
        <v>104.04</v>
      </c>
      <c r="G8" s="214">
        <f t="shared" si="1"/>
        <v>106.1208</v>
      </c>
      <c r="H8" s="214">
        <f t="shared" si="1"/>
        <v>108.243216</v>
      </c>
      <c r="I8" s="214">
        <f t="shared" si="1"/>
        <v>110.40808032000001</v>
      </c>
      <c r="J8" s="214">
        <f t="shared" si="1"/>
        <v>112.61624192640001</v>
      </c>
      <c r="K8" s="214">
        <f t="shared" si="1"/>
        <v>114.868566764928</v>
      </c>
      <c r="L8" s="214">
        <f t="shared" si="1"/>
        <v>117.16593810022657</v>
      </c>
      <c r="M8" s="214">
        <f t="shared" si="1"/>
        <v>119.5092568622311</v>
      </c>
      <c r="N8" s="214">
        <f t="shared" si="1"/>
        <v>121.89944199947573</v>
      </c>
      <c r="O8" s="214">
        <f t="shared" si="1"/>
        <v>124.33743083946524</v>
      </c>
      <c r="P8" s="214">
        <f t="shared" si="1"/>
        <v>126.82417945625456</v>
      </c>
      <c r="Q8" s="214">
        <f t="shared" si="1"/>
        <v>129.36066304537965</v>
      </c>
      <c r="R8" s="184"/>
      <c r="S8" s="211"/>
      <c r="T8" s="211"/>
      <c r="U8" s="211"/>
      <c r="V8" s="211"/>
    </row>
    <row r="9" spans="1:22" s="155" customFormat="1">
      <c r="D9" s="155">
        <v>-2</v>
      </c>
      <c r="E9" s="155">
        <v>-1</v>
      </c>
      <c r="F9" s="155">
        <v>0</v>
      </c>
      <c r="G9" s="155">
        <v>1</v>
      </c>
      <c r="H9" s="155">
        <v>2</v>
      </c>
      <c r="I9" s="155">
        <v>3</v>
      </c>
      <c r="J9" s="155">
        <v>4</v>
      </c>
      <c r="K9" s="155">
        <v>5</v>
      </c>
      <c r="L9" s="155">
        <v>6</v>
      </c>
      <c r="M9" s="155">
        <v>7</v>
      </c>
      <c r="N9" s="155">
        <v>8</v>
      </c>
      <c r="O9" s="155">
        <v>9</v>
      </c>
      <c r="P9" s="155">
        <v>10</v>
      </c>
      <c r="Q9" s="155">
        <v>11</v>
      </c>
    </row>
    <row r="10" spans="1:22" s="156" customFormat="1">
      <c r="C10" s="155" t="s">
        <v>416</v>
      </c>
      <c r="D10" s="156">
        <v>2019</v>
      </c>
      <c r="E10" s="156">
        <v>2020</v>
      </c>
      <c r="F10" s="156">
        <v>2021</v>
      </c>
      <c r="G10" s="156">
        <v>2022</v>
      </c>
      <c r="H10" s="156">
        <v>2023</v>
      </c>
      <c r="I10" s="156">
        <v>2024</v>
      </c>
      <c r="J10" s="156">
        <v>2025</v>
      </c>
      <c r="K10" s="156">
        <v>2026</v>
      </c>
      <c r="L10" s="156">
        <v>2027</v>
      </c>
      <c r="M10" s="156">
        <v>2028</v>
      </c>
      <c r="N10" s="156">
        <v>2029</v>
      </c>
      <c r="O10" s="156">
        <v>2030</v>
      </c>
      <c r="P10" s="156">
        <v>2031</v>
      </c>
      <c r="Q10" s="156">
        <v>2032</v>
      </c>
      <c r="S10" s="155" t="s">
        <v>128</v>
      </c>
    </row>
    <row r="11" spans="1:22" s="156" customFormat="1" ht="15.6">
      <c r="B11" s="170" t="s">
        <v>399</v>
      </c>
      <c r="C11" s="155"/>
      <c r="D11" s="173"/>
      <c r="E11" s="173"/>
      <c r="F11" s="173"/>
      <c r="S11" s="155"/>
    </row>
    <row r="12" spans="1:22">
      <c r="B12" s="206" t="s">
        <v>401</v>
      </c>
      <c r="C12" s="177">
        <f>NPV('[1]10 Year'!DiscRate,E12:Q12)+D12</f>
        <v>23983012.538546517</v>
      </c>
      <c r="D12" s="215">
        <v>1500000</v>
      </c>
      <c r="E12" s="215">
        <v>9860000</v>
      </c>
      <c r="F12" s="215">
        <v>10945571</v>
      </c>
      <c r="G12" s="177">
        <v>4386393</v>
      </c>
      <c r="H12" s="177">
        <v>0</v>
      </c>
      <c r="I12" s="177">
        <v>0</v>
      </c>
      <c r="J12" s="177">
        <v>0</v>
      </c>
      <c r="K12" s="177">
        <v>0</v>
      </c>
      <c r="L12" s="177">
        <v>0</v>
      </c>
      <c r="M12" s="177">
        <v>0</v>
      </c>
      <c r="N12" s="177">
        <v>0</v>
      </c>
      <c r="O12" s="177">
        <v>0</v>
      </c>
      <c r="P12" s="177">
        <v>0</v>
      </c>
      <c r="Q12" s="177">
        <v>0</v>
      </c>
      <c r="R12" s="177"/>
      <c r="S12" s="216">
        <f>SUM(D12:Q12)</f>
        <v>26691964</v>
      </c>
    </row>
    <row r="13" spans="1:22">
      <c r="B13" s="206" t="s">
        <v>402</v>
      </c>
      <c r="C13" s="177">
        <f>NPV('[1]10 Year'!DiscRate,E13:Q13)+D13</f>
        <v>2995842.1488123741</v>
      </c>
      <c r="D13" s="177">
        <f>SUM(D12)*'[1]10 Year'!DiscRate</f>
        <v>99802.5</v>
      </c>
      <c r="E13" s="177">
        <f>SUM(D12:D13,E12)*'[1]10 Year'!DiscRate</f>
        <v>762477.95933749992</v>
      </c>
      <c r="F13" s="177">
        <f>SUM(E12:E13,F12)*'[1]10 Year'!DiscRate</f>
        <v>1435030.1375095204</v>
      </c>
      <c r="G13" s="177">
        <f>SUM(F12:F13,G12)*'[1]10 Year'!DiscRate</f>
        <v>1115591.9549391959</v>
      </c>
      <c r="H13" s="177">
        <v>0</v>
      </c>
      <c r="I13" s="177">
        <v>0</v>
      </c>
      <c r="J13" s="177">
        <v>0</v>
      </c>
      <c r="K13" s="177">
        <v>0</v>
      </c>
      <c r="L13" s="177">
        <v>0</v>
      </c>
      <c r="M13" s="177">
        <v>0</v>
      </c>
      <c r="N13" s="177">
        <v>0</v>
      </c>
      <c r="O13" s="177">
        <v>0</v>
      </c>
      <c r="P13" s="177">
        <v>0</v>
      </c>
      <c r="Q13" s="177">
        <v>0</v>
      </c>
      <c r="R13" s="177"/>
      <c r="S13" s="216">
        <f>SUM(D13:Q13)</f>
        <v>3412902.551786216</v>
      </c>
    </row>
    <row r="14" spans="1:22">
      <c r="B14" s="206" t="s">
        <v>407</v>
      </c>
      <c r="C14" s="177">
        <f>NPV('[1]10 Year'!DiscRate,E14:Q14)+D14</f>
        <v>26978854.687358893</v>
      </c>
      <c r="D14" s="177">
        <f>SUM(D12:D13)</f>
        <v>1599802.5</v>
      </c>
      <c r="E14" s="177">
        <f>SUM(E12:E13)</f>
        <v>10622477.959337499</v>
      </c>
      <c r="F14" s="177">
        <f t="shared" ref="F14:Q14" si="2">SUM(F12:F13)</f>
        <v>12380601.137509521</v>
      </c>
      <c r="G14" s="177">
        <f t="shared" si="2"/>
        <v>5501984.9549391959</v>
      </c>
      <c r="H14" s="177">
        <f t="shared" si="2"/>
        <v>0</v>
      </c>
      <c r="I14" s="177">
        <f t="shared" si="2"/>
        <v>0</v>
      </c>
      <c r="J14" s="177">
        <f t="shared" si="2"/>
        <v>0</v>
      </c>
      <c r="K14" s="177">
        <f t="shared" si="2"/>
        <v>0</v>
      </c>
      <c r="L14" s="177">
        <f t="shared" si="2"/>
        <v>0</v>
      </c>
      <c r="M14" s="177">
        <f t="shared" si="2"/>
        <v>0</v>
      </c>
      <c r="N14" s="177">
        <f t="shared" si="2"/>
        <v>0</v>
      </c>
      <c r="O14" s="177">
        <f t="shared" si="2"/>
        <v>0</v>
      </c>
      <c r="P14" s="177">
        <f t="shared" si="2"/>
        <v>0</v>
      </c>
      <c r="Q14" s="177">
        <f t="shared" si="2"/>
        <v>0</v>
      </c>
      <c r="R14" s="177"/>
      <c r="S14" s="216">
        <f>SUM(D14:Q14)</f>
        <v>30104866.551786214</v>
      </c>
    </row>
    <row r="15" spans="1:22"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S15" s="216"/>
    </row>
    <row r="16" spans="1:22">
      <c r="A16" s="217"/>
      <c r="B16" s="206" t="s">
        <v>405</v>
      </c>
      <c r="C16" s="177">
        <f>NPV('[1]10 Year'!DiscRate,E16:Q16)+D16</f>
        <v>27979445.416959915</v>
      </c>
      <c r="D16" s="177">
        <v>0</v>
      </c>
      <c r="E16" s="177">
        <v>0</v>
      </c>
      <c r="F16" s="177">
        <v>0</v>
      </c>
      <c r="G16" s="177">
        <f>'[1]10 Year'!$S$28</f>
        <v>4105399.6274580089</v>
      </c>
      <c r="H16" s="177">
        <f>'[1]10 Year'!$S$29</f>
        <v>5385869.1347669922</v>
      </c>
      <c r="I16" s="177">
        <f>'[1]10 Year'!$S$30</f>
        <v>5059457.4376039328</v>
      </c>
      <c r="J16" s="177">
        <f>'[1]10 Year'!$S$31</f>
        <v>4766446.795937907</v>
      </c>
      <c r="K16" s="177">
        <f>'[1]10 Year'!$S$32</f>
        <v>4497294.4488528417</v>
      </c>
      <c r="L16" s="177">
        <f>'[1]10 Year'!$S$33</f>
        <v>4238083.0578431757</v>
      </c>
      <c r="M16" s="177">
        <f>'[1]10 Year'!$S$34</f>
        <v>3978871.6668335092</v>
      </c>
      <c r="N16" s="177">
        <f>'[1]10 Year'!$S$35</f>
        <v>3732090.6477903933</v>
      </c>
      <c r="O16" s="177">
        <f>'[1]10 Year'!$S$36</f>
        <v>3510162.0189357754</v>
      </c>
      <c r="P16" s="177">
        <f>'[1]10 Year'!$S$37</f>
        <v>3300655.4083031071</v>
      </c>
      <c r="Q16" s="177">
        <f>'[1]10 Year'!$S$38</f>
        <v>1597951.051493386</v>
      </c>
      <c r="R16" s="177"/>
      <c r="S16" s="216">
        <f>SUM(D16:Q16)</f>
        <v>44172281.295819022</v>
      </c>
    </row>
    <row r="17" spans="1:19">
      <c r="A17" s="217"/>
      <c r="B17" s="206" t="s">
        <v>404</v>
      </c>
      <c r="C17" s="177">
        <f>NPV('[1]10 Year'!DiscRate,E17:Q17)+D17</f>
        <v>4897967.4073703345</v>
      </c>
      <c r="D17" s="177">
        <v>1006433</v>
      </c>
      <c r="E17" s="177">
        <v>1348507</v>
      </c>
      <c r="F17" s="177">
        <v>2121052</v>
      </c>
      <c r="G17" s="177">
        <v>925034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0</v>
      </c>
      <c r="N17" s="177">
        <v>0</v>
      </c>
      <c r="O17" s="177">
        <v>0</v>
      </c>
      <c r="P17" s="177">
        <v>0</v>
      </c>
      <c r="Q17" s="177">
        <v>0</v>
      </c>
      <c r="R17" s="177"/>
      <c r="S17" s="216">
        <f>SUM(D17:Q17)</f>
        <v>5401026</v>
      </c>
    </row>
    <row r="18" spans="1:19">
      <c r="B18" s="218" t="s">
        <v>406</v>
      </c>
      <c r="C18" s="219">
        <f>NPV('[1]10 Year'!DiscRate,E18:Q18)+D18</f>
        <v>27017721.749777418</v>
      </c>
      <c r="D18" s="219">
        <v>0</v>
      </c>
      <c r="E18" s="219">
        <v>0</v>
      </c>
      <c r="F18" s="219">
        <v>0</v>
      </c>
      <c r="G18" s="219">
        <f>$B$3*G$7/100-G17</f>
        <v>3092843.4999999995</v>
      </c>
      <c r="H18" s="219">
        <f>$B$3*H$7/100</f>
        <v>4078145.6624999987</v>
      </c>
      <c r="I18" s="219">
        <f t="shared" ref="I18:P18" si="3">$B$3*I$7/100</f>
        <v>4139317.8474374986</v>
      </c>
      <c r="J18" s="219">
        <f t="shared" si="3"/>
        <v>4201407.6151490603</v>
      </c>
      <c r="K18" s="219">
        <f t="shared" si="3"/>
        <v>4264428.7293762956</v>
      </c>
      <c r="L18" s="219">
        <f t="shared" si="3"/>
        <v>4328395.1603169404</v>
      </c>
      <c r="M18" s="219">
        <f t="shared" si="3"/>
        <v>4393321.0877216943</v>
      </c>
      <c r="N18" s="219">
        <f t="shared" si="3"/>
        <v>4459220.9040375194</v>
      </c>
      <c r="O18" s="219">
        <f t="shared" si="3"/>
        <v>4526109.2175980816</v>
      </c>
      <c r="P18" s="219">
        <f t="shared" si="3"/>
        <v>4594000.8558620522</v>
      </c>
      <c r="Q18" s="219">
        <f>$B$3*Q$7/100/2</f>
        <v>2331455.4343499909</v>
      </c>
      <c r="R18" s="219"/>
      <c r="S18" s="220">
        <f>SUM(D18:Q18)</f>
        <v>44408646.014349133</v>
      </c>
    </row>
    <row r="19" spans="1:19">
      <c r="B19" s="156" t="s">
        <v>408</v>
      </c>
      <c r="C19" s="162">
        <f>NPV('[1]10 Year'!DiscRate,E19:Q19)+D19</f>
        <v>59895134.574107662</v>
      </c>
      <c r="D19" s="162">
        <f t="shared" ref="D19:Q19" si="4">SUM(D16:D18)</f>
        <v>1006433</v>
      </c>
      <c r="E19" s="162">
        <f t="shared" si="4"/>
        <v>1348507</v>
      </c>
      <c r="F19" s="162">
        <f t="shared" si="4"/>
        <v>2121052</v>
      </c>
      <c r="G19" s="162">
        <f t="shared" si="4"/>
        <v>8123277.127458008</v>
      </c>
      <c r="H19" s="162">
        <f t="shared" si="4"/>
        <v>9464014.7972669899</v>
      </c>
      <c r="I19" s="162">
        <f t="shared" si="4"/>
        <v>9198775.285041431</v>
      </c>
      <c r="J19" s="162">
        <f t="shared" si="4"/>
        <v>8967854.4110869672</v>
      </c>
      <c r="K19" s="162">
        <f t="shared" si="4"/>
        <v>8761723.1782291383</v>
      </c>
      <c r="L19" s="162">
        <f t="shared" si="4"/>
        <v>8566478.2181601152</v>
      </c>
      <c r="M19" s="162">
        <f t="shared" si="4"/>
        <v>8372192.754555203</v>
      </c>
      <c r="N19" s="162">
        <f t="shared" si="4"/>
        <v>8191311.5518279132</v>
      </c>
      <c r="O19" s="162">
        <f t="shared" si="4"/>
        <v>8036271.236533857</v>
      </c>
      <c r="P19" s="162">
        <f t="shared" si="4"/>
        <v>7894656.2641651593</v>
      </c>
      <c r="Q19" s="162">
        <f t="shared" si="4"/>
        <v>3929406.4858433772</v>
      </c>
      <c r="R19" s="162"/>
      <c r="S19" s="166">
        <f>SUM(D19:Q19)</f>
        <v>93981953.310168147</v>
      </c>
    </row>
    <row r="20" spans="1:19"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S20" s="216"/>
    </row>
    <row r="21" spans="1:19" ht="15.6">
      <c r="B21" s="170" t="s">
        <v>409</v>
      </c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S21" s="216"/>
    </row>
    <row r="22" spans="1:19">
      <c r="B22" s="221" t="s">
        <v>415</v>
      </c>
      <c r="C22" s="177">
        <f>NPV('[1]10 Year'!DiscRate,E22:Q22)+D22</f>
        <v>59895134.574107692</v>
      </c>
      <c r="D22" s="177">
        <v>0</v>
      </c>
      <c r="E22" s="177">
        <v>0</v>
      </c>
      <c r="F22" s="177">
        <v>0</v>
      </c>
      <c r="G22" s="222">
        <v>8174962.9227593038</v>
      </c>
      <c r="H22" s="177">
        <f>G22*H$8/G$8</f>
        <v>8338462.18121449</v>
      </c>
      <c r="I22" s="177">
        <f t="shared" ref="I22:Q22" si="5">H22*I$8/H$8</f>
        <v>8505231.4248387795</v>
      </c>
      <c r="J22" s="177">
        <f t="shared" si="5"/>
        <v>8675336.0533355549</v>
      </c>
      <c r="K22" s="177">
        <f t="shared" si="5"/>
        <v>8848842.7744022664</v>
      </c>
      <c r="L22" s="177">
        <f t="shared" si="5"/>
        <v>9025819.6298903115</v>
      </c>
      <c r="M22" s="177">
        <f t="shared" si="5"/>
        <v>9206336.0224881172</v>
      </c>
      <c r="N22" s="177">
        <f t="shared" si="5"/>
        <v>9390462.7429378815</v>
      </c>
      <c r="O22" s="177">
        <f t="shared" si="5"/>
        <v>9578271.9977966379</v>
      </c>
      <c r="P22" s="177">
        <f t="shared" si="5"/>
        <v>9769837.437752571</v>
      </c>
      <c r="Q22" s="177">
        <f t="shared" si="5"/>
        <v>9965234.1865076218</v>
      </c>
      <c r="R22" s="177"/>
      <c r="S22" s="216">
        <f>SUM(D22:Q22)</f>
        <v>99478797.37392354</v>
      </c>
    </row>
    <row r="23" spans="1:19">
      <c r="B23" s="223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216"/>
    </row>
    <row r="24" spans="1:19">
      <c r="B24" s="172" t="s">
        <v>413</v>
      </c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216"/>
    </row>
    <row r="25" spans="1:19">
      <c r="B25" s="221" t="s">
        <v>411</v>
      </c>
      <c r="C25" s="177">
        <f>NPV('[1]10 Year'!DiscRate,E25:Q25)+D25</f>
        <v>70978226.609804034</v>
      </c>
      <c r="D25" s="177">
        <v>0</v>
      </c>
      <c r="E25" s="177">
        <v>0</v>
      </c>
      <c r="F25" s="177">
        <v>0</v>
      </c>
      <c r="G25" s="177">
        <f>[1]Benefits!$B$25*1000000*G$8/100*(1+'[1]10 Year'!$T$8)</f>
        <v>10049526.660692582</v>
      </c>
      <c r="H25" s="177">
        <f>[1]Benefits!$B$25*1000000*H$8/100*(1+'[1]10 Year'!$T$8)</f>
        <v>10250517.193906436</v>
      </c>
      <c r="I25" s="177">
        <f>[1]Benefits!$B$25*1000000*I$8/100*(1+'[1]10 Year'!$T$8)</f>
        <v>10455527.537784563</v>
      </c>
      <c r="J25" s="177">
        <f>[1]Benefits!$B$25*1000000*J$8/100*(1+'[1]10 Year'!$T$8)</f>
        <v>10664638.088540256</v>
      </c>
      <c r="K25" s="177">
        <f>[1]Benefits!$B$25*1000000*K$8/100*(1+'[1]10 Year'!$T$8)</f>
        <v>10877930.85031106</v>
      </c>
      <c r="L25" s="177">
        <f>[1]Benefits!$B$25*1000000*L$8/100*(1+'[1]10 Year'!$T$8)</f>
        <v>11095489.467317281</v>
      </c>
      <c r="M25" s="177">
        <f>[1]Benefits!$B$25*1000000*M$8/100*(1+'[1]10 Year'!$T$8)</f>
        <v>11317399.256663626</v>
      </c>
      <c r="N25" s="177">
        <f>[1]Benefits!$B$25*1000000*N$8/100*(1+'[1]10 Year'!$T$8)</f>
        <v>11543747.241796901</v>
      </c>
      <c r="O25" s="177">
        <f>[1]Benefits!$B$25*1000000*O$8/100*(1+'[1]10 Year'!$T$8)</f>
        <v>11774622.186632838</v>
      </c>
      <c r="P25" s="177">
        <f>[1]Benefits!$B$25*1000000*P$8/100*(1+'[1]10 Year'!$T$8)</f>
        <v>12010114.630365495</v>
      </c>
      <c r="Q25" s="177">
        <f>[1]Benefits!$B$25*1000000*Q$8/100*(1+'[1]10 Year'!$T$8)/2</f>
        <v>6125158.4614864029</v>
      </c>
      <c r="R25" s="177"/>
      <c r="S25" s="216">
        <f>SUM(D25:Q25)</f>
        <v>116164671.57549743</v>
      </c>
    </row>
    <row r="26" spans="1:19">
      <c r="B26" s="221" t="s">
        <v>183</v>
      </c>
      <c r="C26" s="177">
        <f>NPV('[1]10 Year'!DiscRate,E26:Q26)+D26</f>
        <v>44816132.177836999</v>
      </c>
      <c r="D26" s="177">
        <v>0</v>
      </c>
      <c r="E26" s="177">
        <v>0</v>
      </c>
      <c r="F26" s="177">
        <v>0</v>
      </c>
      <c r="G26" s="177">
        <f>[1]Benefits!$B$21*1000000*G$8/100*(1+'[1]10 Year'!$T$8)</f>
        <v>6345339.0801973892</v>
      </c>
      <c r="H26" s="177">
        <f>[1]Benefits!$B$21*1000000*H$8/100*(1+'[1]10 Year'!$T$8)</f>
        <v>6472245.8618013365</v>
      </c>
      <c r="I26" s="177">
        <f>[1]Benefits!$B$21*1000000*I$8/100*(1+'[1]10 Year'!$T$8)</f>
        <v>6601690.7790373638</v>
      </c>
      <c r="J26" s="177">
        <f>[1]Benefits!$B$21*1000000*J$8/100*(1+'[1]10 Year'!$T$8)</f>
        <v>6733724.5946181109</v>
      </c>
      <c r="K26" s="177">
        <f>[1]Benefits!$B$21*1000000*K$8/100*(1+'[1]10 Year'!$T$8)</f>
        <v>6868399.0865104729</v>
      </c>
      <c r="L26" s="177">
        <f>[1]Benefits!$B$21*1000000*L$8/100*(1+'[1]10 Year'!$T$8)</f>
        <v>7005767.0682406835</v>
      </c>
      <c r="M26" s="177">
        <f>[1]Benefits!$B$21*1000000*M$8/100*(1+'[1]10 Year'!$T$8)</f>
        <v>7145882.4096054956</v>
      </c>
      <c r="N26" s="177">
        <f>[1]Benefits!$B$21*1000000*N$8/100*(1+'[1]10 Year'!$T$8)</f>
        <v>7288800.0577976061</v>
      </c>
      <c r="O26" s="177">
        <f>[1]Benefits!$B$21*1000000*O$8/100*(1+'[1]10 Year'!$T$8)</f>
        <v>7434576.058953559</v>
      </c>
      <c r="P26" s="177">
        <f>[1]Benefits!$B$21*1000000*P$8/100*(1+'[1]10 Year'!$T$8)</f>
        <v>7583267.5801326307</v>
      </c>
      <c r="Q26" s="177">
        <f>[1]Benefits!$B$21*1000000*Q$8/100*(1+'[1]10 Year'!$T$8)/2</f>
        <v>3867466.4658676423</v>
      </c>
      <c r="R26" s="177"/>
      <c r="S26" s="216">
        <f>SUM(D26:Q26)</f>
        <v>73347159.04276228</v>
      </c>
    </row>
    <row r="27" spans="1:19">
      <c r="B27" s="221" t="s">
        <v>412</v>
      </c>
      <c r="C27" s="177">
        <f>NPV('[1]10 Year'!DiscRate,E27:Q27)+D27</f>
        <v>27090926.186948098</v>
      </c>
      <c r="D27" s="177">
        <v>0</v>
      </c>
      <c r="E27" s="177">
        <v>0</v>
      </c>
      <c r="F27" s="177">
        <v>0</v>
      </c>
      <c r="G27" s="177">
        <f>[1]Benefits!$B$24*1000000*G$8/100*(1+'[1]10 Year'!$T$8)</f>
        <v>3835697.1987376274</v>
      </c>
      <c r="H27" s="177">
        <f>[1]Benefits!$B$24*1000000*H$8/100*(1+'[1]10 Year'!$T$8)</f>
        <v>3912411.1427123798</v>
      </c>
      <c r="I27" s="177">
        <f>[1]Benefits!$B$24*1000000*I$8/100*(1+'[1]10 Year'!$T$8)</f>
        <v>3990659.3655666281</v>
      </c>
      <c r="J27" s="177">
        <f>[1]Benefits!$B$24*1000000*J$8/100*(1+'[1]10 Year'!$T$8)</f>
        <v>4070472.5528779603</v>
      </c>
      <c r="K27" s="177">
        <f>[1]Benefits!$B$24*1000000*K$8/100*(1+'[1]10 Year'!$T$8)</f>
        <v>4151882.0039355191</v>
      </c>
      <c r="L27" s="177">
        <f>[1]Benefits!$B$24*1000000*L$8/100*(1+'[1]10 Year'!$T$8)</f>
        <v>4234919.64401423</v>
      </c>
      <c r="M27" s="177">
        <f>[1]Benefits!$B$24*1000000*M$8/100*(1+'[1]10 Year'!$T$8)</f>
        <v>4319618.0368945142</v>
      </c>
      <c r="N27" s="177">
        <f>[1]Benefits!$B$24*1000000*N$8/100*(1+'[1]10 Year'!$T$8)</f>
        <v>4406010.3976324052</v>
      </c>
      <c r="O27" s="177">
        <f>[1]Benefits!$B$24*1000000*O$8/100*(1+'[1]10 Year'!$T$8)</f>
        <v>4494130.6055850526</v>
      </c>
      <c r="P27" s="177">
        <f>[1]Benefits!$B$24*1000000*P$8/100*(1+'[1]10 Year'!$T$8)</f>
        <v>4584013.2176967543</v>
      </c>
      <c r="Q27" s="177">
        <f>[1]Benefits!$B$24*1000000*Q$8/100*(1+'[1]10 Year'!$T$8)/2</f>
        <v>2337846.7410253449</v>
      </c>
      <c r="R27" s="177"/>
      <c r="S27" s="216">
        <f>SUM(D27:Q27)</f>
        <v>44337660.906678416</v>
      </c>
    </row>
    <row r="28" spans="1:19">
      <c r="B28" s="221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216"/>
    </row>
    <row r="29" spans="1:19" ht="22.8">
      <c r="B29" s="207" t="s">
        <v>414</v>
      </c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216"/>
    </row>
    <row r="30" spans="1:19">
      <c r="B30" s="168" t="s">
        <v>221</v>
      </c>
      <c r="C30" s="224" t="s">
        <v>416</v>
      </c>
      <c r="D30" s="168">
        <v>2019</v>
      </c>
      <c r="E30" s="168">
        <v>2020</v>
      </c>
      <c r="F30" s="168">
        <v>2021</v>
      </c>
      <c r="G30" s="168">
        <v>2022</v>
      </c>
      <c r="H30" s="168">
        <v>2023</v>
      </c>
      <c r="I30" s="168">
        <v>2024</v>
      </c>
      <c r="J30" s="168">
        <v>2025</v>
      </c>
      <c r="K30" s="168">
        <v>2026</v>
      </c>
      <c r="L30" s="168">
        <v>2027</v>
      </c>
      <c r="M30" s="168">
        <v>2028</v>
      </c>
      <c r="N30" s="168">
        <v>2029</v>
      </c>
      <c r="O30" s="168">
        <v>2030</v>
      </c>
      <c r="P30" s="168">
        <v>2031</v>
      </c>
      <c r="Q30" s="168">
        <v>2032</v>
      </c>
      <c r="R30" s="168"/>
      <c r="S30" s="167" t="s">
        <v>128</v>
      </c>
    </row>
    <row r="31" spans="1:19">
      <c r="B31" s="221" t="s">
        <v>415</v>
      </c>
      <c r="C31" s="177">
        <f>NPV('[1]10 Year'!DiscRate,E31:Q31)+D31</f>
        <v>2.828892320394516E-8</v>
      </c>
      <c r="D31" s="216">
        <f t="shared" ref="D31" si="6">D22-D$19</f>
        <v>-1006433</v>
      </c>
      <c r="E31" s="216">
        <f>E22-E$19</f>
        <v>-1348507</v>
      </c>
      <c r="F31" s="216">
        <f>F22-F$19</f>
        <v>-2121052</v>
      </c>
      <c r="G31" s="216">
        <f>G22-G$19</f>
        <v>51685.795301295817</v>
      </c>
      <c r="H31" s="216">
        <f>H22-H$19</f>
        <v>-1125552.6160525</v>
      </c>
      <c r="I31" s="216">
        <f t="shared" ref="I31:Q31" si="7">I22-I$19</f>
        <v>-693543.86020265147</v>
      </c>
      <c r="J31" s="216">
        <f t="shared" si="7"/>
        <v>-292518.35775141232</v>
      </c>
      <c r="K31" s="216">
        <f t="shared" si="7"/>
        <v>87119.596173128113</v>
      </c>
      <c r="L31" s="216">
        <f t="shared" si="7"/>
        <v>459341.41173019633</v>
      </c>
      <c r="M31" s="216">
        <f t="shared" si="7"/>
        <v>834143.2679329142</v>
      </c>
      <c r="N31" s="216">
        <f t="shared" si="7"/>
        <v>1199151.1911099683</v>
      </c>
      <c r="O31" s="216">
        <f t="shared" si="7"/>
        <v>1542000.761262781</v>
      </c>
      <c r="P31" s="216">
        <f t="shared" si="7"/>
        <v>1875181.1735874116</v>
      </c>
      <c r="Q31" s="216">
        <f t="shared" si="7"/>
        <v>6035827.7006642446</v>
      </c>
      <c r="R31" s="216"/>
      <c r="S31" s="216">
        <f>SUM(D31:Q31)</f>
        <v>5496844.0637553763</v>
      </c>
    </row>
    <row r="32" spans="1:19">
      <c r="C32" s="177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</row>
    <row r="33" spans="2:19">
      <c r="B33" s="157" t="s">
        <v>413</v>
      </c>
      <c r="C33" s="177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</row>
    <row r="34" spans="2:19">
      <c r="B34" s="221" t="s">
        <v>411</v>
      </c>
      <c r="C34" s="177">
        <f>NPV('[1]10 Year'!DiscRate,E34:Q34)+D34</f>
        <v>11083092.035696363</v>
      </c>
      <c r="D34" s="216">
        <f t="shared" ref="D34:Q36" si="8">D25-D$19</f>
        <v>-1006433</v>
      </c>
      <c r="E34" s="216">
        <f t="shared" si="8"/>
        <v>-1348507</v>
      </c>
      <c r="F34" s="216">
        <f t="shared" si="8"/>
        <v>-2121052</v>
      </c>
      <c r="G34" s="216">
        <f t="shared" si="8"/>
        <v>1926249.5332345739</v>
      </c>
      <c r="H34" s="216">
        <f t="shared" si="8"/>
        <v>786502.3966394458</v>
      </c>
      <c r="I34" s="216">
        <f t="shared" si="8"/>
        <v>1256752.2527431324</v>
      </c>
      <c r="J34" s="216">
        <f t="shared" si="8"/>
        <v>1696783.6774532888</v>
      </c>
      <c r="K34" s="216">
        <f t="shared" si="8"/>
        <v>2116207.6720819212</v>
      </c>
      <c r="L34" s="216">
        <f t="shared" si="8"/>
        <v>2529011.2491571661</v>
      </c>
      <c r="M34" s="216">
        <f t="shared" si="8"/>
        <v>2945206.502108423</v>
      </c>
      <c r="N34" s="216">
        <f t="shared" si="8"/>
        <v>3352435.6899689883</v>
      </c>
      <c r="O34" s="216">
        <f t="shared" si="8"/>
        <v>3738350.9500989811</v>
      </c>
      <c r="P34" s="216">
        <f t="shared" si="8"/>
        <v>4115458.3662003353</v>
      </c>
      <c r="Q34" s="216">
        <f t="shared" si="8"/>
        <v>2195751.9756430257</v>
      </c>
      <c r="R34" s="216"/>
      <c r="S34" s="216">
        <f>SUM(D34:Q34)</f>
        <v>22182718.265329279</v>
      </c>
    </row>
    <row r="35" spans="2:19">
      <c r="B35" s="221" t="s">
        <v>183</v>
      </c>
      <c r="C35" s="216">
        <f>NPV('[1]10 Year'!DiscRate,E35:Q35)+D35</f>
        <v>-15079002.396270661</v>
      </c>
      <c r="D35" s="216">
        <f t="shared" si="8"/>
        <v>-1006433</v>
      </c>
      <c r="E35" s="216">
        <f t="shared" si="8"/>
        <v>-1348507</v>
      </c>
      <c r="F35" s="216">
        <f t="shared" si="8"/>
        <v>-2121052</v>
      </c>
      <c r="G35" s="216">
        <f t="shared" si="8"/>
        <v>-1777938.0472606188</v>
      </c>
      <c r="H35" s="216">
        <f t="shared" si="8"/>
        <v>-2991768.9354656534</v>
      </c>
      <c r="I35" s="216">
        <f t="shared" si="8"/>
        <v>-2597084.5060040671</v>
      </c>
      <c r="J35" s="216">
        <f t="shared" si="8"/>
        <v>-2234129.8164688563</v>
      </c>
      <c r="K35" s="216">
        <f t="shared" si="8"/>
        <v>-1893324.0917186653</v>
      </c>
      <c r="L35" s="216">
        <f t="shared" si="8"/>
        <v>-1560711.1499194317</v>
      </c>
      <c r="M35" s="216">
        <f t="shared" si="8"/>
        <v>-1226310.3449497074</v>
      </c>
      <c r="N35" s="216">
        <f t="shared" si="8"/>
        <v>-902511.49403030705</v>
      </c>
      <c r="O35" s="216">
        <f t="shared" si="8"/>
        <v>-601695.17758029792</v>
      </c>
      <c r="P35" s="216">
        <f t="shared" si="8"/>
        <v>-311388.68403252866</v>
      </c>
      <c r="Q35" s="216">
        <f t="shared" si="8"/>
        <v>-61940.019975734875</v>
      </c>
      <c r="R35" s="216"/>
      <c r="S35" s="216">
        <f>SUM(D35:Q35)</f>
        <v>-20634794.267405868</v>
      </c>
    </row>
    <row r="36" spans="2:19">
      <c r="B36" s="221" t="s">
        <v>412</v>
      </c>
      <c r="C36" s="216">
        <f>NPV('[1]10 Year'!DiscRate,E36:Q36)+D36</f>
        <v>-32804208.38715956</v>
      </c>
      <c r="D36" s="216">
        <f t="shared" si="8"/>
        <v>-1006433</v>
      </c>
      <c r="E36" s="216">
        <f t="shared" si="8"/>
        <v>-1348507</v>
      </c>
      <c r="F36" s="216">
        <f t="shared" si="8"/>
        <v>-2121052</v>
      </c>
      <c r="G36" s="216">
        <f t="shared" si="8"/>
        <v>-4287579.9287203811</v>
      </c>
      <c r="H36" s="216">
        <f t="shared" si="8"/>
        <v>-5551603.6545546101</v>
      </c>
      <c r="I36" s="216">
        <f t="shared" si="8"/>
        <v>-5208115.9194748029</v>
      </c>
      <c r="J36" s="216">
        <f t="shared" si="8"/>
        <v>-4897381.8582090065</v>
      </c>
      <c r="K36" s="216">
        <f t="shared" si="8"/>
        <v>-4609841.1742936186</v>
      </c>
      <c r="L36" s="216">
        <f t="shared" si="8"/>
        <v>-4331558.5741458852</v>
      </c>
      <c r="M36" s="216">
        <f t="shared" si="8"/>
        <v>-4052574.7176606888</v>
      </c>
      <c r="N36" s="216">
        <f t="shared" si="8"/>
        <v>-3785301.154195508</v>
      </c>
      <c r="O36" s="216">
        <f t="shared" si="8"/>
        <v>-3542140.6309488043</v>
      </c>
      <c r="P36" s="216">
        <f t="shared" si="8"/>
        <v>-3310643.0464684051</v>
      </c>
      <c r="Q36" s="216">
        <f t="shared" si="8"/>
        <v>-1591559.7448180323</v>
      </c>
      <c r="R36" s="216"/>
      <c r="S36" s="216">
        <f>SUM(D36:Q36)</f>
        <v>-49644292.403489746</v>
      </c>
    </row>
    <row r="37" spans="2:19">
      <c r="C37" s="216"/>
    </row>
    <row r="38" spans="2:19">
      <c r="E38" s="225"/>
      <c r="F38" s="225"/>
    </row>
    <row r="39" spans="2:19">
      <c r="E39" s="225"/>
      <c r="F39" s="225"/>
    </row>
    <row r="40" spans="2:19">
      <c r="F40" s="226"/>
    </row>
    <row r="42" spans="2:19">
      <c r="F42" s="177"/>
    </row>
    <row r="49" spans="2:3" ht="14.4">
      <c r="B49" s="53">
        <v>2019</v>
      </c>
      <c r="C49" s="211">
        <v>35.603614432485301</v>
      </c>
    </row>
    <row r="50" spans="2:3" ht="14.4">
      <c r="B50" s="53">
        <v>2020</v>
      </c>
      <c r="C50" s="211">
        <v>22</v>
      </c>
    </row>
    <row r="51" spans="2:3" ht="14.4">
      <c r="B51" s="53">
        <v>2021</v>
      </c>
      <c r="C51" s="211">
        <v>20.388762627442677</v>
      </c>
    </row>
    <row r="52" spans="2:3" ht="14.4">
      <c r="B52" s="53">
        <v>2022</v>
      </c>
      <c r="C52" s="211">
        <v>18.366581657330197</v>
      </c>
    </row>
    <row r="53" spans="2:3" ht="14.4">
      <c r="B53" s="53">
        <v>2023</v>
      </c>
      <c r="C53" s="211">
        <v>18.209461458007492</v>
      </c>
    </row>
    <row r="54" spans="2:3" ht="14.4">
      <c r="B54" s="53">
        <v>2024</v>
      </c>
      <c r="C54" s="211">
        <v>19.374093881130218</v>
      </c>
    </row>
    <row r="55" spans="2:3" ht="14.4">
      <c r="B55" s="53">
        <v>2025</v>
      </c>
      <c r="C55" s="211">
        <v>20.568830216169356</v>
      </c>
    </row>
    <row r="56" spans="2:3" ht="14.4">
      <c r="B56" s="53">
        <v>2026</v>
      </c>
      <c r="C56" s="211">
        <v>22.92390732987722</v>
      </c>
    </row>
    <row r="57" spans="2:3" ht="14.4">
      <c r="B57" s="53">
        <v>2027</v>
      </c>
      <c r="C57" s="211">
        <v>23.087190844694771</v>
      </c>
    </row>
    <row r="58" spans="2:3" ht="14.4">
      <c r="B58" s="53">
        <v>2028</v>
      </c>
      <c r="C58" s="211">
        <v>25.326194676240288</v>
      </c>
    </row>
    <row r="59" spans="2:3" ht="14.4">
      <c r="B59" s="53">
        <v>2029</v>
      </c>
      <c r="C59" s="211">
        <v>26.454609190940857</v>
      </c>
    </row>
    <row r="60" spans="2:3" ht="14.4">
      <c r="B60" s="53">
        <v>2030</v>
      </c>
      <c r="C60" s="211">
        <v>28.194177059173583</v>
      </c>
    </row>
    <row r="61" spans="2:3" ht="14.4">
      <c r="B61" s="53">
        <v>2031</v>
      </c>
      <c r="C61" s="211">
        <v>31.072887145519257</v>
      </c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0">
    <pageSetUpPr fitToPage="1"/>
  </sheetPr>
  <dimension ref="A1:CF421"/>
  <sheetViews>
    <sheetView zoomScale="50" zoomScaleNormal="50" workbookViewId="0">
      <pane xSplit="1" ySplit="27" topLeftCell="B28" activePane="bottomRight" state="frozen"/>
      <selection pane="topRight" activeCell="B1" sqref="B1"/>
      <selection pane="bottomLeft" activeCell="A28" sqref="A28"/>
      <selection pane="bottomRight" activeCell="O67" sqref="O67"/>
    </sheetView>
  </sheetViews>
  <sheetFormatPr defaultColWidth="14.88671875" defaultRowHeight="15.6"/>
  <cols>
    <col min="1" max="1" width="14.88671875" style="76" customWidth="1"/>
    <col min="2" max="12" width="16.44140625" style="76" customWidth="1"/>
    <col min="13" max="13" width="19.44140625" style="76" customWidth="1"/>
    <col min="14" max="14" width="16.44140625" style="76" customWidth="1"/>
    <col min="15" max="15" width="17.88671875" style="76" customWidth="1"/>
    <col min="16" max="17" width="14.88671875" style="76" customWidth="1"/>
    <col min="18" max="18" width="16.5546875" style="76" customWidth="1"/>
    <col min="19" max="19" width="18" style="76" bestFit="1" customWidth="1"/>
    <col min="20" max="20" width="16.44140625" style="76" customWidth="1"/>
    <col min="21" max="21" width="13.6640625" style="78" customWidth="1"/>
    <col min="22" max="22" width="18" style="76" bestFit="1" customWidth="1"/>
    <col min="23" max="27" width="14.88671875" style="76" customWidth="1"/>
    <col min="28" max="28" width="19" style="76" customWidth="1"/>
    <col min="29" max="29" width="14.88671875" style="76" customWidth="1"/>
    <col min="30" max="30" width="19" style="76" customWidth="1"/>
    <col min="31" max="31" width="17.33203125" style="76" customWidth="1"/>
    <col min="32" max="32" width="16.33203125" style="76" customWidth="1"/>
    <col min="33" max="33" width="17.44140625" style="76" customWidth="1"/>
    <col min="34" max="34" width="19.88671875" style="76" customWidth="1"/>
    <col min="35" max="35" width="16.5546875" style="76" customWidth="1"/>
    <col min="36" max="36" width="18.88671875" style="76" customWidth="1"/>
    <col min="37" max="37" width="14.88671875" style="76" customWidth="1"/>
    <col min="38" max="40" width="17.6640625" style="76" customWidth="1"/>
    <col min="41" max="41" width="14.88671875" style="76" customWidth="1"/>
    <col min="42" max="42" width="8.5546875" style="79" customWidth="1"/>
    <col min="43" max="43" width="9.88671875" style="79" customWidth="1"/>
    <col min="44" max="45" width="14.88671875" style="76" customWidth="1"/>
    <col min="46" max="46" width="18.88671875" style="76" customWidth="1"/>
    <col min="47" max="47" width="3.44140625" style="76" customWidth="1"/>
    <col min="48" max="50" width="14.88671875" style="76" customWidth="1"/>
    <col min="51" max="53" width="16.33203125" style="76" customWidth="1"/>
    <col min="54" max="16384" width="14.88671875" style="76"/>
  </cols>
  <sheetData>
    <row r="1" spans="1:61" ht="18">
      <c r="A1" s="71" t="s">
        <v>228</v>
      </c>
      <c r="B1" s="72"/>
      <c r="C1" s="72"/>
      <c r="D1" s="73">
        <v>2.6499999999999999E-2</v>
      </c>
      <c r="E1" s="72"/>
      <c r="F1" s="72"/>
      <c r="G1" s="74"/>
      <c r="H1" s="72"/>
      <c r="I1" s="71" t="s">
        <v>229</v>
      </c>
      <c r="J1" s="72"/>
      <c r="K1" s="72"/>
      <c r="L1" s="175">
        <v>0.4909</v>
      </c>
      <c r="M1" s="175">
        <v>5.7459999999999997E-2</v>
      </c>
      <c r="N1" s="75">
        <f>ROUND(L1*M1,4)</f>
        <v>2.8199999999999999E-2</v>
      </c>
      <c r="O1" s="75">
        <f>N1*(1-D2)</f>
        <v>2.2277999999999999E-2</v>
      </c>
      <c r="P1" s="72"/>
      <c r="Q1" s="72" t="s">
        <v>230</v>
      </c>
      <c r="R1" s="72"/>
      <c r="T1" s="77">
        <v>1</v>
      </c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72"/>
      <c r="BC1" s="72"/>
      <c r="BD1" s="72"/>
      <c r="BE1" s="72"/>
      <c r="BF1" s="72"/>
      <c r="BG1" s="72"/>
      <c r="BH1" s="80"/>
      <c r="BI1" s="80"/>
    </row>
    <row r="2" spans="1:61" ht="18">
      <c r="A2" s="71" t="s">
        <v>231</v>
      </c>
      <c r="B2" s="72"/>
      <c r="C2" s="72"/>
      <c r="D2" s="79">
        <v>0.21</v>
      </c>
      <c r="E2" s="72"/>
      <c r="F2" s="72"/>
      <c r="G2" s="74"/>
      <c r="H2" s="72"/>
      <c r="I2" s="71" t="s">
        <v>232</v>
      </c>
      <c r="J2" s="72"/>
      <c r="K2" s="72"/>
      <c r="L2" s="175">
        <v>1.8850000000000002E-2</v>
      </c>
      <c r="M2" s="175">
        <v>2.1190000000000001E-2</v>
      </c>
      <c r="N2" s="75">
        <f>ROUND(L2*M2,4)</f>
        <v>4.0000000000000002E-4</v>
      </c>
      <c r="O2" s="75">
        <f>N2</f>
        <v>4.0000000000000002E-4</v>
      </c>
      <c r="P2" s="72"/>
      <c r="Q2" s="72" t="s">
        <v>233</v>
      </c>
      <c r="R2" s="72"/>
      <c r="T2" s="176">
        <v>5.2659999999999998E-3</v>
      </c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72"/>
      <c r="BC2" s="72"/>
      <c r="BD2" s="72"/>
      <c r="BE2" s="72"/>
      <c r="BF2" s="72"/>
      <c r="BG2" s="72"/>
      <c r="BH2" s="80"/>
      <c r="BI2" s="80"/>
    </row>
    <row r="3" spans="1:61" ht="18">
      <c r="A3" s="71" t="s">
        <v>234</v>
      </c>
      <c r="B3" s="72"/>
      <c r="C3" s="72"/>
      <c r="D3" s="79">
        <f>+O4</f>
        <v>6.9278000000000006E-2</v>
      </c>
      <c r="E3" s="72"/>
      <c r="F3" s="72"/>
      <c r="G3" s="74"/>
      <c r="H3" s="72"/>
      <c r="I3" s="71" t="s">
        <v>235</v>
      </c>
      <c r="J3" s="72"/>
      <c r="K3" s="72"/>
      <c r="L3" s="175">
        <v>0.49024999999999996</v>
      </c>
      <c r="M3" s="175">
        <v>9.5000000000000001E-2</v>
      </c>
      <c r="N3" s="75">
        <f>ROUND(L3*M3,4)</f>
        <v>4.6600000000000003E-2</v>
      </c>
      <c r="O3" s="75">
        <f>N3</f>
        <v>4.6600000000000003E-2</v>
      </c>
      <c r="P3" s="72"/>
      <c r="Q3" s="72" t="s">
        <v>236</v>
      </c>
      <c r="R3" s="72"/>
      <c r="T3" s="176">
        <v>2.09625E-3</v>
      </c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R3" s="80"/>
      <c r="AS3" s="80"/>
      <c r="AT3" s="80"/>
      <c r="AU3" s="80"/>
      <c r="AV3" s="80"/>
      <c r="AW3" s="80"/>
      <c r="AX3" s="80"/>
      <c r="AY3" s="80"/>
      <c r="AZ3" s="80"/>
      <c r="BA3" s="80"/>
    </row>
    <row r="4" spans="1:61">
      <c r="A4" s="71" t="s">
        <v>237</v>
      </c>
      <c r="B4" s="72"/>
      <c r="C4" s="72"/>
      <c r="D4" s="82">
        <v>3</v>
      </c>
      <c r="E4" s="71" t="s">
        <v>238</v>
      </c>
      <c r="F4" s="72"/>
      <c r="G4" s="72"/>
      <c r="H4" s="72"/>
      <c r="I4" s="72"/>
      <c r="J4" s="72"/>
      <c r="K4" s="72"/>
      <c r="L4" s="83"/>
      <c r="M4" s="83"/>
      <c r="N4" s="75">
        <f>SUM(N1:N3)</f>
        <v>7.5200000000000003E-2</v>
      </c>
      <c r="O4" s="75">
        <f>SUM(O1:O3)</f>
        <v>6.9278000000000006E-2</v>
      </c>
      <c r="P4" s="72"/>
      <c r="Q4" s="72" t="s">
        <v>239</v>
      </c>
      <c r="R4" s="72"/>
      <c r="T4" s="176">
        <v>2.5021750000000002E-2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R4" s="80"/>
      <c r="AS4" s="80"/>
      <c r="AT4" s="80"/>
      <c r="AU4" s="80"/>
      <c r="AV4" s="80"/>
      <c r="AW4" s="80"/>
      <c r="AX4" s="80"/>
      <c r="AY4" s="80"/>
      <c r="AZ4" s="80"/>
      <c r="BA4" s="80"/>
    </row>
    <row r="5" spans="1:61">
      <c r="A5" s="72"/>
      <c r="B5" s="72"/>
      <c r="C5" s="72"/>
      <c r="D5" s="72"/>
      <c r="E5" s="71" t="s">
        <v>240</v>
      </c>
      <c r="F5" s="72"/>
      <c r="G5" s="72"/>
      <c r="H5" s="72"/>
      <c r="I5" s="71"/>
      <c r="J5" s="72"/>
      <c r="K5" s="72"/>
      <c r="M5" s="72"/>
      <c r="N5" s="72"/>
      <c r="O5" s="72"/>
      <c r="P5" s="72"/>
      <c r="Q5" s="72" t="s">
        <v>241</v>
      </c>
      <c r="R5" s="72"/>
      <c r="T5" s="81">
        <v>0</v>
      </c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R5" s="80"/>
      <c r="AS5" s="80"/>
      <c r="AT5" s="80"/>
      <c r="AU5" s="80"/>
      <c r="AV5" s="80"/>
      <c r="AW5" s="80"/>
      <c r="AX5" s="80"/>
      <c r="AY5" s="80"/>
      <c r="AZ5" s="80"/>
      <c r="BA5" s="80"/>
    </row>
    <row r="6" spans="1:61" ht="16.2" thickBot="1">
      <c r="A6" s="72"/>
      <c r="B6" s="72"/>
      <c r="C6" s="72"/>
      <c r="D6" s="72"/>
      <c r="E6" s="71" t="s">
        <v>242</v>
      </c>
      <c r="F6" s="72"/>
      <c r="G6" s="72"/>
      <c r="H6" s="72"/>
      <c r="I6" s="71"/>
      <c r="J6" s="72"/>
      <c r="K6" s="72"/>
      <c r="M6" s="72"/>
      <c r="N6" s="72"/>
      <c r="O6" s="72"/>
      <c r="P6" s="72"/>
      <c r="Q6" s="76" t="s">
        <v>243</v>
      </c>
      <c r="T6" s="81">
        <v>3.1975397999999997E-4</v>
      </c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R6" s="80"/>
      <c r="AS6" s="80"/>
      <c r="AT6" s="80"/>
      <c r="AU6" s="80"/>
      <c r="AV6" s="80"/>
      <c r="AW6" s="80"/>
      <c r="AX6" s="80"/>
      <c r="AY6" s="80"/>
      <c r="AZ6" s="80"/>
      <c r="BA6" s="80"/>
    </row>
    <row r="7" spans="1:61" ht="16.2" thickTop="1">
      <c r="A7" s="72"/>
      <c r="B7" s="72"/>
      <c r="C7" s="72"/>
      <c r="D7" s="72"/>
      <c r="E7" s="71" t="s">
        <v>244</v>
      </c>
      <c r="F7" s="72"/>
      <c r="G7" s="72"/>
      <c r="H7" s="72"/>
      <c r="I7" s="72"/>
      <c r="J7" s="72"/>
      <c r="K7" s="72"/>
      <c r="L7" s="72"/>
      <c r="M7" s="72"/>
      <c r="N7" s="84" t="s">
        <v>245</v>
      </c>
      <c r="O7" s="85"/>
      <c r="P7" s="86"/>
      <c r="T7" s="87" t="s">
        <v>246</v>
      </c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R7" s="80"/>
      <c r="AS7" s="80"/>
      <c r="AT7" s="80"/>
      <c r="AU7" s="80"/>
      <c r="AV7" s="80"/>
      <c r="AW7" s="80"/>
      <c r="AX7" s="80"/>
      <c r="AY7" s="80"/>
      <c r="AZ7" s="80"/>
      <c r="BA7" s="80"/>
    </row>
    <row r="8" spans="1:61" ht="16.2" thickBot="1">
      <c r="A8" s="72"/>
      <c r="B8" s="72"/>
      <c r="C8" s="72"/>
      <c r="D8" s="72"/>
      <c r="E8" s="71" t="s">
        <v>247</v>
      </c>
      <c r="F8" s="72"/>
      <c r="G8" s="72"/>
      <c r="H8" s="72"/>
      <c r="I8" s="71" t="s">
        <v>248</v>
      </c>
      <c r="J8" s="72"/>
      <c r="K8" s="72"/>
      <c r="L8" s="72">
        <f>T24</f>
        <v>20901005.982596695</v>
      </c>
      <c r="M8" s="72"/>
      <c r="N8" s="88">
        <f>L8</f>
        <v>20901005.982596695</v>
      </c>
      <c r="O8" s="89" t="s">
        <v>249</v>
      </c>
      <c r="P8" s="90"/>
      <c r="Q8" s="72" t="s">
        <v>250</v>
      </c>
      <c r="R8" s="72"/>
      <c r="T8" s="77">
        <f>SUM(T2:T6)</f>
        <v>3.270375398E-2</v>
      </c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R8" s="80"/>
      <c r="AS8" s="80"/>
      <c r="AT8" s="80"/>
      <c r="AU8" s="80"/>
      <c r="AV8" s="80"/>
      <c r="AW8" s="80"/>
      <c r="AX8" s="80"/>
      <c r="AY8" s="80"/>
      <c r="AZ8" s="80"/>
      <c r="BA8" s="80"/>
    </row>
    <row r="9" spans="1:61" ht="18.600000000000001" thickBot="1">
      <c r="A9" s="71" t="s">
        <v>251</v>
      </c>
      <c r="B9" s="72"/>
      <c r="C9" s="72"/>
      <c r="D9" s="91">
        <v>10</v>
      </c>
      <c r="E9" s="72"/>
      <c r="F9" s="72"/>
      <c r="G9" s="72"/>
      <c r="H9" s="72"/>
      <c r="I9" s="71" t="s">
        <v>252</v>
      </c>
      <c r="J9" s="72"/>
      <c r="K9" s="72"/>
      <c r="L9" s="79">
        <f>D3</f>
        <v>6.9278000000000006E-2</v>
      </c>
      <c r="M9" s="72"/>
      <c r="N9" s="88">
        <f>V20</f>
        <v>0</v>
      </c>
      <c r="O9" s="89" t="s">
        <v>253</v>
      </c>
      <c r="P9" s="90"/>
      <c r="T9" s="87" t="s">
        <v>246</v>
      </c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R9" s="80"/>
      <c r="AS9" s="80"/>
      <c r="AT9" s="80"/>
      <c r="AU9" s="80"/>
      <c r="AV9" s="80"/>
      <c r="AW9" s="80"/>
      <c r="AX9" s="80"/>
      <c r="AY9" s="80"/>
      <c r="AZ9" s="80"/>
      <c r="BA9" s="80"/>
    </row>
    <row r="10" spans="1:61" ht="21.6" thickBot="1">
      <c r="A10" s="71" t="s">
        <v>254</v>
      </c>
      <c r="B10" s="72"/>
      <c r="C10" s="72"/>
      <c r="D10" s="79">
        <v>0.01</v>
      </c>
      <c r="E10" s="72"/>
      <c r="F10" s="72"/>
      <c r="G10" s="72"/>
      <c r="H10" s="72"/>
      <c r="I10" s="71" t="s">
        <v>255</v>
      </c>
      <c r="J10" s="72"/>
      <c r="K10" s="72"/>
      <c r="L10" s="92">
        <v>10</v>
      </c>
      <c r="M10" s="72"/>
      <c r="N10" s="93" t="e">
        <f>IRR($AI$28:$AI$102,0.059065190478108)</f>
        <v>#NUM!</v>
      </c>
      <c r="O10" s="94" t="s">
        <v>256</v>
      </c>
      <c r="P10" s="95"/>
      <c r="Q10" s="72" t="s">
        <v>257</v>
      </c>
      <c r="R10" s="72"/>
      <c r="T10" s="77">
        <f>T1-T8</f>
        <v>0.96729624601999997</v>
      </c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R10" s="80"/>
      <c r="AS10" s="80"/>
      <c r="AT10" s="80"/>
      <c r="AU10" s="80"/>
      <c r="AV10" s="80"/>
      <c r="AW10" s="80"/>
      <c r="AX10" s="80"/>
      <c r="AY10" s="80"/>
      <c r="AZ10" s="80"/>
      <c r="BA10" s="80"/>
    </row>
    <row r="11" spans="1:61">
      <c r="A11" s="71" t="s">
        <v>258</v>
      </c>
      <c r="B11" s="72"/>
      <c r="C11" s="72"/>
      <c r="D11" s="96">
        <v>0.03</v>
      </c>
      <c r="I11" s="71" t="s">
        <v>259</v>
      </c>
      <c r="J11" s="72"/>
      <c r="K11" s="72"/>
      <c r="L11" s="72">
        <f>PMT($L$9,$L$10,-$L$8)</f>
        <v>2965909.1303467848</v>
      </c>
      <c r="M11" s="72"/>
      <c r="N11" s="72"/>
      <c r="O11" s="72"/>
      <c r="P11" s="72"/>
      <c r="Q11" s="72" t="s">
        <v>260</v>
      </c>
      <c r="R11" s="72"/>
      <c r="T11" s="77">
        <v>0</v>
      </c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R11" s="80"/>
      <c r="AS11" s="80"/>
      <c r="AT11" s="80"/>
      <c r="AU11" s="80"/>
      <c r="AV11" s="80"/>
      <c r="AW11" s="80"/>
      <c r="AX11" s="80"/>
      <c r="AY11" s="80"/>
      <c r="AZ11" s="80"/>
      <c r="BA11" s="80"/>
    </row>
    <row r="12" spans="1:61" ht="16.2" thickBot="1">
      <c r="A12" s="72"/>
      <c r="B12" s="72"/>
      <c r="C12" s="72"/>
      <c r="D12" s="72"/>
      <c r="I12" s="72"/>
      <c r="J12" s="72"/>
      <c r="K12" s="72"/>
      <c r="L12" s="72"/>
      <c r="M12" s="72"/>
      <c r="N12" s="72"/>
      <c r="O12" s="72"/>
      <c r="P12" s="72"/>
      <c r="T12" s="87" t="s">
        <v>246</v>
      </c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R12" s="80"/>
      <c r="AS12" s="80"/>
      <c r="AT12" s="80"/>
      <c r="AU12" s="80"/>
      <c r="AV12" s="80"/>
      <c r="AW12" s="80"/>
      <c r="AX12" s="80"/>
      <c r="AY12" s="80"/>
      <c r="AZ12" s="80"/>
      <c r="BA12" s="80"/>
    </row>
    <row r="13" spans="1:61" ht="16.2" thickBot="1">
      <c r="A13" s="97"/>
      <c r="B13" s="98" t="s">
        <v>173</v>
      </c>
      <c r="C13" s="98" t="s">
        <v>261</v>
      </c>
      <c r="D13" s="98" t="s">
        <v>262</v>
      </c>
      <c r="E13" s="99"/>
      <c r="I13" s="72"/>
      <c r="J13" s="72"/>
      <c r="K13" s="72"/>
      <c r="L13" s="72"/>
      <c r="M13" s="72"/>
      <c r="N13" s="72"/>
      <c r="O13" s="72"/>
      <c r="P13" s="72"/>
      <c r="Q13" s="72" t="s">
        <v>263</v>
      </c>
      <c r="R13" s="72"/>
      <c r="T13" s="77">
        <f>T10-T11</f>
        <v>0.96729624601999997</v>
      </c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R13" s="80"/>
      <c r="AS13" s="80"/>
      <c r="AT13" s="80"/>
      <c r="AU13" s="80"/>
      <c r="AV13" s="80"/>
      <c r="AW13" s="80"/>
      <c r="AX13" s="80"/>
      <c r="AY13" s="80"/>
      <c r="AZ13" s="80"/>
      <c r="BA13" s="80"/>
    </row>
    <row r="14" spans="1:61">
      <c r="A14" s="100" t="s">
        <v>264</v>
      </c>
      <c r="B14" s="101">
        <v>0.35</v>
      </c>
      <c r="C14" s="101">
        <v>0</v>
      </c>
      <c r="D14" s="101">
        <v>0.65</v>
      </c>
      <c r="E14" s="102">
        <f>SUM(B14:D14)</f>
        <v>1</v>
      </c>
      <c r="F14" s="72"/>
      <c r="G14" s="72"/>
      <c r="H14" s="72"/>
      <c r="I14" s="72"/>
      <c r="J14" s="72"/>
      <c r="K14" s="72" t="s">
        <v>265</v>
      </c>
      <c r="L14" s="72">
        <f>PMT(L9,L10,-L15)</f>
        <v>430637.55097091652</v>
      </c>
      <c r="M14" s="72"/>
      <c r="N14" s="103"/>
      <c r="O14" s="104"/>
      <c r="P14" s="105"/>
      <c r="Q14" s="72" t="s">
        <v>266</v>
      </c>
      <c r="R14" s="72"/>
      <c r="T14" s="77">
        <f>T13*D2</f>
        <v>0.20313221166419998</v>
      </c>
      <c r="V14" s="106" t="s">
        <v>267</v>
      </c>
      <c r="W14" s="106" t="s">
        <v>268</v>
      </c>
      <c r="X14" s="106" t="s">
        <v>269</v>
      </c>
      <c r="Y14" s="106" t="s">
        <v>270</v>
      </c>
      <c r="Z14" s="106" t="s">
        <v>271</v>
      </c>
      <c r="AA14" s="106" t="s">
        <v>272</v>
      </c>
      <c r="AB14" s="106" t="s">
        <v>273</v>
      </c>
      <c r="AC14" s="106" t="s">
        <v>274</v>
      </c>
      <c r="AD14" s="106" t="s">
        <v>275</v>
      </c>
      <c r="AE14" s="106" t="s">
        <v>276</v>
      </c>
      <c r="AF14" s="106" t="s">
        <v>277</v>
      </c>
      <c r="AG14" s="106" t="s">
        <v>278</v>
      </c>
      <c r="AH14" s="106" t="s">
        <v>279</v>
      </c>
      <c r="AI14" s="72"/>
      <c r="AJ14" s="72"/>
      <c r="AK14" s="72"/>
      <c r="AL14" s="72"/>
      <c r="AM14" s="72"/>
      <c r="AN14" s="72"/>
      <c r="AO14" s="72"/>
      <c r="AR14" s="80"/>
      <c r="AS14" s="80"/>
      <c r="AT14" s="80"/>
      <c r="AU14" s="80"/>
      <c r="AV14" s="80"/>
      <c r="AW14" s="80"/>
      <c r="AX14" s="80"/>
      <c r="AY14" s="80"/>
      <c r="AZ14" s="80"/>
      <c r="BA14" s="80"/>
    </row>
    <row r="15" spans="1:61" ht="16.2" thickBot="1">
      <c r="A15" s="107" t="s">
        <v>280</v>
      </c>
      <c r="B15" s="108">
        <v>0</v>
      </c>
      <c r="C15" s="108">
        <v>0</v>
      </c>
      <c r="D15" s="108">
        <v>0</v>
      </c>
      <c r="E15" s="109">
        <f>SUM(B15:D15)</f>
        <v>0</v>
      </c>
      <c r="F15" s="72"/>
      <c r="G15" s="72"/>
      <c r="H15" s="72"/>
      <c r="I15" s="72"/>
      <c r="J15" s="72"/>
      <c r="K15" s="72" t="s">
        <v>281</v>
      </c>
      <c r="L15" s="72">
        <f>NPV(L9,$M$28:$M$103)</f>
        <v>3034738.2989854156</v>
      </c>
      <c r="M15" s="72"/>
      <c r="N15" s="110"/>
      <c r="O15" s="111"/>
      <c r="P15" s="112"/>
      <c r="Q15" s="72"/>
      <c r="R15" s="72"/>
      <c r="T15" s="87" t="s">
        <v>246</v>
      </c>
      <c r="V15" s="72" t="s">
        <v>282</v>
      </c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R15" s="80"/>
      <c r="AS15" s="80"/>
      <c r="AT15" s="80"/>
      <c r="AU15" s="80"/>
      <c r="AV15" s="80"/>
      <c r="AW15" s="80"/>
      <c r="AX15" s="80"/>
      <c r="AY15" s="80"/>
      <c r="AZ15" s="80"/>
      <c r="BA15" s="80"/>
    </row>
    <row r="16" spans="1:61" ht="21.6" thickBot="1">
      <c r="A16" s="113"/>
      <c r="B16" s="114">
        <f>SUM(B14:B15)</f>
        <v>0.35</v>
      </c>
      <c r="C16" s="114">
        <f t="shared" ref="C16:E16" si="0">SUM(C14:C15)</f>
        <v>0</v>
      </c>
      <c r="D16" s="114">
        <f t="shared" si="0"/>
        <v>0.65</v>
      </c>
      <c r="E16" s="115">
        <f t="shared" si="0"/>
        <v>1</v>
      </c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 t="s">
        <v>283</v>
      </c>
      <c r="R16" s="72"/>
      <c r="T16" s="77">
        <f>T13-T14</f>
        <v>0.76416403435580005</v>
      </c>
      <c r="V16" s="116">
        <f>NPV(O4,$V$29:$V$103)+V28</f>
        <v>0</v>
      </c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R16" s="80"/>
      <c r="AS16" s="80"/>
      <c r="AT16" s="80"/>
      <c r="AU16" s="80"/>
      <c r="AV16" s="80"/>
      <c r="AW16" s="80"/>
      <c r="AX16" s="80"/>
      <c r="AY16" s="80"/>
      <c r="AZ16" s="80"/>
      <c r="BA16" s="80"/>
    </row>
    <row r="17" spans="1:53" ht="16.2" thickBot="1">
      <c r="A17" s="71" t="s">
        <v>284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V17" s="72" t="s">
        <v>285</v>
      </c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R17" s="80"/>
      <c r="AS17" s="80"/>
      <c r="AT17" s="80"/>
      <c r="AU17" s="80"/>
      <c r="AV17" s="80"/>
      <c r="AW17" s="80"/>
      <c r="AX17" s="80"/>
      <c r="AY17" s="80"/>
      <c r="AZ17" s="80"/>
      <c r="BA17" s="80"/>
    </row>
    <row r="18" spans="1:53" ht="21.6" thickBot="1">
      <c r="A18" s="72"/>
      <c r="B18" s="71" t="s">
        <v>286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V18" s="117">
        <f>L10</f>
        <v>10</v>
      </c>
      <c r="W18" s="72"/>
      <c r="X18" s="72"/>
      <c r="Y18" s="72"/>
      <c r="Z18" s="72"/>
      <c r="AA18" s="72"/>
      <c r="AB18" s="72"/>
      <c r="AC18" s="72"/>
      <c r="AD18" s="118" t="s">
        <v>287</v>
      </c>
      <c r="AE18" s="119"/>
      <c r="AF18" s="119"/>
      <c r="AG18" s="120">
        <f>NPV(O4,20,AG28:AG28)</f>
        <v>-3100643.9598787059</v>
      </c>
      <c r="AH18" s="72"/>
      <c r="AI18" s="72"/>
      <c r="AJ18" s="72"/>
      <c r="AK18" s="72"/>
      <c r="AL18" s="72"/>
      <c r="AM18" s="72"/>
      <c r="AN18" s="72"/>
      <c r="AO18" s="72"/>
      <c r="AR18" s="80"/>
      <c r="AS18" s="80"/>
      <c r="AT18" s="80"/>
      <c r="AU18" s="80"/>
      <c r="AV18" s="80"/>
      <c r="AW18" s="80"/>
      <c r="AX18" s="80"/>
      <c r="AY18" s="80"/>
      <c r="AZ18" s="80"/>
      <c r="BA18" s="80"/>
    </row>
    <row r="19" spans="1:53">
      <c r="A19" s="72"/>
      <c r="B19" s="71" t="s">
        <v>288</v>
      </c>
      <c r="C19" s="72"/>
      <c r="D19" s="121" t="s">
        <v>289</v>
      </c>
      <c r="E19" s="121" t="s">
        <v>290</v>
      </c>
      <c r="F19" s="121"/>
      <c r="G19" s="121" t="s">
        <v>291</v>
      </c>
      <c r="H19" s="121"/>
      <c r="I19" s="121" t="s">
        <v>289</v>
      </c>
      <c r="J19" s="121"/>
      <c r="K19" s="121" t="s">
        <v>292</v>
      </c>
      <c r="L19" s="121"/>
      <c r="M19" s="121"/>
      <c r="N19" s="121"/>
      <c r="O19" s="122"/>
      <c r="P19" s="121" t="s">
        <v>293</v>
      </c>
      <c r="Q19" s="121" t="s">
        <v>294</v>
      </c>
      <c r="R19" s="121" t="s">
        <v>295</v>
      </c>
      <c r="S19" s="121" t="s">
        <v>128</v>
      </c>
      <c r="T19" s="121" t="s">
        <v>296</v>
      </c>
      <c r="U19" s="123" t="s">
        <v>297</v>
      </c>
      <c r="V19" s="72" t="s">
        <v>298</v>
      </c>
      <c r="W19" s="72"/>
      <c r="X19" s="72"/>
      <c r="Y19" s="72"/>
      <c r="Z19" s="72"/>
      <c r="AA19" s="72"/>
      <c r="AB19" s="72"/>
      <c r="AC19" s="72"/>
      <c r="AD19" s="124"/>
      <c r="AE19" s="125" t="s">
        <v>252</v>
      </c>
      <c r="AF19" s="89"/>
      <c r="AG19" s="126">
        <f>O4</f>
        <v>6.9278000000000006E-2</v>
      </c>
      <c r="AI19" s="72"/>
      <c r="AJ19" s="72"/>
      <c r="AK19" s="72"/>
      <c r="AL19" s="71" t="s">
        <v>299</v>
      </c>
      <c r="AM19" s="72"/>
      <c r="AN19" s="72"/>
      <c r="AO19" s="72"/>
      <c r="AR19" s="80"/>
      <c r="AS19" s="80"/>
      <c r="AT19" s="80"/>
      <c r="AU19" s="80"/>
      <c r="AV19" s="80"/>
      <c r="AW19" s="80"/>
      <c r="AX19" s="80"/>
      <c r="AY19" s="80"/>
      <c r="AZ19" s="80"/>
      <c r="BA19" s="80"/>
    </row>
    <row r="20" spans="1:53">
      <c r="A20" s="72"/>
      <c r="B20" s="121" t="s">
        <v>300</v>
      </c>
      <c r="C20" s="121" t="s">
        <v>301</v>
      </c>
      <c r="D20" s="121" t="s">
        <v>183</v>
      </c>
      <c r="E20" s="121" t="s">
        <v>301</v>
      </c>
      <c r="F20" s="121" t="s">
        <v>300</v>
      </c>
      <c r="G20" s="121" t="s">
        <v>302</v>
      </c>
      <c r="H20" s="121" t="s">
        <v>303</v>
      </c>
      <c r="I20" s="121" t="s">
        <v>183</v>
      </c>
      <c r="J20" s="121" t="s">
        <v>301</v>
      </c>
      <c r="K20" s="121" t="s">
        <v>289</v>
      </c>
      <c r="L20" s="121" t="s">
        <v>304</v>
      </c>
      <c r="M20" s="127" t="s">
        <v>305</v>
      </c>
      <c r="N20" s="121" t="s">
        <v>306</v>
      </c>
      <c r="O20" s="121" t="s">
        <v>307</v>
      </c>
      <c r="P20" s="121" t="s">
        <v>308</v>
      </c>
      <c r="Q20" s="121" t="s">
        <v>309</v>
      </c>
      <c r="R20" s="121" t="s">
        <v>309</v>
      </c>
      <c r="S20" s="121" t="s">
        <v>310</v>
      </c>
      <c r="T20" s="121" t="s">
        <v>310</v>
      </c>
      <c r="U20" s="123" t="s">
        <v>311</v>
      </c>
      <c r="V20" s="78">
        <f>PMT(L9,V18,-V16)</f>
        <v>0</v>
      </c>
      <c r="W20" s="72"/>
      <c r="X20" s="72"/>
      <c r="Y20" s="72"/>
      <c r="Z20" s="72"/>
      <c r="AA20" s="72"/>
      <c r="AB20" s="72"/>
      <c r="AC20" s="72"/>
      <c r="AD20" s="124"/>
      <c r="AE20" s="125" t="s">
        <v>255</v>
      </c>
      <c r="AF20" s="89"/>
      <c r="AG20" s="128">
        <v>50</v>
      </c>
      <c r="AH20" s="129" t="s">
        <v>312</v>
      </c>
      <c r="AI20" s="72"/>
      <c r="AJ20" s="72"/>
      <c r="AK20" s="72"/>
      <c r="AL20" s="71" t="s">
        <v>313</v>
      </c>
      <c r="AM20" s="72"/>
      <c r="AN20" s="121" t="s">
        <v>314</v>
      </c>
      <c r="AO20" s="72"/>
      <c r="AR20" s="80"/>
      <c r="AS20" s="80"/>
      <c r="AT20" s="80"/>
      <c r="AU20" s="80"/>
      <c r="AV20" s="80"/>
      <c r="AW20" s="80"/>
      <c r="AX20" s="80"/>
      <c r="AY20" s="80"/>
      <c r="AZ20" s="80"/>
      <c r="BA20" s="80"/>
    </row>
    <row r="21" spans="1:53">
      <c r="A21" s="72"/>
      <c r="B21" s="121" t="s">
        <v>315</v>
      </c>
      <c r="C21" s="121" t="s">
        <v>315</v>
      </c>
      <c r="D21" s="121" t="s">
        <v>316</v>
      </c>
      <c r="E21" s="121" t="s">
        <v>317</v>
      </c>
      <c r="F21" s="121" t="s">
        <v>317</v>
      </c>
      <c r="G21" s="121" t="s">
        <v>315</v>
      </c>
      <c r="H21" s="121" t="s">
        <v>318</v>
      </c>
      <c r="I21" s="121" t="s">
        <v>319</v>
      </c>
      <c r="J21" s="121" t="s">
        <v>317</v>
      </c>
      <c r="K21" s="121" t="s">
        <v>183</v>
      </c>
      <c r="L21" s="121" t="s">
        <v>320</v>
      </c>
      <c r="M21" s="127" t="s">
        <v>321</v>
      </c>
      <c r="N21" s="121" t="s">
        <v>320</v>
      </c>
      <c r="O21" s="121" t="s">
        <v>318</v>
      </c>
      <c r="P21" s="121" t="s">
        <v>322</v>
      </c>
      <c r="Q21" s="121" t="s">
        <v>300</v>
      </c>
      <c r="R21" s="121" t="s">
        <v>318</v>
      </c>
      <c r="S21" s="121" t="s">
        <v>323</v>
      </c>
      <c r="T21" s="121" t="s">
        <v>323</v>
      </c>
      <c r="U21" s="123" t="s">
        <v>324</v>
      </c>
      <c r="W21" s="71"/>
      <c r="AD21" s="130" t="s">
        <v>325</v>
      </c>
      <c r="AE21" s="131"/>
      <c r="AF21" s="132"/>
      <c r="AG21" s="133">
        <f>PMT(AG19,AG20,-AG18)</f>
        <v>-222623.39639256752</v>
      </c>
      <c r="AH21" s="134">
        <f>AG21/(400*1000)</f>
        <v>-0.55655849098141885</v>
      </c>
      <c r="AI21" s="72"/>
      <c r="AJ21" s="72"/>
      <c r="AK21" s="72"/>
      <c r="AL21" s="71" t="s">
        <v>326</v>
      </c>
      <c r="AM21" s="72"/>
      <c r="AN21" s="121" t="s">
        <v>316</v>
      </c>
      <c r="AO21" s="72"/>
      <c r="AR21" s="80"/>
      <c r="AS21" s="80"/>
      <c r="AT21" s="80"/>
      <c r="AU21" s="80"/>
      <c r="AV21" s="80"/>
      <c r="AW21" s="80"/>
      <c r="AX21" s="80"/>
      <c r="AY21" s="80"/>
      <c r="AZ21" s="80"/>
      <c r="BA21" s="80"/>
    </row>
    <row r="22" spans="1:53">
      <c r="A22" s="121" t="s">
        <v>327</v>
      </c>
      <c r="B22" s="121" t="s">
        <v>328</v>
      </c>
      <c r="C22" s="121" t="s">
        <v>329</v>
      </c>
      <c r="D22" s="121" t="s">
        <v>330</v>
      </c>
      <c r="E22" s="121" t="s">
        <v>331</v>
      </c>
      <c r="F22" s="121" t="s">
        <v>332</v>
      </c>
      <c r="G22" s="121" t="s">
        <v>333</v>
      </c>
      <c r="H22" s="121" t="s">
        <v>334</v>
      </c>
      <c r="I22" s="121" t="s">
        <v>335</v>
      </c>
      <c r="J22" s="121" t="s">
        <v>336</v>
      </c>
      <c r="K22" s="121" t="s">
        <v>337</v>
      </c>
      <c r="L22" s="121" t="s">
        <v>338</v>
      </c>
      <c r="M22" s="127" t="s">
        <v>339</v>
      </c>
      <c r="N22" s="121" t="s">
        <v>340</v>
      </c>
      <c r="O22" s="121" t="s">
        <v>341</v>
      </c>
      <c r="P22" s="121" t="s">
        <v>342</v>
      </c>
      <c r="Q22" s="121" t="s">
        <v>343</v>
      </c>
      <c r="R22" s="121" t="s">
        <v>344</v>
      </c>
      <c r="S22" s="121" t="s">
        <v>345</v>
      </c>
      <c r="T22" s="121" t="s">
        <v>346</v>
      </c>
      <c r="U22" s="123" t="s">
        <v>347</v>
      </c>
      <c r="V22" s="72"/>
      <c r="W22" s="135" t="s">
        <v>246</v>
      </c>
      <c r="X22" s="135" t="s">
        <v>246</v>
      </c>
      <c r="Y22" s="135" t="s">
        <v>246</v>
      </c>
      <c r="Z22" s="135" t="s">
        <v>246</v>
      </c>
      <c r="AA22" s="135" t="s">
        <v>246</v>
      </c>
      <c r="AB22" s="135" t="s">
        <v>246</v>
      </c>
      <c r="AC22" s="135" t="s">
        <v>246</v>
      </c>
      <c r="AD22" s="135" t="s">
        <v>246</v>
      </c>
      <c r="AE22" s="135" t="s">
        <v>246</v>
      </c>
      <c r="AF22" s="135" t="s">
        <v>246</v>
      </c>
      <c r="AG22" s="135" t="s">
        <v>246</v>
      </c>
      <c r="AH22" s="135" t="s">
        <v>246</v>
      </c>
      <c r="AI22" s="72"/>
      <c r="AJ22" s="72"/>
      <c r="AK22" s="72"/>
      <c r="AL22" s="72"/>
      <c r="AM22" s="72"/>
      <c r="AN22" s="72"/>
      <c r="AO22" s="72"/>
      <c r="AR22" s="80"/>
      <c r="AS22" s="80"/>
      <c r="AT22" s="80"/>
      <c r="AU22" s="80"/>
      <c r="AV22" s="80"/>
      <c r="AW22" s="80"/>
      <c r="AX22" s="80"/>
      <c r="AY22" s="80"/>
      <c r="AZ22" s="80"/>
      <c r="BA22" s="80"/>
    </row>
    <row r="23" spans="1:53">
      <c r="A23" s="72"/>
      <c r="B23" s="135" t="s">
        <v>246</v>
      </c>
      <c r="C23" s="135" t="s">
        <v>246</v>
      </c>
      <c r="D23" s="135" t="s">
        <v>246</v>
      </c>
      <c r="E23" s="135" t="s">
        <v>246</v>
      </c>
      <c r="F23" s="135" t="s">
        <v>246</v>
      </c>
      <c r="G23" s="135" t="s">
        <v>246</v>
      </c>
      <c r="H23" s="135" t="s">
        <v>246</v>
      </c>
      <c r="I23" s="135" t="s">
        <v>246</v>
      </c>
      <c r="J23" s="135" t="s">
        <v>246</v>
      </c>
      <c r="K23" s="135" t="s">
        <v>246</v>
      </c>
      <c r="L23" s="135" t="s">
        <v>246</v>
      </c>
      <c r="M23" s="136" t="s">
        <v>246</v>
      </c>
      <c r="N23" s="135" t="s">
        <v>246</v>
      </c>
      <c r="O23" s="135" t="s">
        <v>246</v>
      </c>
      <c r="P23" s="135" t="s">
        <v>246</v>
      </c>
      <c r="Q23" s="135" t="s">
        <v>246</v>
      </c>
      <c r="R23" s="135" t="s">
        <v>246</v>
      </c>
      <c r="S23" s="135" t="s">
        <v>246</v>
      </c>
      <c r="T23" s="135" t="s">
        <v>246</v>
      </c>
      <c r="V23" s="72"/>
      <c r="W23" s="121"/>
      <c r="X23" s="121"/>
      <c r="Y23" s="121"/>
      <c r="Z23" s="137" t="s">
        <v>348</v>
      </c>
      <c r="AA23" s="121"/>
      <c r="AB23" s="121"/>
      <c r="AC23" s="121"/>
      <c r="AD23" s="121"/>
      <c r="AE23" s="121"/>
      <c r="AF23" s="121"/>
      <c r="AG23" s="121" t="s">
        <v>349</v>
      </c>
      <c r="AH23" s="121" t="s">
        <v>350</v>
      </c>
      <c r="AI23" s="72"/>
      <c r="AJ23" s="72"/>
      <c r="AK23" s="72"/>
      <c r="AL23" s="135" t="s">
        <v>246</v>
      </c>
      <c r="AM23" s="72"/>
      <c r="AN23" s="135" t="s">
        <v>246</v>
      </c>
      <c r="AO23" s="72"/>
      <c r="AR23" s="80"/>
      <c r="AS23" s="80"/>
      <c r="AT23" s="80"/>
      <c r="AU23" s="80"/>
      <c r="AV23" s="80"/>
      <c r="AW23" s="80"/>
      <c r="AX23" s="80"/>
      <c r="AY23" s="80"/>
      <c r="AZ23" s="80"/>
      <c r="BA23" s="80"/>
    </row>
    <row r="24" spans="1:53">
      <c r="A24" s="121" t="s">
        <v>351</v>
      </c>
      <c r="B24" s="72">
        <f>SUM(B25:B104)</f>
        <v>17756383.3663041</v>
      </c>
      <c r="C24" s="72">
        <f>SUM(C25:C104)</f>
        <v>17756383.3663041</v>
      </c>
      <c r="D24" s="72"/>
      <c r="E24" s="72"/>
      <c r="F24" s="72">
        <f>SUM(F25:F104)</f>
        <v>17756383.3663041</v>
      </c>
      <c r="G24" s="72">
        <f>SUM(G25:G104)</f>
        <v>17756383.3663041</v>
      </c>
      <c r="H24" s="72">
        <f>SUM(H25:H104)</f>
        <v>-3.4924596548080444E-10</v>
      </c>
      <c r="I24" s="72"/>
      <c r="J24" s="72">
        <f>SUM(J25:J104)</f>
        <v>17756383.3663041</v>
      </c>
      <c r="K24" s="72"/>
      <c r="L24" s="72">
        <f t="shared" ref="L24:T24" si="1">SUM(L25:L104)</f>
        <v>2306028.0929142488</v>
      </c>
      <c r="M24" s="138">
        <f t="shared" si="1"/>
        <v>3843380.1548570818</v>
      </c>
      <c r="N24" s="72">
        <f t="shared" si="1"/>
        <v>0</v>
      </c>
      <c r="O24" s="72">
        <f t="shared" si="1"/>
        <v>976601.08514672553</v>
      </c>
      <c r="P24" s="72">
        <f t="shared" si="1"/>
        <v>856951.79299060907</v>
      </c>
      <c r="Q24" s="72">
        <f t="shared" si="1"/>
        <v>114148.86496440652</v>
      </c>
      <c r="R24" s="72">
        <f t="shared" si="1"/>
        <v>880604.64939616772</v>
      </c>
      <c r="S24" s="72">
        <f t="shared" si="1"/>
        <v>26734098.006573338</v>
      </c>
      <c r="T24" s="72">
        <f t="shared" si="1"/>
        <v>20901005.982596695</v>
      </c>
      <c r="V24" s="79" t="s">
        <v>352</v>
      </c>
      <c r="W24" s="137"/>
      <c r="X24" s="137" t="s">
        <v>353</v>
      </c>
      <c r="Y24" s="137" t="s">
        <v>354</v>
      </c>
      <c r="Z24" s="78">
        <v>12000</v>
      </c>
      <c r="AA24" s="106" t="s">
        <v>355</v>
      </c>
      <c r="AB24" s="137" t="s">
        <v>355</v>
      </c>
      <c r="AC24" s="137" t="s">
        <v>356</v>
      </c>
      <c r="AD24" s="137" t="s">
        <v>356</v>
      </c>
      <c r="AE24" s="137" t="s">
        <v>357</v>
      </c>
      <c r="AF24" s="137" t="s">
        <v>358</v>
      </c>
      <c r="AG24" s="137" t="s">
        <v>359</v>
      </c>
      <c r="AH24" s="137" t="s">
        <v>359</v>
      </c>
      <c r="AJ24" s="72"/>
      <c r="AK24" s="72"/>
      <c r="AL24" s="72"/>
      <c r="AM24" s="72"/>
      <c r="AN24" s="72"/>
      <c r="AO24" s="72"/>
      <c r="AR24" s="80"/>
      <c r="AS24" s="80"/>
      <c r="AT24" s="80"/>
      <c r="AU24" s="80"/>
      <c r="AV24" s="80"/>
      <c r="AW24" s="80"/>
      <c r="AX24" s="80"/>
      <c r="AY24" s="80"/>
      <c r="AZ24" s="80"/>
      <c r="BA24" s="80"/>
    </row>
    <row r="25" spans="1:53">
      <c r="A25" s="121" t="s">
        <v>360</v>
      </c>
      <c r="B25" s="135" t="s">
        <v>246</v>
      </c>
      <c r="C25" s="135" t="s">
        <v>246</v>
      </c>
      <c r="D25" s="135" t="s">
        <v>246</v>
      </c>
      <c r="E25" s="135" t="s">
        <v>246</v>
      </c>
      <c r="F25" s="135" t="s">
        <v>246</v>
      </c>
      <c r="G25" s="135" t="s">
        <v>246</v>
      </c>
      <c r="H25" s="135" t="s">
        <v>246</v>
      </c>
      <c r="I25" s="135" t="s">
        <v>246</v>
      </c>
      <c r="J25" s="135" t="s">
        <v>246</v>
      </c>
      <c r="K25" s="135" t="s">
        <v>246</v>
      </c>
      <c r="L25" s="135" t="s">
        <v>246</v>
      </c>
      <c r="M25" s="135" t="s">
        <v>246</v>
      </c>
      <c r="N25" s="135" t="s">
        <v>246</v>
      </c>
      <c r="O25" s="135" t="s">
        <v>246</v>
      </c>
      <c r="P25" s="135" t="s">
        <v>246</v>
      </c>
      <c r="Q25" s="135" t="s">
        <v>246</v>
      </c>
      <c r="R25" s="135" t="s">
        <v>246</v>
      </c>
      <c r="S25" s="135" t="s">
        <v>246</v>
      </c>
      <c r="T25" s="135" t="s">
        <v>246</v>
      </c>
      <c r="V25" s="72"/>
      <c r="W25" s="121" t="s">
        <v>361</v>
      </c>
      <c r="X25" s="121" t="s">
        <v>362</v>
      </c>
      <c r="Y25" s="121" t="s">
        <v>362</v>
      </c>
      <c r="Z25" s="121" t="s">
        <v>363</v>
      </c>
      <c r="AA25" s="106" t="s">
        <v>362</v>
      </c>
      <c r="AB25" s="121" t="s">
        <v>364</v>
      </c>
      <c r="AC25" s="121" t="s">
        <v>362</v>
      </c>
      <c r="AD25" s="121" t="s">
        <v>364</v>
      </c>
      <c r="AE25" s="121" t="s">
        <v>365</v>
      </c>
      <c r="AF25" s="121" t="s">
        <v>366</v>
      </c>
      <c r="AG25" s="121" t="s">
        <v>367</v>
      </c>
      <c r="AH25" s="121" t="s">
        <v>367</v>
      </c>
      <c r="AI25" s="79">
        <v>5.9065190478108043E-2</v>
      </c>
      <c r="AJ25" s="72"/>
      <c r="AK25" s="72"/>
      <c r="AL25" s="135" t="s">
        <v>246</v>
      </c>
      <c r="AM25" s="72"/>
      <c r="AN25" s="135" t="s">
        <v>246</v>
      </c>
      <c r="AO25" s="72"/>
      <c r="AR25" s="80"/>
      <c r="AS25" s="80"/>
      <c r="AT25" s="80"/>
      <c r="AU25" s="80"/>
      <c r="AV25" s="80"/>
      <c r="AW25" s="80"/>
      <c r="AX25" s="80"/>
      <c r="AY25" s="80"/>
      <c r="AZ25" s="80"/>
      <c r="BA25" s="80"/>
    </row>
    <row r="26" spans="1:53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V26" s="72"/>
      <c r="W26" s="135" t="s">
        <v>246</v>
      </c>
      <c r="X26" s="135" t="s">
        <v>246</v>
      </c>
      <c r="Y26" s="135" t="s">
        <v>246</v>
      </c>
      <c r="Z26" s="135" t="s">
        <v>246</v>
      </c>
      <c r="AA26" s="135" t="s">
        <v>246</v>
      </c>
      <c r="AB26" s="135" t="s">
        <v>246</v>
      </c>
      <c r="AC26" s="135" t="s">
        <v>246</v>
      </c>
      <c r="AD26" s="135" t="s">
        <v>246</v>
      </c>
      <c r="AE26" s="135" t="s">
        <v>246</v>
      </c>
      <c r="AF26" s="135" t="s">
        <v>246</v>
      </c>
      <c r="AG26" s="135" t="s">
        <v>246</v>
      </c>
      <c r="AH26" s="135" t="s">
        <v>246</v>
      </c>
      <c r="AI26" s="72"/>
      <c r="AJ26" s="72">
        <f>NPV(AI25,$AI$28:$AI$103)</f>
        <v>-19735334.68054131</v>
      </c>
      <c r="AK26" s="72"/>
      <c r="AL26" s="72"/>
      <c r="AM26" s="72"/>
      <c r="AN26" s="72"/>
      <c r="AO26" s="72"/>
      <c r="AR26" s="80"/>
      <c r="AS26" s="80"/>
      <c r="AT26" s="80"/>
      <c r="AU26" s="80"/>
      <c r="AV26" s="80"/>
      <c r="AW26" s="80"/>
      <c r="AX26" s="80"/>
      <c r="AY26" s="80"/>
      <c r="AZ26" s="80"/>
      <c r="BA26" s="80"/>
    </row>
    <row r="27" spans="1:53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AI27" s="78"/>
      <c r="AJ27" s="72"/>
      <c r="AK27" s="72"/>
      <c r="AL27" s="72"/>
      <c r="AM27" s="72"/>
      <c r="AN27" s="72"/>
      <c r="AO27" s="72"/>
      <c r="AR27" s="80"/>
      <c r="AS27" s="80"/>
      <c r="AT27" s="80"/>
      <c r="AU27" s="80"/>
      <c r="AV27" s="80"/>
      <c r="AW27" s="80"/>
      <c r="AX27" s="80"/>
      <c r="AY27" s="80"/>
      <c r="AZ27" s="80"/>
      <c r="BA27" s="80"/>
    </row>
    <row r="28" spans="1:53">
      <c r="A28" s="72">
        <f t="shared" ref="A28:A91" si="2">1+A27</f>
        <v>1</v>
      </c>
      <c r="B28" s="139">
        <f>' Cost-Benefit $21.4 M (IRP)'!S11+' Cost-Benefit $21.4 M (IRP)'!S12</f>
        <v>17756383.3663041</v>
      </c>
      <c r="C28" s="140">
        <f>B28</f>
        <v>17756383.3663041</v>
      </c>
      <c r="D28" s="72">
        <f t="shared" ref="D28:D91" si="3">I27+C28</f>
        <v>17756383.3663041</v>
      </c>
      <c r="E28" s="72">
        <f t="shared" ref="E28:E91" si="4">E27+J28</f>
        <v>1775638.33663041</v>
      </c>
      <c r="F28" s="72">
        <f t="shared" ref="F28:F91" si="5">CA137</f>
        <v>2536676.9277102035</v>
      </c>
      <c r="G28" s="72">
        <f>CA229</f>
        <v>1775638.33663041</v>
      </c>
      <c r="H28" s="72">
        <f t="shared" ref="H28:H91" si="6">(F28-G28)*$D$2</f>
        <v>159818.1041267566</v>
      </c>
      <c r="I28" s="72">
        <f t="shared" ref="I28:I91" si="7">D28-J28-H28</f>
        <v>15820926.925546933</v>
      </c>
      <c r="J28" s="72">
        <f t="shared" ref="J28:J91" si="8">CA323</f>
        <v>1775638.33663041</v>
      </c>
      <c r="K28" s="72">
        <f t="shared" ref="K28:K91" si="9">(+I28+D28)/2</f>
        <v>16788655.145925514</v>
      </c>
      <c r="L28" s="72">
        <f>IF(A28=1,$N$1*K28,$N$1*K28)</f>
        <v>473440.07511509949</v>
      </c>
      <c r="M28" s="72">
        <f t="shared" ref="M28:M87" si="10">IF(A28=1,($N$3+$N$2)*K28,($N$3+$N$2)*K28)</f>
        <v>789066.79185849917</v>
      </c>
      <c r="N28" s="141">
        <v>0</v>
      </c>
      <c r="O28" s="72">
        <f t="shared" ref="O28:O91" si="11">AN28*$D$10</f>
        <v>177563.833663041</v>
      </c>
      <c r="P28" s="72">
        <f>AL28*$T$8</f>
        <v>113638.79992136871</v>
      </c>
      <c r="Q28" s="72">
        <f t="shared" ref="Q28:Q91" si="12">(+AL28-(G28+L28+N28+O28+P28))*$D$1</f>
        <v>24764.58666575707</v>
      </c>
      <c r="R28" s="72">
        <f t="shared" ref="R28:R91" si="13">(+AL28-(G28+L28+N28+O28+P28+Q28))*$D$2</f>
        <v>191047.10471751119</v>
      </c>
      <c r="S28" s="72">
        <f t="shared" ref="S28:S91" si="14">J28+M28+L28+N28+O28+P28+Q28+R28</f>
        <v>3545159.5285716867</v>
      </c>
      <c r="T28" s="72">
        <f>S28/(1+$D$3)^(A28-1)</f>
        <v>3545159.5285716867</v>
      </c>
      <c r="U28" s="79">
        <f>S28/$B$28</f>
        <v>0.19965549602287019</v>
      </c>
      <c r="V28" s="141">
        <v>0</v>
      </c>
      <c r="W28" s="72">
        <f>1+W27</f>
        <v>1</v>
      </c>
      <c r="X28" s="72">
        <v>0</v>
      </c>
      <c r="Y28" s="72">
        <f>+X28</f>
        <v>0</v>
      </c>
      <c r="Z28" s="72">
        <f>X28*$Z$24</f>
        <v>0</v>
      </c>
      <c r="AA28" s="72">
        <v>0</v>
      </c>
      <c r="AB28" s="72">
        <v>0</v>
      </c>
      <c r="AC28" s="72">
        <f t="shared" ref="AC28:AD43" si="15">Y28+AA28</f>
        <v>0</v>
      </c>
      <c r="AD28" s="72">
        <f t="shared" si="15"/>
        <v>0</v>
      </c>
      <c r="AE28" s="72">
        <f t="shared" ref="AE28:AE91" si="16">S28</f>
        <v>3545159.5285716867</v>
      </c>
      <c r="AF28" s="72">
        <f t="shared" ref="AF28:AF91" si="17">V28</f>
        <v>0</v>
      </c>
      <c r="AG28" s="72">
        <f t="shared" ref="AG28:AG91" si="18">AF28-AE28</f>
        <v>-3545159.5285716867</v>
      </c>
      <c r="AH28" s="72">
        <f>AF28-AE28</f>
        <v>-3545159.5285716867</v>
      </c>
      <c r="AI28" s="78">
        <f>IF(A28=1,AF28-T24,AF28)</f>
        <v>-20901005.982596695</v>
      </c>
      <c r="AJ28" s="72"/>
      <c r="AK28" s="72"/>
      <c r="AL28" s="72">
        <f>(+J28+L28+M28+N28+O28-(($D$1+(1-$D$1)*$D$2)*(G28+L28+N28+O28)))/$T$16</f>
        <v>3474793.7496981109</v>
      </c>
      <c r="AM28" s="72"/>
      <c r="AN28" s="72">
        <f>C28-J27+AN27</f>
        <v>17756383.3663041</v>
      </c>
      <c r="AO28" s="72"/>
      <c r="AR28" s="80"/>
      <c r="AS28" s="80"/>
      <c r="AT28" s="80"/>
      <c r="AU28" s="80"/>
      <c r="AV28" s="80"/>
      <c r="AW28" s="80"/>
      <c r="AX28" s="80"/>
      <c r="AY28" s="80"/>
      <c r="AZ28" s="80"/>
      <c r="BA28" s="80"/>
    </row>
    <row r="29" spans="1:53">
      <c r="A29" s="72">
        <f t="shared" si="2"/>
        <v>2</v>
      </c>
      <c r="B29" s="139">
        <v>0</v>
      </c>
      <c r="C29" s="140">
        <f t="shared" ref="C29:C92" si="19">B29</f>
        <v>0</v>
      </c>
      <c r="D29" s="72">
        <f>I28+C29</f>
        <v>15820926.925546933</v>
      </c>
      <c r="E29" s="72">
        <f t="shared" si="4"/>
        <v>3551276.6732608201</v>
      </c>
      <c r="F29" s="72">
        <f t="shared" si="5"/>
        <v>4348538.286407874</v>
      </c>
      <c r="G29" s="72">
        <f t="shared" ref="G29:G92" si="20">CA230</f>
        <v>1775638.33663041</v>
      </c>
      <c r="H29" s="72">
        <f t="shared" si="6"/>
        <v>540308.98945326742</v>
      </c>
      <c r="I29" s="72">
        <f t="shared" si="7"/>
        <v>13504979.599463256</v>
      </c>
      <c r="J29" s="72">
        <f t="shared" si="8"/>
        <v>1775638.33663041</v>
      </c>
      <c r="K29" s="72">
        <f t="shared" si="9"/>
        <v>14662953.262505095</v>
      </c>
      <c r="L29" s="72">
        <f t="shared" ref="L29:L92" si="21">IF(A29=1,$N$1*K29,$N$1*K29)</f>
        <v>413495.28200264368</v>
      </c>
      <c r="M29" s="72">
        <f t="shared" si="10"/>
        <v>689158.80333773943</v>
      </c>
      <c r="N29" s="141">
        <v>0</v>
      </c>
      <c r="O29" s="72">
        <f t="shared" si="11"/>
        <v>159807.4502967369</v>
      </c>
      <c r="P29" s="72">
        <f t="shared" ref="P29:P92" si="22">AL29*$T$8</f>
        <v>106805.64287924074</v>
      </c>
      <c r="Q29" s="72">
        <f t="shared" si="12"/>
        <v>21467.808398204925</v>
      </c>
      <c r="R29" s="72">
        <f t="shared" si="13"/>
        <v>165614.01546743486</v>
      </c>
      <c r="S29" s="72">
        <f t="shared" si="14"/>
        <v>3331987.33901241</v>
      </c>
      <c r="T29" s="72">
        <f t="shared" ref="T29:T92" si="23">S29/(1+$D$3)^(A29-1)</f>
        <v>3116109.5047428361</v>
      </c>
      <c r="U29" s="79">
        <f t="shared" ref="U29:U92" si="24">S29/$B$28</f>
        <v>0.18765011265387802</v>
      </c>
      <c r="V29" s="141">
        <v>0</v>
      </c>
      <c r="W29" s="72">
        <f t="shared" ref="W29:W92" si="25">1+W28</f>
        <v>2</v>
      </c>
      <c r="X29" s="72">
        <v>0</v>
      </c>
      <c r="Y29" s="72">
        <f t="shared" ref="Y29:Y92" si="26">+X29</f>
        <v>0</v>
      </c>
      <c r="Z29" s="72">
        <f t="shared" ref="Z29:Z92" si="27">X29*$Z$24</f>
        <v>0</v>
      </c>
      <c r="AA29" s="72">
        <v>0</v>
      </c>
      <c r="AB29" s="72">
        <v>0</v>
      </c>
      <c r="AC29" s="72">
        <f t="shared" si="15"/>
        <v>0</v>
      </c>
      <c r="AD29" s="72">
        <f t="shared" si="15"/>
        <v>0</v>
      </c>
      <c r="AE29" s="72">
        <f t="shared" si="16"/>
        <v>3331987.33901241</v>
      </c>
      <c r="AF29" s="72">
        <f t="shared" si="17"/>
        <v>0</v>
      </c>
      <c r="AG29" s="72">
        <f t="shared" si="18"/>
        <v>-3331987.33901241</v>
      </c>
      <c r="AH29" s="72">
        <f t="shared" ref="AH29:AH92" si="28">AF29-AE29</f>
        <v>-3331987.33901241</v>
      </c>
      <c r="AI29" s="78">
        <f t="shared" ref="AI29:AI92" si="29">IF(A29=1,AF29-T25,AF29)</f>
        <v>0</v>
      </c>
      <c r="AJ29" s="72"/>
      <c r="AK29" s="72"/>
      <c r="AL29" s="72">
        <f t="shared" ref="AL29:AL92" si="30">(+J29+L29+M29+N29+O29-(($D$1+(1-$D$1)*$D$2)*(G29+L29+N29+O29)))/$T$16</f>
        <v>3265852.6890997831</v>
      </c>
      <c r="AM29" s="72"/>
      <c r="AN29" s="72">
        <f t="shared" ref="AN29:AN92" si="31">C29-J28+AN28</f>
        <v>15980745.02967369</v>
      </c>
      <c r="AO29" s="72"/>
      <c r="AR29" s="80"/>
      <c r="AS29" s="80"/>
      <c r="AT29" s="80"/>
      <c r="AU29" s="80"/>
      <c r="AV29" s="80"/>
      <c r="AW29" s="80"/>
      <c r="AX29" s="80"/>
      <c r="AY29" s="80"/>
      <c r="AZ29" s="80"/>
      <c r="BA29" s="80"/>
    </row>
    <row r="30" spans="1:53">
      <c r="A30" s="72">
        <f t="shared" si="2"/>
        <v>3</v>
      </c>
      <c r="B30" s="139">
        <v>0</v>
      </c>
      <c r="C30" s="140">
        <f t="shared" si="19"/>
        <v>0</v>
      </c>
      <c r="D30" s="72">
        <f t="shared" si="3"/>
        <v>13504979.599463256</v>
      </c>
      <c r="E30" s="72">
        <f t="shared" si="4"/>
        <v>5326915.0098912306</v>
      </c>
      <c r="F30" s="72">
        <f t="shared" si="5"/>
        <v>3106124.142267576</v>
      </c>
      <c r="G30" s="72">
        <f t="shared" si="20"/>
        <v>1775638.33663041</v>
      </c>
      <c r="H30" s="72">
        <f t="shared" si="6"/>
        <v>279402.0191838048</v>
      </c>
      <c r="I30" s="72">
        <f t="shared" si="7"/>
        <v>11449939.243649041</v>
      </c>
      <c r="J30" s="72">
        <f t="shared" si="8"/>
        <v>1775638.33663041</v>
      </c>
      <c r="K30" s="72">
        <f t="shared" si="9"/>
        <v>12477459.421556149</v>
      </c>
      <c r="L30" s="72">
        <f t="shared" si="21"/>
        <v>351864.35568788339</v>
      </c>
      <c r="M30" s="72">
        <f t="shared" si="10"/>
        <v>586440.59281313897</v>
      </c>
      <c r="N30" s="141">
        <v>0</v>
      </c>
      <c r="O30" s="72">
        <f t="shared" si="11"/>
        <v>142051.0669304328</v>
      </c>
      <c r="P30" s="72">
        <f t="shared" si="22"/>
        <v>99796.720862337563</v>
      </c>
      <c r="Q30" s="72">
        <f t="shared" si="12"/>
        <v>18077.947277058956</v>
      </c>
      <c r="R30" s="72">
        <f t="shared" si="13"/>
        <v>139462.83590888864</v>
      </c>
      <c r="S30" s="72">
        <f t="shared" si="14"/>
        <v>3113331.85611015</v>
      </c>
      <c r="T30" s="72">
        <f t="shared" si="23"/>
        <v>2722978.1253446839</v>
      </c>
      <c r="U30" s="79">
        <f t="shared" si="24"/>
        <v>0.17533592240513637</v>
      </c>
      <c r="V30" s="141">
        <v>0</v>
      </c>
      <c r="W30" s="72">
        <f t="shared" si="25"/>
        <v>3</v>
      </c>
      <c r="X30" s="72">
        <v>0</v>
      </c>
      <c r="Y30" s="72">
        <f t="shared" si="26"/>
        <v>0</v>
      </c>
      <c r="Z30" s="72">
        <f t="shared" si="27"/>
        <v>0</v>
      </c>
      <c r="AA30" s="72">
        <v>0</v>
      </c>
      <c r="AB30" s="72">
        <v>0</v>
      </c>
      <c r="AC30" s="72">
        <f t="shared" si="15"/>
        <v>0</v>
      </c>
      <c r="AD30" s="72">
        <f t="shared" si="15"/>
        <v>0</v>
      </c>
      <c r="AE30" s="72">
        <f t="shared" si="16"/>
        <v>3113331.85611015</v>
      </c>
      <c r="AF30" s="72">
        <f t="shared" si="17"/>
        <v>0</v>
      </c>
      <c r="AG30" s="72">
        <f t="shared" si="18"/>
        <v>-3113331.85611015</v>
      </c>
      <c r="AH30" s="72">
        <f t="shared" si="28"/>
        <v>-3113331.85611015</v>
      </c>
      <c r="AI30" s="78">
        <f t="shared" si="29"/>
        <v>0</v>
      </c>
      <c r="AJ30" s="72"/>
      <c r="AK30" s="72"/>
      <c r="AL30" s="72">
        <f t="shared" si="30"/>
        <v>3051537.1698114015</v>
      </c>
      <c r="AM30" s="72"/>
      <c r="AN30" s="72">
        <f t="shared" si="31"/>
        <v>14205106.69304328</v>
      </c>
      <c r="AO30" s="72"/>
      <c r="AR30" s="80"/>
      <c r="AS30" s="80"/>
      <c r="AT30" s="80"/>
      <c r="AU30" s="80"/>
      <c r="AV30" s="80"/>
      <c r="AW30" s="80"/>
      <c r="AX30" s="80"/>
      <c r="AY30" s="80"/>
      <c r="AZ30" s="80"/>
      <c r="BA30" s="80"/>
    </row>
    <row r="31" spans="1:53">
      <c r="A31" s="72">
        <f t="shared" si="2"/>
        <v>4</v>
      </c>
      <c r="B31" s="139">
        <v>0</v>
      </c>
      <c r="C31" s="140">
        <f t="shared" si="19"/>
        <v>0</v>
      </c>
      <c r="D31" s="72">
        <f t="shared" si="3"/>
        <v>11449939.243649041</v>
      </c>
      <c r="E31" s="72">
        <f t="shared" si="4"/>
        <v>7102553.3465216402</v>
      </c>
      <c r="F31" s="72">
        <f t="shared" si="5"/>
        <v>2218660.1016196972</v>
      </c>
      <c r="G31" s="72">
        <f t="shared" si="20"/>
        <v>1775638.33663041</v>
      </c>
      <c r="H31" s="72">
        <f t="shared" si="6"/>
        <v>93034.570647750297</v>
      </c>
      <c r="I31" s="72">
        <f t="shared" si="7"/>
        <v>9581266.3363708816</v>
      </c>
      <c r="J31" s="72">
        <f t="shared" si="8"/>
        <v>1775638.33663041</v>
      </c>
      <c r="K31" s="72">
        <f t="shared" si="9"/>
        <v>10515602.790009961</v>
      </c>
      <c r="L31" s="72">
        <f t="shared" si="21"/>
        <v>296539.99867828086</v>
      </c>
      <c r="M31" s="72">
        <f t="shared" si="10"/>
        <v>494233.33113046817</v>
      </c>
      <c r="N31" s="141">
        <v>0</v>
      </c>
      <c r="O31" s="72">
        <f t="shared" si="11"/>
        <v>124294.6835641287</v>
      </c>
      <c r="P31" s="72">
        <f t="shared" si="22"/>
        <v>93445.20479255906</v>
      </c>
      <c r="Q31" s="72">
        <f t="shared" si="12"/>
        <v>15036.239828771762</v>
      </c>
      <c r="R31" s="72">
        <f t="shared" si="13"/>
        <v>115997.49771301715</v>
      </c>
      <c r="S31" s="72">
        <f t="shared" si="14"/>
        <v>2915185.2923376365</v>
      </c>
      <c r="T31" s="72">
        <f t="shared" si="23"/>
        <v>2384483.2157217856</v>
      </c>
      <c r="U31" s="79">
        <f t="shared" si="24"/>
        <v>0.16417674884569794</v>
      </c>
      <c r="V31" s="141">
        <v>0</v>
      </c>
      <c r="W31" s="72">
        <f t="shared" si="25"/>
        <v>4</v>
      </c>
      <c r="X31" s="72">
        <v>0</v>
      </c>
      <c r="Y31" s="72">
        <f t="shared" si="26"/>
        <v>0</v>
      </c>
      <c r="Z31" s="72">
        <f t="shared" si="27"/>
        <v>0</v>
      </c>
      <c r="AA31" s="72">
        <v>0</v>
      </c>
      <c r="AB31" s="72">
        <v>0</v>
      </c>
      <c r="AC31" s="72">
        <f t="shared" si="15"/>
        <v>0</v>
      </c>
      <c r="AD31" s="72">
        <f t="shared" si="15"/>
        <v>0</v>
      </c>
      <c r="AE31" s="72">
        <f t="shared" si="16"/>
        <v>2915185.2923376365</v>
      </c>
      <c r="AF31" s="72">
        <f t="shared" si="17"/>
        <v>0</v>
      </c>
      <c r="AG31" s="72">
        <f t="shared" si="18"/>
        <v>-2915185.2923376365</v>
      </c>
      <c r="AH31" s="72">
        <f t="shared" si="28"/>
        <v>-2915185.2923376365</v>
      </c>
      <c r="AI31" s="78">
        <f t="shared" si="29"/>
        <v>0</v>
      </c>
      <c r="AJ31" s="72"/>
      <c r="AK31" s="72"/>
      <c r="AL31" s="72">
        <f t="shared" si="30"/>
        <v>2857323.500222804</v>
      </c>
      <c r="AM31" s="72"/>
      <c r="AN31" s="72">
        <f t="shared" si="31"/>
        <v>12429468.356412871</v>
      </c>
      <c r="AO31" s="72"/>
      <c r="AR31" s="80"/>
      <c r="AS31" s="80"/>
      <c r="AT31" s="80"/>
      <c r="AU31" s="80"/>
      <c r="AV31" s="80"/>
      <c r="AW31" s="80"/>
      <c r="AX31" s="80"/>
      <c r="AY31" s="80"/>
      <c r="AZ31" s="80"/>
      <c r="BA31" s="80"/>
    </row>
    <row r="32" spans="1:53">
      <c r="A32" s="72">
        <f t="shared" si="2"/>
        <v>5</v>
      </c>
      <c r="B32" s="139">
        <v>0</v>
      </c>
      <c r="C32" s="140">
        <f t="shared" si="19"/>
        <v>0</v>
      </c>
      <c r="D32" s="72">
        <f t="shared" si="3"/>
        <v>9581266.3363708816</v>
      </c>
      <c r="E32" s="72">
        <f t="shared" si="4"/>
        <v>8878191.6831520498</v>
      </c>
      <c r="F32" s="72">
        <f t="shared" si="5"/>
        <v>1584757.2154426407</v>
      </c>
      <c r="G32" s="72">
        <f t="shared" si="20"/>
        <v>1775638.33663041</v>
      </c>
      <c r="H32" s="72">
        <f t="shared" si="6"/>
        <v>-40085.035449431562</v>
      </c>
      <c r="I32" s="72">
        <f t="shared" si="7"/>
        <v>7845713.0351899033</v>
      </c>
      <c r="J32" s="72">
        <f t="shared" si="8"/>
        <v>1775638.33663041</v>
      </c>
      <c r="K32" s="72">
        <f t="shared" si="9"/>
        <v>8713489.685780393</v>
      </c>
      <c r="L32" s="72">
        <f t="shared" si="21"/>
        <v>245720.40913900707</v>
      </c>
      <c r="M32" s="72">
        <f t="shared" si="10"/>
        <v>409534.0152316785</v>
      </c>
      <c r="N32" s="141">
        <v>0</v>
      </c>
      <c r="O32" s="72">
        <f t="shared" si="11"/>
        <v>106538.30019782462</v>
      </c>
      <c r="P32" s="72">
        <f t="shared" si="22"/>
        <v>87563.272228821748</v>
      </c>
      <c r="Q32" s="72">
        <f t="shared" si="12"/>
        <v>12243.217721797972</v>
      </c>
      <c r="R32" s="72">
        <f t="shared" si="13"/>
        <v>94450.649620972385</v>
      </c>
      <c r="S32" s="72">
        <f t="shared" si="14"/>
        <v>2731688.2007705127</v>
      </c>
      <c r="T32" s="72">
        <f t="shared" si="23"/>
        <v>2089626.1809473769</v>
      </c>
      <c r="U32" s="79">
        <f t="shared" si="24"/>
        <v>0.15384260096312055</v>
      </c>
      <c r="V32" s="141">
        <v>0</v>
      </c>
      <c r="W32" s="72">
        <f t="shared" si="25"/>
        <v>5</v>
      </c>
      <c r="X32" s="72">
        <v>0</v>
      </c>
      <c r="Y32" s="72">
        <f t="shared" si="26"/>
        <v>0</v>
      </c>
      <c r="Z32" s="72">
        <f t="shared" si="27"/>
        <v>0</v>
      </c>
      <c r="AA32" s="72">
        <v>0</v>
      </c>
      <c r="AB32" s="72">
        <v>0</v>
      </c>
      <c r="AC32" s="72">
        <f t="shared" si="15"/>
        <v>0</v>
      </c>
      <c r="AD32" s="72">
        <f t="shared" si="15"/>
        <v>0</v>
      </c>
      <c r="AE32" s="72">
        <f t="shared" si="16"/>
        <v>2731688.2007705127</v>
      </c>
      <c r="AF32" s="72">
        <f t="shared" si="17"/>
        <v>0</v>
      </c>
      <c r="AG32" s="72">
        <f t="shared" si="18"/>
        <v>-2731688.2007705127</v>
      </c>
      <c r="AH32" s="72">
        <f t="shared" si="28"/>
        <v>-2731688.2007705127</v>
      </c>
      <c r="AI32" s="78">
        <f t="shared" si="29"/>
        <v>0</v>
      </c>
      <c r="AJ32" s="72"/>
      <c r="AK32" s="72"/>
      <c r="AL32" s="72">
        <f t="shared" si="30"/>
        <v>2677468.534112968</v>
      </c>
      <c r="AM32" s="72"/>
      <c r="AN32" s="72">
        <f t="shared" si="31"/>
        <v>10653830.019782461</v>
      </c>
      <c r="AO32" s="72"/>
      <c r="AR32" s="80"/>
      <c r="AS32" s="80"/>
      <c r="AT32" s="80"/>
      <c r="AU32" s="80"/>
      <c r="AV32" s="80"/>
      <c r="AW32" s="80"/>
      <c r="AX32" s="80"/>
      <c r="AY32" s="80"/>
      <c r="AZ32" s="80"/>
      <c r="BA32" s="80"/>
    </row>
    <row r="33" spans="1:53">
      <c r="A33" s="72">
        <f t="shared" si="2"/>
        <v>6</v>
      </c>
      <c r="B33" s="139">
        <v>0</v>
      </c>
      <c r="C33" s="140">
        <f t="shared" si="19"/>
        <v>0</v>
      </c>
      <c r="D33" s="72">
        <f t="shared" si="3"/>
        <v>7845713.0351899033</v>
      </c>
      <c r="E33" s="72">
        <f t="shared" si="4"/>
        <v>10653830.019782459</v>
      </c>
      <c r="F33" s="72">
        <f t="shared" si="5"/>
        <v>1584757.2154426407</v>
      </c>
      <c r="G33" s="72">
        <f t="shared" si="20"/>
        <v>1775638.33663041</v>
      </c>
      <c r="H33" s="72">
        <f t="shared" si="6"/>
        <v>-40085.035449431562</v>
      </c>
      <c r="I33" s="72">
        <f t="shared" si="7"/>
        <v>6110159.7340089241</v>
      </c>
      <c r="J33" s="72">
        <f t="shared" si="8"/>
        <v>1775638.33663041</v>
      </c>
      <c r="K33" s="72">
        <f t="shared" si="9"/>
        <v>6977936.3845994137</v>
      </c>
      <c r="L33" s="72">
        <f t="shared" si="21"/>
        <v>196777.80604570347</v>
      </c>
      <c r="M33" s="72">
        <f t="shared" si="10"/>
        <v>327963.01007617242</v>
      </c>
      <c r="N33" s="141">
        <v>0</v>
      </c>
      <c r="O33" s="72">
        <f t="shared" si="11"/>
        <v>88781.916831520517</v>
      </c>
      <c r="P33" s="72">
        <f t="shared" si="22"/>
        <v>81876.99945926822</v>
      </c>
      <c r="Q33" s="72">
        <f t="shared" si="12"/>
        <v>9553.8145070380415</v>
      </c>
      <c r="R33" s="72">
        <f t="shared" si="13"/>
        <v>73703.172405521618</v>
      </c>
      <c r="S33" s="72">
        <f t="shared" si="14"/>
        <v>2554295.0559556335</v>
      </c>
      <c r="T33" s="72">
        <f t="shared" si="23"/>
        <v>1827333.8759001552</v>
      </c>
      <c r="U33" s="79">
        <f t="shared" si="24"/>
        <v>0.14385221377923521</v>
      </c>
      <c r="V33" s="141">
        <v>0</v>
      </c>
      <c r="W33" s="72">
        <f t="shared" si="25"/>
        <v>6</v>
      </c>
      <c r="X33" s="72">
        <v>0</v>
      </c>
      <c r="Y33" s="72">
        <f t="shared" si="26"/>
        <v>0</v>
      </c>
      <c r="Z33" s="72">
        <f t="shared" si="27"/>
        <v>0</v>
      </c>
      <c r="AA33" s="72">
        <v>0</v>
      </c>
      <c r="AB33" s="72">
        <v>0</v>
      </c>
      <c r="AC33" s="72">
        <f t="shared" si="15"/>
        <v>0</v>
      </c>
      <c r="AD33" s="72">
        <f t="shared" si="15"/>
        <v>0</v>
      </c>
      <c r="AE33" s="72">
        <f t="shared" si="16"/>
        <v>2554295.0559556335</v>
      </c>
      <c r="AF33" s="72">
        <f t="shared" si="17"/>
        <v>0</v>
      </c>
      <c r="AG33" s="72">
        <f t="shared" si="18"/>
        <v>-2554295.0559556335</v>
      </c>
      <c r="AH33" s="72">
        <f t="shared" si="28"/>
        <v>-2554295.0559556335</v>
      </c>
      <c r="AI33" s="78">
        <f t="shared" si="29"/>
        <v>0</v>
      </c>
      <c r="AJ33" s="72"/>
      <c r="AK33" s="72"/>
      <c r="AL33" s="72">
        <f t="shared" si="30"/>
        <v>2503596.3611192815</v>
      </c>
      <c r="AM33" s="72"/>
      <c r="AN33" s="72">
        <f t="shared" si="31"/>
        <v>8878191.6831520516</v>
      </c>
      <c r="AO33" s="72"/>
      <c r="AR33" s="80"/>
      <c r="AS33" s="80"/>
      <c r="AT33" s="80"/>
      <c r="AU33" s="80"/>
      <c r="AV33" s="80"/>
      <c r="AW33" s="80"/>
      <c r="AX33" s="80"/>
      <c r="AY33" s="80"/>
      <c r="AZ33" s="80"/>
      <c r="BA33" s="80"/>
    </row>
    <row r="34" spans="1:53">
      <c r="A34" s="72">
        <f t="shared" si="2"/>
        <v>7</v>
      </c>
      <c r="B34" s="139">
        <v>0</v>
      </c>
      <c r="C34" s="140">
        <f t="shared" si="19"/>
        <v>0</v>
      </c>
      <c r="D34" s="72">
        <f t="shared" si="3"/>
        <v>6110159.7340089241</v>
      </c>
      <c r="E34" s="72">
        <f t="shared" si="4"/>
        <v>12429468.356412869</v>
      </c>
      <c r="F34" s="72">
        <f t="shared" si="5"/>
        <v>1584757.2154426407</v>
      </c>
      <c r="G34" s="72">
        <f t="shared" si="20"/>
        <v>1775638.33663041</v>
      </c>
      <c r="H34" s="72">
        <f t="shared" si="6"/>
        <v>-40085.035449431562</v>
      </c>
      <c r="I34" s="72">
        <f t="shared" si="7"/>
        <v>4374606.4328279449</v>
      </c>
      <c r="J34" s="72">
        <f t="shared" si="8"/>
        <v>1775638.33663041</v>
      </c>
      <c r="K34" s="72">
        <f t="shared" si="9"/>
        <v>5242383.0834184345</v>
      </c>
      <c r="L34" s="72">
        <f t="shared" si="21"/>
        <v>147835.20295239985</v>
      </c>
      <c r="M34" s="72">
        <f t="shared" si="10"/>
        <v>246392.00492066643</v>
      </c>
      <c r="N34" s="141">
        <v>0</v>
      </c>
      <c r="O34" s="72">
        <f t="shared" si="11"/>
        <v>71025.533465216417</v>
      </c>
      <c r="P34" s="72">
        <f t="shared" si="22"/>
        <v>76190.726689714749</v>
      </c>
      <c r="Q34" s="72">
        <f t="shared" si="12"/>
        <v>6864.4112922781796</v>
      </c>
      <c r="R34" s="72">
        <f t="shared" si="13"/>
        <v>52955.695190071303</v>
      </c>
      <c r="S34" s="72">
        <f t="shared" si="14"/>
        <v>2376901.9111407571</v>
      </c>
      <c r="T34" s="72">
        <f t="shared" si="23"/>
        <v>1590257.5679530301</v>
      </c>
      <c r="U34" s="79">
        <f t="shared" si="24"/>
        <v>0.13386182659535004</v>
      </c>
      <c r="V34" s="141">
        <v>0</v>
      </c>
      <c r="W34" s="72">
        <f t="shared" si="25"/>
        <v>7</v>
      </c>
      <c r="X34" s="72">
        <v>0</v>
      </c>
      <c r="Y34" s="72">
        <f t="shared" si="26"/>
        <v>0</v>
      </c>
      <c r="Z34" s="72">
        <f t="shared" si="27"/>
        <v>0</v>
      </c>
      <c r="AA34" s="72">
        <v>0</v>
      </c>
      <c r="AB34" s="72">
        <v>0</v>
      </c>
      <c r="AC34" s="72">
        <f t="shared" si="15"/>
        <v>0</v>
      </c>
      <c r="AD34" s="72">
        <f t="shared" si="15"/>
        <v>0</v>
      </c>
      <c r="AE34" s="72">
        <f t="shared" si="16"/>
        <v>2376901.9111407571</v>
      </c>
      <c r="AF34" s="72">
        <f t="shared" si="17"/>
        <v>0</v>
      </c>
      <c r="AG34" s="72">
        <f t="shared" si="18"/>
        <v>-2376901.9111407571</v>
      </c>
      <c r="AH34" s="72">
        <f t="shared" si="28"/>
        <v>-2376901.9111407571</v>
      </c>
      <c r="AI34" s="78">
        <f t="shared" si="29"/>
        <v>0</v>
      </c>
      <c r="AJ34" s="72"/>
      <c r="AK34" s="72"/>
      <c r="AL34" s="72">
        <f t="shared" si="30"/>
        <v>2329724.1881255968</v>
      </c>
      <c r="AM34" s="72"/>
      <c r="AN34" s="72">
        <f t="shared" si="31"/>
        <v>7102553.3465216421</v>
      </c>
      <c r="AO34" s="72"/>
      <c r="AR34" s="80"/>
      <c r="AS34" s="80"/>
      <c r="AT34" s="80"/>
      <c r="AU34" s="80"/>
      <c r="AV34" s="80"/>
      <c r="AW34" s="80"/>
      <c r="AX34" s="80"/>
      <c r="AY34" s="80"/>
      <c r="AZ34" s="80"/>
      <c r="BA34" s="80"/>
    </row>
    <row r="35" spans="1:53">
      <c r="A35" s="72">
        <f t="shared" si="2"/>
        <v>8</v>
      </c>
      <c r="B35" s="139">
        <v>0</v>
      </c>
      <c r="C35" s="140">
        <f t="shared" si="19"/>
        <v>0</v>
      </c>
      <c r="D35" s="72">
        <f t="shared" si="3"/>
        <v>4374606.4328279449</v>
      </c>
      <c r="E35" s="72">
        <f t="shared" si="4"/>
        <v>14205106.693043279</v>
      </c>
      <c r="F35" s="72">
        <f t="shared" si="5"/>
        <v>792112.26197082584</v>
      </c>
      <c r="G35" s="72">
        <f t="shared" si="20"/>
        <v>1775638.33663041</v>
      </c>
      <c r="H35" s="72">
        <f t="shared" si="6"/>
        <v>-206540.47567851268</v>
      </c>
      <c r="I35" s="72">
        <f t="shared" si="7"/>
        <v>2805508.5718760476</v>
      </c>
      <c r="J35" s="72">
        <f t="shared" si="8"/>
        <v>1775638.33663041</v>
      </c>
      <c r="K35" s="72">
        <f t="shared" si="9"/>
        <v>3590057.5023519965</v>
      </c>
      <c r="L35" s="72">
        <f t="shared" si="21"/>
        <v>101239.6215663263</v>
      </c>
      <c r="M35" s="72">
        <f t="shared" si="10"/>
        <v>168732.70261054384</v>
      </c>
      <c r="N35" s="141">
        <v>0</v>
      </c>
      <c r="O35" s="72">
        <f t="shared" si="11"/>
        <v>53269.150098912323</v>
      </c>
      <c r="P35" s="72">
        <f t="shared" si="22"/>
        <v>70749.110872888617</v>
      </c>
      <c r="Q35" s="72">
        <f t="shared" si="12"/>
        <v>4304.5752301353396</v>
      </c>
      <c r="R35" s="72">
        <f t="shared" si="13"/>
        <v>33207.767440479925</v>
      </c>
      <c r="S35" s="72">
        <f t="shared" si="14"/>
        <v>2207141.2644496961</v>
      </c>
      <c r="T35" s="72">
        <f t="shared" si="23"/>
        <v>1381006.4599501553</v>
      </c>
      <c r="U35" s="79">
        <f t="shared" si="24"/>
        <v>0.1243012847220983</v>
      </c>
      <c r="V35" s="141">
        <v>0</v>
      </c>
      <c r="W35" s="72">
        <f t="shared" si="25"/>
        <v>8</v>
      </c>
      <c r="X35" s="72">
        <v>0</v>
      </c>
      <c r="Y35" s="72">
        <f t="shared" si="26"/>
        <v>0</v>
      </c>
      <c r="Z35" s="72">
        <f t="shared" si="27"/>
        <v>0</v>
      </c>
      <c r="AA35" s="72">
        <v>0</v>
      </c>
      <c r="AB35" s="72">
        <v>0</v>
      </c>
      <c r="AC35" s="72">
        <f t="shared" si="15"/>
        <v>0</v>
      </c>
      <c r="AD35" s="72">
        <f t="shared" si="15"/>
        <v>0</v>
      </c>
      <c r="AE35" s="72">
        <f t="shared" si="16"/>
        <v>2207141.2644496961</v>
      </c>
      <c r="AF35" s="72">
        <f t="shared" si="17"/>
        <v>0</v>
      </c>
      <c r="AG35" s="72">
        <f t="shared" si="18"/>
        <v>-2207141.2644496961</v>
      </c>
      <c r="AH35" s="72">
        <f t="shared" si="28"/>
        <v>-2207141.2644496961</v>
      </c>
      <c r="AI35" s="78">
        <f t="shared" si="29"/>
        <v>0</v>
      </c>
      <c r="AJ35" s="72"/>
      <c r="AK35" s="72"/>
      <c r="AL35" s="72">
        <f t="shared" si="30"/>
        <v>2163333.0203057202</v>
      </c>
      <c r="AM35" s="72"/>
      <c r="AN35" s="72">
        <f t="shared" si="31"/>
        <v>5326915.0098912325</v>
      </c>
      <c r="AO35" s="72"/>
      <c r="AR35" s="80"/>
      <c r="AS35" s="80"/>
      <c r="AT35" s="80"/>
      <c r="AU35" s="80"/>
      <c r="AV35" s="80"/>
      <c r="AW35" s="80"/>
      <c r="AX35" s="80"/>
      <c r="AY35" s="80"/>
      <c r="AZ35" s="80"/>
      <c r="BA35" s="80"/>
    </row>
    <row r="36" spans="1:53">
      <c r="A36" s="72">
        <f t="shared" si="2"/>
        <v>9</v>
      </c>
      <c r="B36" s="139">
        <v>0</v>
      </c>
      <c r="C36" s="140">
        <f t="shared" si="19"/>
        <v>0</v>
      </c>
      <c r="D36" s="72">
        <f t="shared" si="3"/>
        <v>2805508.5718760476</v>
      </c>
      <c r="E36" s="72">
        <f t="shared" si="4"/>
        <v>15980745.029673688</v>
      </c>
      <c r="F36" s="72">
        <f t="shared" si="5"/>
        <v>0</v>
      </c>
      <c r="G36" s="72">
        <f t="shared" si="20"/>
        <v>1775638.33663041</v>
      </c>
      <c r="H36" s="72">
        <f t="shared" si="6"/>
        <v>-372884.05069238611</v>
      </c>
      <c r="I36" s="72">
        <f t="shared" si="7"/>
        <v>1402754.2859380236</v>
      </c>
      <c r="J36" s="72">
        <f t="shared" si="8"/>
        <v>1775638.33663041</v>
      </c>
      <c r="K36" s="72">
        <f t="shared" si="9"/>
        <v>2104131.4289070358</v>
      </c>
      <c r="L36" s="72">
        <f t="shared" si="21"/>
        <v>59336.506295178413</v>
      </c>
      <c r="M36" s="72">
        <f t="shared" si="10"/>
        <v>98894.177158630686</v>
      </c>
      <c r="N36" s="141">
        <v>0</v>
      </c>
      <c r="O36" s="72">
        <f t="shared" si="11"/>
        <v>35512.766732608223</v>
      </c>
      <c r="P36" s="72">
        <f t="shared" si="22"/>
        <v>65796.644541522051</v>
      </c>
      <c r="Q36" s="72">
        <f t="shared" si="12"/>
        <v>2003.7863985272934</v>
      </c>
      <c r="R36" s="72">
        <f t="shared" si="13"/>
        <v>15458.266882374628</v>
      </c>
      <c r="S36" s="72">
        <f t="shared" si="14"/>
        <v>2052640.4846392511</v>
      </c>
      <c r="T36" s="72">
        <f t="shared" si="23"/>
        <v>1201123.982788966</v>
      </c>
      <c r="U36" s="79">
        <f t="shared" si="24"/>
        <v>0.11560014459557694</v>
      </c>
      <c r="V36" s="141">
        <v>0</v>
      </c>
      <c r="W36" s="72">
        <f t="shared" si="25"/>
        <v>9</v>
      </c>
      <c r="X36" s="72">
        <v>0</v>
      </c>
      <c r="Y36" s="72">
        <f t="shared" si="26"/>
        <v>0</v>
      </c>
      <c r="Z36" s="72">
        <f t="shared" si="27"/>
        <v>0</v>
      </c>
      <c r="AA36" s="72">
        <v>0</v>
      </c>
      <c r="AB36" s="72">
        <v>0</v>
      </c>
      <c r="AC36" s="72">
        <f t="shared" si="15"/>
        <v>0</v>
      </c>
      <c r="AD36" s="72">
        <f t="shared" si="15"/>
        <v>0</v>
      </c>
      <c r="AE36" s="72">
        <f t="shared" si="16"/>
        <v>2052640.4846392511</v>
      </c>
      <c r="AF36" s="72">
        <f t="shared" si="17"/>
        <v>0</v>
      </c>
      <c r="AG36" s="72">
        <f t="shared" si="18"/>
        <v>-2052640.4846392511</v>
      </c>
      <c r="AH36" s="72">
        <f t="shared" si="28"/>
        <v>-2052640.4846392511</v>
      </c>
      <c r="AI36" s="78">
        <f t="shared" si="29"/>
        <v>0</v>
      </c>
      <c r="AJ36" s="72"/>
      <c r="AK36" s="72"/>
      <c r="AL36" s="72">
        <f t="shared" si="30"/>
        <v>2011898.8352762202</v>
      </c>
      <c r="AM36" s="72"/>
      <c r="AN36" s="72">
        <f t="shared" si="31"/>
        <v>3551276.6732608224</v>
      </c>
      <c r="AO36" s="72"/>
      <c r="AR36" s="80"/>
      <c r="AS36" s="80"/>
      <c r="AT36" s="80"/>
      <c r="AU36" s="80"/>
      <c r="AV36" s="80"/>
      <c r="AW36" s="80"/>
      <c r="AX36" s="80"/>
      <c r="AY36" s="80"/>
      <c r="AZ36" s="80"/>
      <c r="BA36" s="80"/>
    </row>
    <row r="37" spans="1:53">
      <c r="A37" s="72">
        <f t="shared" si="2"/>
        <v>10</v>
      </c>
      <c r="B37" s="139">
        <v>0</v>
      </c>
      <c r="C37" s="140">
        <f t="shared" si="19"/>
        <v>0</v>
      </c>
      <c r="D37" s="72">
        <f t="shared" si="3"/>
        <v>1402754.2859380236</v>
      </c>
      <c r="E37" s="72">
        <f t="shared" si="4"/>
        <v>17756383.3663041</v>
      </c>
      <c r="F37" s="72">
        <f t="shared" si="5"/>
        <v>0</v>
      </c>
      <c r="G37" s="72">
        <f t="shared" si="20"/>
        <v>1775638.33663041</v>
      </c>
      <c r="H37" s="72">
        <f t="shared" si="6"/>
        <v>-372884.05069238611</v>
      </c>
      <c r="I37" s="72">
        <f t="shared" si="7"/>
        <v>0</v>
      </c>
      <c r="J37" s="72">
        <f t="shared" si="8"/>
        <v>1775638.33663041</v>
      </c>
      <c r="K37" s="72">
        <f t="shared" si="9"/>
        <v>701377.14296901179</v>
      </c>
      <c r="L37" s="72">
        <f t="shared" si="21"/>
        <v>19778.835431726133</v>
      </c>
      <c r="M37" s="72">
        <f t="shared" si="10"/>
        <v>32964.725719543552</v>
      </c>
      <c r="N37" s="141">
        <v>0</v>
      </c>
      <c r="O37" s="72">
        <f t="shared" si="11"/>
        <v>17756.383366304126</v>
      </c>
      <c r="P37" s="72">
        <f t="shared" si="22"/>
        <v>61088.670742887742</v>
      </c>
      <c r="Q37" s="72">
        <f t="shared" si="12"/>
        <v>-167.52235516303696</v>
      </c>
      <c r="R37" s="72">
        <f t="shared" si="13"/>
        <v>-1292.3559501039865</v>
      </c>
      <c r="S37" s="72">
        <f t="shared" si="14"/>
        <v>1905767.0735856048</v>
      </c>
      <c r="T37" s="72">
        <f t="shared" si="23"/>
        <v>1042927.5406760195</v>
      </c>
      <c r="U37" s="79">
        <f t="shared" si="24"/>
        <v>0.10732856090515241</v>
      </c>
      <c r="V37" s="141">
        <v>0</v>
      </c>
      <c r="W37" s="72">
        <f t="shared" si="25"/>
        <v>10</v>
      </c>
      <c r="X37" s="72">
        <v>0</v>
      </c>
      <c r="Y37" s="72">
        <f t="shared" si="26"/>
        <v>0</v>
      </c>
      <c r="Z37" s="72">
        <f t="shared" si="27"/>
        <v>0</v>
      </c>
      <c r="AA37" s="72">
        <v>0</v>
      </c>
      <c r="AB37" s="72">
        <v>0</v>
      </c>
      <c r="AC37" s="72">
        <f t="shared" si="15"/>
        <v>0</v>
      </c>
      <c r="AD37" s="72">
        <f t="shared" si="15"/>
        <v>0</v>
      </c>
      <c r="AE37" s="72">
        <f t="shared" si="16"/>
        <v>1905767.0735856048</v>
      </c>
      <c r="AF37" s="72">
        <f t="shared" si="17"/>
        <v>0</v>
      </c>
      <c r="AG37" s="72">
        <f t="shared" si="18"/>
        <v>-1905767.0735856048</v>
      </c>
      <c r="AH37" s="72">
        <f t="shared" si="28"/>
        <v>-1905767.0735856048</v>
      </c>
      <c r="AI37" s="78">
        <f t="shared" si="29"/>
        <v>0</v>
      </c>
      <c r="AJ37" s="72"/>
      <c r="AK37" s="72"/>
      <c r="AL37" s="72">
        <f t="shared" si="30"/>
        <v>1867940.6278632891</v>
      </c>
      <c r="AM37" s="72"/>
      <c r="AN37" s="72">
        <f t="shared" si="31"/>
        <v>1775638.3366304124</v>
      </c>
      <c r="AO37" s="72"/>
      <c r="AR37" s="80"/>
      <c r="AS37" s="80"/>
      <c r="AT37" s="80"/>
      <c r="AU37" s="80"/>
      <c r="AV37" s="80"/>
      <c r="AW37" s="80"/>
      <c r="AX37" s="80"/>
      <c r="AY37" s="80"/>
      <c r="AZ37" s="80"/>
      <c r="BA37" s="80"/>
    </row>
    <row r="38" spans="1:53">
      <c r="A38" s="72">
        <f t="shared" si="2"/>
        <v>11</v>
      </c>
      <c r="B38" s="139">
        <v>0</v>
      </c>
      <c r="C38" s="140">
        <f t="shared" si="19"/>
        <v>0</v>
      </c>
      <c r="D38" s="72">
        <f t="shared" si="3"/>
        <v>0</v>
      </c>
      <c r="E38" s="72">
        <f t="shared" si="4"/>
        <v>17756383.3663041</v>
      </c>
      <c r="F38" s="72">
        <f t="shared" si="5"/>
        <v>0</v>
      </c>
      <c r="G38" s="72">
        <f t="shared" si="20"/>
        <v>0</v>
      </c>
      <c r="H38" s="72">
        <f t="shared" si="6"/>
        <v>0</v>
      </c>
      <c r="I38" s="72">
        <f t="shared" si="7"/>
        <v>0</v>
      </c>
      <c r="J38" s="72">
        <f t="shared" si="8"/>
        <v>0</v>
      </c>
      <c r="K38" s="72">
        <f t="shared" si="9"/>
        <v>0</v>
      </c>
      <c r="L38" s="72">
        <f t="shared" si="21"/>
        <v>0</v>
      </c>
      <c r="M38" s="72">
        <f t="shared" si="10"/>
        <v>0</v>
      </c>
      <c r="N38" s="141">
        <v>0</v>
      </c>
      <c r="O38" s="72">
        <f t="shared" si="11"/>
        <v>2.3283064365386964E-11</v>
      </c>
      <c r="P38" s="72">
        <f t="shared" si="22"/>
        <v>7.6632712710308751E-13</v>
      </c>
      <c r="Q38" s="72">
        <f t="shared" si="12"/>
        <v>-1.6350531950592991E-14</v>
      </c>
      <c r="R38" s="72">
        <f t="shared" si="13"/>
        <v>-1.2613664148375422E-13</v>
      </c>
      <c r="S38" s="72">
        <f t="shared" si="14"/>
        <v>2.3906904319055706E-11</v>
      </c>
      <c r="T38" s="72">
        <f t="shared" si="23"/>
        <v>1.223536779394104E-11</v>
      </c>
      <c r="U38" s="79">
        <f t="shared" si="24"/>
        <v>1.3463836540285178E-18</v>
      </c>
      <c r="V38" s="141">
        <v>0</v>
      </c>
      <c r="W38" s="72">
        <f t="shared" si="25"/>
        <v>11</v>
      </c>
      <c r="X38" s="72">
        <v>0</v>
      </c>
      <c r="Y38" s="72">
        <f t="shared" si="26"/>
        <v>0</v>
      </c>
      <c r="Z38" s="72">
        <f t="shared" si="27"/>
        <v>0</v>
      </c>
      <c r="AA38" s="72">
        <v>0</v>
      </c>
      <c r="AB38" s="72">
        <v>0</v>
      </c>
      <c r="AC38" s="72">
        <f t="shared" si="15"/>
        <v>0</v>
      </c>
      <c r="AD38" s="72">
        <f t="shared" si="15"/>
        <v>0</v>
      </c>
      <c r="AE38" s="72">
        <f t="shared" si="16"/>
        <v>2.3906904319055706E-11</v>
      </c>
      <c r="AF38" s="72">
        <f t="shared" si="17"/>
        <v>0</v>
      </c>
      <c r="AG38" s="72">
        <f t="shared" si="18"/>
        <v>-2.3906904319055706E-11</v>
      </c>
      <c r="AH38" s="72">
        <f t="shared" si="28"/>
        <v>-2.3906904319055706E-11</v>
      </c>
      <c r="AI38" s="78">
        <f t="shared" si="29"/>
        <v>0</v>
      </c>
      <c r="AJ38" s="72"/>
      <c r="AK38" s="72"/>
      <c r="AL38" s="72">
        <f t="shared" si="30"/>
        <v>2.3432390286807297E-11</v>
      </c>
      <c r="AM38" s="72"/>
      <c r="AN38" s="72">
        <f t="shared" si="31"/>
        <v>2.3283064365386963E-9</v>
      </c>
      <c r="AO38" s="72"/>
      <c r="AR38" s="80"/>
      <c r="AS38" s="80"/>
      <c r="AT38" s="80"/>
      <c r="AU38" s="80"/>
      <c r="AV38" s="80"/>
      <c r="AW38" s="80"/>
      <c r="AX38" s="80"/>
      <c r="AY38" s="80"/>
      <c r="AZ38" s="80"/>
      <c r="BA38" s="80"/>
    </row>
    <row r="39" spans="1:53">
      <c r="A39" s="72">
        <f t="shared" si="2"/>
        <v>12</v>
      </c>
      <c r="B39" s="139">
        <v>0</v>
      </c>
      <c r="C39" s="140">
        <f t="shared" si="19"/>
        <v>0</v>
      </c>
      <c r="D39" s="72">
        <f t="shared" si="3"/>
        <v>0</v>
      </c>
      <c r="E39" s="72">
        <f t="shared" si="4"/>
        <v>17756383.3663041</v>
      </c>
      <c r="F39" s="72">
        <f t="shared" si="5"/>
        <v>0</v>
      </c>
      <c r="G39" s="72">
        <f t="shared" si="20"/>
        <v>0</v>
      </c>
      <c r="H39" s="72">
        <f t="shared" si="6"/>
        <v>0</v>
      </c>
      <c r="I39" s="72">
        <f t="shared" si="7"/>
        <v>0</v>
      </c>
      <c r="J39" s="72">
        <f t="shared" si="8"/>
        <v>0</v>
      </c>
      <c r="K39" s="72">
        <f t="shared" si="9"/>
        <v>0</v>
      </c>
      <c r="L39" s="72">
        <f t="shared" si="21"/>
        <v>0</v>
      </c>
      <c r="M39" s="72">
        <f t="shared" si="10"/>
        <v>0</v>
      </c>
      <c r="N39" s="141">
        <v>0</v>
      </c>
      <c r="O39" s="72">
        <f t="shared" si="11"/>
        <v>2.3283064365386964E-11</v>
      </c>
      <c r="P39" s="72">
        <f t="shared" si="22"/>
        <v>7.6632712710308751E-13</v>
      </c>
      <c r="Q39" s="72">
        <f t="shared" si="12"/>
        <v>-1.6350531950592991E-14</v>
      </c>
      <c r="R39" s="72">
        <f t="shared" si="13"/>
        <v>-1.2613664148375422E-13</v>
      </c>
      <c r="S39" s="72">
        <f t="shared" si="14"/>
        <v>2.3906904319055706E-11</v>
      </c>
      <c r="T39" s="72">
        <f t="shared" si="23"/>
        <v>1.1442644283283712E-11</v>
      </c>
      <c r="U39" s="79">
        <f t="shared" si="24"/>
        <v>1.3463836540285178E-18</v>
      </c>
      <c r="V39" s="141">
        <v>0</v>
      </c>
      <c r="W39" s="72">
        <f t="shared" si="25"/>
        <v>12</v>
      </c>
      <c r="X39" s="72">
        <v>0</v>
      </c>
      <c r="Y39" s="72">
        <f t="shared" si="26"/>
        <v>0</v>
      </c>
      <c r="Z39" s="72">
        <f t="shared" si="27"/>
        <v>0</v>
      </c>
      <c r="AA39" s="72">
        <v>0</v>
      </c>
      <c r="AB39" s="72">
        <v>0</v>
      </c>
      <c r="AC39" s="72">
        <f t="shared" si="15"/>
        <v>0</v>
      </c>
      <c r="AD39" s="72">
        <f t="shared" si="15"/>
        <v>0</v>
      </c>
      <c r="AE39" s="72">
        <f t="shared" si="16"/>
        <v>2.3906904319055706E-11</v>
      </c>
      <c r="AF39" s="72">
        <f t="shared" si="17"/>
        <v>0</v>
      </c>
      <c r="AG39" s="72">
        <f t="shared" si="18"/>
        <v>-2.3906904319055706E-11</v>
      </c>
      <c r="AH39" s="72">
        <f t="shared" si="28"/>
        <v>-2.3906904319055706E-11</v>
      </c>
      <c r="AI39" s="78">
        <f t="shared" si="29"/>
        <v>0</v>
      </c>
      <c r="AJ39" s="72"/>
      <c r="AK39" s="72"/>
      <c r="AL39" s="72">
        <f t="shared" si="30"/>
        <v>2.3432390286807297E-11</v>
      </c>
      <c r="AM39" s="72"/>
      <c r="AN39" s="72">
        <f t="shared" si="31"/>
        <v>2.3283064365386963E-9</v>
      </c>
      <c r="AO39" s="72"/>
      <c r="AR39" s="80"/>
      <c r="AS39" s="80"/>
      <c r="AT39" s="80"/>
      <c r="AU39" s="80"/>
      <c r="AV39" s="80"/>
      <c r="AW39" s="80"/>
      <c r="AX39" s="80"/>
      <c r="AY39" s="80"/>
      <c r="AZ39" s="80"/>
      <c r="BA39" s="80"/>
    </row>
    <row r="40" spans="1:53">
      <c r="A40" s="72">
        <f t="shared" si="2"/>
        <v>13</v>
      </c>
      <c r="B40" s="139">
        <v>0</v>
      </c>
      <c r="C40" s="140">
        <f t="shared" si="19"/>
        <v>0</v>
      </c>
      <c r="D40" s="72">
        <f t="shared" si="3"/>
        <v>0</v>
      </c>
      <c r="E40" s="72">
        <f t="shared" si="4"/>
        <v>17756383.3663041</v>
      </c>
      <c r="F40" s="72">
        <f t="shared" si="5"/>
        <v>0</v>
      </c>
      <c r="G40" s="72">
        <f t="shared" si="20"/>
        <v>0</v>
      </c>
      <c r="H40" s="72">
        <f t="shared" si="6"/>
        <v>0</v>
      </c>
      <c r="I40" s="72">
        <f t="shared" si="7"/>
        <v>0</v>
      </c>
      <c r="J40" s="72">
        <f t="shared" si="8"/>
        <v>0</v>
      </c>
      <c r="K40" s="72">
        <f t="shared" si="9"/>
        <v>0</v>
      </c>
      <c r="L40" s="72">
        <f t="shared" si="21"/>
        <v>0</v>
      </c>
      <c r="M40" s="72">
        <f t="shared" si="10"/>
        <v>0</v>
      </c>
      <c r="N40" s="141">
        <v>0</v>
      </c>
      <c r="O40" s="72">
        <f t="shared" si="11"/>
        <v>2.3283064365386964E-11</v>
      </c>
      <c r="P40" s="72">
        <f t="shared" si="22"/>
        <v>7.6632712710308751E-13</v>
      </c>
      <c r="Q40" s="72">
        <f t="shared" si="12"/>
        <v>-1.6350531950592991E-14</v>
      </c>
      <c r="R40" s="72">
        <f t="shared" si="13"/>
        <v>-1.2613664148375422E-13</v>
      </c>
      <c r="S40" s="72">
        <f t="shared" si="14"/>
        <v>2.3906904319055706E-11</v>
      </c>
      <c r="T40" s="72">
        <f t="shared" si="23"/>
        <v>1.0701280942171925E-11</v>
      </c>
      <c r="U40" s="79">
        <f t="shared" si="24"/>
        <v>1.3463836540285178E-18</v>
      </c>
      <c r="V40" s="141">
        <v>0</v>
      </c>
      <c r="W40" s="72">
        <f t="shared" si="25"/>
        <v>13</v>
      </c>
      <c r="X40" s="72">
        <v>0</v>
      </c>
      <c r="Y40" s="72">
        <f t="shared" si="26"/>
        <v>0</v>
      </c>
      <c r="Z40" s="72">
        <f t="shared" si="27"/>
        <v>0</v>
      </c>
      <c r="AA40" s="72">
        <v>0</v>
      </c>
      <c r="AB40" s="72">
        <v>0</v>
      </c>
      <c r="AC40" s="72">
        <f t="shared" si="15"/>
        <v>0</v>
      </c>
      <c r="AD40" s="72">
        <f t="shared" si="15"/>
        <v>0</v>
      </c>
      <c r="AE40" s="72">
        <f t="shared" si="16"/>
        <v>2.3906904319055706E-11</v>
      </c>
      <c r="AF40" s="72">
        <f t="shared" si="17"/>
        <v>0</v>
      </c>
      <c r="AG40" s="72">
        <f t="shared" si="18"/>
        <v>-2.3906904319055706E-11</v>
      </c>
      <c r="AH40" s="72">
        <f t="shared" si="28"/>
        <v>-2.3906904319055706E-11</v>
      </c>
      <c r="AI40" s="78">
        <f t="shared" si="29"/>
        <v>0</v>
      </c>
      <c r="AJ40" s="72"/>
      <c r="AK40" s="72"/>
      <c r="AL40" s="72">
        <f t="shared" si="30"/>
        <v>2.3432390286807297E-11</v>
      </c>
      <c r="AM40" s="72"/>
      <c r="AN40" s="72">
        <f t="shared" si="31"/>
        <v>2.3283064365386963E-9</v>
      </c>
      <c r="AO40" s="72"/>
      <c r="AR40" s="80"/>
      <c r="AS40" s="80"/>
      <c r="AT40" s="80"/>
      <c r="AU40" s="80"/>
      <c r="AV40" s="80"/>
      <c r="AW40" s="80"/>
      <c r="AX40" s="80"/>
      <c r="AY40" s="80"/>
      <c r="AZ40" s="80"/>
      <c r="BA40" s="80"/>
    </row>
    <row r="41" spans="1:53">
      <c r="A41" s="72">
        <f t="shared" si="2"/>
        <v>14</v>
      </c>
      <c r="B41" s="139">
        <v>0</v>
      </c>
      <c r="C41" s="140">
        <f t="shared" si="19"/>
        <v>0</v>
      </c>
      <c r="D41" s="72">
        <f t="shared" si="3"/>
        <v>0</v>
      </c>
      <c r="E41" s="72">
        <f t="shared" si="4"/>
        <v>17756383.3663041</v>
      </c>
      <c r="F41" s="72">
        <f t="shared" si="5"/>
        <v>0</v>
      </c>
      <c r="G41" s="72">
        <f t="shared" si="20"/>
        <v>0</v>
      </c>
      <c r="H41" s="72">
        <f t="shared" si="6"/>
        <v>0</v>
      </c>
      <c r="I41" s="72">
        <f t="shared" si="7"/>
        <v>0</v>
      </c>
      <c r="J41" s="72">
        <f t="shared" si="8"/>
        <v>0</v>
      </c>
      <c r="K41" s="72">
        <f t="shared" si="9"/>
        <v>0</v>
      </c>
      <c r="L41" s="72">
        <f t="shared" si="21"/>
        <v>0</v>
      </c>
      <c r="M41" s="72">
        <f t="shared" si="10"/>
        <v>0</v>
      </c>
      <c r="N41" s="141">
        <v>0</v>
      </c>
      <c r="O41" s="72">
        <f t="shared" si="11"/>
        <v>2.3283064365386964E-11</v>
      </c>
      <c r="P41" s="72">
        <f t="shared" si="22"/>
        <v>7.6632712710308751E-13</v>
      </c>
      <c r="Q41" s="72">
        <f t="shared" si="12"/>
        <v>-1.6350531950592991E-14</v>
      </c>
      <c r="R41" s="72">
        <f t="shared" si="13"/>
        <v>-1.2613664148375422E-13</v>
      </c>
      <c r="S41" s="72">
        <f t="shared" si="14"/>
        <v>2.3906904319055706E-11</v>
      </c>
      <c r="T41" s="72">
        <f t="shared" si="23"/>
        <v>1.0007950170275575E-11</v>
      </c>
      <c r="U41" s="79">
        <f t="shared" si="24"/>
        <v>1.3463836540285178E-18</v>
      </c>
      <c r="V41" s="141">
        <v>0</v>
      </c>
      <c r="W41" s="72">
        <f t="shared" si="25"/>
        <v>14</v>
      </c>
      <c r="X41" s="72">
        <v>0</v>
      </c>
      <c r="Y41" s="72">
        <f t="shared" si="26"/>
        <v>0</v>
      </c>
      <c r="Z41" s="72">
        <f t="shared" si="27"/>
        <v>0</v>
      </c>
      <c r="AA41" s="72">
        <v>0</v>
      </c>
      <c r="AB41" s="72">
        <v>0</v>
      </c>
      <c r="AC41" s="72">
        <f t="shared" si="15"/>
        <v>0</v>
      </c>
      <c r="AD41" s="72">
        <f t="shared" si="15"/>
        <v>0</v>
      </c>
      <c r="AE41" s="72">
        <f t="shared" si="16"/>
        <v>2.3906904319055706E-11</v>
      </c>
      <c r="AF41" s="72">
        <f t="shared" si="17"/>
        <v>0</v>
      </c>
      <c r="AG41" s="72">
        <f t="shared" si="18"/>
        <v>-2.3906904319055706E-11</v>
      </c>
      <c r="AH41" s="72">
        <f t="shared" si="28"/>
        <v>-2.3906904319055706E-11</v>
      </c>
      <c r="AI41" s="78">
        <f t="shared" si="29"/>
        <v>0</v>
      </c>
      <c r="AJ41" s="72"/>
      <c r="AK41" s="72"/>
      <c r="AL41" s="72">
        <f t="shared" si="30"/>
        <v>2.3432390286807297E-11</v>
      </c>
      <c r="AM41" s="72"/>
      <c r="AN41" s="72">
        <f t="shared" si="31"/>
        <v>2.3283064365386963E-9</v>
      </c>
      <c r="AO41" s="72"/>
      <c r="AR41" s="80"/>
      <c r="AS41" s="80"/>
      <c r="AT41" s="80"/>
      <c r="AU41" s="80"/>
      <c r="AV41" s="80"/>
      <c r="AW41" s="80"/>
      <c r="AX41" s="80"/>
      <c r="AY41" s="80"/>
      <c r="AZ41" s="80"/>
      <c r="BA41" s="80"/>
    </row>
    <row r="42" spans="1:53">
      <c r="A42" s="72">
        <f t="shared" si="2"/>
        <v>15</v>
      </c>
      <c r="B42" s="139">
        <v>0</v>
      </c>
      <c r="C42" s="140">
        <f t="shared" si="19"/>
        <v>0</v>
      </c>
      <c r="D42" s="72">
        <f t="shared" si="3"/>
        <v>0</v>
      </c>
      <c r="E42" s="72">
        <f t="shared" si="4"/>
        <v>17756383.3663041</v>
      </c>
      <c r="F42" s="72">
        <f t="shared" si="5"/>
        <v>0</v>
      </c>
      <c r="G42" s="72">
        <f t="shared" si="20"/>
        <v>0</v>
      </c>
      <c r="H42" s="72">
        <f t="shared" si="6"/>
        <v>0</v>
      </c>
      <c r="I42" s="72">
        <f t="shared" si="7"/>
        <v>0</v>
      </c>
      <c r="J42" s="72">
        <f t="shared" si="8"/>
        <v>0</v>
      </c>
      <c r="K42" s="72">
        <f t="shared" si="9"/>
        <v>0</v>
      </c>
      <c r="L42" s="72">
        <f t="shared" si="21"/>
        <v>0</v>
      </c>
      <c r="M42" s="72">
        <f t="shared" si="10"/>
        <v>0</v>
      </c>
      <c r="N42" s="141">
        <v>0</v>
      </c>
      <c r="O42" s="72">
        <f t="shared" si="11"/>
        <v>2.3283064365386964E-11</v>
      </c>
      <c r="P42" s="72">
        <f t="shared" si="22"/>
        <v>7.6632712710308751E-13</v>
      </c>
      <c r="Q42" s="72">
        <f t="shared" si="12"/>
        <v>-1.6350531950592991E-14</v>
      </c>
      <c r="R42" s="72">
        <f t="shared" si="13"/>
        <v>-1.2613664148375422E-13</v>
      </c>
      <c r="S42" s="72">
        <f t="shared" si="14"/>
        <v>2.3906904319055706E-11</v>
      </c>
      <c r="T42" s="72">
        <f t="shared" si="23"/>
        <v>9.3595399608666554E-12</v>
      </c>
      <c r="U42" s="79">
        <f t="shared" si="24"/>
        <v>1.3463836540285178E-18</v>
      </c>
      <c r="V42" s="141">
        <v>0</v>
      </c>
      <c r="W42" s="72">
        <f t="shared" si="25"/>
        <v>15</v>
      </c>
      <c r="X42" s="72">
        <v>0</v>
      </c>
      <c r="Y42" s="72">
        <f t="shared" si="26"/>
        <v>0</v>
      </c>
      <c r="Z42" s="72">
        <f t="shared" si="27"/>
        <v>0</v>
      </c>
      <c r="AA42" s="72">
        <v>0</v>
      </c>
      <c r="AB42" s="72">
        <v>0</v>
      </c>
      <c r="AC42" s="72">
        <f t="shared" si="15"/>
        <v>0</v>
      </c>
      <c r="AD42" s="72">
        <f t="shared" si="15"/>
        <v>0</v>
      </c>
      <c r="AE42" s="72">
        <f t="shared" si="16"/>
        <v>2.3906904319055706E-11</v>
      </c>
      <c r="AF42" s="72">
        <f t="shared" si="17"/>
        <v>0</v>
      </c>
      <c r="AG42" s="72">
        <f t="shared" si="18"/>
        <v>-2.3906904319055706E-11</v>
      </c>
      <c r="AH42" s="72">
        <f t="shared" si="28"/>
        <v>-2.3906904319055706E-11</v>
      </c>
      <c r="AI42" s="78">
        <f t="shared" si="29"/>
        <v>0</v>
      </c>
      <c r="AJ42" s="72"/>
      <c r="AK42" s="72"/>
      <c r="AL42" s="72">
        <f t="shared" si="30"/>
        <v>2.3432390286807297E-11</v>
      </c>
      <c r="AM42" s="72"/>
      <c r="AN42" s="72">
        <f t="shared" si="31"/>
        <v>2.3283064365386963E-9</v>
      </c>
      <c r="AO42" s="72"/>
      <c r="AR42" s="80"/>
      <c r="AS42" s="80"/>
      <c r="AT42" s="80"/>
      <c r="AU42" s="80"/>
      <c r="AV42" s="80"/>
      <c r="AW42" s="80"/>
      <c r="AX42" s="80"/>
      <c r="AY42" s="80"/>
      <c r="AZ42" s="80"/>
      <c r="BA42" s="80"/>
    </row>
    <row r="43" spans="1:53">
      <c r="A43" s="72">
        <f t="shared" si="2"/>
        <v>16</v>
      </c>
      <c r="B43" s="139">
        <v>0</v>
      </c>
      <c r="C43" s="140">
        <f t="shared" si="19"/>
        <v>0</v>
      </c>
      <c r="D43" s="72">
        <f t="shared" si="3"/>
        <v>0</v>
      </c>
      <c r="E43" s="72">
        <f t="shared" si="4"/>
        <v>17756383.3663041</v>
      </c>
      <c r="F43" s="72">
        <f t="shared" si="5"/>
        <v>0</v>
      </c>
      <c r="G43" s="72">
        <f t="shared" si="20"/>
        <v>0</v>
      </c>
      <c r="H43" s="72">
        <f t="shared" si="6"/>
        <v>0</v>
      </c>
      <c r="I43" s="72">
        <f t="shared" si="7"/>
        <v>0</v>
      </c>
      <c r="J43" s="72">
        <f t="shared" si="8"/>
        <v>0</v>
      </c>
      <c r="K43" s="72">
        <f t="shared" si="9"/>
        <v>0</v>
      </c>
      <c r="L43" s="72">
        <f t="shared" si="21"/>
        <v>0</v>
      </c>
      <c r="M43" s="72">
        <f t="shared" si="10"/>
        <v>0</v>
      </c>
      <c r="N43" s="141">
        <v>0</v>
      </c>
      <c r="O43" s="72">
        <f t="shared" si="11"/>
        <v>2.3283064365386964E-11</v>
      </c>
      <c r="P43" s="72">
        <f t="shared" si="22"/>
        <v>7.6632712710308751E-13</v>
      </c>
      <c r="Q43" s="72">
        <f t="shared" si="12"/>
        <v>-1.6350531950592991E-14</v>
      </c>
      <c r="R43" s="72">
        <f t="shared" si="13"/>
        <v>-1.2613664148375422E-13</v>
      </c>
      <c r="S43" s="72">
        <f t="shared" si="14"/>
        <v>2.3906904319055706E-11</v>
      </c>
      <c r="T43" s="72">
        <f t="shared" si="23"/>
        <v>8.753139932614958E-12</v>
      </c>
      <c r="U43" s="79">
        <f t="shared" si="24"/>
        <v>1.3463836540285178E-18</v>
      </c>
      <c r="V43" s="141">
        <v>0</v>
      </c>
      <c r="W43" s="72">
        <f t="shared" si="25"/>
        <v>16</v>
      </c>
      <c r="X43" s="72">
        <v>0</v>
      </c>
      <c r="Y43" s="72">
        <f t="shared" si="26"/>
        <v>0</v>
      </c>
      <c r="Z43" s="72">
        <f t="shared" si="27"/>
        <v>0</v>
      </c>
      <c r="AA43" s="72">
        <v>0</v>
      </c>
      <c r="AB43" s="72">
        <v>0</v>
      </c>
      <c r="AC43" s="72">
        <f t="shared" si="15"/>
        <v>0</v>
      </c>
      <c r="AD43" s="72">
        <f t="shared" si="15"/>
        <v>0</v>
      </c>
      <c r="AE43" s="72">
        <f t="shared" si="16"/>
        <v>2.3906904319055706E-11</v>
      </c>
      <c r="AF43" s="72">
        <f t="shared" si="17"/>
        <v>0</v>
      </c>
      <c r="AG43" s="72">
        <f t="shared" si="18"/>
        <v>-2.3906904319055706E-11</v>
      </c>
      <c r="AH43" s="72">
        <f t="shared" si="28"/>
        <v>-2.3906904319055706E-11</v>
      </c>
      <c r="AI43" s="78">
        <f t="shared" si="29"/>
        <v>0</v>
      </c>
      <c r="AJ43" s="72"/>
      <c r="AK43" s="72"/>
      <c r="AL43" s="72">
        <f t="shared" si="30"/>
        <v>2.3432390286807297E-11</v>
      </c>
      <c r="AM43" s="72"/>
      <c r="AN43" s="72">
        <f t="shared" si="31"/>
        <v>2.3283064365386963E-9</v>
      </c>
      <c r="AO43" s="72"/>
      <c r="AR43" s="80"/>
      <c r="AS43" s="80"/>
      <c r="AT43" s="80"/>
      <c r="AU43" s="80"/>
      <c r="AV43" s="80"/>
      <c r="AW43" s="80"/>
      <c r="AX43" s="80"/>
      <c r="AY43" s="80"/>
      <c r="AZ43" s="80"/>
      <c r="BA43" s="80"/>
    </row>
    <row r="44" spans="1:53">
      <c r="A44" s="72">
        <f t="shared" si="2"/>
        <v>17</v>
      </c>
      <c r="B44" s="139">
        <v>0</v>
      </c>
      <c r="C44" s="140">
        <f t="shared" si="19"/>
        <v>0</v>
      </c>
      <c r="D44" s="72">
        <f t="shared" si="3"/>
        <v>0</v>
      </c>
      <c r="E44" s="72">
        <f t="shared" si="4"/>
        <v>17756383.3663041</v>
      </c>
      <c r="F44" s="72">
        <f t="shared" si="5"/>
        <v>0</v>
      </c>
      <c r="G44" s="72">
        <f t="shared" si="20"/>
        <v>0</v>
      </c>
      <c r="H44" s="72">
        <f t="shared" si="6"/>
        <v>0</v>
      </c>
      <c r="I44" s="72">
        <f t="shared" si="7"/>
        <v>0</v>
      </c>
      <c r="J44" s="72">
        <f t="shared" si="8"/>
        <v>0</v>
      </c>
      <c r="K44" s="72">
        <f>(+I44+D44)/2</f>
        <v>0</v>
      </c>
      <c r="L44" s="72">
        <f t="shared" si="21"/>
        <v>0</v>
      </c>
      <c r="M44" s="72">
        <f t="shared" si="10"/>
        <v>0</v>
      </c>
      <c r="N44" s="141">
        <v>0</v>
      </c>
      <c r="O44" s="72">
        <f t="shared" si="11"/>
        <v>2.3283064365386964E-11</v>
      </c>
      <c r="P44" s="72">
        <f t="shared" si="22"/>
        <v>7.6632712710308751E-13</v>
      </c>
      <c r="Q44" s="72">
        <f t="shared" si="12"/>
        <v>-1.6350531950592991E-14</v>
      </c>
      <c r="R44" s="72">
        <f>(+AL44-(G44+L44+N44+O44+P44+Q44))*$D$2</f>
        <v>-1.2613664148375422E-13</v>
      </c>
      <c r="S44" s="72">
        <f t="shared" si="14"/>
        <v>2.3906904319055706E-11</v>
      </c>
      <c r="T44" s="72">
        <f t="shared" si="23"/>
        <v>8.1860282663769008E-12</v>
      </c>
      <c r="U44" s="79">
        <f t="shared" si="24"/>
        <v>1.3463836540285178E-18</v>
      </c>
      <c r="V44" s="141">
        <v>0</v>
      </c>
      <c r="W44" s="72">
        <f t="shared" si="25"/>
        <v>17</v>
      </c>
      <c r="X44" s="72">
        <v>0</v>
      </c>
      <c r="Y44" s="72">
        <f t="shared" si="26"/>
        <v>0</v>
      </c>
      <c r="Z44" s="72">
        <f t="shared" si="27"/>
        <v>0</v>
      </c>
      <c r="AA44" s="72">
        <v>0</v>
      </c>
      <c r="AB44" s="72">
        <v>0</v>
      </c>
      <c r="AC44" s="72">
        <f t="shared" ref="AC44:AD103" si="32">Y44+AA44</f>
        <v>0</v>
      </c>
      <c r="AD44" s="72">
        <f t="shared" si="32"/>
        <v>0</v>
      </c>
      <c r="AE44" s="72">
        <f t="shared" si="16"/>
        <v>2.3906904319055706E-11</v>
      </c>
      <c r="AF44" s="72">
        <f t="shared" si="17"/>
        <v>0</v>
      </c>
      <c r="AG44" s="72">
        <f t="shared" si="18"/>
        <v>-2.3906904319055706E-11</v>
      </c>
      <c r="AH44" s="72">
        <f t="shared" si="28"/>
        <v>-2.3906904319055706E-11</v>
      </c>
      <c r="AI44" s="78">
        <f t="shared" si="29"/>
        <v>0</v>
      </c>
      <c r="AJ44" s="72"/>
      <c r="AK44" s="72"/>
      <c r="AL44" s="72">
        <f t="shared" si="30"/>
        <v>2.3432390286807297E-11</v>
      </c>
      <c r="AM44" s="72"/>
      <c r="AN44" s="72">
        <f t="shared" si="31"/>
        <v>2.3283064365386963E-9</v>
      </c>
      <c r="AO44" s="72"/>
      <c r="AR44" s="80"/>
      <c r="AS44" s="80"/>
      <c r="AT44" s="80"/>
      <c r="AU44" s="80"/>
      <c r="AV44" s="80"/>
      <c r="AW44" s="80"/>
      <c r="AX44" s="80"/>
      <c r="AY44" s="80"/>
      <c r="AZ44" s="80"/>
      <c r="BA44" s="80"/>
    </row>
    <row r="45" spans="1:53">
      <c r="A45" s="72">
        <f t="shared" si="2"/>
        <v>18</v>
      </c>
      <c r="B45" s="139">
        <v>0</v>
      </c>
      <c r="C45" s="140">
        <f t="shared" si="19"/>
        <v>0</v>
      </c>
      <c r="D45" s="72">
        <f t="shared" si="3"/>
        <v>0</v>
      </c>
      <c r="E45" s="72">
        <f t="shared" si="4"/>
        <v>17756383.3663041</v>
      </c>
      <c r="F45" s="72">
        <f t="shared" si="5"/>
        <v>0</v>
      </c>
      <c r="G45" s="72">
        <f t="shared" si="20"/>
        <v>0</v>
      </c>
      <c r="H45" s="72">
        <f t="shared" si="6"/>
        <v>0</v>
      </c>
      <c r="I45" s="72">
        <f t="shared" si="7"/>
        <v>0</v>
      </c>
      <c r="J45" s="72">
        <f t="shared" si="8"/>
        <v>0</v>
      </c>
      <c r="K45" s="72">
        <f t="shared" si="9"/>
        <v>0</v>
      </c>
      <c r="L45" s="72">
        <f t="shared" si="21"/>
        <v>0</v>
      </c>
      <c r="M45" s="72">
        <f t="shared" si="10"/>
        <v>0</v>
      </c>
      <c r="N45" s="141">
        <v>0</v>
      </c>
      <c r="O45" s="72">
        <f t="shared" si="11"/>
        <v>2.3283064365386964E-11</v>
      </c>
      <c r="P45" s="72">
        <f t="shared" si="22"/>
        <v>7.6632712710308751E-13</v>
      </c>
      <c r="Q45" s="72">
        <f t="shared" si="12"/>
        <v>-1.6350531950592991E-14</v>
      </c>
      <c r="R45" s="72">
        <f t="shared" si="13"/>
        <v>-1.2613664148375422E-13</v>
      </c>
      <c r="S45" s="72">
        <f t="shared" si="14"/>
        <v>2.3906904319055706E-11</v>
      </c>
      <c r="T45" s="72">
        <f t="shared" si="23"/>
        <v>7.6556594883434429E-12</v>
      </c>
      <c r="U45" s="79">
        <f t="shared" si="24"/>
        <v>1.3463836540285178E-18</v>
      </c>
      <c r="V45" s="141">
        <v>0</v>
      </c>
      <c r="W45" s="72">
        <f t="shared" si="25"/>
        <v>18</v>
      </c>
      <c r="X45" s="72">
        <v>0</v>
      </c>
      <c r="Y45" s="72">
        <f t="shared" si="26"/>
        <v>0</v>
      </c>
      <c r="Z45" s="72">
        <f t="shared" si="27"/>
        <v>0</v>
      </c>
      <c r="AA45" s="72">
        <v>0</v>
      </c>
      <c r="AB45" s="72">
        <v>0</v>
      </c>
      <c r="AC45" s="72">
        <f t="shared" si="32"/>
        <v>0</v>
      </c>
      <c r="AD45" s="72">
        <f t="shared" si="32"/>
        <v>0</v>
      </c>
      <c r="AE45" s="72">
        <f t="shared" si="16"/>
        <v>2.3906904319055706E-11</v>
      </c>
      <c r="AF45" s="72">
        <f t="shared" si="17"/>
        <v>0</v>
      </c>
      <c r="AG45" s="72">
        <f t="shared" si="18"/>
        <v>-2.3906904319055706E-11</v>
      </c>
      <c r="AH45" s="72">
        <f t="shared" si="28"/>
        <v>-2.3906904319055706E-11</v>
      </c>
      <c r="AI45" s="78">
        <f t="shared" si="29"/>
        <v>0</v>
      </c>
      <c r="AJ45" s="72"/>
      <c r="AK45" s="72"/>
      <c r="AL45" s="72">
        <f t="shared" si="30"/>
        <v>2.3432390286807297E-11</v>
      </c>
      <c r="AM45" s="72"/>
      <c r="AN45" s="72">
        <f t="shared" si="31"/>
        <v>2.3283064365386963E-9</v>
      </c>
      <c r="AO45" s="72"/>
      <c r="AR45" s="80"/>
      <c r="AS45" s="80"/>
      <c r="AT45" s="80"/>
      <c r="AU45" s="80"/>
      <c r="AV45" s="80"/>
      <c r="AW45" s="80"/>
      <c r="AX45" s="80"/>
      <c r="AY45" s="80"/>
      <c r="AZ45" s="80"/>
      <c r="BA45" s="80"/>
    </row>
    <row r="46" spans="1:53">
      <c r="A46" s="72">
        <f t="shared" si="2"/>
        <v>19</v>
      </c>
      <c r="B46" s="139">
        <v>0</v>
      </c>
      <c r="C46" s="140">
        <f t="shared" si="19"/>
        <v>0</v>
      </c>
      <c r="D46" s="72">
        <f t="shared" si="3"/>
        <v>0</v>
      </c>
      <c r="E46" s="72">
        <f t="shared" si="4"/>
        <v>17756383.3663041</v>
      </c>
      <c r="F46" s="72">
        <f t="shared" si="5"/>
        <v>0</v>
      </c>
      <c r="G46" s="72">
        <f t="shared" si="20"/>
        <v>0</v>
      </c>
      <c r="H46" s="72">
        <f t="shared" si="6"/>
        <v>0</v>
      </c>
      <c r="I46" s="72">
        <f t="shared" si="7"/>
        <v>0</v>
      </c>
      <c r="J46" s="72">
        <f t="shared" si="8"/>
        <v>0</v>
      </c>
      <c r="K46" s="72">
        <f t="shared" si="9"/>
        <v>0</v>
      </c>
      <c r="L46" s="72">
        <f t="shared" si="21"/>
        <v>0</v>
      </c>
      <c r="M46" s="72">
        <f t="shared" si="10"/>
        <v>0</v>
      </c>
      <c r="N46" s="141">
        <v>0</v>
      </c>
      <c r="O46" s="72">
        <f t="shared" si="11"/>
        <v>2.3283064365386964E-11</v>
      </c>
      <c r="P46" s="72">
        <f t="shared" si="22"/>
        <v>7.6632712710308751E-13</v>
      </c>
      <c r="Q46" s="72">
        <f t="shared" si="12"/>
        <v>-1.6350531950592991E-14</v>
      </c>
      <c r="R46" s="72">
        <f t="shared" si="13"/>
        <v>-1.2613664148375422E-13</v>
      </c>
      <c r="S46" s="72">
        <f t="shared" si="14"/>
        <v>2.3906904319055706E-11</v>
      </c>
      <c r="T46" s="72">
        <f t="shared" si="23"/>
        <v>7.1596530447118927E-12</v>
      </c>
      <c r="U46" s="79">
        <f t="shared" si="24"/>
        <v>1.3463836540285178E-18</v>
      </c>
      <c r="V46" s="141">
        <v>0</v>
      </c>
      <c r="W46" s="72">
        <f t="shared" si="25"/>
        <v>19</v>
      </c>
      <c r="X46" s="72">
        <v>0</v>
      </c>
      <c r="Y46" s="72">
        <f t="shared" si="26"/>
        <v>0</v>
      </c>
      <c r="Z46" s="72">
        <f t="shared" si="27"/>
        <v>0</v>
      </c>
      <c r="AA46" s="72">
        <v>0</v>
      </c>
      <c r="AB46" s="72">
        <v>0</v>
      </c>
      <c r="AC46" s="72">
        <f t="shared" si="32"/>
        <v>0</v>
      </c>
      <c r="AD46" s="72">
        <f t="shared" si="32"/>
        <v>0</v>
      </c>
      <c r="AE46" s="72">
        <f t="shared" si="16"/>
        <v>2.3906904319055706E-11</v>
      </c>
      <c r="AF46" s="72">
        <f t="shared" si="17"/>
        <v>0</v>
      </c>
      <c r="AG46" s="72">
        <f t="shared" si="18"/>
        <v>-2.3906904319055706E-11</v>
      </c>
      <c r="AH46" s="72">
        <f t="shared" si="28"/>
        <v>-2.3906904319055706E-11</v>
      </c>
      <c r="AI46" s="78">
        <f t="shared" si="29"/>
        <v>0</v>
      </c>
      <c r="AJ46" s="72"/>
      <c r="AK46" s="72"/>
      <c r="AL46" s="72">
        <f t="shared" si="30"/>
        <v>2.3432390286807297E-11</v>
      </c>
      <c r="AM46" s="72"/>
      <c r="AN46" s="72">
        <f t="shared" si="31"/>
        <v>2.3283064365386963E-9</v>
      </c>
      <c r="AO46" s="72"/>
      <c r="AR46" s="80"/>
      <c r="AS46" s="80"/>
      <c r="AT46" s="80"/>
      <c r="AU46" s="80"/>
      <c r="AV46" s="80"/>
      <c r="AW46" s="80"/>
      <c r="AX46" s="80"/>
      <c r="AY46" s="80"/>
      <c r="AZ46" s="80"/>
      <c r="BA46" s="80"/>
    </row>
    <row r="47" spans="1:53">
      <c r="A47" s="72">
        <f t="shared" si="2"/>
        <v>20</v>
      </c>
      <c r="B47" s="139">
        <v>0</v>
      </c>
      <c r="C47" s="140">
        <f t="shared" si="19"/>
        <v>0</v>
      </c>
      <c r="D47" s="72">
        <f t="shared" si="3"/>
        <v>0</v>
      </c>
      <c r="E47" s="72">
        <f t="shared" si="4"/>
        <v>17756383.3663041</v>
      </c>
      <c r="F47" s="72">
        <f t="shared" si="5"/>
        <v>0</v>
      </c>
      <c r="G47" s="72">
        <f t="shared" si="20"/>
        <v>0</v>
      </c>
      <c r="H47" s="72">
        <f t="shared" si="6"/>
        <v>0</v>
      </c>
      <c r="I47" s="72">
        <f>D47-J47-H47</f>
        <v>0</v>
      </c>
      <c r="J47" s="72">
        <f t="shared" si="8"/>
        <v>0</v>
      </c>
      <c r="K47" s="72">
        <f t="shared" si="9"/>
        <v>0</v>
      </c>
      <c r="L47" s="72">
        <f t="shared" si="21"/>
        <v>0</v>
      </c>
      <c r="M47" s="72">
        <f t="shared" si="10"/>
        <v>0</v>
      </c>
      <c r="N47" s="141">
        <v>0</v>
      </c>
      <c r="O47" s="72">
        <f t="shared" si="11"/>
        <v>2.3283064365386964E-11</v>
      </c>
      <c r="P47" s="72">
        <f t="shared" si="22"/>
        <v>7.6632712710308751E-13</v>
      </c>
      <c r="Q47" s="72">
        <f t="shared" si="12"/>
        <v>-1.6350531950592991E-14</v>
      </c>
      <c r="R47" s="72">
        <f t="shared" si="13"/>
        <v>-1.2613664148375422E-13</v>
      </c>
      <c r="S47" s="72">
        <f t="shared" si="14"/>
        <v>2.3906904319055706E-11</v>
      </c>
      <c r="T47" s="72">
        <f t="shared" si="23"/>
        <v>6.6957826165991386E-12</v>
      </c>
      <c r="U47" s="79">
        <f t="shared" si="24"/>
        <v>1.3463836540285178E-18</v>
      </c>
      <c r="V47" s="141">
        <v>0</v>
      </c>
      <c r="W47" s="72">
        <f t="shared" si="25"/>
        <v>20</v>
      </c>
      <c r="X47" s="72">
        <v>0</v>
      </c>
      <c r="Y47" s="72">
        <f t="shared" si="26"/>
        <v>0</v>
      </c>
      <c r="Z47" s="72">
        <f t="shared" si="27"/>
        <v>0</v>
      </c>
      <c r="AA47" s="72">
        <v>0</v>
      </c>
      <c r="AB47" s="72">
        <v>0</v>
      </c>
      <c r="AC47" s="72">
        <f t="shared" si="32"/>
        <v>0</v>
      </c>
      <c r="AD47" s="72">
        <f t="shared" si="32"/>
        <v>0</v>
      </c>
      <c r="AE47" s="72">
        <f t="shared" si="16"/>
        <v>2.3906904319055706E-11</v>
      </c>
      <c r="AF47" s="72">
        <f t="shared" si="17"/>
        <v>0</v>
      </c>
      <c r="AG47" s="72">
        <f t="shared" si="18"/>
        <v>-2.3906904319055706E-11</v>
      </c>
      <c r="AH47" s="72">
        <f t="shared" si="28"/>
        <v>-2.3906904319055706E-11</v>
      </c>
      <c r="AI47" s="78">
        <f t="shared" si="29"/>
        <v>0</v>
      </c>
      <c r="AJ47" s="72"/>
      <c r="AK47" s="72"/>
      <c r="AL47" s="72">
        <f t="shared" si="30"/>
        <v>2.3432390286807297E-11</v>
      </c>
      <c r="AM47" s="72"/>
      <c r="AN47" s="72">
        <f t="shared" si="31"/>
        <v>2.3283064365386963E-9</v>
      </c>
      <c r="AO47" s="72"/>
      <c r="AR47" s="80"/>
      <c r="AS47" s="80"/>
      <c r="AT47" s="80"/>
      <c r="AU47" s="80"/>
      <c r="AV47" s="80"/>
      <c r="AW47" s="80"/>
      <c r="AX47" s="80"/>
      <c r="AY47" s="80"/>
      <c r="AZ47" s="80"/>
      <c r="BA47" s="80"/>
    </row>
    <row r="48" spans="1:53">
      <c r="A48" s="72">
        <f t="shared" si="2"/>
        <v>21</v>
      </c>
      <c r="B48" s="139">
        <v>0</v>
      </c>
      <c r="C48" s="140">
        <f t="shared" si="19"/>
        <v>0</v>
      </c>
      <c r="D48" s="72">
        <f>I47+C48</f>
        <v>0</v>
      </c>
      <c r="E48" s="72">
        <f t="shared" si="4"/>
        <v>17756383.3663041</v>
      </c>
      <c r="F48" s="72">
        <f t="shared" si="5"/>
        <v>0</v>
      </c>
      <c r="G48" s="72">
        <f t="shared" si="20"/>
        <v>0</v>
      </c>
      <c r="H48" s="72">
        <f t="shared" si="6"/>
        <v>0</v>
      </c>
      <c r="I48" s="72">
        <f t="shared" si="7"/>
        <v>0</v>
      </c>
      <c r="J48" s="72">
        <f t="shared" si="8"/>
        <v>0</v>
      </c>
      <c r="K48" s="72">
        <f t="shared" si="9"/>
        <v>0</v>
      </c>
      <c r="L48" s="72">
        <f t="shared" si="21"/>
        <v>0</v>
      </c>
      <c r="M48" s="72">
        <f t="shared" si="10"/>
        <v>0</v>
      </c>
      <c r="N48" s="141">
        <v>0</v>
      </c>
      <c r="O48" s="72">
        <f t="shared" si="11"/>
        <v>2.3283064365386964E-11</v>
      </c>
      <c r="P48" s="72">
        <f t="shared" si="22"/>
        <v>7.6632712710308751E-13</v>
      </c>
      <c r="Q48" s="72">
        <f t="shared" si="12"/>
        <v>-1.6350531950592991E-14</v>
      </c>
      <c r="R48" s="72">
        <f t="shared" si="13"/>
        <v>-1.2613664148375422E-13</v>
      </c>
      <c r="S48" s="72">
        <f t="shared" si="14"/>
        <v>2.3906904319055706E-11</v>
      </c>
      <c r="T48" s="72">
        <f t="shared" si="23"/>
        <v>6.261966127236452E-12</v>
      </c>
      <c r="U48" s="79">
        <f t="shared" si="24"/>
        <v>1.3463836540285178E-18</v>
      </c>
      <c r="V48" s="141">
        <v>0</v>
      </c>
      <c r="W48" s="72">
        <f t="shared" si="25"/>
        <v>21</v>
      </c>
      <c r="X48" s="72">
        <v>0</v>
      </c>
      <c r="Y48" s="72">
        <f t="shared" si="26"/>
        <v>0</v>
      </c>
      <c r="Z48" s="72">
        <f t="shared" si="27"/>
        <v>0</v>
      </c>
      <c r="AA48" s="72">
        <v>0</v>
      </c>
      <c r="AB48" s="72">
        <v>0</v>
      </c>
      <c r="AC48" s="72">
        <f t="shared" si="32"/>
        <v>0</v>
      </c>
      <c r="AD48" s="72">
        <f t="shared" si="32"/>
        <v>0</v>
      </c>
      <c r="AE48" s="72">
        <f t="shared" si="16"/>
        <v>2.3906904319055706E-11</v>
      </c>
      <c r="AF48" s="72">
        <f t="shared" si="17"/>
        <v>0</v>
      </c>
      <c r="AG48" s="72">
        <f t="shared" si="18"/>
        <v>-2.3906904319055706E-11</v>
      </c>
      <c r="AH48" s="72">
        <f t="shared" si="28"/>
        <v>-2.3906904319055706E-11</v>
      </c>
      <c r="AI48" s="78">
        <f t="shared" si="29"/>
        <v>0</v>
      </c>
      <c r="AJ48" s="72"/>
      <c r="AK48" s="72"/>
      <c r="AL48" s="72">
        <f t="shared" si="30"/>
        <v>2.3432390286807297E-11</v>
      </c>
      <c r="AM48" s="72"/>
      <c r="AN48" s="72">
        <f t="shared" si="31"/>
        <v>2.3283064365386963E-9</v>
      </c>
      <c r="AO48" s="72"/>
      <c r="AR48" s="80"/>
      <c r="AS48" s="80"/>
      <c r="AT48" s="80"/>
      <c r="AU48" s="80"/>
      <c r="AV48" s="80"/>
      <c r="AW48" s="80"/>
      <c r="AX48" s="80"/>
      <c r="AY48" s="80"/>
      <c r="AZ48" s="80"/>
      <c r="BA48" s="80"/>
    </row>
    <row r="49" spans="1:53">
      <c r="A49" s="72">
        <f t="shared" si="2"/>
        <v>22</v>
      </c>
      <c r="B49" s="139">
        <v>0</v>
      </c>
      <c r="C49" s="140">
        <f t="shared" si="19"/>
        <v>0</v>
      </c>
      <c r="D49" s="72">
        <f t="shared" si="3"/>
        <v>0</v>
      </c>
      <c r="E49" s="72">
        <f t="shared" si="4"/>
        <v>17756383.3663041</v>
      </c>
      <c r="F49" s="72">
        <f t="shared" si="5"/>
        <v>0</v>
      </c>
      <c r="G49" s="72">
        <f t="shared" si="20"/>
        <v>0</v>
      </c>
      <c r="H49" s="72">
        <f t="shared" si="6"/>
        <v>0</v>
      </c>
      <c r="I49" s="72">
        <f t="shared" si="7"/>
        <v>0</v>
      </c>
      <c r="J49" s="72">
        <f t="shared" si="8"/>
        <v>0</v>
      </c>
      <c r="K49" s="72">
        <f t="shared" si="9"/>
        <v>0</v>
      </c>
      <c r="L49" s="72">
        <f t="shared" si="21"/>
        <v>0</v>
      </c>
      <c r="M49" s="72">
        <f t="shared" si="10"/>
        <v>0</v>
      </c>
      <c r="N49" s="141">
        <v>0</v>
      </c>
      <c r="O49" s="72">
        <f t="shared" si="11"/>
        <v>2.3283064365386964E-11</v>
      </c>
      <c r="P49" s="72">
        <f t="shared" si="22"/>
        <v>7.6632712710308751E-13</v>
      </c>
      <c r="Q49" s="72">
        <f t="shared" si="12"/>
        <v>-1.6350531950592991E-14</v>
      </c>
      <c r="R49" s="72">
        <f t="shared" si="13"/>
        <v>-1.2613664148375422E-13</v>
      </c>
      <c r="S49" s="72">
        <f t="shared" si="14"/>
        <v>2.3906904319055706E-11</v>
      </c>
      <c r="T49" s="72">
        <f t="shared" si="23"/>
        <v>5.8562563965932642E-12</v>
      </c>
      <c r="U49" s="79">
        <f t="shared" si="24"/>
        <v>1.3463836540285178E-18</v>
      </c>
      <c r="V49" s="141">
        <v>0</v>
      </c>
      <c r="W49" s="72">
        <f t="shared" si="25"/>
        <v>22</v>
      </c>
      <c r="X49" s="72">
        <v>0</v>
      </c>
      <c r="Y49" s="72">
        <f t="shared" si="26"/>
        <v>0</v>
      </c>
      <c r="Z49" s="72">
        <f t="shared" si="27"/>
        <v>0</v>
      </c>
      <c r="AA49" s="72">
        <v>0</v>
      </c>
      <c r="AB49" s="72">
        <v>0</v>
      </c>
      <c r="AC49" s="72">
        <f t="shared" si="32"/>
        <v>0</v>
      </c>
      <c r="AD49" s="72">
        <f t="shared" si="32"/>
        <v>0</v>
      </c>
      <c r="AE49" s="72">
        <f t="shared" si="16"/>
        <v>2.3906904319055706E-11</v>
      </c>
      <c r="AF49" s="72">
        <f t="shared" si="17"/>
        <v>0</v>
      </c>
      <c r="AG49" s="72">
        <f t="shared" si="18"/>
        <v>-2.3906904319055706E-11</v>
      </c>
      <c r="AH49" s="72">
        <f t="shared" si="28"/>
        <v>-2.3906904319055706E-11</v>
      </c>
      <c r="AI49" s="78">
        <f t="shared" si="29"/>
        <v>0</v>
      </c>
      <c r="AJ49" s="72"/>
      <c r="AK49" s="72"/>
      <c r="AL49" s="72">
        <f t="shared" si="30"/>
        <v>2.3432390286807297E-11</v>
      </c>
      <c r="AM49" s="72"/>
      <c r="AN49" s="72">
        <f t="shared" si="31"/>
        <v>2.3283064365386963E-9</v>
      </c>
      <c r="AO49" s="72"/>
      <c r="AR49" s="80"/>
      <c r="AS49" s="80"/>
      <c r="AT49" s="80"/>
      <c r="AU49" s="80"/>
      <c r="AV49" s="80"/>
      <c r="AW49" s="80"/>
      <c r="AX49" s="80"/>
      <c r="AY49" s="80"/>
      <c r="AZ49" s="80"/>
      <c r="BA49" s="80"/>
    </row>
    <row r="50" spans="1:53">
      <c r="A50" s="72">
        <f t="shared" si="2"/>
        <v>23</v>
      </c>
      <c r="B50" s="139">
        <v>0</v>
      </c>
      <c r="C50" s="140">
        <f t="shared" si="19"/>
        <v>0</v>
      </c>
      <c r="D50" s="72">
        <f t="shared" si="3"/>
        <v>0</v>
      </c>
      <c r="E50" s="72">
        <f t="shared" si="4"/>
        <v>17756383.3663041</v>
      </c>
      <c r="F50" s="72">
        <f t="shared" si="5"/>
        <v>0</v>
      </c>
      <c r="G50" s="72">
        <f t="shared" si="20"/>
        <v>0</v>
      </c>
      <c r="H50" s="72">
        <f t="shared" si="6"/>
        <v>0</v>
      </c>
      <c r="I50" s="72">
        <f t="shared" si="7"/>
        <v>0</v>
      </c>
      <c r="J50" s="72">
        <f t="shared" si="8"/>
        <v>0</v>
      </c>
      <c r="K50" s="72">
        <f t="shared" si="9"/>
        <v>0</v>
      </c>
      <c r="L50" s="72">
        <f t="shared" si="21"/>
        <v>0</v>
      </c>
      <c r="M50" s="72">
        <f t="shared" si="10"/>
        <v>0</v>
      </c>
      <c r="N50" s="141">
        <v>0</v>
      </c>
      <c r="O50" s="72">
        <f t="shared" si="11"/>
        <v>2.3283064365386964E-11</v>
      </c>
      <c r="P50" s="72">
        <f t="shared" si="22"/>
        <v>7.6632712710308751E-13</v>
      </c>
      <c r="Q50" s="72">
        <f t="shared" si="12"/>
        <v>-1.6350531950592991E-14</v>
      </c>
      <c r="R50" s="72">
        <f t="shared" si="13"/>
        <v>-1.2613664148375422E-13</v>
      </c>
      <c r="S50" s="72">
        <f t="shared" si="14"/>
        <v>2.3906904319055706E-11</v>
      </c>
      <c r="T50" s="72">
        <f t="shared" si="23"/>
        <v>5.4768324014833048E-12</v>
      </c>
      <c r="U50" s="79">
        <f t="shared" si="24"/>
        <v>1.3463836540285178E-18</v>
      </c>
      <c r="V50" s="141">
        <v>0</v>
      </c>
      <c r="W50" s="72">
        <f t="shared" si="25"/>
        <v>23</v>
      </c>
      <c r="X50" s="72">
        <v>0</v>
      </c>
      <c r="Y50" s="72">
        <f t="shared" si="26"/>
        <v>0</v>
      </c>
      <c r="Z50" s="72">
        <f t="shared" si="27"/>
        <v>0</v>
      </c>
      <c r="AA50" s="72">
        <v>0</v>
      </c>
      <c r="AB50" s="72">
        <v>0</v>
      </c>
      <c r="AC50" s="72">
        <f t="shared" si="32"/>
        <v>0</v>
      </c>
      <c r="AD50" s="72">
        <f t="shared" si="32"/>
        <v>0</v>
      </c>
      <c r="AE50" s="72">
        <f t="shared" si="16"/>
        <v>2.3906904319055706E-11</v>
      </c>
      <c r="AF50" s="72">
        <f t="shared" si="17"/>
        <v>0</v>
      </c>
      <c r="AG50" s="72">
        <f t="shared" si="18"/>
        <v>-2.3906904319055706E-11</v>
      </c>
      <c r="AH50" s="72">
        <f t="shared" si="28"/>
        <v>-2.3906904319055706E-11</v>
      </c>
      <c r="AI50" s="78">
        <f t="shared" si="29"/>
        <v>0</v>
      </c>
      <c r="AJ50" s="72"/>
      <c r="AK50" s="72"/>
      <c r="AL50" s="72">
        <f t="shared" si="30"/>
        <v>2.3432390286807297E-11</v>
      </c>
      <c r="AM50" s="72"/>
      <c r="AN50" s="72">
        <f t="shared" si="31"/>
        <v>2.3283064365386963E-9</v>
      </c>
      <c r="AO50" s="72"/>
      <c r="AR50" s="80"/>
      <c r="AS50" s="80"/>
      <c r="AT50" s="80"/>
      <c r="AU50" s="80"/>
      <c r="AV50" s="80"/>
      <c r="AW50" s="80"/>
      <c r="AX50" s="80"/>
      <c r="AY50" s="80"/>
      <c r="AZ50" s="80"/>
      <c r="BA50" s="80"/>
    </row>
    <row r="51" spans="1:53">
      <c r="A51" s="72">
        <f t="shared" si="2"/>
        <v>24</v>
      </c>
      <c r="B51" s="139">
        <v>0</v>
      </c>
      <c r="C51" s="140">
        <f t="shared" si="19"/>
        <v>0</v>
      </c>
      <c r="D51" s="72">
        <f t="shared" si="3"/>
        <v>0</v>
      </c>
      <c r="E51" s="72">
        <f t="shared" si="4"/>
        <v>17756383.3663041</v>
      </c>
      <c r="F51" s="72">
        <f t="shared" si="5"/>
        <v>0</v>
      </c>
      <c r="G51" s="72">
        <f t="shared" si="20"/>
        <v>0</v>
      </c>
      <c r="H51" s="72">
        <f t="shared" si="6"/>
        <v>0</v>
      </c>
      <c r="I51" s="72">
        <f t="shared" si="7"/>
        <v>0</v>
      </c>
      <c r="J51" s="72">
        <f t="shared" si="8"/>
        <v>0</v>
      </c>
      <c r="K51" s="72">
        <f t="shared" si="9"/>
        <v>0</v>
      </c>
      <c r="L51" s="72">
        <f t="shared" si="21"/>
        <v>0</v>
      </c>
      <c r="M51" s="72">
        <f t="shared" si="10"/>
        <v>0</v>
      </c>
      <c r="N51" s="141">
        <v>0</v>
      </c>
      <c r="O51" s="72">
        <f t="shared" si="11"/>
        <v>2.3283064365386964E-11</v>
      </c>
      <c r="P51" s="72">
        <f t="shared" si="22"/>
        <v>7.6632712710308751E-13</v>
      </c>
      <c r="Q51" s="72">
        <f t="shared" si="12"/>
        <v>-1.6350531950592991E-14</v>
      </c>
      <c r="R51" s="72">
        <f t="shared" si="13"/>
        <v>-1.2613664148375422E-13</v>
      </c>
      <c r="S51" s="72">
        <f t="shared" si="14"/>
        <v>2.3906904319055706E-11</v>
      </c>
      <c r="T51" s="72">
        <f t="shared" si="23"/>
        <v>5.1219911019241997E-12</v>
      </c>
      <c r="U51" s="79">
        <f t="shared" si="24"/>
        <v>1.3463836540285178E-18</v>
      </c>
      <c r="V51" s="141">
        <v>0</v>
      </c>
      <c r="W51" s="72">
        <f t="shared" si="25"/>
        <v>24</v>
      </c>
      <c r="X51" s="72">
        <v>0</v>
      </c>
      <c r="Y51" s="72">
        <f t="shared" si="26"/>
        <v>0</v>
      </c>
      <c r="Z51" s="72">
        <f t="shared" si="27"/>
        <v>0</v>
      </c>
      <c r="AA51" s="72">
        <v>0</v>
      </c>
      <c r="AB51" s="72">
        <v>0</v>
      </c>
      <c r="AC51" s="72">
        <f t="shared" si="32"/>
        <v>0</v>
      </c>
      <c r="AD51" s="72">
        <f t="shared" si="32"/>
        <v>0</v>
      </c>
      <c r="AE51" s="72">
        <f t="shared" si="16"/>
        <v>2.3906904319055706E-11</v>
      </c>
      <c r="AF51" s="72">
        <f t="shared" si="17"/>
        <v>0</v>
      </c>
      <c r="AG51" s="72">
        <f t="shared" si="18"/>
        <v>-2.3906904319055706E-11</v>
      </c>
      <c r="AH51" s="72">
        <f t="shared" si="28"/>
        <v>-2.3906904319055706E-11</v>
      </c>
      <c r="AI51" s="78">
        <f t="shared" si="29"/>
        <v>0</v>
      </c>
      <c r="AJ51" s="72"/>
      <c r="AK51" s="72"/>
      <c r="AL51" s="72">
        <f t="shared" si="30"/>
        <v>2.3432390286807297E-11</v>
      </c>
      <c r="AM51" s="72"/>
      <c r="AN51" s="72">
        <f t="shared" si="31"/>
        <v>2.3283064365386963E-9</v>
      </c>
      <c r="AO51" s="72"/>
      <c r="AR51" s="80"/>
      <c r="AS51" s="80"/>
      <c r="AT51" s="80"/>
      <c r="AU51" s="80"/>
      <c r="AV51" s="80"/>
      <c r="AW51" s="80"/>
      <c r="AX51" s="80"/>
      <c r="AY51" s="80"/>
      <c r="AZ51" s="80"/>
      <c r="BA51" s="80"/>
    </row>
    <row r="52" spans="1:53">
      <c r="A52" s="72">
        <f t="shared" si="2"/>
        <v>25</v>
      </c>
      <c r="B52" s="139">
        <v>0</v>
      </c>
      <c r="C52" s="140">
        <f t="shared" si="19"/>
        <v>0</v>
      </c>
      <c r="D52" s="72">
        <f t="shared" si="3"/>
        <v>0</v>
      </c>
      <c r="E52" s="72">
        <f t="shared" si="4"/>
        <v>17756383.3663041</v>
      </c>
      <c r="F52" s="72">
        <f t="shared" si="5"/>
        <v>0</v>
      </c>
      <c r="G52" s="72">
        <f t="shared" si="20"/>
        <v>0</v>
      </c>
      <c r="H52" s="72">
        <f t="shared" si="6"/>
        <v>0</v>
      </c>
      <c r="I52" s="72">
        <f t="shared" si="7"/>
        <v>0</v>
      </c>
      <c r="J52" s="72">
        <f t="shared" si="8"/>
        <v>0</v>
      </c>
      <c r="K52" s="72">
        <f t="shared" si="9"/>
        <v>0</v>
      </c>
      <c r="L52" s="72">
        <f t="shared" si="21"/>
        <v>0</v>
      </c>
      <c r="M52" s="72">
        <f t="shared" si="10"/>
        <v>0</v>
      </c>
      <c r="N52" s="141">
        <v>0</v>
      </c>
      <c r="O52" s="72">
        <f t="shared" si="11"/>
        <v>2.3283064365386964E-11</v>
      </c>
      <c r="P52" s="72">
        <f t="shared" si="22"/>
        <v>7.6632712710308751E-13</v>
      </c>
      <c r="Q52" s="72">
        <f t="shared" si="12"/>
        <v>-1.6350531950592991E-14</v>
      </c>
      <c r="R52" s="72">
        <f t="shared" si="13"/>
        <v>-1.2613664148375422E-13</v>
      </c>
      <c r="S52" s="72">
        <f t="shared" si="14"/>
        <v>2.3906904319055706E-11</v>
      </c>
      <c r="T52" s="72">
        <f t="shared" si="23"/>
        <v>4.7901397970632523E-12</v>
      </c>
      <c r="U52" s="79">
        <f t="shared" si="24"/>
        <v>1.3463836540285178E-18</v>
      </c>
      <c r="V52" s="141">
        <v>0</v>
      </c>
      <c r="W52" s="72">
        <f t="shared" si="25"/>
        <v>25</v>
      </c>
      <c r="X52" s="72">
        <v>0</v>
      </c>
      <c r="Y52" s="72">
        <f t="shared" si="26"/>
        <v>0</v>
      </c>
      <c r="Z52" s="72">
        <f t="shared" si="27"/>
        <v>0</v>
      </c>
      <c r="AA52" s="72">
        <v>0</v>
      </c>
      <c r="AB52" s="72">
        <v>0</v>
      </c>
      <c r="AC52" s="72">
        <f t="shared" si="32"/>
        <v>0</v>
      </c>
      <c r="AD52" s="72">
        <f t="shared" si="32"/>
        <v>0</v>
      </c>
      <c r="AE52" s="72">
        <f t="shared" si="16"/>
        <v>2.3906904319055706E-11</v>
      </c>
      <c r="AF52" s="72">
        <f t="shared" si="17"/>
        <v>0</v>
      </c>
      <c r="AG52" s="72">
        <f t="shared" si="18"/>
        <v>-2.3906904319055706E-11</v>
      </c>
      <c r="AH52" s="72">
        <f t="shared" si="28"/>
        <v>-2.3906904319055706E-11</v>
      </c>
      <c r="AI52" s="78">
        <f t="shared" si="29"/>
        <v>0</v>
      </c>
      <c r="AJ52" s="72"/>
      <c r="AK52" s="72"/>
      <c r="AL52" s="72">
        <f t="shared" si="30"/>
        <v>2.3432390286807297E-11</v>
      </c>
      <c r="AM52" s="72"/>
      <c r="AN52" s="72">
        <f t="shared" si="31"/>
        <v>2.3283064365386963E-9</v>
      </c>
      <c r="AO52" s="72"/>
      <c r="AR52" s="80"/>
      <c r="AS52" s="80"/>
      <c r="AT52" s="80"/>
      <c r="AU52" s="80"/>
      <c r="AV52" s="80"/>
      <c r="AW52" s="80"/>
      <c r="AX52" s="80"/>
      <c r="AY52" s="80"/>
      <c r="AZ52" s="80"/>
      <c r="BA52" s="80"/>
    </row>
    <row r="53" spans="1:53">
      <c r="A53" s="72">
        <f t="shared" si="2"/>
        <v>26</v>
      </c>
      <c r="B53" s="139">
        <v>0</v>
      </c>
      <c r="C53" s="140">
        <f t="shared" si="19"/>
        <v>0</v>
      </c>
      <c r="D53" s="72">
        <f t="shared" si="3"/>
        <v>0</v>
      </c>
      <c r="E53" s="72">
        <f t="shared" si="4"/>
        <v>17756383.3663041</v>
      </c>
      <c r="F53" s="72">
        <f t="shared" si="5"/>
        <v>0</v>
      </c>
      <c r="G53" s="72">
        <f t="shared" si="20"/>
        <v>0</v>
      </c>
      <c r="H53" s="72">
        <f t="shared" si="6"/>
        <v>0</v>
      </c>
      <c r="I53" s="72">
        <f t="shared" si="7"/>
        <v>0</v>
      </c>
      <c r="J53" s="72">
        <f t="shared" si="8"/>
        <v>0</v>
      </c>
      <c r="K53" s="72">
        <f t="shared" si="9"/>
        <v>0</v>
      </c>
      <c r="L53" s="72">
        <f t="shared" si="21"/>
        <v>0</v>
      </c>
      <c r="M53" s="72">
        <f t="shared" si="10"/>
        <v>0</v>
      </c>
      <c r="N53" s="141">
        <v>0</v>
      </c>
      <c r="O53" s="72">
        <f t="shared" si="11"/>
        <v>2.3283064365386964E-11</v>
      </c>
      <c r="P53" s="72">
        <f t="shared" si="22"/>
        <v>7.6632712710308751E-13</v>
      </c>
      <c r="Q53" s="72">
        <f t="shared" si="12"/>
        <v>-1.6350531950592991E-14</v>
      </c>
      <c r="R53" s="72">
        <f t="shared" si="13"/>
        <v>-1.2613664148375422E-13</v>
      </c>
      <c r="S53" s="72">
        <f t="shared" si="14"/>
        <v>2.3906904319055706E-11</v>
      </c>
      <c r="T53" s="72">
        <f t="shared" si="23"/>
        <v>4.4797889763590501E-12</v>
      </c>
      <c r="U53" s="79">
        <f t="shared" si="24"/>
        <v>1.3463836540285178E-18</v>
      </c>
      <c r="V53" s="141">
        <v>0</v>
      </c>
      <c r="W53" s="72">
        <f t="shared" si="25"/>
        <v>26</v>
      </c>
      <c r="X53" s="72">
        <v>0</v>
      </c>
      <c r="Y53" s="72">
        <f t="shared" si="26"/>
        <v>0</v>
      </c>
      <c r="Z53" s="72">
        <f t="shared" si="27"/>
        <v>0</v>
      </c>
      <c r="AA53" s="72">
        <v>0</v>
      </c>
      <c r="AB53" s="72">
        <v>0</v>
      </c>
      <c r="AC53" s="72">
        <f t="shared" si="32"/>
        <v>0</v>
      </c>
      <c r="AD53" s="72">
        <f t="shared" si="32"/>
        <v>0</v>
      </c>
      <c r="AE53" s="72">
        <f t="shared" si="16"/>
        <v>2.3906904319055706E-11</v>
      </c>
      <c r="AF53" s="72">
        <f t="shared" si="17"/>
        <v>0</v>
      </c>
      <c r="AG53" s="72">
        <f t="shared" si="18"/>
        <v>-2.3906904319055706E-11</v>
      </c>
      <c r="AH53" s="72">
        <f t="shared" si="28"/>
        <v>-2.3906904319055706E-11</v>
      </c>
      <c r="AI53" s="78">
        <f t="shared" si="29"/>
        <v>0</v>
      </c>
      <c r="AJ53" s="72"/>
      <c r="AK53" s="72"/>
      <c r="AL53" s="72">
        <f t="shared" si="30"/>
        <v>2.3432390286807297E-11</v>
      </c>
      <c r="AM53" s="72"/>
      <c r="AN53" s="72">
        <f t="shared" si="31"/>
        <v>2.3283064365386963E-9</v>
      </c>
      <c r="AO53" s="72"/>
      <c r="AR53" s="80"/>
      <c r="AS53" s="80"/>
      <c r="AT53" s="80"/>
      <c r="AU53" s="80"/>
      <c r="AV53" s="80"/>
      <c r="AW53" s="80"/>
      <c r="AX53" s="80"/>
      <c r="AY53" s="80"/>
      <c r="AZ53" s="80"/>
      <c r="BA53" s="80"/>
    </row>
    <row r="54" spans="1:53">
      <c r="A54" s="72">
        <f t="shared" si="2"/>
        <v>27</v>
      </c>
      <c r="B54" s="139">
        <v>0</v>
      </c>
      <c r="C54" s="140">
        <f t="shared" si="19"/>
        <v>0</v>
      </c>
      <c r="D54" s="72">
        <f t="shared" si="3"/>
        <v>0</v>
      </c>
      <c r="E54" s="72">
        <f t="shared" si="4"/>
        <v>17756383.3663041</v>
      </c>
      <c r="F54" s="72">
        <f t="shared" si="5"/>
        <v>0</v>
      </c>
      <c r="G54" s="72">
        <f t="shared" si="20"/>
        <v>0</v>
      </c>
      <c r="H54" s="72">
        <f t="shared" si="6"/>
        <v>0</v>
      </c>
      <c r="I54" s="72">
        <f t="shared" si="7"/>
        <v>0</v>
      </c>
      <c r="J54" s="72">
        <f t="shared" si="8"/>
        <v>0</v>
      </c>
      <c r="K54" s="72">
        <f t="shared" si="9"/>
        <v>0</v>
      </c>
      <c r="L54" s="72">
        <f t="shared" si="21"/>
        <v>0</v>
      </c>
      <c r="M54" s="72">
        <f t="shared" si="10"/>
        <v>0</v>
      </c>
      <c r="N54" s="141">
        <v>0</v>
      </c>
      <c r="O54" s="72">
        <f t="shared" si="11"/>
        <v>2.3283064365386964E-11</v>
      </c>
      <c r="P54" s="72">
        <f t="shared" si="22"/>
        <v>7.6632712710308751E-13</v>
      </c>
      <c r="Q54" s="72">
        <f t="shared" si="12"/>
        <v>-1.6350531950592991E-14</v>
      </c>
      <c r="R54" s="72">
        <f t="shared" si="13"/>
        <v>-1.2613664148375422E-13</v>
      </c>
      <c r="S54" s="72">
        <f t="shared" si="14"/>
        <v>2.3906904319055706E-11</v>
      </c>
      <c r="T54" s="72">
        <f t="shared" si="23"/>
        <v>4.1895456339315408E-12</v>
      </c>
      <c r="U54" s="79">
        <f t="shared" si="24"/>
        <v>1.3463836540285178E-18</v>
      </c>
      <c r="V54" s="141">
        <v>0</v>
      </c>
      <c r="W54" s="72">
        <f t="shared" si="25"/>
        <v>27</v>
      </c>
      <c r="X54" s="72">
        <v>0</v>
      </c>
      <c r="Y54" s="72">
        <f t="shared" si="26"/>
        <v>0</v>
      </c>
      <c r="Z54" s="72">
        <f t="shared" si="27"/>
        <v>0</v>
      </c>
      <c r="AA54" s="72">
        <v>0</v>
      </c>
      <c r="AB54" s="72">
        <v>0</v>
      </c>
      <c r="AC54" s="72">
        <f t="shared" si="32"/>
        <v>0</v>
      </c>
      <c r="AD54" s="72">
        <f t="shared" si="32"/>
        <v>0</v>
      </c>
      <c r="AE54" s="72">
        <f t="shared" si="16"/>
        <v>2.3906904319055706E-11</v>
      </c>
      <c r="AF54" s="72">
        <f t="shared" si="17"/>
        <v>0</v>
      </c>
      <c r="AG54" s="72">
        <f t="shared" si="18"/>
        <v>-2.3906904319055706E-11</v>
      </c>
      <c r="AH54" s="72">
        <f t="shared" si="28"/>
        <v>-2.3906904319055706E-11</v>
      </c>
      <c r="AI54" s="78">
        <f t="shared" si="29"/>
        <v>0</v>
      </c>
      <c r="AJ54" s="72"/>
      <c r="AK54" s="72"/>
      <c r="AL54" s="72">
        <f t="shared" si="30"/>
        <v>2.3432390286807297E-11</v>
      </c>
      <c r="AM54" s="72"/>
      <c r="AN54" s="72">
        <f t="shared" si="31"/>
        <v>2.3283064365386963E-9</v>
      </c>
      <c r="AO54" s="72"/>
      <c r="AR54" s="80"/>
      <c r="AS54" s="80"/>
      <c r="AT54" s="80"/>
      <c r="AU54" s="80"/>
      <c r="AV54" s="80"/>
      <c r="AW54" s="80"/>
      <c r="AX54" s="80"/>
      <c r="AY54" s="80"/>
      <c r="AZ54" s="80"/>
      <c r="BA54" s="80"/>
    </row>
    <row r="55" spans="1:53">
      <c r="A55" s="72">
        <f t="shared" si="2"/>
        <v>28</v>
      </c>
      <c r="B55" s="139">
        <v>0</v>
      </c>
      <c r="C55" s="140">
        <f t="shared" si="19"/>
        <v>0</v>
      </c>
      <c r="D55" s="72">
        <f t="shared" si="3"/>
        <v>0</v>
      </c>
      <c r="E55" s="72">
        <f t="shared" si="4"/>
        <v>17756383.3663041</v>
      </c>
      <c r="F55" s="72">
        <f t="shared" si="5"/>
        <v>0</v>
      </c>
      <c r="G55" s="72">
        <f t="shared" si="20"/>
        <v>0</v>
      </c>
      <c r="H55" s="72">
        <f t="shared" si="6"/>
        <v>0</v>
      </c>
      <c r="I55" s="72">
        <f t="shared" si="7"/>
        <v>0</v>
      </c>
      <c r="J55" s="72">
        <f t="shared" si="8"/>
        <v>0</v>
      </c>
      <c r="K55" s="72">
        <f t="shared" si="9"/>
        <v>0</v>
      </c>
      <c r="L55" s="72">
        <f t="shared" si="21"/>
        <v>0</v>
      </c>
      <c r="M55" s="72">
        <f t="shared" si="10"/>
        <v>0</v>
      </c>
      <c r="N55" s="141">
        <v>0</v>
      </c>
      <c r="O55" s="72">
        <f t="shared" si="11"/>
        <v>2.3283064365386964E-11</v>
      </c>
      <c r="P55" s="72">
        <f t="shared" si="22"/>
        <v>7.6632712710308751E-13</v>
      </c>
      <c r="Q55" s="72">
        <f t="shared" si="12"/>
        <v>-1.6350531950592991E-14</v>
      </c>
      <c r="R55" s="72">
        <f t="shared" si="13"/>
        <v>-1.2613664148375422E-13</v>
      </c>
      <c r="S55" s="72">
        <f t="shared" si="14"/>
        <v>2.3906904319055706E-11</v>
      </c>
      <c r="T55" s="72">
        <f t="shared" si="23"/>
        <v>3.9181070160720987E-12</v>
      </c>
      <c r="U55" s="79">
        <f t="shared" si="24"/>
        <v>1.3463836540285178E-18</v>
      </c>
      <c r="V55" s="141">
        <v>0</v>
      </c>
      <c r="W55" s="72">
        <f t="shared" si="25"/>
        <v>28</v>
      </c>
      <c r="X55" s="72">
        <v>0</v>
      </c>
      <c r="Y55" s="72">
        <f t="shared" si="26"/>
        <v>0</v>
      </c>
      <c r="Z55" s="72">
        <f t="shared" si="27"/>
        <v>0</v>
      </c>
      <c r="AA55" s="72">
        <v>0</v>
      </c>
      <c r="AB55" s="72">
        <v>0</v>
      </c>
      <c r="AC55" s="72">
        <f t="shared" si="32"/>
        <v>0</v>
      </c>
      <c r="AD55" s="72">
        <f t="shared" si="32"/>
        <v>0</v>
      </c>
      <c r="AE55" s="72">
        <f t="shared" si="16"/>
        <v>2.3906904319055706E-11</v>
      </c>
      <c r="AF55" s="72">
        <f t="shared" si="17"/>
        <v>0</v>
      </c>
      <c r="AG55" s="72">
        <f t="shared" si="18"/>
        <v>-2.3906904319055706E-11</v>
      </c>
      <c r="AH55" s="72">
        <f t="shared" si="28"/>
        <v>-2.3906904319055706E-11</v>
      </c>
      <c r="AI55" s="78">
        <f t="shared" si="29"/>
        <v>0</v>
      </c>
      <c r="AJ55" s="72"/>
      <c r="AK55" s="72"/>
      <c r="AL55" s="72">
        <f t="shared" si="30"/>
        <v>2.3432390286807297E-11</v>
      </c>
      <c r="AM55" s="72"/>
      <c r="AN55" s="72">
        <f t="shared" si="31"/>
        <v>2.3283064365386963E-9</v>
      </c>
      <c r="AO55" s="72"/>
      <c r="AR55" s="80"/>
      <c r="AS55" s="80"/>
      <c r="AT55" s="80"/>
      <c r="AU55" s="80"/>
      <c r="AV55" s="80"/>
      <c r="AW55" s="80"/>
      <c r="AX55" s="80"/>
      <c r="AY55" s="80"/>
      <c r="AZ55" s="80"/>
      <c r="BA55" s="80"/>
    </row>
    <row r="56" spans="1:53">
      <c r="A56" s="72">
        <f t="shared" si="2"/>
        <v>29</v>
      </c>
      <c r="B56" s="139">
        <v>0</v>
      </c>
      <c r="C56" s="140">
        <f t="shared" si="19"/>
        <v>0</v>
      </c>
      <c r="D56" s="72">
        <f t="shared" si="3"/>
        <v>0</v>
      </c>
      <c r="E56" s="72">
        <f t="shared" si="4"/>
        <v>17756383.3663041</v>
      </c>
      <c r="F56" s="72">
        <f t="shared" si="5"/>
        <v>0</v>
      </c>
      <c r="G56" s="72">
        <f t="shared" si="20"/>
        <v>0</v>
      </c>
      <c r="H56" s="72">
        <f t="shared" si="6"/>
        <v>0</v>
      </c>
      <c r="I56" s="72">
        <f t="shared" si="7"/>
        <v>0</v>
      </c>
      <c r="J56" s="72">
        <f t="shared" si="8"/>
        <v>0</v>
      </c>
      <c r="K56" s="72">
        <f t="shared" si="9"/>
        <v>0</v>
      </c>
      <c r="L56" s="72">
        <f t="shared" si="21"/>
        <v>0</v>
      </c>
      <c r="M56" s="72">
        <f t="shared" si="10"/>
        <v>0</v>
      </c>
      <c r="N56" s="141">
        <v>0</v>
      </c>
      <c r="O56" s="72">
        <f t="shared" si="11"/>
        <v>2.3283064365386964E-11</v>
      </c>
      <c r="P56" s="72">
        <f t="shared" si="22"/>
        <v>7.6632712710308751E-13</v>
      </c>
      <c r="Q56" s="72">
        <f t="shared" si="12"/>
        <v>-1.6350531950592991E-14</v>
      </c>
      <c r="R56" s="72">
        <f t="shared" si="13"/>
        <v>-1.2613664148375422E-13</v>
      </c>
      <c r="S56" s="72">
        <f t="shared" si="14"/>
        <v>2.3906904319055706E-11</v>
      </c>
      <c r="T56" s="72">
        <f t="shared" si="23"/>
        <v>3.6642547738493625E-12</v>
      </c>
      <c r="U56" s="79">
        <f t="shared" si="24"/>
        <v>1.3463836540285178E-18</v>
      </c>
      <c r="V56" s="141">
        <v>0</v>
      </c>
      <c r="W56" s="72">
        <f t="shared" si="25"/>
        <v>29</v>
      </c>
      <c r="X56" s="72">
        <v>0</v>
      </c>
      <c r="Y56" s="72">
        <f t="shared" si="26"/>
        <v>0</v>
      </c>
      <c r="Z56" s="72">
        <f t="shared" si="27"/>
        <v>0</v>
      </c>
      <c r="AA56" s="72">
        <v>0</v>
      </c>
      <c r="AB56" s="72">
        <v>0</v>
      </c>
      <c r="AC56" s="72">
        <f t="shared" si="32"/>
        <v>0</v>
      </c>
      <c r="AD56" s="72">
        <f t="shared" si="32"/>
        <v>0</v>
      </c>
      <c r="AE56" s="72">
        <f t="shared" si="16"/>
        <v>2.3906904319055706E-11</v>
      </c>
      <c r="AF56" s="72">
        <f t="shared" si="17"/>
        <v>0</v>
      </c>
      <c r="AG56" s="72">
        <f t="shared" si="18"/>
        <v>-2.3906904319055706E-11</v>
      </c>
      <c r="AH56" s="72">
        <f t="shared" si="28"/>
        <v>-2.3906904319055706E-11</v>
      </c>
      <c r="AI56" s="78">
        <f t="shared" si="29"/>
        <v>0</v>
      </c>
      <c r="AJ56" s="72"/>
      <c r="AK56" s="72"/>
      <c r="AL56" s="72">
        <f t="shared" si="30"/>
        <v>2.3432390286807297E-11</v>
      </c>
      <c r="AM56" s="72"/>
      <c r="AN56" s="72">
        <f t="shared" si="31"/>
        <v>2.3283064365386963E-9</v>
      </c>
      <c r="AO56" s="72"/>
      <c r="AR56" s="80"/>
      <c r="AS56" s="80"/>
      <c r="AT56" s="80"/>
      <c r="AU56" s="80"/>
      <c r="AV56" s="80"/>
      <c r="AW56" s="80"/>
      <c r="AX56" s="80"/>
      <c r="AY56" s="80"/>
      <c r="AZ56" s="80"/>
      <c r="BA56" s="80"/>
    </row>
    <row r="57" spans="1:53">
      <c r="A57" s="72">
        <f t="shared" si="2"/>
        <v>30</v>
      </c>
      <c r="B57" s="139">
        <v>0</v>
      </c>
      <c r="C57" s="140">
        <f t="shared" si="19"/>
        <v>0</v>
      </c>
      <c r="D57" s="72">
        <f t="shared" si="3"/>
        <v>0</v>
      </c>
      <c r="E57" s="72">
        <f t="shared" si="4"/>
        <v>17756383.3663041</v>
      </c>
      <c r="F57" s="72">
        <f t="shared" si="5"/>
        <v>0</v>
      </c>
      <c r="G57" s="72">
        <f t="shared" si="20"/>
        <v>0</v>
      </c>
      <c r="H57" s="72">
        <f t="shared" si="6"/>
        <v>0</v>
      </c>
      <c r="I57" s="72">
        <f t="shared" si="7"/>
        <v>0</v>
      </c>
      <c r="J57" s="72">
        <f t="shared" si="8"/>
        <v>0</v>
      </c>
      <c r="K57" s="72">
        <f t="shared" si="9"/>
        <v>0</v>
      </c>
      <c r="L57" s="72">
        <f t="shared" si="21"/>
        <v>0</v>
      </c>
      <c r="M57" s="72">
        <f t="shared" si="10"/>
        <v>0</v>
      </c>
      <c r="N57" s="141">
        <v>0</v>
      </c>
      <c r="O57" s="72">
        <f t="shared" si="11"/>
        <v>2.3283064365386964E-11</v>
      </c>
      <c r="P57" s="72">
        <f t="shared" si="22"/>
        <v>7.6632712710308751E-13</v>
      </c>
      <c r="Q57" s="72">
        <f t="shared" si="12"/>
        <v>-1.6350531950592991E-14</v>
      </c>
      <c r="R57" s="72">
        <f t="shared" si="13"/>
        <v>-1.2613664148375422E-13</v>
      </c>
      <c r="S57" s="72">
        <f t="shared" si="14"/>
        <v>2.3906904319055706E-11</v>
      </c>
      <c r="T57" s="72">
        <f t="shared" si="23"/>
        <v>3.4268494945648957E-12</v>
      </c>
      <c r="U57" s="79">
        <f t="shared" si="24"/>
        <v>1.3463836540285178E-18</v>
      </c>
      <c r="V57" s="141">
        <v>0</v>
      </c>
      <c r="W57" s="72">
        <f t="shared" si="25"/>
        <v>30</v>
      </c>
      <c r="X57" s="72">
        <v>0</v>
      </c>
      <c r="Y57" s="72">
        <f t="shared" si="26"/>
        <v>0</v>
      </c>
      <c r="Z57" s="72">
        <f t="shared" si="27"/>
        <v>0</v>
      </c>
      <c r="AA57" s="72">
        <v>0</v>
      </c>
      <c r="AB57" s="72">
        <v>0</v>
      </c>
      <c r="AC57" s="72">
        <f t="shared" si="32"/>
        <v>0</v>
      </c>
      <c r="AD57" s="72">
        <f t="shared" si="32"/>
        <v>0</v>
      </c>
      <c r="AE57" s="72">
        <f t="shared" si="16"/>
        <v>2.3906904319055706E-11</v>
      </c>
      <c r="AF57" s="72">
        <f t="shared" si="17"/>
        <v>0</v>
      </c>
      <c r="AG57" s="72">
        <f t="shared" si="18"/>
        <v>-2.3906904319055706E-11</v>
      </c>
      <c r="AH57" s="72">
        <f t="shared" si="28"/>
        <v>-2.3906904319055706E-11</v>
      </c>
      <c r="AI57" s="78">
        <f t="shared" si="29"/>
        <v>0</v>
      </c>
      <c r="AJ57" s="72"/>
      <c r="AK57" s="72"/>
      <c r="AL57" s="72">
        <f t="shared" si="30"/>
        <v>2.3432390286807297E-11</v>
      </c>
      <c r="AM57" s="72"/>
      <c r="AN57" s="72">
        <f t="shared" si="31"/>
        <v>2.3283064365386963E-9</v>
      </c>
      <c r="AO57" s="72"/>
      <c r="AR57" s="80"/>
      <c r="AS57" s="80"/>
      <c r="AT57" s="80"/>
      <c r="AU57" s="80"/>
      <c r="AV57" s="80"/>
      <c r="AW57" s="80"/>
      <c r="AX57" s="80"/>
      <c r="AY57" s="80"/>
      <c r="AZ57" s="80"/>
      <c r="BA57" s="80"/>
    </row>
    <row r="58" spans="1:53">
      <c r="A58" s="72">
        <f t="shared" si="2"/>
        <v>31</v>
      </c>
      <c r="B58" s="139">
        <v>0</v>
      </c>
      <c r="C58" s="140">
        <f t="shared" si="19"/>
        <v>0</v>
      </c>
      <c r="D58" s="72">
        <f t="shared" si="3"/>
        <v>0</v>
      </c>
      <c r="E58" s="72">
        <f t="shared" si="4"/>
        <v>17756383.3663041</v>
      </c>
      <c r="F58" s="72">
        <f t="shared" si="5"/>
        <v>0</v>
      </c>
      <c r="G58" s="72">
        <f t="shared" si="20"/>
        <v>0</v>
      </c>
      <c r="H58" s="72">
        <f t="shared" si="6"/>
        <v>0</v>
      </c>
      <c r="I58" s="72">
        <f t="shared" si="7"/>
        <v>0</v>
      </c>
      <c r="J58" s="72">
        <f t="shared" si="8"/>
        <v>0</v>
      </c>
      <c r="K58" s="72">
        <f t="shared" si="9"/>
        <v>0</v>
      </c>
      <c r="L58" s="72">
        <f t="shared" si="21"/>
        <v>0</v>
      </c>
      <c r="M58" s="72">
        <f t="shared" si="10"/>
        <v>0</v>
      </c>
      <c r="N58" s="141">
        <v>0</v>
      </c>
      <c r="O58" s="72">
        <f t="shared" si="11"/>
        <v>2.3283064365386964E-11</v>
      </c>
      <c r="P58" s="72">
        <f t="shared" si="22"/>
        <v>7.6632712710308751E-13</v>
      </c>
      <c r="Q58" s="72">
        <f t="shared" si="12"/>
        <v>-1.6350531950592991E-14</v>
      </c>
      <c r="R58" s="72">
        <f t="shared" si="13"/>
        <v>-1.2613664148375422E-13</v>
      </c>
      <c r="S58" s="72">
        <f t="shared" si="14"/>
        <v>2.3906904319055706E-11</v>
      </c>
      <c r="T58" s="72">
        <f t="shared" si="23"/>
        <v>3.2048255875131594E-12</v>
      </c>
      <c r="U58" s="79">
        <f t="shared" si="24"/>
        <v>1.3463836540285178E-18</v>
      </c>
      <c r="V58" s="141">
        <v>0</v>
      </c>
      <c r="W58" s="72">
        <f t="shared" si="25"/>
        <v>31</v>
      </c>
      <c r="X58" s="72">
        <v>0</v>
      </c>
      <c r="Y58" s="72">
        <f t="shared" si="26"/>
        <v>0</v>
      </c>
      <c r="Z58" s="72">
        <f t="shared" si="27"/>
        <v>0</v>
      </c>
      <c r="AA58" s="72">
        <v>0</v>
      </c>
      <c r="AB58" s="72">
        <v>0</v>
      </c>
      <c r="AC58" s="72">
        <f t="shared" si="32"/>
        <v>0</v>
      </c>
      <c r="AD58" s="72">
        <f t="shared" si="32"/>
        <v>0</v>
      </c>
      <c r="AE58" s="72">
        <f t="shared" si="16"/>
        <v>2.3906904319055706E-11</v>
      </c>
      <c r="AF58" s="72">
        <f t="shared" si="17"/>
        <v>0</v>
      </c>
      <c r="AG58" s="72">
        <f t="shared" si="18"/>
        <v>-2.3906904319055706E-11</v>
      </c>
      <c r="AH58" s="72">
        <f t="shared" si="28"/>
        <v>-2.3906904319055706E-11</v>
      </c>
      <c r="AI58" s="78">
        <f t="shared" si="29"/>
        <v>0</v>
      </c>
      <c r="AJ58" s="72"/>
      <c r="AK58" s="72"/>
      <c r="AL58" s="72">
        <f t="shared" si="30"/>
        <v>2.3432390286807297E-11</v>
      </c>
      <c r="AM58" s="72"/>
      <c r="AN58" s="72">
        <f t="shared" si="31"/>
        <v>2.3283064365386963E-9</v>
      </c>
      <c r="AO58" s="72"/>
      <c r="AR58" s="80"/>
      <c r="AS58" s="80"/>
      <c r="AT58" s="80"/>
      <c r="AU58" s="80"/>
      <c r="AV58" s="80"/>
      <c r="AW58" s="80"/>
      <c r="AX58" s="80"/>
      <c r="AY58" s="80"/>
      <c r="AZ58" s="80"/>
      <c r="BA58" s="80"/>
    </row>
    <row r="59" spans="1:53">
      <c r="A59" s="72">
        <f t="shared" si="2"/>
        <v>32</v>
      </c>
      <c r="B59" s="139">
        <v>0</v>
      </c>
      <c r="C59" s="140">
        <f t="shared" si="19"/>
        <v>0</v>
      </c>
      <c r="D59" s="72">
        <f t="shared" si="3"/>
        <v>0</v>
      </c>
      <c r="E59" s="72">
        <f t="shared" si="4"/>
        <v>17756383.3663041</v>
      </c>
      <c r="F59" s="72">
        <f t="shared" si="5"/>
        <v>0</v>
      </c>
      <c r="G59" s="72">
        <f t="shared" si="20"/>
        <v>0</v>
      </c>
      <c r="H59" s="72">
        <f t="shared" si="6"/>
        <v>0</v>
      </c>
      <c r="I59" s="72">
        <f t="shared" si="7"/>
        <v>0</v>
      </c>
      <c r="J59" s="72">
        <f t="shared" si="8"/>
        <v>0</v>
      </c>
      <c r="K59" s="72">
        <f t="shared" si="9"/>
        <v>0</v>
      </c>
      <c r="L59" s="72">
        <f t="shared" si="21"/>
        <v>0</v>
      </c>
      <c r="M59" s="72">
        <f t="shared" si="10"/>
        <v>0</v>
      </c>
      <c r="N59" s="141">
        <v>0</v>
      </c>
      <c r="O59" s="72">
        <f t="shared" si="11"/>
        <v>2.3283064365386964E-11</v>
      </c>
      <c r="P59" s="72">
        <f t="shared" si="22"/>
        <v>7.6632712710308751E-13</v>
      </c>
      <c r="Q59" s="72">
        <f t="shared" si="12"/>
        <v>-1.6350531950592991E-14</v>
      </c>
      <c r="R59" s="72">
        <f t="shared" si="13"/>
        <v>-1.2613664148375422E-13</v>
      </c>
      <c r="S59" s="72">
        <f t="shared" si="14"/>
        <v>2.3906904319055706E-11</v>
      </c>
      <c r="T59" s="72">
        <f t="shared" si="23"/>
        <v>2.997186501090605E-12</v>
      </c>
      <c r="U59" s="79">
        <f t="shared" si="24"/>
        <v>1.3463836540285178E-18</v>
      </c>
      <c r="V59" s="141">
        <v>0</v>
      </c>
      <c r="W59" s="72">
        <f t="shared" si="25"/>
        <v>32</v>
      </c>
      <c r="X59" s="72">
        <v>0</v>
      </c>
      <c r="Y59" s="72">
        <f t="shared" si="26"/>
        <v>0</v>
      </c>
      <c r="Z59" s="72">
        <f t="shared" si="27"/>
        <v>0</v>
      </c>
      <c r="AA59" s="72">
        <v>0</v>
      </c>
      <c r="AB59" s="72">
        <v>0</v>
      </c>
      <c r="AC59" s="72">
        <f t="shared" si="32"/>
        <v>0</v>
      </c>
      <c r="AD59" s="72">
        <f t="shared" si="32"/>
        <v>0</v>
      </c>
      <c r="AE59" s="72">
        <f t="shared" si="16"/>
        <v>2.3906904319055706E-11</v>
      </c>
      <c r="AF59" s="72">
        <f t="shared" si="17"/>
        <v>0</v>
      </c>
      <c r="AG59" s="72">
        <f t="shared" si="18"/>
        <v>-2.3906904319055706E-11</v>
      </c>
      <c r="AH59" s="72">
        <f t="shared" si="28"/>
        <v>-2.3906904319055706E-11</v>
      </c>
      <c r="AI59" s="78">
        <f t="shared" si="29"/>
        <v>0</v>
      </c>
      <c r="AJ59" s="72"/>
      <c r="AK59" s="72"/>
      <c r="AL59" s="72">
        <f t="shared" si="30"/>
        <v>2.3432390286807297E-11</v>
      </c>
      <c r="AM59" s="72"/>
      <c r="AN59" s="72">
        <f t="shared" si="31"/>
        <v>2.3283064365386963E-9</v>
      </c>
      <c r="AO59" s="72"/>
      <c r="AR59" s="80"/>
      <c r="AS59" s="80"/>
      <c r="AT59" s="80"/>
      <c r="AU59" s="80"/>
      <c r="AV59" s="80"/>
      <c r="AW59" s="80"/>
      <c r="AX59" s="80"/>
      <c r="AY59" s="80"/>
      <c r="AZ59" s="80"/>
      <c r="BA59" s="80"/>
    </row>
    <row r="60" spans="1:53">
      <c r="A60" s="72">
        <f t="shared" si="2"/>
        <v>33</v>
      </c>
      <c r="B60" s="139">
        <v>0</v>
      </c>
      <c r="C60" s="140">
        <f t="shared" si="19"/>
        <v>0</v>
      </c>
      <c r="D60" s="72">
        <f t="shared" si="3"/>
        <v>0</v>
      </c>
      <c r="E60" s="72">
        <f t="shared" si="4"/>
        <v>17756383.3663041</v>
      </c>
      <c r="F60" s="72">
        <f t="shared" si="5"/>
        <v>0</v>
      </c>
      <c r="G60" s="72">
        <f t="shared" si="20"/>
        <v>0</v>
      </c>
      <c r="H60" s="72">
        <f t="shared" si="6"/>
        <v>0</v>
      </c>
      <c r="I60" s="72">
        <f t="shared" si="7"/>
        <v>0</v>
      </c>
      <c r="J60" s="72">
        <f t="shared" si="8"/>
        <v>0</v>
      </c>
      <c r="K60" s="72">
        <f t="shared" si="9"/>
        <v>0</v>
      </c>
      <c r="L60" s="72">
        <f t="shared" si="21"/>
        <v>0</v>
      </c>
      <c r="M60" s="72">
        <f t="shared" si="10"/>
        <v>0</v>
      </c>
      <c r="N60" s="141">
        <v>0</v>
      </c>
      <c r="O60" s="72">
        <f t="shared" si="11"/>
        <v>2.3283064365386964E-11</v>
      </c>
      <c r="P60" s="72">
        <f t="shared" si="22"/>
        <v>7.6632712710308751E-13</v>
      </c>
      <c r="Q60" s="72">
        <f t="shared" si="12"/>
        <v>-1.6350531950592991E-14</v>
      </c>
      <c r="R60" s="72">
        <f t="shared" si="13"/>
        <v>-1.2613664148375422E-13</v>
      </c>
      <c r="S60" s="72">
        <f t="shared" si="14"/>
        <v>2.3906904319055706E-11</v>
      </c>
      <c r="T60" s="72">
        <f t="shared" si="23"/>
        <v>2.8030002497859353E-12</v>
      </c>
      <c r="U60" s="79">
        <f t="shared" si="24"/>
        <v>1.3463836540285178E-18</v>
      </c>
      <c r="V60" s="141">
        <v>0</v>
      </c>
      <c r="W60" s="72">
        <f t="shared" si="25"/>
        <v>33</v>
      </c>
      <c r="X60" s="72">
        <v>0</v>
      </c>
      <c r="Y60" s="72">
        <f t="shared" si="26"/>
        <v>0</v>
      </c>
      <c r="Z60" s="72">
        <f t="shared" si="27"/>
        <v>0</v>
      </c>
      <c r="AA60" s="72">
        <v>0</v>
      </c>
      <c r="AB60" s="72">
        <v>0</v>
      </c>
      <c r="AC60" s="72">
        <f t="shared" si="32"/>
        <v>0</v>
      </c>
      <c r="AD60" s="72">
        <f t="shared" si="32"/>
        <v>0</v>
      </c>
      <c r="AE60" s="72">
        <f t="shared" si="16"/>
        <v>2.3906904319055706E-11</v>
      </c>
      <c r="AF60" s="72">
        <f t="shared" si="17"/>
        <v>0</v>
      </c>
      <c r="AG60" s="72">
        <f t="shared" si="18"/>
        <v>-2.3906904319055706E-11</v>
      </c>
      <c r="AH60" s="72">
        <f t="shared" si="28"/>
        <v>-2.3906904319055706E-11</v>
      </c>
      <c r="AI60" s="78">
        <f t="shared" si="29"/>
        <v>0</v>
      </c>
      <c r="AJ60" s="72"/>
      <c r="AK60" s="72"/>
      <c r="AL60" s="72">
        <f t="shared" si="30"/>
        <v>2.3432390286807297E-11</v>
      </c>
      <c r="AM60" s="72"/>
      <c r="AN60" s="72">
        <f t="shared" si="31"/>
        <v>2.3283064365386963E-9</v>
      </c>
      <c r="AO60" s="72"/>
      <c r="AR60" s="80"/>
      <c r="AS60" s="80"/>
      <c r="AT60" s="80"/>
      <c r="AU60" s="80"/>
      <c r="AV60" s="80"/>
      <c r="AW60" s="80"/>
      <c r="AX60" s="80"/>
      <c r="AY60" s="80"/>
      <c r="AZ60" s="80"/>
      <c r="BA60" s="80"/>
    </row>
    <row r="61" spans="1:53">
      <c r="A61" s="72">
        <f t="shared" si="2"/>
        <v>34</v>
      </c>
      <c r="B61" s="139">
        <v>0</v>
      </c>
      <c r="C61" s="140">
        <f t="shared" si="19"/>
        <v>0</v>
      </c>
      <c r="D61" s="72">
        <f t="shared" si="3"/>
        <v>0</v>
      </c>
      <c r="E61" s="72">
        <f t="shared" si="4"/>
        <v>17756383.3663041</v>
      </c>
      <c r="F61" s="72">
        <f t="shared" si="5"/>
        <v>0</v>
      </c>
      <c r="G61" s="72">
        <f t="shared" si="20"/>
        <v>0</v>
      </c>
      <c r="H61" s="72">
        <f t="shared" si="6"/>
        <v>0</v>
      </c>
      <c r="I61" s="72">
        <f t="shared" si="7"/>
        <v>0</v>
      </c>
      <c r="J61" s="72">
        <f t="shared" si="8"/>
        <v>0</v>
      </c>
      <c r="K61" s="72">
        <f t="shared" si="9"/>
        <v>0</v>
      </c>
      <c r="L61" s="72">
        <f t="shared" si="21"/>
        <v>0</v>
      </c>
      <c r="M61" s="72">
        <f t="shared" si="10"/>
        <v>0</v>
      </c>
      <c r="N61" s="141">
        <v>0</v>
      </c>
      <c r="O61" s="72">
        <f t="shared" si="11"/>
        <v>2.3283064365386964E-11</v>
      </c>
      <c r="P61" s="72">
        <f t="shared" si="22"/>
        <v>7.6632712710308751E-13</v>
      </c>
      <c r="Q61" s="72">
        <f t="shared" si="12"/>
        <v>-1.6350531950592991E-14</v>
      </c>
      <c r="R61" s="72">
        <f t="shared" si="13"/>
        <v>-1.2613664148375422E-13</v>
      </c>
      <c r="S61" s="72">
        <f t="shared" si="14"/>
        <v>2.3906904319055706E-11</v>
      </c>
      <c r="T61" s="72">
        <f t="shared" si="23"/>
        <v>2.621395230974485E-12</v>
      </c>
      <c r="U61" s="79">
        <f t="shared" si="24"/>
        <v>1.3463836540285178E-18</v>
      </c>
      <c r="V61" s="141">
        <v>0</v>
      </c>
      <c r="W61" s="72">
        <f t="shared" si="25"/>
        <v>34</v>
      </c>
      <c r="X61" s="72">
        <v>0</v>
      </c>
      <c r="Y61" s="72">
        <f t="shared" si="26"/>
        <v>0</v>
      </c>
      <c r="Z61" s="72">
        <f t="shared" si="27"/>
        <v>0</v>
      </c>
      <c r="AA61" s="72">
        <v>0</v>
      </c>
      <c r="AB61" s="72">
        <v>0</v>
      </c>
      <c r="AC61" s="72">
        <f t="shared" si="32"/>
        <v>0</v>
      </c>
      <c r="AD61" s="72">
        <f t="shared" si="32"/>
        <v>0</v>
      </c>
      <c r="AE61" s="72">
        <f t="shared" si="16"/>
        <v>2.3906904319055706E-11</v>
      </c>
      <c r="AF61" s="72">
        <f t="shared" si="17"/>
        <v>0</v>
      </c>
      <c r="AG61" s="72">
        <f t="shared" si="18"/>
        <v>-2.3906904319055706E-11</v>
      </c>
      <c r="AH61" s="72">
        <f t="shared" si="28"/>
        <v>-2.3906904319055706E-11</v>
      </c>
      <c r="AI61" s="78">
        <f t="shared" si="29"/>
        <v>0</v>
      </c>
      <c r="AJ61" s="72"/>
      <c r="AK61" s="72"/>
      <c r="AL61" s="72">
        <f t="shared" si="30"/>
        <v>2.3432390286807297E-11</v>
      </c>
      <c r="AM61" s="72"/>
      <c r="AN61" s="72">
        <f t="shared" si="31"/>
        <v>2.3283064365386963E-9</v>
      </c>
      <c r="AO61" s="72"/>
      <c r="AR61" s="80"/>
      <c r="AS61" s="80"/>
      <c r="AT61" s="80"/>
      <c r="AU61" s="80"/>
      <c r="AV61" s="80"/>
      <c r="AW61" s="80"/>
      <c r="AX61" s="80"/>
      <c r="AY61" s="80"/>
      <c r="AZ61" s="80"/>
      <c r="BA61" s="80"/>
    </row>
    <row r="62" spans="1:53">
      <c r="A62" s="72">
        <f t="shared" si="2"/>
        <v>35</v>
      </c>
      <c r="B62" s="139">
        <v>0</v>
      </c>
      <c r="C62" s="140">
        <f t="shared" si="19"/>
        <v>0</v>
      </c>
      <c r="D62" s="72">
        <f t="shared" si="3"/>
        <v>0</v>
      </c>
      <c r="E62" s="72">
        <f t="shared" si="4"/>
        <v>17756383.3663041</v>
      </c>
      <c r="F62" s="72">
        <f t="shared" si="5"/>
        <v>0</v>
      </c>
      <c r="G62" s="72">
        <f t="shared" si="20"/>
        <v>0</v>
      </c>
      <c r="H62" s="72">
        <f t="shared" si="6"/>
        <v>0</v>
      </c>
      <c r="I62" s="72">
        <f t="shared" si="7"/>
        <v>0</v>
      </c>
      <c r="J62" s="72">
        <f t="shared" si="8"/>
        <v>0</v>
      </c>
      <c r="K62" s="72">
        <f t="shared" si="9"/>
        <v>0</v>
      </c>
      <c r="L62" s="72">
        <f t="shared" si="21"/>
        <v>0</v>
      </c>
      <c r="M62" s="72">
        <f t="shared" si="10"/>
        <v>0</v>
      </c>
      <c r="N62" s="141">
        <v>0</v>
      </c>
      <c r="O62" s="72">
        <f t="shared" si="11"/>
        <v>2.3283064365386964E-11</v>
      </c>
      <c r="P62" s="72">
        <f t="shared" si="22"/>
        <v>7.6632712710308751E-13</v>
      </c>
      <c r="Q62" s="72">
        <f t="shared" si="12"/>
        <v>-1.6350531950592991E-14</v>
      </c>
      <c r="R62" s="72">
        <f t="shared" si="13"/>
        <v>-1.2613664148375422E-13</v>
      </c>
      <c r="S62" s="72">
        <f t="shared" si="14"/>
        <v>2.3906904319055706E-11</v>
      </c>
      <c r="T62" s="72">
        <f t="shared" si="23"/>
        <v>2.4515563127404523E-12</v>
      </c>
      <c r="U62" s="79">
        <f t="shared" si="24"/>
        <v>1.3463836540285178E-18</v>
      </c>
      <c r="V62" s="141">
        <v>0</v>
      </c>
      <c r="W62" s="72">
        <f t="shared" si="25"/>
        <v>35</v>
      </c>
      <c r="X62" s="72">
        <v>0</v>
      </c>
      <c r="Y62" s="72">
        <f t="shared" si="26"/>
        <v>0</v>
      </c>
      <c r="Z62" s="72">
        <f t="shared" si="27"/>
        <v>0</v>
      </c>
      <c r="AA62" s="72">
        <v>0</v>
      </c>
      <c r="AB62" s="72">
        <v>0</v>
      </c>
      <c r="AC62" s="72">
        <f t="shared" si="32"/>
        <v>0</v>
      </c>
      <c r="AD62" s="72">
        <f t="shared" si="32"/>
        <v>0</v>
      </c>
      <c r="AE62" s="72">
        <f t="shared" si="16"/>
        <v>2.3906904319055706E-11</v>
      </c>
      <c r="AF62" s="72">
        <f t="shared" si="17"/>
        <v>0</v>
      </c>
      <c r="AG62" s="72">
        <f t="shared" si="18"/>
        <v>-2.3906904319055706E-11</v>
      </c>
      <c r="AH62" s="72">
        <f t="shared" si="28"/>
        <v>-2.3906904319055706E-11</v>
      </c>
      <c r="AI62" s="78">
        <f t="shared" si="29"/>
        <v>0</v>
      </c>
      <c r="AJ62" s="72"/>
      <c r="AK62" s="72"/>
      <c r="AL62" s="72">
        <f t="shared" si="30"/>
        <v>2.3432390286807297E-11</v>
      </c>
      <c r="AM62" s="72"/>
      <c r="AN62" s="72">
        <f t="shared" si="31"/>
        <v>2.3283064365386963E-9</v>
      </c>
      <c r="AO62" s="72"/>
      <c r="AR62" s="80"/>
      <c r="AS62" s="80"/>
      <c r="AT62" s="80"/>
      <c r="AU62" s="80"/>
      <c r="AV62" s="80"/>
      <c r="AW62" s="80"/>
      <c r="AX62" s="80"/>
      <c r="AY62" s="80"/>
      <c r="AZ62" s="80"/>
      <c r="BA62" s="80"/>
    </row>
    <row r="63" spans="1:53">
      <c r="A63" s="72">
        <f t="shared" si="2"/>
        <v>36</v>
      </c>
      <c r="B63" s="139">
        <v>0</v>
      </c>
      <c r="C63" s="140">
        <f t="shared" si="19"/>
        <v>0</v>
      </c>
      <c r="D63" s="72">
        <f t="shared" si="3"/>
        <v>0</v>
      </c>
      <c r="E63" s="72">
        <f t="shared" si="4"/>
        <v>17756383.3663041</v>
      </c>
      <c r="F63" s="72">
        <f t="shared" si="5"/>
        <v>0</v>
      </c>
      <c r="G63" s="72">
        <f t="shared" si="20"/>
        <v>0</v>
      </c>
      <c r="H63" s="72">
        <f t="shared" si="6"/>
        <v>0</v>
      </c>
      <c r="I63" s="72">
        <f t="shared" si="7"/>
        <v>0</v>
      </c>
      <c r="J63" s="72">
        <f t="shared" si="8"/>
        <v>0</v>
      </c>
      <c r="K63" s="72">
        <f t="shared" si="9"/>
        <v>0</v>
      </c>
      <c r="L63" s="72">
        <f t="shared" si="21"/>
        <v>0</v>
      </c>
      <c r="M63" s="72">
        <f t="shared" si="10"/>
        <v>0</v>
      </c>
      <c r="N63" s="141">
        <v>0</v>
      </c>
      <c r="O63" s="72">
        <f t="shared" si="11"/>
        <v>2.3283064365386964E-11</v>
      </c>
      <c r="P63" s="72">
        <f t="shared" si="22"/>
        <v>7.6632712710308751E-13</v>
      </c>
      <c r="Q63" s="72">
        <f t="shared" si="12"/>
        <v>-1.6350531950592991E-14</v>
      </c>
      <c r="R63" s="72">
        <f t="shared" si="13"/>
        <v>-1.2613664148375422E-13</v>
      </c>
      <c r="S63" s="72">
        <f t="shared" si="14"/>
        <v>2.3906904319055706E-11</v>
      </c>
      <c r="T63" s="72">
        <f t="shared" si="23"/>
        <v>2.2927211751672179E-12</v>
      </c>
      <c r="U63" s="79">
        <f t="shared" si="24"/>
        <v>1.3463836540285178E-18</v>
      </c>
      <c r="V63" s="141">
        <v>0</v>
      </c>
      <c r="W63" s="72">
        <f t="shared" si="25"/>
        <v>36</v>
      </c>
      <c r="X63" s="72">
        <v>0</v>
      </c>
      <c r="Y63" s="72">
        <f t="shared" si="26"/>
        <v>0</v>
      </c>
      <c r="Z63" s="72">
        <f t="shared" si="27"/>
        <v>0</v>
      </c>
      <c r="AA63" s="72">
        <v>0</v>
      </c>
      <c r="AB63" s="72">
        <v>0</v>
      </c>
      <c r="AC63" s="72">
        <f t="shared" si="32"/>
        <v>0</v>
      </c>
      <c r="AD63" s="72">
        <f t="shared" si="32"/>
        <v>0</v>
      </c>
      <c r="AE63" s="72">
        <f t="shared" si="16"/>
        <v>2.3906904319055706E-11</v>
      </c>
      <c r="AF63" s="72">
        <f t="shared" si="17"/>
        <v>0</v>
      </c>
      <c r="AG63" s="72">
        <f t="shared" si="18"/>
        <v>-2.3906904319055706E-11</v>
      </c>
      <c r="AH63" s="72">
        <f t="shared" si="28"/>
        <v>-2.3906904319055706E-11</v>
      </c>
      <c r="AI63" s="78">
        <f t="shared" si="29"/>
        <v>0</v>
      </c>
      <c r="AJ63" s="72"/>
      <c r="AK63" s="72"/>
      <c r="AL63" s="72">
        <f t="shared" si="30"/>
        <v>2.3432390286807297E-11</v>
      </c>
      <c r="AM63" s="72"/>
      <c r="AN63" s="72">
        <f t="shared" si="31"/>
        <v>2.3283064365386963E-9</v>
      </c>
      <c r="AO63" s="72"/>
      <c r="AR63" s="80"/>
      <c r="AS63" s="80"/>
      <c r="AT63" s="80"/>
      <c r="AU63" s="80"/>
      <c r="AV63" s="80"/>
      <c r="AW63" s="80"/>
      <c r="AX63" s="80"/>
      <c r="AY63" s="80"/>
      <c r="AZ63" s="80"/>
      <c r="BA63" s="80"/>
    </row>
    <row r="64" spans="1:53">
      <c r="A64" s="72">
        <f t="shared" si="2"/>
        <v>37</v>
      </c>
      <c r="B64" s="139">
        <v>0</v>
      </c>
      <c r="C64" s="140">
        <f t="shared" si="19"/>
        <v>0</v>
      </c>
      <c r="D64" s="72">
        <f t="shared" si="3"/>
        <v>0</v>
      </c>
      <c r="E64" s="72">
        <f t="shared" si="4"/>
        <v>17756383.3663041</v>
      </c>
      <c r="F64" s="72">
        <f t="shared" si="5"/>
        <v>0</v>
      </c>
      <c r="G64" s="72">
        <f t="shared" si="20"/>
        <v>0</v>
      </c>
      <c r="H64" s="72">
        <f t="shared" si="6"/>
        <v>0</v>
      </c>
      <c r="I64" s="72">
        <f t="shared" si="7"/>
        <v>0</v>
      </c>
      <c r="J64" s="72">
        <f t="shared" si="8"/>
        <v>0</v>
      </c>
      <c r="K64" s="72">
        <f t="shared" si="9"/>
        <v>0</v>
      </c>
      <c r="L64" s="72">
        <f t="shared" si="21"/>
        <v>0</v>
      </c>
      <c r="M64" s="72">
        <f t="shared" si="10"/>
        <v>0</v>
      </c>
      <c r="N64" s="141">
        <v>0</v>
      </c>
      <c r="O64" s="72">
        <f t="shared" si="11"/>
        <v>2.3283064365386964E-11</v>
      </c>
      <c r="P64" s="72">
        <f t="shared" si="22"/>
        <v>7.6632712710308751E-13</v>
      </c>
      <c r="Q64" s="72">
        <f t="shared" si="12"/>
        <v>-1.6350531950592991E-14</v>
      </c>
      <c r="R64" s="72">
        <f t="shared" si="13"/>
        <v>-1.2613664148375422E-13</v>
      </c>
      <c r="S64" s="72">
        <f t="shared" si="14"/>
        <v>2.3906904319055706E-11</v>
      </c>
      <c r="T64" s="72">
        <f t="shared" si="23"/>
        <v>2.1441768886736825E-12</v>
      </c>
      <c r="U64" s="79">
        <f t="shared" si="24"/>
        <v>1.3463836540285178E-18</v>
      </c>
      <c r="V64" s="141">
        <v>0</v>
      </c>
      <c r="W64" s="72">
        <f t="shared" si="25"/>
        <v>37</v>
      </c>
      <c r="X64" s="72">
        <v>0</v>
      </c>
      <c r="Y64" s="72">
        <f t="shared" si="26"/>
        <v>0</v>
      </c>
      <c r="Z64" s="72">
        <f t="shared" si="27"/>
        <v>0</v>
      </c>
      <c r="AA64" s="72">
        <v>0</v>
      </c>
      <c r="AB64" s="72">
        <v>0</v>
      </c>
      <c r="AC64" s="72">
        <f t="shared" si="32"/>
        <v>0</v>
      </c>
      <c r="AD64" s="72">
        <f t="shared" si="32"/>
        <v>0</v>
      </c>
      <c r="AE64" s="72">
        <f t="shared" si="16"/>
        <v>2.3906904319055706E-11</v>
      </c>
      <c r="AF64" s="72">
        <f t="shared" si="17"/>
        <v>0</v>
      </c>
      <c r="AG64" s="72">
        <f t="shared" si="18"/>
        <v>-2.3906904319055706E-11</v>
      </c>
      <c r="AH64" s="72">
        <f t="shared" si="28"/>
        <v>-2.3906904319055706E-11</v>
      </c>
      <c r="AI64" s="78">
        <f t="shared" si="29"/>
        <v>0</v>
      </c>
      <c r="AJ64" s="72"/>
      <c r="AK64" s="72"/>
      <c r="AL64" s="72">
        <f t="shared" si="30"/>
        <v>2.3432390286807297E-11</v>
      </c>
      <c r="AM64" s="72"/>
      <c r="AN64" s="72">
        <f t="shared" si="31"/>
        <v>2.3283064365386963E-9</v>
      </c>
      <c r="AO64" s="72"/>
      <c r="AR64" s="80"/>
      <c r="AS64" s="80"/>
      <c r="AT64" s="80"/>
      <c r="AU64" s="80"/>
      <c r="AV64" s="80"/>
      <c r="AW64" s="80"/>
      <c r="AX64" s="80"/>
      <c r="AY64" s="80"/>
      <c r="AZ64" s="80"/>
      <c r="BA64" s="80"/>
    </row>
    <row r="65" spans="1:53">
      <c r="A65" s="72">
        <f t="shared" si="2"/>
        <v>38</v>
      </c>
      <c r="B65" s="139">
        <v>0</v>
      </c>
      <c r="C65" s="140">
        <f t="shared" si="19"/>
        <v>0</v>
      </c>
      <c r="D65" s="72">
        <f t="shared" si="3"/>
        <v>0</v>
      </c>
      <c r="E65" s="72">
        <f t="shared" si="4"/>
        <v>17756383.3663041</v>
      </c>
      <c r="F65" s="72">
        <f t="shared" si="5"/>
        <v>0</v>
      </c>
      <c r="G65" s="72">
        <f t="shared" si="20"/>
        <v>0</v>
      </c>
      <c r="H65" s="72">
        <f t="shared" si="6"/>
        <v>0</v>
      </c>
      <c r="I65" s="72">
        <f t="shared" si="7"/>
        <v>0</v>
      </c>
      <c r="J65" s="72">
        <f t="shared" si="8"/>
        <v>0</v>
      </c>
      <c r="K65" s="72">
        <f t="shared" si="9"/>
        <v>0</v>
      </c>
      <c r="L65" s="72">
        <f t="shared" si="21"/>
        <v>0</v>
      </c>
      <c r="M65" s="72">
        <f t="shared" si="10"/>
        <v>0</v>
      </c>
      <c r="N65" s="141">
        <v>0</v>
      </c>
      <c r="O65" s="72">
        <f t="shared" si="11"/>
        <v>2.3283064365386964E-11</v>
      </c>
      <c r="P65" s="72">
        <f t="shared" si="22"/>
        <v>7.6632712710308751E-13</v>
      </c>
      <c r="Q65" s="72">
        <f t="shared" si="12"/>
        <v>-1.6350531950592991E-14</v>
      </c>
      <c r="R65" s="72">
        <f t="shared" si="13"/>
        <v>-1.2613664148375422E-13</v>
      </c>
      <c r="S65" s="72">
        <f t="shared" si="14"/>
        <v>2.3906904319055706E-11</v>
      </c>
      <c r="T65" s="72">
        <f t="shared" si="23"/>
        <v>2.005256714038522E-12</v>
      </c>
      <c r="U65" s="79">
        <f t="shared" si="24"/>
        <v>1.3463836540285178E-18</v>
      </c>
      <c r="V65" s="141">
        <v>0</v>
      </c>
      <c r="W65" s="72">
        <f t="shared" si="25"/>
        <v>38</v>
      </c>
      <c r="X65" s="72">
        <v>0</v>
      </c>
      <c r="Y65" s="72">
        <f t="shared" si="26"/>
        <v>0</v>
      </c>
      <c r="Z65" s="72">
        <f t="shared" si="27"/>
        <v>0</v>
      </c>
      <c r="AA65" s="72">
        <v>0</v>
      </c>
      <c r="AB65" s="72">
        <v>0</v>
      </c>
      <c r="AC65" s="72">
        <f t="shared" si="32"/>
        <v>0</v>
      </c>
      <c r="AD65" s="72">
        <f t="shared" si="32"/>
        <v>0</v>
      </c>
      <c r="AE65" s="72">
        <f t="shared" si="16"/>
        <v>2.3906904319055706E-11</v>
      </c>
      <c r="AF65" s="72">
        <f t="shared" si="17"/>
        <v>0</v>
      </c>
      <c r="AG65" s="72">
        <f t="shared" si="18"/>
        <v>-2.3906904319055706E-11</v>
      </c>
      <c r="AH65" s="72">
        <f t="shared" si="28"/>
        <v>-2.3906904319055706E-11</v>
      </c>
      <c r="AI65" s="78">
        <f t="shared" si="29"/>
        <v>0</v>
      </c>
      <c r="AJ65" s="72"/>
      <c r="AK65" s="72"/>
      <c r="AL65" s="72">
        <f t="shared" si="30"/>
        <v>2.3432390286807297E-11</v>
      </c>
      <c r="AM65" s="72"/>
      <c r="AN65" s="72">
        <f t="shared" si="31"/>
        <v>2.3283064365386963E-9</v>
      </c>
      <c r="AO65" s="72"/>
      <c r="AR65" s="80"/>
      <c r="AS65" s="80"/>
      <c r="AT65" s="80"/>
      <c r="AU65" s="80"/>
      <c r="AV65" s="80"/>
      <c r="AW65" s="80"/>
      <c r="AX65" s="80"/>
      <c r="AY65" s="80"/>
      <c r="AZ65" s="80"/>
      <c r="BA65" s="80"/>
    </row>
    <row r="66" spans="1:53">
      <c r="A66" s="72">
        <f t="shared" si="2"/>
        <v>39</v>
      </c>
      <c r="B66" s="139">
        <v>0</v>
      </c>
      <c r="C66" s="140">
        <f t="shared" si="19"/>
        <v>0</v>
      </c>
      <c r="D66" s="72">
        <f t="shared" si="3"/>
        <v>0</v>
      </c>
      <c r="E66" s="72">
        <f t="shared" si="4"/>
        <v>17756383.3663041</v>
      </c>
      <c r="F66" s="72">
        <f t="shared" si="5"/>
        <v>0</v>
      </c>
      <c r="G66" s="72">
        <f t="shared" si="20"/>
        <v>0</v>
      </c>
      <c r="H66" s="72">
        <f t="shared" si="6"/>
        <v>0</v>
      </c>
      <c r="I66" s="72">
        <f t="shared" si="7"/>
        <v>0</v>
      </c>
      <c r="J66" s="72">
        <f t="shared" si="8"/>
        <v>0</v>
      </c>
      <c r="K66" s="72">
        <f t="shared" si="9"/>
        <v>0</v>
      </c>
      <c r="L66" s="72">
        <f t="shared" si="21"/>
        <v>0</v>
      </c>
      <c r="M66" s="72">
        <f t="shared" si="10"/>
        <v>0</v>
      </c>
      <c r="N66" s="141">
        <v>0</v>
      </c>
      <c r="O66" s="72">
        <f t="shared" si="11"/>
        <v>2.3283064365386964E-11</v>
      </c>
      <c r="P66" s="72">
        <f t="shared" si="22"/>
        <v>7.6632712710308751E-13</v>
      </c>
      <c r="Q66" s="72">
        <f t="shared" si="12"/>
        <v>-1.6350531950592991E-14</v>
      </c>
      <c r="R66" s="72">
        <f t="shared" si="13"/>
        <v>-1.2613664148375422E-13</v>
      </c>
      <c r="S66" s="72">
        <f t="shared" si="14"/>
        <v>2.3906904319055706E-11</v>
      </c>
      <c r="T66" s="72">
        <f t="shared" si="23"/>
        <v>1.8753371097493093E-12</v>
      </c>
      <c r="U66" s="79">
        <f t="shared" si="24"/>
        <v>1.3463836540285178E-18</v>
      </c>
      <c r="V66" s="141">
        <v>0</v>
      </c>
      <c r="W66" s="72">
        <f t="shared" si="25"/>
        <v>39</v>
      </c>
      <c r="X66" s="72">
        <v>0</v>
      </c>
      <c r="Y66" s="72">
        <f t="shared" si="26"/>
        <v>0</v>
      </c>
      <c r="Z66" s="72">
        <f t="shared" si="27"/>
        <v>0</v>
      </c>
      <c r="AA66" s="72">
        <v>0</v>
      </c>
      <c r="AB66" s="72">
        <v>0</v>
      </c>
      <c r="AC66" s="72">
        <f t="shared" si="32"/>
        <v>0</v>
      </c>
      <c r="AD66" s="72">
        <f t="shared" si="32"/>
        <v>0</v>
      </c>
      <c r="AE66" s="72">
        <f t="shared" si="16"/>
        <v>2.3906904319055706E-11</v>
      </c>
      <c r="AF66" s="72">
        <f t="shared" si="17"/>
        <v>0</v>
      </c>
      <c r="AG66" s="72">
        <f t="shared" si="18"/>
        <v>-2.3906904319055706E-11</v>
      </c>
      <c r="AH66" s="72">
        <f t="shared" si="28"/>
        <v>-2.3906904319055706E-11</v>
      </c>
      <c r="AI66" s="78">
        <f t="shared" si="29"/>
        <v>0</v>
      </c>
      <c r="AJ66" s="72"/>
      <c r="AK66" s="72"/>
      <c r="AL66" s="72">
        <f t="shared" si="30"/>
        <v>2.3432390286807297E-11</v>
      </c>
      <c r="AM66" s="72"/>
      <c r="AN66" s="72">
        <f t="shared" si="31"/>
        <v>2.3283064365386963E-9</v>
      </c>
      <c r="AO66" s="72"/>
      <c r="AR66" s="80"/>
      <c r="AS66" s="80"/>
      <c r="AT66" s="80"/>
      <c r="AU66" s="80"/>
      <c r="AV66" s="80"/>
      <c r="AW66" s="80"/>
      <c r="AX66" s="80"/>
      <c r="AY66" s="80"/>
      <c r="AZ66" s="80"/>
      <c r="BA66" s="80"/>
    </row>
    <row r="67" spans="1:53">
      <c r="A67" s="72">
        <f t="shared" si="2"/>
        <v>40</v>
      </c>
      <c r="B67" s="139">
        <v>0</v>
      </c>
      <c r="C67" s="140">
        <f t="shared" si="19"/>
        <v>0</v>
      </c>
      <c r="D67" s="72">
        <f t="shared" si="3"/>
        <v>0</v>
      </c>
      <c r="E67" s="72">
        <f t="shared" si="4"/>
        <v>17756383.3663041</v>
      </c>
      <c r="F67" s="72">
        <f t="shared" si="5"/>
        <v>0</v>
      </c>
      <c r="G67" s="72">
        <f t="shared" si="20"/>
        <v>0</v>
      </c>
      <c r="H67" s="72">
        <f t="shared" si="6"/>
        <v>0</v>
      </c>
      <c r="I67" s="72">
        <f t="shared" si="7"/>
        <v>0</v>
      </c>
      <c r="J67" s="72">
        <f t="shared" si="8"/>
        <v>0</v>
      </c>
      <c r="K67" s="72">
        <f t="shared" si="9"/>
        <v>0</v>
      </c>
      <c r="L67" s="72">
        <f t="shared" si="21"/>
        <v>0</v>
      </c>
      <c r="M67" s="72">
        <f t="shared" si="10"/>
        <v>0</v>
      </c>
      <c r="N67" s="141">
        <v>0</v>
      </c>
      <c r="O67" s="72">
        <f t="shared" si="11"/>
        <v>2.3283064365386964E-11</v>
      </c>
      <c r="P67" s="72">
        <f t="shared" si="22"/>
        <v>7.6632712710308751E-13</v>
      </c>
      <c r="Q67" s="72">
        <f t="shared" si="12"/>
        <v>-1.6350531950592991E-14</v>
      </c>
      <c r="R67" s="72">
        <f t="shared" si="13"/>
        <v>-1.2613664148375422E-13</v>
      </c>
      <c r="S67" s="72">
        <f t="shared" si="14"/>
        <v>2.3906904319055706E-11</v>
      </c>
      <c r="T67" s="72">
        <f t="shared" si="23"/>
        <v>1.7538349332440298E-12</v>
      </c>
      <c r="U67" s="79">
        <f t="shared" si="24"/>
        <v>1.3463836540285178E-18</v>
      </c>
      <c r="V67" s="141">
        <v>0</v>
      </c>
      <c r="W67" s="72">
        <f t="shared" si="25"/>
        <v>40</v>
      </c>
      <c r="X67" s="72">
        <v>0</v>
      </c>
      <c r="Y67" s="72">
        <f t="shared" si="26"/>
        <v>0</v>
      </c>
      <c r="Z67" s="72">
        <f t="shared" si="27"/>
        <v>0</v>
      </c>
      <c r="AA67" s="72">
        <v>0</v>
      </c>
      <c r="AB67" s="72">
        <v>0</v>
      </c>
      <c r="AC67" s="72">
        <f t="shared" si="32"/>
        <v>0</v>
      </c>
      <c r="AD67" s="72">
        <f t="shared" si="32"/>
        <v>0</v>
      </c>
      <c r="AE67" s="72">
        <f t="shared" si="16"/>
        <v>2.3906904319055706E-11</v>
      </c>
      <c r="AF67" s="72">
        <f t="shared" si="17"/>
        <v>0</v>
      </c>
      <c r="AG67" s="72">
        <f t="shared" si="18"/>
        <v>-2.3906904319055706E-11</v>
      </c>
      <c r="AH67" s="72">
        <f t="shared" si="28"/>
        <v>-2.3906904319055706E-11</v>
      </c>
      <c r="AI67" s="78">
        <f t="shared" si="29"/>
        <v>0</v>
      </c>
      <c r="AJ67" s="72"/>
      <c r="AK67" s="72"/>
      <c r="AL67" s="72">
        <f t="shared" si="30"/>
        <v>2.3432390286807297E-11</v>
      </c>
      <c r="AM67" s="72"/>
      <c r="AN67" s="72">
        <f t="shared" si="31"/>
        <v>2.3283064365386963E-9</v>
      </c>
      <c r="AO67" s="72"/>
      <c r="AR67" s="80"/>
      <c r="AS67" s="80"/>
      <c r="AT67" s="80"/>
      <c r="AU67" s="80"/>
      <c r="AV67" s="80"/>
      <c r="AW67" s="80"/>
      <c r="AX67" s="80"/>
      <c r="AY67" s="80"/>
      <c r="AZ67" s="80"/>
      <c r="BA67" s="80"/>
    </row>
    <row r="68" spans="1:53">
      <c r="A68" s="72">
        <f t="shared" si="2"/>
        <v>41</v>
      </c>
      <c r="B68" s="139">
        <v>0</v>
      </c>
      <c r="C68" s="140">
        <f t="shared" si="19"/>
        <v>0</v>
      </c>
      <c r="D68" s="72">
        <f t="shared" si="3"/>
        <v>0</v>
      </c>
      <c r="E68" s="72">
        <f t="shared" si="4"/>
        <v>17756383.3663041</v>
      </c>
      <c r="F68" s="72">
        <f t="shared" si="5"/>
        <v>0</v>
      </c>
      <c r="G68" s="72">
        <f t="shared" si="20"/>
        <v>0</v>
      </c>
      <c r="H68" s="72">
        <f t="shared" si="6"/>
        <v>0</v>
      </c>
      <c r="I68" s="72">
        <f t="shared" si="7"/>
        <v>0</v>
      </c>
      <c r="J68" s="72">
        <f t="shared" si="8"/>
        <v>0</v>
      </c>
      <c r="K68" s="72">
        <f t="shared" si="9"/>
        <v>0</v>
      </c>
      <c r="L68" s="72">
        <f t="shared" si="21"/>
        <v>0</v>
      </c>
      <c r="M68" s="72">
        <f t="shared" si="10"/>
        <v>0</v>
      </c>
      <c r="N68" s="141">
        <v>0</v>
      </c>
      <c r="O68" s="72">
        <f t="shared" si="11"/>
        <v>2.3283064365386964E-11</v>
      </c>
      <c r="P68" s="72">
        <f t="shared" si="22"/>
        <v>7.6632712710308751E-13</v>
      </c>
      <c r="Q68" s="72">
        <f t="shared" si="12"/>
        <v>-1.6350531950592991E-14</v>
      </c>
      <c r="R68" s="72">
        <f t="shared" si="13"/>
        <v>-1.2613664148375422E-13</v>
      </c>
      <c r="S68" s="72">
        <f t="shared" si="14"/>
        <v>2.3906904319055706E-11</v>
      </c>
      <c r="T68" s="72">
        <f t="shared" si="23"/>
        <v>1.6402048234827892E-12</v>
      </c>
      <c r="U68" s="79">
        <f t="shared" si="24"/>
        <v>1.3463836540285178E-18</v>
      </c>
      <c r="V68" s="141">
        <v>0</v>
      </c>
      <c r="W68" s="72">
        <f t="shared" si="25"/>
        <v>41</v>
      </c>
      <c r="X68" s="72">
        <v>0</v>
      </c>
      <c r="Y68" s="72">
        <f t="shared" si="26"/>
        <v>0</v>
      </c>
      <c r="Z68" s="72">
        <f t="shared" si="27"/>
        <v>0</v>
      </c>
      <c r="AA68" s="72">
        <v>0</v>
      </c>
      <c r="AB68" s="72">
        <v>0</v>
      </c>
      <c r="AC68" s="72">
        <f t="shared" si="32"/>
        <v>0</v>
      </c>
      <c r="AD68" s="72">
        <f t="shared" si="32"/>
        <v>0</v>
      </c>
      <c r="AE68" s="72">
        <f t="shared" si="16"/>
        <v>2.3906904319055706E-11</v>
      </c>
      <c r="AF68" s="72">
        <f t="shared" si="17"/>
        <v>0</v>
      </c>
      <c r="AG68" s="72">
        <f t="shared" si="18"/>
        <v>-2.3906904319055706E-11</v>
      </c>
      <c r="AH68" s="72">
        <f t="shared" si="28"/>
        <v>-2.3906904319055706E-11</v>
      </c>
      <c r="AI68" s="78">
        <f t="shared" si="29"/>
        <v>0</v>
      </c>
      <c r="AJ68" s="72"/>
      <c r="AK68" s="72"/>
      <c r="AL68" s="72">
        <f t="shared" si="30"/>
        <v>2.3432390286807297E-11</v>
      </c>
      <c r="AM68" s="72"/>
      <c r="AN68" s="72">
        <f t="shared" si="31"/>
        <v>2.3283064365386963E-9</v>
      </c>
      <c r="AO68" s="72"/>
      <c r="AR68" s="80"/>
      <c r="AS68" s="80"/>
      <c r="AT68" s="80"/>
      <c r="AU68" s="80"/>
      <c r="AV68" s="80"/>
      <c r="AW68" s="80"/>
      <c r="AX68" s="80"/>
      <c r="AY68" s="80"/>
      <c r="AZ68" s="80"/>
      <c r="BA68" s="80"/>
    </row>
    <row r="69" spans="1:53">
      <c r="A69" s="72">
        <f t="shared" si="2"/>
        <v>42</v>
      </c>
      <c r="B69" s="139">
        <v>0</v>
      </c>
      <c r="C69" s="140">
        <f t="shared" si="19"/>
        <v>0</v>
      </c>
      <c r="D69" s="72">
        <f t="shared" si="3"/>
        <v>0</v>
      </c>
      <c r="E69" s="72">
        <f t="shared" si="4"/>
        <v>17756383.3663041</v>
      </c>
      <c r="F69" s="72">
        <f t="shared" si="5"/>
        <v>0</v>
      </c>
      <c r="G69" s="72">
        <f t="shared" si="20"/>
        <v>0</v>
      </c>
      <c r="H69" s="72">
        <f t="shared" si="6"/>
        <v>0</v>
      </c>
      <c r="I69" s="72">
        <f t="shared" si="7"/>
        <v>0</v>
      </c>
      <c r="J69" s="72">
        <f t="shared" si="8"/>
        <v>0</v>
      </c>
      <c r="K69" s="72">
        <f t="shared" si="9"/>
        <v>0</v>
      </c>
      <c r="L69" s="72">
        <f t="shared" si="21"/>
        <v>0</v>
      </c>
      <c r="M69" s="72">
        <f t="shared" si="10"/>
        <v>0</v>
      </c>
      <c r="N69" s="141">
        <v>0</v>
      </c>
      <c r="O69" s="72">
        <f t="shared" si="11"/>
        <v>2.3283064365386964E-11</v>
      </c>
      <c r="P69" s="72">
        <f t="shared" si="22"/>
        <v>7.6632712710308751E-13</v>
      </c>
      <c r="Q69" s="72">
        <f t="shared" si="12"/>
        <v>-1.6350531950592991E-14</v>
      </c>
      <c r="R69" s="72">
        <f t="shared" si="13"/>
        <v>-1.2613664148375422E-13</v>
      </c>
      <c r="S69" s="72">
        <f t="shared" si="14"/>
        <v>2.3906904319055706E-11</v>
      </c>
      <c r="T69" s="72">
        <f t="shared" si="23"/>
        <v>1.5339367531014285E-12</v>
      </c>
      <c r="U69" s="79">
        <f t="shared" si="24"/>
        <v>1.3463836540285178E-18</v>
      </c>
      <c r="V69" s="141">
        <v>0</v>
      </c>
      <c r="W69" s="72">
        <f t="shared" si="25"/>
        <v>42</v>
      </c>
      <c r="X69" s="72">
        <v>0</v>
      </c>
      <c r="Y69" s="72">
        <f t="shared" si="26"/>
        <v>0</v>
      </c>
      <c r="Z69" s="72">
        <f t="shared" si="27"/>
        <v>0</v>
      </c>
      <c r="AA69" s="72">
        <v>0</v>
      </c>
      <c r="AB69" s="72">
        <v>0</v>
      </c>
      <c r="AC69" s="72">
        <f t="shared" si="32"/>
        <v>0</v>
      </c>
      <c r="AD69" s="72">
        <f t="shared" si="32"/>
        <v>0</v>
      </c>
      <c r="AE69" s="72">
        <f t="shared" si="16"/>
        <v>2.3906904319055706E-11</v>
      </c>
      <c r="AF69" s="72">
        <f t="shared" si="17"/>
        <v>0</v>
      </c>
      <c r="AG69" s="72">
        <f t="shared" si="18"/>
        <v>-2.3906904319055706E-11</v>
      </c>
      <c r="AH69" s="72">
        <f t="shared" si="28"/>
        <v>-2.3906904319055706E-11</v>
      </c>
      <c r="AI69" s="78">
        <f t="shared" si="29"/>
        <v>0</v>
      </c>
      <c r="AJ69" s="72"/>
      <c r="AK69" s="72"/>
      <c r="AL69" s="72">
        <f t="shared" si="30"/>
        <v>2.3432390286807297E-11</v>
      </c>
      <c r="AM69" s="72"/>
      <c r="AN69" s="72">
        <f t="shared" si="31"/>
        <v>2.3283064365386963E-9</v>
      </c>
      <c r="AO69" s="72"/>
      <c r="AR69" s="80"/>
      <c r="AS69" s="80"/>
      <c r="AT69" s="80"/>
      <c r="AU69" s="80"/>
      <c r="AV69" s="80"/>
      <c r="AW69" s="80"/>
      <c r="AX69" s="80"/>
      <c r="AY69" s="80"/>
      <c r="AZ69" s="80"/>
      <c r="BA69" s="80"/>
    </row>
    <row r="70" spans="1:53">
      <c r="A70" s="72">
        <f t="shared" si="2"/>
        <v>43</v>
      </c>
      <c r="B70" s="139">
        <v>0</v>
      </c>
      <c r="C70" s="140">
        <f t="shared" si="19"/>
        <v>0</v>
      </c>
      <c r="D70" s="72">
        <f t="shared" si="3"/>
        <v>0</v>
      </c>
      <c r="E70" s="72">
        <f t="shared" si="4"/>
        <v>17756383.3663041</v>
      </c>
      <c r="F70" s="72">
        <f t="shared" si="5"/>
        <v>0</v>
      </c>
      <c r="G70" s="72">
        <f t="shared" si="20"/>
        <v>0</v>
      </c>
      <c r="H70" s="72">
        <f t="shared" si="6"/>
        <v>0</v>
      </c>
      <c r="I70" s="72">
        <f t="shared" si="7"/>
        <v>0</v>
      </c>
      <c r="J70" s="72">
        <f t="shared" si="8"/>
        <v>0</v>
      </c>
      <c r="K70" s="72">
        <f t="shared" si="9"/>
        <v>0</v>
      </c>
      <c r="L70" s="72">
        <f t="shared" si="21"/>
        <v>0</v>
      </c>
      <c r="M70" s="72">
        <f t="shared" si="10"/>
        <v>0</v>
      </c>
      <c r="N70" s="141">
        <v>0</v>
      </c>
      <c r="O70" s="72">
        <f t="shared" si="11"/>
        <v>2.3283064365386964E-11</v>
      </c>
      <c r="P70" s="72">
        <f t="shared" si="22"/>
        <v>7.6632712710308751E-13</v>
      </c>
      <c r="Q70" s="72">
        <f t="shared" si="12"/>
        <v>-1.6350531950592991E-14</v>
      </c>
      <c r="R70" s="72">
        <f t="shared" si="13"/>
        <v>-1.2613664148375422E-13</v>
      </c>
      <c r="S70" s="72">
        <f t="shared" si="14"/>
        <v>2.3906904319055706E-11</v>
      </c>
      <c r="T70" s="72">
        <f t="shared" si="23"/>
        <v>1.4345537391599085E-12</v>
      </c>
      <c r="U70" s="79">
        <f t="shared" si="24"/>
        <v>1.3463836540285178E-18</v>
      </c>
      <c r="V70" s="141">
        <v>0</v>
      </c>
      <c r="W70" s="72">
        <f t="shared" si="25"/>
        <v>43</v>
      </c>
      <c r="X70" s="72">
        <v>0</v>
      </c>
      <c r="Y70" s="72">
        <f t="shared" si="26"/>
        <v>0</v>
      </c>
      <c r="Z70" s="72">
        <f t="shared" si="27"/>
        <v>0</v>
      </c>
      <c r="AA70" s="72">
        <v>0</v>
      </c>
      <c r="AB70" s="72">
        <v>0</v>
      </c>
      <c r="AC70" s="72">
        <f t="shared" si="32"/>
        <v>0</v>
      </c>
      <c r="AD70" s="72">
        <f t="shared" si="32"/>
        <v>0</v>
      </c>
      <c r="AE70" s="72">
        <f t="shared" si="16"/>
        <v>2.3906904319055706E-11</v>
      </c>
      <c r="AF70" s="72">
        <f t="shared" si="17"/>
        <v>0</v>
      </c>
      <c r="AG70" s="72">
        <f t="shared" si="18"/>
        <v>-2.3906904319055706E-11</v>
      </c>
      <c r="AH70" s="72">
        <f t="shared" si="28"/>
        <v>-2.3906904319055706E-11</v>
      </c>
      <c r="AI70" s="78">
        <f t="shared" si="29"/>
        <v>0</v>
      </c>
      <c r="AJ70" s="72"/>
      <c r="AK70" s="72"/>
      <c r="AL70" s="72">
        <f t="shared" si="30"/>
        <v>2.3432390286807297E-11</v>
      </c>
      <c r="AM70" s="72"/>
      <c r="AN70" s="72">
        <f t="shared" si="31"/>
        <v>2.3283064365386963E-9</v>
      </c>
      <c r="AO70" s="72"/>
      <c r="AR70" s="80"/>
      <c r="AS70" s="80"/>
      <c r="AT70" s="80"/>
      <c r="AU70" s="80"/>
      <c r="AV70" s="80"/>
      <c r="AW70" s="80"/>
      <c r="AX70" s="80"/>
      <c r="AY70" s="80"/>
      <c r="AZ70" s="80"/>
      <c r="BA70" s="80"/>
    </row>
    <row r="71" spans="1:53">
      <c r="A71" s="72">
        <f t="shared" si="2"/>
        <v>44</v>
      </c>
      <c r="B71" s="139">
        <v>0</v>
      </c>
      <c r="C71" s="140">
        <f t="shared" si="19"/>
        <v>0</v>
      </c>
      <c r="D71" s="72">
        <f t="shared" si="3"/>
        <v>0</v>
      </c>
      <c r="E71" s="72">
        <f t="shared" si="4"/>
        <v>17756383.3663041</v>
      </c>
      <c r="F71" s="72">
        <f t="shared" si="5"/>
        <v>0</v>
      </c>
      <c r="G71" s="72">
        <f t="shared" si="20"/>
        <v>0</v>
      </c>
      <c r="H71" s="72">
        <f t="shared" si="6"/>
        <v>0</v>
      </c>
      <c r="I71" s="72">
        <f t="shared" si="7"/>
        <v>0</v>
      </c>
      <c r="J71" s="72">
        <f t="shared" si="8"/>
        <v>0</v>
      </c>
      <c r="K71" s="72">
        <f t="shared" si="9"/>
        <v>0</v>
      </c>
      <c r="L71" s="72">
        <f t="shared" si="21"/>
        <v>0</v>
      </c>
      <c r="M71" s="72">
        <f t="shared" si="10"/>
        <v>0</v>
      </c>
      <c r="N71" s="141">
        <v>0</v>
      </c>
      <c r="O71" s="72">
        <f t="shared" si="11"/>
        <v>2.3283064365386964E-11</v>
      </c>
      <c r="P71" s="72">
        <f t="shared" si="22"/>
        <v>7.6632712710308751E-13</v>
      </c>
      <c r="Q71" s="72">
        <f t="shared" si="12"/>
        <v>-1.6350531950592991E-14</v>
      </c>
      <c r="R71" s="72">
        <f t="shared" si="13"/>
        <v>-1.2613664148375422E-13</v>
      </c>
      <c r="S71" s="72">
        <f t="shared" si="14"/>
        <v>2.3906904319055706E-11</v>
      </c>
      <c r="T71" s="72">
        <f t="shared" si="23"/>
        <v>1.3416097022101909E-12</v>
      </c>
      <c r="U71" s="79">
        <f t="shared" si="24"/>
        <v>1.3463836540285178E-18</v>
      </c>
      <c r="V71" s="141">
        <v>0</v>
      </c>
      <c r="W71" s="72">
        <f t="shared" si="25"/>
        <v>44</v>
      </c>
      <c r="X71" s="72">
        <v>0</v>
      </c>
      <c r="Y71" s="72">
        <f t="shared" si="26"/>
        <v>0</v>
      </c>
      <c r="Z71" s="72">
        <f t="shared" si="27"/>
        <v>0</v>
      </c>
      <c r="AA71" s="72">
        <v>0</v>
      </c>
      <c r="AB71" s="72">
        <v>0</v>
      </c>
      <c r="AC71" s="72">
        <f t="shared" si="32"/>
        <v>0</v>
      </c>
      <c r="AD71" s="72">
        <f t="shared" si="32"/>
        <v>0</v>
      </c>
      <c r="AE71" s="72">
        <f t="shared" si="16"/>
        <v>2.3906904319055706E-11</v>
      </c>
      <c r="AF71" s="72">
        <f t="shared" si="17"/>
        <v>0</v>
      </c>
      <c r="AG71" s="72">
        <f t="shared" si="18"/>
        <v>-2.3906904319055706E-11</v>
      </c>
      <c r="AH71" s="72">
        <f t="shared" si="28"/>
        <v>-2.3906904319055706E-11</v>
      </c>
      <c r="AI71" s="78">
        <f t="shared" si="29"/>
        <v>0</v>
      </c>
      <c r="AJ71" s="72"/>
      <c r="AK71" s="72"/>
      <c r="AL71" s="72">
        <f t="shared" si="30"/>
        <v>2.3432390286807297E-11</v>
      </c>
      <c r="AM71" s="72"/>
      <c r="AN71" s="72">
        <f t="shared" si="31"/>
        <v>2.3283064365386963E-9</v>
      </c>
      <c r="AO71" s="72"/>
      <c r="AR71" s="80"/>
      <c r="AS71" s="80"/>
      <c r="AT71" s="80"/>
      <c r="AU71" s="80"/>
      <c r="AV71" s="80"/>
      <c r="AW71" s="80"/>
      <c r="AX71" s="80"/>
      <c r="AY71" s="80"/>
      <c r="AZ71" s="80"/>
      <c r="BA71" s="80"/>
    </row>
    <row r="72" spans="1:53">
      <c r="A72" s="72">
        <f t="shared" si="2"/>
        <v>45</v>
      </c>
      <c r="B72" s="139">
        <v>0</v>
      </c>
      <c r="C72" s="140">
        <f t="shared" si="19"/>
        <v>0</v>
      </c>
      <c r="D72" s="72">
        <f t="shared" si="3"/>
        <v>0</v>
      </c>
      <c r="E72" s="72">
        <f t="shared" si="4"/>
        <v>17756383.3663041</v>
      </c>
      <c r="F72" s="72">
        <f t="shared" si="5"/>
        <v>0</v>
      </c>
      <c r="G72" s="72">
        <f t="shared" si="20"/>
        <v>0</v>
      </c>
      <c r="H72" s="72">
        <f t="shared" si="6"/>
        <v>0</v>
      </c>
      <c r="I72" s="72">
        <f t="shared" si="7"/>
        <v>0</v>
      </c>
      <c r="J72" s="72">
        <f t="shared" si="8"/>
        <v>0</v>
      </c>
      <c r="K72" s="72">
        <f t="shared" si="9"/>
        <v>0</v>
      </c>
      <c r="L72" s="72">
        <f t="shared" si="21"/>
        <v>0</v>
      </c>
      <c r="M72" s="72">
        <f t="shared" si="10"/>
        <v>0</v>
      </c>
      <c r="N72" s="141">
        <v>0</v>
      </c>
      <c r="O72" s="72">
        <f t="shared" si="11"/>
        <v>2.3283064365386964E-11</v>
      </c>
      <c r="P72" s="72">
        <f t="shared" si="22"/>
        <v>7.6632712710308751E-13</v>
      </c>
      <c r="Q72" s="72">
        <f t="shared" si="12"/>
        <v>-1.6350531950592991E-14</v>
      </c>
      <c r="R72" s="72">
        <f t="shared" si="13"/>
        <v>-1.2613664148375422E-13</v>
      </c>
      <c r="S72" s="72">
        <f t="shared" si="14"/>
        <v>2.3906904319055706E-11</v>
      </c>
      <c r="T72" s="72">
        <f t="shared" si="23"/>
        <v>1.2546874640740677E-12</v>
      </c>
      <c r="U72" s="79">
        <f t="shared" si="24"/>
        <v>1.3463836540285178E-18</v>
      </c>
      <c r="V72" s="141">
        <v>0</v>
      </c>
      <c r="W72" s="72">
        <f t="shared" si="25"/>
        <v>45</v>
      </c>
      <c r="X72" s="72">
        <v>0</v>
      </c>
      <c r="Y72" s="72">
        <f t="shared" si="26"/>
        <v>0</v>
      </c>
      <c r="Z72" s="72">
        <f t="shared" si="27"/>
        <v>0</v>
      </c>
      <c r="AA72" s="72">
        <v>0</v>
      </c>
      <c r="AB72" s="72">
        <v>0</v>
      </c>
      <c r="AC72" s="72">
        <f t="shared" si="32"/>
        <v>0</v>
      </c>
      <c r="AD72" s="72">
        <f t="shared" si="32"/>
        <v>0</v>
      </c>
      <c r="AE72" s="72">
        <f t="shared" si="16"/>
        <v>2.3906904319055706E-11</v>
      </c>
      <c r="AF72" s="72">
        <f t="shared" si="17"/>
        <v>0</v>
      </c>
      <c r="AG72" s="72">
        <f t="shared" si="18"/>
        <v>-2.3906904319055706E-11</v>
      </c>
      <c r="AH72" s="72">
        <f t="shared" si="28"/>
        <v>-2.3906904319055706E-11</v>
      </c>
      <c r="AI72" s="78">
        <f t="shared" si="29"/>
        <v>0</v>
      </c>
      <c r="AJ72" s="72"/>
      <c r="AK72" s="72"/>
      <c r="AL72" s="72">
        <f t="shared" si="30"/>
        <v>2.3432390286807297E-11</v>
      </c>
      <c r="AM72" s="72"/>
      <c r="AN72" s="72">
        <f t="shared" si="31"/>
        <v>2.3283064365386963E-9</v>
      </c>
      <c r="AO72" s="72"/>
      <c r="AR72" s="80"/>
      <c r="AS72" s="80"/>
      <c r="AT72" s="80"/>
      <c r="AU72" s="80"/>
      <c r="AV72" s="80"/>
      <c r="AW72" s="80"/>
      <c r="AX72" s="80"/>
      <c r="AY72" s="80"/>
      <c r="AZ72" s="80"/>
      <c r="BA72" s="80"/>
    </row>
    <row r="73" spans="1:53">
      <c r="A73" s="72">
        <f t="shared" si="2"/>
        <v>46</v>
      </c>
      <c r="B73" s="139">
        <v>0</v>
      </c>
      <c r="C73" s="140">
        <f t="shared" si="19"/>
        <v>0</v>
      </c>
      <c r="D73" s="72">
        <f t="shared" si="3"/>
        <v>0</v>
      </c>
      <c r="E73" s="72">
        <f t="shared" si="4"/>
        <v>17756383.3663041</v>
      </c>
      <c r="F73" s="72">
        <f t="shared" si="5"/>
        <v>0</v>
      </c>
      <c r="G73" s="72">
        <f t="shared" si="20"/>
        <v>0</v>
      </c>
      <c r="H73" s="72">
        <f t="shared" si="6"/>
        <v>0</v>
      </c>
      <c r="I73" s="72">
        <f t="shared" si="7"/>
        <v>0</v>
      </c>
      <c r="J73" s="72">
        <f t="shared" si="8"/>
        <v>0</v>
      </c>
      <c r="K73" s="72">
        <f t="shared" si="9"/>
        <v>0</v>
      </c>
      <c r="L73" s="72">
        <f t="shared" si="21"/>
        <v>0</v>
      </c>
      <c r="M73" s="72">
        <f t="shared" si="10"/>
        <v>0</v>
      </c>
      <c r="N73" s="141">
        <v>0</v>
      </c>
      <c r="O73" s="72">
        <f t="shared" si="11"/>
        <v>2.3283064365386964E-11</v>
      </c>
      <c r="P73" s="72">
        <f t="shared" si="22"/>
        <v>7.6632712710308751E-13</v>
      </c>
      <c r="Q73" s="72">
        <f t="shared" si="12"/>
        <v>-1.6350531950592991E-14</v>
      </c>
      <c r="R73" s="72">
        <f t="shared" si="13"/>
        <v>-1.2613664148375422E-13</v>
      </c>
      <c r="S73" s="72">
        <f t="shared" si="14"/>
        <v>2.3906904319055706E-11</v>
      </c>
      <c r="T73" s="72">
        <f t="shared" si="23"/>
        <v>1.173396875343987E-12</v>
      </c>
      <c r="U73" s="79">
        <f t="shared" si="24"/>
        <v>1.3463836540285178E-18</v>
      </c>
      <c r="V73" s="141">
        <v>0</v>
      </c>
      <c r="W73" s="72">
        <f t="shared" si="25"/>
        <v>46</v>
      </c>
      <c r="X73" s="72">
        <v>0</v>
      </c>
      <c r="Y73" s="72">
        <f t="shared" si="26"/>
        <v>0</v>
      </c>
      <c r="Z73" s="72">
        <f t="shared" si="27"/>
        <v>0</v>
      </c>
      <c r="AA73" s="72">
        <v>0</v>
      </c>
      <c r="AB73" s="72">
        <v>0</v>
      </c>
      <c r="AC73" s="72">
        <f t="shared" si="32"/>
        <v>0</v>
      </c>
      <c r="AD73" s="72">
        <f t="shared" si="32"/>
        <v>0</v>
      </c>
      <c r="AE73" s="72">
        <f t="shared" si="16"/>
        <v>2.3906904319055706E-11</v>
      </c>
      <c r="AF73" s="72">
        <f t="shared" si="17"/>
        <v>0</v>
      </c>
      <c r="AG73" s="72">
        <f t="shared" si="18"/>
        <v>-2.3906904319055706E-11</v>
      </c>
      <c r="AH73" s="72">
        <f t="shared" si="28"/>
        <v>-2.3906904319055706E-11</v>
      </c>
      <c r="AI73" s="78">
        <f t="shared" si="29"/>
        <v>0</v>
      </c>
      <c r="AJ73" s="72"/>
      <c r="AK73" s="72"/>
      <c r="AL73" s="72">
        <f t="shared" si="30"/>
        <v>2.3432390286807297E-11</v>
      </c>
      <c r="AM73" s="72"/>
      <c r="AN73" s="72">
        <f t="shared" si="31"/>
        <v>2.3283064365386963E-9</v>
      </c>
      <c r="AO73" s="72"/>
      <c r="AR73" s="80"/>
      <c r="AS73" s="80"/>
      <c r="AT73" s="80"/>
      <c r="AU73" s="80"/>
      <c r="AV73" s="80"/>
      <c r="AW73" s="80"/>
      <c r="AX73" s="80"/>
      <c r="AY73" s="80"/>
      <c r="AZ73" s="80"/>
      <c r="BA73" s="80"/>
    </row>
    <row r="74" spans="1:53">
      <c r="A74" s="72">
        <f t="shared" si="2"/>
        <v>47</v>
      </c>
      <c r="B74" s="139">
        <v>0</v>
      </c>
      <c r="C74" s="140">
        <f t="shared" si="19"/>
        <v>0</v>
      </c>
      <c r="D74" s="72">
        <f t="shared" si="3"/>
        <v>0</v>
      </c>
      <c r="E74" s="72">
        <f t="shared" si="4"/>
        <v>17756383.3663041</v>
      </c>
      <c r="F74" s="72">
        <f t="shared" si="5"/>
        <v>0</v>
      </c>
      <c r="G74" s="72">
        <f t="shared" si="20"/>
        <v>0</v>
      </c>
      <c r="H74" s="72">
        <f t="shared" si="6"/>
        <v>0</v>
      </c>
      <c r="I74" s="72">
        <f t="shared" si="7"/>
        <v>0</v>
      </c>
      <c r="J74" s="72">
        <f t="shared" si="8"/>
        <v>0</v>
      </c>
      <c r="K74" s="72">
        <f t="shared" si="9"/>
        <v>0</v>
      </c>
      <c r="L74" s="72">
        <f t="shared" si="21"/>
        <v>0</v>
      </c>
      <c r="M74" s="72">
        <f t="shared" si="10"/>
        <v>0</v>
      </c>
      <c r="N74" s="141">
        <v>0</v>
      </c>
      <c r="O74" s="72">
        <f t="shared" si="11"/>
        <v>2.3283064365386964E-11</v>
      </c>
      <c r="P74" s="72">
        <f t="shared" si="22"/>
        <v>7.6632712710308751E-13</v>
      </c>
      <c r="Q74" s="72">
        <f t="shared" si="12"/>
        <v>-1.6350531950592991E-14</v>
      </c>
      <c r="R74" s="72">
        <f t="shared" si="13"/>
        <v>-1.2613664148375422E-13</v>
      </c>
      <c r="S74" s="72">
        <f t="shared" si="14"/>
        <v>2.3906904319055706E-11</v>
      </c>
      <c r="T74" s="72">
        <f t="shared" si="23"/>
        <v>1.0973730642021878E-12</v>
      </c>
      <c r="U74" s="79">
        <f t="shared" si="24"/>
        <v>1.3463836540285178E-18</v>
      </c>
      <c r="V74" s="141">
        <v>0</v>
      </c>
      <c r="W74" s="72">
        <f t="shared" si="25"/>
        <v>47</v>
      </c>
      <c r="X74" s="72">
        <v>0</v>
      </c>
      <c r="Y74" s="72">
        <f t="shared" si="26"/>
        <v>0</v>
      </c>
      <c r="Z74" s="72">
        <f t="shared" si="27"/>
        <v>0</v>
      </c>
      <c r="AA74" s="72">
        <v>0</v>
      </c>
      <c r="AB74" s="72">
        <v>0</v>
      </c>
      <c r="AC74" s="72">
        <f t="shared" si="32"/>
        <v>0</v>
      </c>
      <c r="AD74" s="72">
        <f t="shared" si="32"/>
        <v>0</v>
      </c>
      <c r="AE74" s="72">
        <f t="shared" si="16"/>
        <v>2.3906904319055706E-11</v>
      </c>
      <c r="AF74" s="72">
        <f t="shared" si="17"/>
        <v>0</v>
      </c>
      <c r="AG74" s="72">
        <f t="shared" si="18"/>
        <v>-2.3906904319055706E-11</v>
      </c>
      <c r="AH74" s="72">
        <f t="shared" si="28"/>
        <v>-2.3906904319055706E-11</v>
      </c>
      <c r="AI74" s="78">
        <f t="shared" si="29"/>
        <v>0</v>
      </c>
      <c r="AJ74" s="72"/>
      <c r="AK74" s="72"/>
      <c r="AL74" s="72">
        <f t="shared" si="30"/>
        <v>2.3432390286807297E-11</v>
      </c>
      <c r="AM74" s="72"/>
      <c r="AN74" s="72">
        <f t="shared" si="31"/>
        <v>2.3283064365386963E-9</v>
      </c>
      <c r="AO74" s="72"/>
      <c r="AR74" s="80"/>
      <c r="AS74" s="80"/>
      <c r="AT74" s="80"/>
      <c r="AU74" s="80"/>
      <c r="AV74" s="80"/>
      <c r="AW74" s="80"/>
      <c r="AX74" s="80"/>
      <c r="AY74" s="80"/>
      <c r="AZ74" s="80"/>
      <c r="BA74" s="80"/>
    </row>
    <row r="75" spans="1:53">
      <c r="A75" s="72">
        <f t="shared" si="2"/>
        <v>48</v>
      </c>
      <c r="B75" s="139">
        <v>0</v>
      </c>
      <c r="C75" s="140">
        <f t="shared" si="19"/>
        <v>0</v>
      </c>
      <c r="D75" s="72">
        <f t="shared" si="3"/>
        <v>0</v>
      </c>
      <c r="E75" s="72">
        <f t="shared" si="4"/>
        <v>17756383.3663041</v>
      </c>
      <c r="F75" s="72">
        <f t="shared" si="5"/>
        <v>0</v>
      </c>
      <c r="G75" s="72">
        <f t="shared" si="20"/>
        <v>0</v>
      </c>
      <c r="H75" s="72">
        <f t="shared" si="6"/>
        <v>0</v>
      </c>
      <c r="I75" s="72">
        <f t="shared" si="7"/>
        <v>0</v>
      </c>
      <c r="J75" s="72">
        <f t="shared" si="8"/>
        <v>0</v>
      </c>
      <c r="K75" s="72">
        <f t="shared" si="9"/>
        <v>0</v>
      </c>
      <c r="L75" s="72">
        <f t="shared" si="21"/>
        <v>0</v>
      </c>
      <c r="M75" s="72">
        <f t="shared" si="10"/>
        <v>0</v>
      </c>
      <c r="N75" s="141">
        <v>0</v>
      </c>
      <c r="O75" s="72">
        <f t="shared" si="11"/>
        <v>2.3283064365386964E-11</v>
      </c>
      <c r="P75" s="72">
        <f t="shared" si="22"/>
        <v>7.6632712710308751E-13</v>
      </c>
      <c r="Q75" s="72">
        <f t="shared" si="12"/>
        <v>-1.6350531950592991E-14</v>
      </c>
      <c r="R75" s="72">
        <f t="shared" si="13"/>
        <v>-1.2613664148375422E-13</v>
      </c>
      <c r="S75" s="72">
        <f t="shared" si="14"/>
        <v>2.3906904319055706E-11</v>
      </c>
      <c r="T75" s="72">
        <f t="shared" si="23"/>
        <v>1.0262747986979888E-12</v>
      </c>
      <c r="U75" s="79">
        <f t="shared" si="24"/>
        <v>1.3463836540285178E-18</v>
      </c>
      <c r="V75" s="141">
        <v>0</v>
      </c>
      <c r="W75" s="72">
        <f t="shared" si="25"/>
        <v>48</v>
      </c>
      <c r="X75" s="72">
        <v>0</v>
      </c>
      <c r="Y75" s="72">
        <f t="shared" si="26"/>
        <v>0</v>
      </c>
      <c r="Z75" s="72">
        <f t="shared" si="27"/>
        <v>0</v>
      </c>
      <c r="AA75" s="72">
        <v>0</v>
      </c>
      <c r="AB75" s="72">
        <v>0</v>
      </c>
      <c r="AC75" s="72">
        <f t="shared" si="32"/>
        <v>0</v>
      </c>
      <c r="AD75" s="72">
        <f t="shared" si="32"/>
        <v>0</v>
      </c>
      <c r="AE75" s="72">
        <f t="shared" si="16"/>
        <v>2.3906904319055706E-11</v>
      </c>
      <c r="AF75" s="72">
        <f t="shared" si="17"/>
        <v>0</v>
      </c>
      <c r="AG75" s="72">
        <f t="shared" si="18"/>
        <v>-2.3906904319055706E-11</v>
      </c>
      <c r="AH75" s="72">
        <f t="shared" si="28"/>
        <v>-2.3906904319055706E-11</v>
      </c>
      <c r="AI75" s="78">
        <f t="shared" si="29"/>
        <v>0</v>
      </c>
      <c r="AJ75" s="72"/>
      <c r="AK75" s="72"/>
      <c r="AL75" s="72">
        <f t="shared" si="30"/>
        <v>2.3432390286807297E-11</v>
      </c>
      <c r="AM75" s="72"/>
      <c r="AN75" s="72">
        <f t="shared" si="31"/>
        <v>2.3283064365386963E-9</v>
      </c>
      <c r="AO75" s="72"/>
      <c r="AR75" s="80"/>
      <c r="AS75" s="80"/>
      <c r="AT75" s="80"/>
      <c r="AU75" s="80"/>
      <c r="AV75" s="80"/>
      <c r="AW75" s="80"/>
      <c r="AX75" s="80"/>
      <c r="AY75" s="80"/>
      <c r="AZ75" s="80"/>
      <c r="BA75" s="80"/>
    </row>
    <row r="76" spans="1:53">
      <c r="A76" s="72">
        <f t="shared" si="2"/>
        <v>49</v>
      </c>
      <c r="B76" s="139">
        <v>0</v>
      </c>
      <c r="C76" s="140">
        <f t="shared" si="19"/>
        <v>0</v>
      </c>
      <c r="D76" s="72">
        <f t="shared" si="3"/>
        <v>0</v>
      </c>
      <c r="E76" s="72">
        <f t="shared" si="4"/>
        <v>17756383.3663041</v>
      </c>
      <c r="F76" s="72">
        <f t="shared" si="5"/>
        <v>0</v>
      </c>
      <c r="G76" s="72">
        <f t="shared" si="20"/>
        <v>0</v>
      </c>
      <c r="H76" s="72">
        <f t="shared" si="6"/>
        <v>0</v>
      </c>
      <c r="I76" s="72">
        <f t="shared" si="7"/>
        <v>0</v>
      </c>
      <c r="J76" s="72">
        <f t="shared" si="8"/>
        <v>0</v>
      </c>
      <c r="K76" s="72">
        <f t="shared" si="9"/>
        <v>0</v>
      </c>
      <c r="L76" s="72">
        <f t="shared" si="21"/>
        <v>0</v>
      </c>
      <c r="M76" s="72">
        <f t="shared" si="10"/>
        <v>0</v>
      </c>
      <c r="N76" s="141">
        <v>0</v>
      </c>
      <c r="O76" s="72">
        <f t="shared" si="11"/>
        <v>2.3283064365386964E-11</v>
      </c>
      <c r="P76" s="72">
        <f t="shared" si="22"/>
        <v>7.6632712710308751E-13</v>
      </c>
      <c r="Q76" s="72">
        <f t="shared" si="12"/>
        <v>-1.6350531950592991E-14</v>
      </c>
      <c r="R76" s="72">
        <f t="shared" si="13"/>
        <v>-1.2613664148375422E-13</v>
      </c>
      <c r="S76" s="72">
        <f t="shared" si="14"/>
        <v>2.3906904319055706E-11</v>
      </c>
      <c r="T76" s="72">
        <f t="shared" si="23"/>
        <v>9.5978295513233123E-13</v>
      </c>
      <c r="U76" s="79">
        <f t="shared" si="24"/>
        <v>1.3463836540285178E-18</v>
      </c>
      <c r="V76" s="141">
        <v>0</v>
      </c>
      <c r="W76" s="72">
        <f t="shared" si="25"/>
        <v>49</v>
      </c>
      <c r="X76" s="72">
        <v>0</v>
      </c>
      <c r="Y76" s="72">
        <f t="shared" si="26"/>
        <v>0</v>
      </c>
      <c r="Z76" s="72">
        <f t="shared" si="27"/>
        <v>0</v>
      </c>
      <c r="AA76" s="72">
        <v>0</v>
      </c>
      <c r="AB76" s="72">
        <v>0</v>
      </c>
      <c r="AC76" s="72">
        <f t="shared" si="32"/>
        <v>0</v>
      </c>
      <c r="AD76" s="72">
        <f t="shared" si="32"/>
        <v>0</v>
      </c>
      <c r="AE76" s="72">
        <f t="shared" si="16"/>
        <v>2.3906904319055706E-11</v>
      </c>
      <c r="AF76" s="72">
        <f t="shared" si="17"/>
        <v>0</v>
      </c>
      <c r="AG76" s="72">
        <f t="shared" si="18"/>
        <v>-2.3906904319055706E-11</v>
      </c>
      <c r="AH76" s="72">
        <f t="shared" si="28"/>
        <v>-2.3906904319055706E-11</v>
      </c>
      <c r="AI76" s="78">
        <f t="shared" si="29"/>
        <v>0</v>
      </c>
      <c r="AJ76" s="72"/>
      <c r="AK76" s="72"/>
      <c r="AL76" s="72">
        <f t="shared" si="30"/>
        <v>2.3432390286807297E-11</v>
      </c>
      <c r="AM76" s="72"/>
      <c r="AN76" s="72">
        <f t="shared" si="31"/>
        <v>2.3283064365386963E-9</v>
      </c>
      <c r="AO76" s="72"/>
      <c r="AR76" s="80"/>
      <c r="AS76" s="80"/>
      <c r="AT76" s="80"/>
      <c r="AU76" s="80"/>
      <c r="AV76" s="80"/>
      <c r="AW76" s="80"/>
      <c r="AX76" s="80"/>
      <c r="AY76" s="80"/>
      <c r="AZ76" s="80"/>
      <c r="BA76" s="80"/>
    </row>
    <row r="77" spans="1:53">
      <c r="A77" s="72">
        <f t="shared" si="2"/>
        <v>50</v>
      </c>
      <c r="B77" s="139">
        <v>0</v>
      </c>
      <c r="C77" s="140">
        <f t="shared" si="19"/>
        <v>0</v>
      </c>
      <c r="D77" s="72">
        <f t="shared" si="3"/>
        <v>0</v>
      </c>
      <c r="E77" s="72">
        <f t="shared" si="4"/>
        <v>17756383.3663041</v>
      </c>
      <c r="F77" s="72">
        <f t="shared" si="5"/>
        <v>0</v>
      </c>
      <c r="G77" s="72">
        <f t="shared" si="20"/>
        <v>0</v>
      </c>
      <c r="H77" s="72">
        <f t="shared" si="6"/>
        <v>0</v>
      </c>
      <c r="I77" s="72">
        <f t="shared" si="7"/>
        <v>0</v>
      </c>
      <c r="J77" s="72">
        <f t="shared" si="8"/>
        <v>0</v>
      </c>
      <c r="K77" s="72">
        <f t="shared" si="9"/>
        <v>0</v>
      </c>
      <c r="L77" s="72">
        <f t="shared" si="21"/>
        <v>0</v>
      </c>
      <c r="M77" s="72">
        <f t="shared" si="10"/>
        <v>0</v>
      </c>
      <c r="N77" s="141">
        <v>0</v>
      </c>
      <c r="O77" s="72">
        <f t="shared" si="11"/>
        <v>2.3283064365386964E-11</v>
      </c>
      <c r="P77" s="72">
        <f t="shared" si="22"/>
        <v>7.6632712710308751E-13</v>
      </c>
      <c r="Q77" s="72">
        <f t="shared" si="12"/>
        <v>-1.6350531950592991E-14</v>
      </c>
      <c r="R77" s="72">
        <f t="shared" si="13"/>
        <v>-1.2613664148375422E-13</v>
      </c>
      <c r="S77" s="72">
        <f t="shared" si="14"/>
        <v>2.3906904319055706E-11</v>
      </c>
      <c r="T77" s="72">
        <f t="shared" si="23"/>
        <v>8.9759908567494261E-13</v>
      </c>
      <c r="U77" s="79">
        <f t="shared" si="24"/>
        <v>1.3463836540285178E-18</v>
      </c>
      <c r="V77" s="141">
        <v>0</v>
      </c>
      <c r="W77" s="72">
        <f t="shared" si="25"/>
        <v>50</v>
      </c>
      <c r="X77" s="72">
        <v>0</v>
      </c>
      <c r="Y77" s="72">
        <f t="shared" si="26"/>
        <v>0</v>
      </c>
      <c r="Z77" s="72">
        <f t="shared" si="27"/>
        <v>0</v>
      </c>
      <c r="AA77" s="72">
        <v>0</v>
      </c>
      <c r="AB77" s="72">
        <v>0</v>
      </c>
      <c r="AC77" s="72">
        <f t="shared" si="32"/>
        <v>0</v>
      </c>
      <c r="AD77" s="72">
        <f t="shared" si="32"/>
        <v>0</v>
      </c>
      <c r="AE77" s="72">
        <f t="shared" si="16"/>
        <v>2.3906904319055706E-11</v>
      </c>
      <c r="AF77" s="72">
        <f t="shared" si="17"/>
        <v>0</v>
      </c>
      <c r="AG77" s="72">
        <f t="shared" si="18"/>
        <v>-2.3906904319055706E-11</v>
      </c>
      <c r="AH77" s="72">
        <f t="shared" si="28"/>
        <v>-2.3906904319055706E-11</v>
      </c>
      <c r="AI77" s="78">
        <f t="shared" si="29"/>
        <v>0</v>
      </c>
      <c r="AJ77" s="72"/>
      <c r="AK77" s="72"/>
      <c r="AL77" s="72">
        <f t="shared" si="30"/>
        <v>2.3432390286807297E-11</v>
      </c>
      <c r="AM77" s="72"/>
      <c r="AN77" s="72">
        <f t="shared" si="31"/>
        <v>2.3283064365386963E-9</v>
      </c>
      <c r="AO77" s="72"/>
      <c r="AR77" s="80"/>
      <c r="AS77" s="80"/>
      <c r="AT77" s="80"/>
      <c r="AU77" s="80"/>
      <c r="AV77" s="80"/>
      <c r="AW77" s="80"/>
      <c r="AX77" s="80"/>
      <c r="AY77" s="80"/>
      <c r="AZ77" s="80"/>
      <c r="BA77" s="80"/>
    </row>
    <row r="78" spans="1:53">
      <c r="A78" s="72">
        <f t="shared" si="2"/>
        <v>51</v>
      </c>
      <c r="B78" s="139">
        <v>0</v>
      </c>
      <c r="C78" s="140">
        <f t="shared" si="19"/>
        <v>0</v>
      </c>
      <c r="D78" s="72">
        <f t="shared" si="3"/>
        <v>0</v>
      </c>
      <c r="E78" s="72">
        <f t="shared" si="4"/>
        <v>17756383.3663041</v>
      </c>
      <c r="F78" s="72">
        <f t="shared" si="5"/>
        <v>0</v>
      </c>
      <c r="G78" s="72">
        <f t="shared" si="20"/>
        <v>0</v>
      </c>
      <c r="H78" s="72">
        <f t="shared" si="6"/>
        <v>0</v>
      </c>
      <c r="I78" s="72">
        <f t="shared" si="7"/>
        <v>0</v>
      </c>
      <c r="J78" s="72">
        <f t="shared" si="8"/>
        <v>0</v>
      </c>
      <c r="K78" s="72">
        <f t="shared" si="9"/>
        <v>0</v>
      </c>
      <c r="L78" s="72">
        <f t="shared" si="21"/>
        <v>0</v>
      </c>
      <c r="M78" s="72">
        <f t="shared" si="10"/>
        <v>0</v>
      </c>
      <c r="N78" s="141">
        <v>0</v>
      </c>
      <c r="O78" s="72">
        <f t="shared" si="11"/>
        <v>2.3283064365386964E-11</v>
      </c>
      <c r="P78" s="72">
        <f t="shared" si="22"/>
        <v>7.6632712710308751E-13</v>
      </c>
      <c r="Q78" s="72">
        <f t="shared" si="12"/>
        <v>-1.6350531950592991E-14</v>
      </c>
      <c r="R78" s="72">
        <f t="shared" si="13"/>
        <v>-1.2613664148375422E-13</v>
      </c>
      <c r="S78" s="72">
        <f t="shared" si="14"/>
        <v>2.3906904319055706E-11</v>
      </c>
      <c r="T78" s="72">
        <f t="shared" si="23"/>
        <v>8.3944407878488347E-13</v>
      </c>
      <c r="U78" s="79">
        <f t="shared" si="24"/>
        <v>1.3463836540285178E-18</v>
      </c>
      <c r="V78" s="141">
        <v>0</v>
      </c>
      <c r="W78" s="72">
        <f t="shared" si="25"/>
        <v>51</v>
      </c>
      <c r="X78" s="72">
        <v>0</v>
      </c>
      <c r="Y78" s="72">
        <f t="shared" si="26"/>
        <v>0</v>
      </c>
      <c r="Z78" s="72">
        <f t="shared" si="27"/>
        <v>0</v>
      </c>
      <c r="AA78" s="72">
        <v>0</v>
      </c>
      <c r="AB78" s="72">
        <v>0</v>
      </c>
      <c r="AC78" s="72">
        <f t="shared" si="32"/>
        <v>0</v>
      </c>
      <c r="AD78" s="72">
        <f t="shared" si="32"/>
        <v>0</v>
      </c>
      <c r="AE78" s="72">
        <f t="shared" si="16"/>
        <v>2.3906904319055706E-11</v>
      </c>
      <c r="AF78" s="72">
        <f t="shared" si="17"/>
        <v>0</v>
      </c>
      <c r="AG78" s="72">
        <f t="shared" si="18"/>
        <v>-2.3906904319055706E-11</v>
      </c>
      <c r="AH78" s="72">
        <f t="shared" si="28"/>
        <v>-2.3906904319055706E-11</v>
      </c>
      <c r="AI78" s="78">
        <f t="shared" si="29"/>
        <v>0</v>
      </c>
      <c r="AJ78" s="72"/>
      <c r="AK78" s="72"/>
      <c r="AL78" s="72">
        <f t="shared" si="30"/>
        <v>2.3432390286807297E-11</v>
      </c>
      <c r="AM78" s="72"/>
      <c r="AN78" s="72">
        <f t="shared" si="31"/>
        <v>2.3283064365386963E-9</v>
      </c>
      <c r="AO78" s="72"/>
      <c r="AR78" s="80"/>
      <c r="AS78" s="80"/>
      <c r="AT78" s="80"/>
      <c r="AU78" s="80"/>
      <c r="AV78" s="80"/>
      <c r="AW78" s="80"/>
      <c r="AX78" s="80"/>
      <c r="AY78" s="80"/>
      <c r="AZ78" s="80"/>
      <c r="BA78" s="80"/>
    </row>
    <row r="79" spans="1:53">
      <c r="A79" s="72">
        <f t="shared" si="2"/>
        <v>52</v>
      </c>
      <c r="B79" s="139">
        <v>0</v>
      </c>
      <c r="C79" s="140">
        <f t="shared" si="19"/>
        <v>0</v>
      </c>
      <c r="D79" s="72">
        <f t="shared" si="3"/>
        <v>0</v>
      </c>
      <c r="E79" s="72">
        <f t="shared" si="4"/>
        <v>17756383.3663041</v>
      </c>
      <c r="F79" s="72">
        <f t="shared" si="5"/>
        <v>0</v>
      </c>
      <c r="G79" s="72">
        <f t="shared" si="20"/>
        <v>0</v>
      </c>
      <c r="H79" s="72">
        <f t="shared" si="6"/>
        <v>0</v>
      </c>
      <c r="I79" s="72">
        <f t="shared" si="7"/>
        <v>0</v>
      </c>
      <c r="J79" s="72">
        <f t="shared" si="8"/>
        <v>0</v>
      </c>
      <c r="K79" s="72">
        <f t="shared" si="9"/>
        <v>0</v>
      </c>
      <c r="L79" s="72">
        <f t="shared" si="21"/>
        <v>0</v>
      </c>
      <c r="M79" s="72">
        <f t="shared" si="10"/>
        <v>0</v>
      </c>
      <c r="N79" s="141">
        <v>0</v>
      </c>
      <c r="O79" s="72">
        <f t="shared" si="11"/>
        <v>2.3283064365386964E-11</v>
      </c>
      <c r="P79" s="72">
        <f t="shared" si="22"/>
        <v>7.6632712710308751E-13</v>
      </c>
      <c r="Q79" s="72">
        <f t="shared" si="12"/>
        <v>-1.6350531950592991E-14</v>
      </c>
      <c r="R79" s="72">
        <f t="shared" si="13"/>
        <v>-1.2613664148375422E-13</v>
      </c>
      <c r="S79" s="72">
        <f t="shared" si="14"/>
        <v>2.3906904319055706E-11</v>
      </c>
      <c r="T79" s="72">
        <f t="shared" si="23"/>
        <v>7.8505690642179449E-13</v>
      </c>
      <c r="U79" s="79">
        <f t="shared" si="24"/>
        <v>1.3463836540285178E-18</v>
      </c>
      <c r="V79" s="141">
        <v>0</v>
      </c>
      <c r="W79" s="72">
        <f t="shared" si="25"/>
        <v>52</v>
      </c>
      <c r="X79" s="72">
        <v>0</v>
      </c>
      <c r="Y79" s="72">
        <f t="shared" si="26"/>
        <v>0</v>
      </c>
      <c r="Z79" s="72">
        <f t="shared" si="27"/>
        <v>0</v>
      </c>
      <c r="AA79" s="72">
        <v>0</v>
      </c>
      <c r="AB79" s="72">
        <v>0</v>
      </c>
      <c r="AC79" s="72">
        <f t="shared" si="32"/>
        <v>0</v>
      </c>
      <c r="AD79" s="72">
        <f t="shared" si="32"/>
        <v>0</v>
      </c>
      <c r="AE79" s="72">
        <f t="shared" si="16"/>
        <v>2.3906904319055706E-11</v>
      </c>
      <c r="AF79" s="72">
        <f t="shared" si="17"/>
        <v>0</v>
      </c>
      <c r="AG79" s="72">
        <f t="shared" si="18"/>
        <v>-2.3906904319055706E-11</v>
      </c>
      <c r="AH79" s="72">
        <f t="shared" si="28"/>
        <v>-2.3906904319055706E-11</v>
      </c>
      <c r="AI79" s="78">
        <f t="shared" si="29"/>
        <v>0</v>
      </c>
      <c r="AJ79" s="72"/>
      <c r="AK79" s="72"/>
      <c r="AL79" s="72">
        <f t="shared" si="30"/>
        <v>2.3432390286807297E-11</v>
      </c>
      <c r="AM79" s="72"/>
      <c r="AN79" s="72">
        <f t="shared" si="31"/>
        <v>2.3283064365386963E-9</v>
      </c>
      <c r="AO79" s="72"/>
      <c r="AR79" s="80"/>
      <c r="AS79" s="80"/>
      <c r="AT79" s="80"/>
      <c r="AU79" s="80"/>
      <c r="AV79" s="80"/>
      <c r="AW79" s="80"/>
      <c r="AX79" s="80"/>
      <c r="AY79" s="80"/>
      <c r="AZ79" s="80"/>
      <c r="BA79" s="80"/>
    </row>
    <row r="80" spans="1:53">
      <c r="A80" s="72">
        <f t="shared" si="2"/>
        <v>53</v>
      </c>
      <c r="B80" s="139">
        <v>0</v>
      </c>
      <c r="C80" s="140">
        <f t="shared" si="19"/>
        <v>0</v>
      </c>
      <c r="D80" s="72">
        <f t="shared" si="3"/>
        <v>0</v>
      </c>
      <c r="E80" s="72">
        <f t="shared" si="4"/>
        <v>17756383.3663041</v>
      </c>
      <c r="F80" s="72">
        <f t="shared" si="5"/>
        <v>0</v>
      </c>
      <c r="G80" s="72">
        <f t="shared" si="20"/>
        <v>0</v>
      </c>
      <c r="H80" s="72">
        <f t="shared" si="6"/>
        <v>0</v>
      </c>
      <c r="I80" s="72">
        <f t="shared" si="7"/>
        <v>0</v>
      </c>
      <c r="J80" s="72">
        <f t="shared" si="8"/>
        <v>0</v>
      </c>
      <c r="K80" s="72">
        <f t="shared" si="9"/>
        <v>0</v>
      </c>
      <c r="L80" s="72">
        <f t="shared" si="21"/>
        <v>0</v>
      </c>
      <c r="M80" s="72">
        <f t="shared" si="10"/>
        <v>0</v>
      </c>
      <c r="N80" s="141">
        <v>0</v>
      </c>
      <c r="O80" s="72">
        <f t="shared" si="11"/>
        <v>2.3283064365386964E-11</v>
      </c>
      <c r="P80" s="72">
        <f t="shared" si="22"/>
        <v>7.6632712710308751E-13</v>
      </c>
      <c r="Q80" s="72">
        <f t="shared" si="12"/>
        <v>-1.6350531950592991E-14</v>
      </c>
      <c r="R80" s="72">
        <f t="shared" si="13"/>
        <v>-1.2613664148375422E-13</v>
      </c>
      <c r="S80" s="72">
        <f t="shared" si="14"/>
        <v>2.3906904319055706E-11</v>
      </c>
      <c r="T80" s="72">
        <f t="shared" si="23"/>
        <v>7.3419345242471497E-13</v>
      </c>
      <c r="U80" s="79">
        <f t="shared" si="24"/>
        <v>1.3463836540285178E-18</v>
      </c>
      <c r="V80" s="141">
        <v>0</v>
      </c>
      <c r="W80" s="72">
        <f t="shared" si="25"/>
        <v>53</v>
      </c>
      <c r="X80" s="72">
        <v>0</v>
      </c>
      <c r="Y80" s="72">
        <f t="shared" si="26"/>
        <v>0</v>
      </c>
      <c r="Z80" s="72">
        <f t="shared" si="27"/>
        <v>0</v>
      </c>
      <c r="AA80" s="72">
        <v>0</v>
      </c>
      <c r="AB80" s="72">
        <v>0</v>
      </c>
      <c r="AC80" s="72">
        <f t="shared" si="32"/>
        <v>0</v>
      </c>
      <c r="AD80" s="72">
        <f t="shared" si="32"/>
        <v>0</v>
      </c>
      <c r="AE80" s="72">
        <f t="shared" si="16"/>
        <v>2.3906904319055706E-11</v>
      </c>
      <c r="AF80" s="72">
        <f t="shared" si="17"/>
        <v>0</v>
      </c>
      <c r="AG80" s="72">
        <f t="shared" si="18"/>
        <v>-2.3906904319055706E-11</v>
      </c>
      <c r="AH80" s="72">
        <f t="shared" si="28"/>
        <v>-2.3906904319055706E-11</v>
      </c>
      <c r="AI80" s="78">
        <f t="shared" si="29"/>
        <v>0</v>
      </c>
      <c r="AJ80" s="72"/>
      <c r="AK80" s="72"/>
      <c r="AL80" s="72">
        <f t="shared" si="30"/>
        <v>2.3432390286807297E-11</v>
      </c>
      <c r="AM80" s="72"/>
      <c r="AN80" s="72">
        <f t="shared" si="31"/>
        <v>2.3283064365386963E-9</v>
      </c>
      <c r="AO80" s="72"/>
      <c r="AR80" s="80"/>
      <c r="AS80" s="80"/>
      <c r="AT80" s="80"/>
      <c r="AU80" s="80"/>
      <c r="AV80" s="80"/>
      <c r="AW80" s="80"/>
      <c r="AX80" s="80"/>
      <c r="AY80" s="80"/>
      <c r="AZ80" s="80"/>
      <c r="BA80" s="80"/>
    </row>
    <row r="81" spans="1:53">
      <c r="A81" s="72">
        <f t="shared" si="2"/>
        <v>54</v>
      </c>
      <c r="B81" s="139">
        <v>0</v>
      </c>
      <c r="C81" s="140">
        <f t="shared" si="19"/>
        <v>0</v>
      </c>
      <c r="D81" s="72">
        <f t="shared" si="3"/>
        <v>0</v>
      </c>
      <c r="E81" s="72">
        <f t="shared" si="4"/>
        <v>17756383.3663041</v>
      </c>
      <c r="F81" s="72">
        <f t="shared" si="5"/>
        <v>0</v>
      </c>
      <c r="G81" s="72">
        <f t="shared" si="20"/>
        <v>0</v>
      </c>
      <c r="H81" s="72">
        <f t="shared" si="6"/>
        <v>0</v>
      </c>
      <c r="I81" s="72">
        <f t="shared" si="7"/>
        <v>0</v>
      </c>
      <c r="J81" s="72">
        <f t="shared" si="8"/>
        <v>0</v>
      </c>
      <c r="K81" s="72">
        <f t="shared" si="9"/>
        <v>0</v>
      </c>
      <c r="L81" s="72">
        <f t="shared" si="21"/>
        <v>0</v>
      </c>
      <c r="M81" s="72">
        <f t="shared" si="10"/>
        <v>0</v>
      </c>
      <c r="N81" s="141">
        <v>0</v>
      </c>
      <c r="O81" s="72">
        <f t="shared" si="11"/>
        <v>2.3283064365386964E-11</v>
      </c>
      <c r="P81" s="72">
        <f t="shared" si="22"/>
        <v>7.6632712710308751E-13</v>
      </c>
      <c r="Q81" s="72">
        <f t="shared" si="12"/>
        <v>-1.6350531950592991E-14</v>
      </c>
      <c r="R81" s="72">
        <f t="shared" si="13"/>
        <v>-1.2613664148375422E-13</v>
      </c>
      <c r="S81" s="72">
        <f t="shared" si="14"/>
        <v>2.3906904319055706E-11</v>
      </c>
      <c r="T81" s="72">
        <f t="shared" si="23"/>
        <v>6.8662541679966771E-13</v>
      </c>
      <c r="U81" s="79">
        <f t="shared" si="24"/>
        <v>1.3463836540285178E-18</v>
      </c>
      <c r="V81" s="141">
        <v>0</v>
      </c>
      <c r="W81" s="72">
        <f t="shared" si="25"/>
        <v>54</v>
      </c>
      <c r="X81" s="72">
        <v>0</v>
      </c>
      <c r="Y81" s="72">
        <f t="shared" si="26"/>
        <v>0</v>
      </c>
      <c r="Z81" s="72">
        <f t="shared" si="27"/>
        <v>0</v>
      </c>
      <c r="AA81" s="72">
        <v>0</v>
      </c>
      <c r="AB81" s="72">
        <v>0</v>
      </c>
      <c r="AC81" s="72">
        <f t="shared" si="32"/>
        <v>0</v>
      </c>
      <c r="AD81" s="72">
        <f t="shared" si="32"/>
        <v>0</v>
      </c>
      <c r="AE81" s="72">
        <f t="shared" si="16"/>
        <v>2.3906904319055706E-11</v>
      </c>
      <c r="AF81" s="72">
        <f t="shared" si="17"/>
        <v>0</v>
      </c>
      <c r="AG81" s="72">
        <f t="shared" si="18"/>
        <v>-2.3906904319055706E-11</v>
      </c>
      <c r="AH81" s="72">
        <f t="shared" si="28"/>
        <v>-2.3906904319055706E-11</v>
      </c>
      <c r="AI81" s="78">
        <f t="shared" si="29"/>
        <v>0</v>
      </c>
      <c r="AJ81" s="72"/>
      <c r="AK81" s="72"/>
      <c r="AL81" s="72">
        <f t="shared" si="30"/>
        <v>2.3432390286807297E-11</v>
      </c>
      <c r="AM81" s="72"/>
      <c r="AN81" s="72">
        <f t="shared" si="31"/>
        <v>2.3283064365386963E-9</v>
      </c>
      <c r="AO81" s="72"/>
      <c r="AR81" s="80"/>
      <c r="AS81" s="80"/>
      <c r="AT81" s="80"/>
      <c r="AU81" s="80"/>
      <c r="AV81" s="80"/>
      <c r="AW81" s="80"/>
      <c r="AX81" s="80"/>
      <c r="AY81" s="80"/>
      <c r="AZ81" s="80"/>
      <c r="BA81" s="80"/>
    </row>
    <row r="82" spans="1:53">
      <c r="A82" s="72">
        <f t="shared" si="2"/>
        <v>55</v>
      </c>
      <c r="B82" s="139">
        <v>0</v>
      </c>
      <c r="C82" s="140">
        <f t="shared" si="19"/>
        <v>0</v>
      </c>
      <c r="D82" s="72">
        <f t="shared" si="3"/>
        <v>0</v>
      </c>
      <c r="E82" s="72">
        <f t="shared" si="4"/>
        <v>17756383.3663041</v>
      </c>
      <c r="F82" s="72">
        <f t="shared" si="5"/>
        <v>0</v>
      </c>
      <c r="G82" s="72">
        <f t="shared" si="20"/>
        <v>0</v>
      </c>
      <c r="H82" s="72">
        <f t="shared" si="6"/>
        <v>0</v>
      </c>
      <c r="I82" s="72">
        <f t="shared" si="7"/>
        <v>0</v>
      </c>
      <c r="J82" s="72">
        <f t="shared" si="8"/>
        <v>0</v>
      </c>
      <c r="K82" s="72">
        <f t="shared" si="9"/>
        <v>0</v>
      </c>
      <c r="L82" s="72">
        <f t="shared" si="21"/>
        <v>0</v>
      </c>
      <c r="M82" s="72">
        <f t="shared" si="10"/>
        <v>0</v>
      </c>
      <c r="N82" s="141">
        <v>0</v>
      </c>
      <c r="O82" s="72">
        <f t="shared" si="11"/>
        <v>2.3283064365386964E-11</v>
      </c>
      <c r="P82" s="72">
        <f t="shared" si="22"/>
        <v>7.6632712710308751E-13</v>
      </c>
      <c r="Q82" s="72">
        <f t="shared" si="12"/>
        <v>-1.6350531950592991E-14</v>
      </c>
      <c r="R82" s="72">
        <f t="shared" si="13"/>
        <v>-1.2613664148375422E-13</v>
      </c>
      <c r="S82" s="72">
        <f t="shared" si="14"/>
        <v>2.3906904319055706E-11</v>
      </c>
      <c r="T82" s="72">
        <f t="shared" si="23"/>
        <v>6.4213929099791429E-13</v>
      </c>
      <c r="U82" s="79">
        <f t="shared" si="24"/>
        <v>1.3463836540285178E-18</v>
      </c>
      <c r="V82" s="141">
        <v>0</v>
      </c>
      <c r="W82" s="72">
        <f t="shared" si="25"/>
        <v>55</v>
      </c>
      <c r="X82" s="72">
        <v>0</v>
      </c>
      <c r="Y82" s="72">
        <f t="shared" si="26"/>
        <v>0</v>
      </c>
      <c r="Z82" s="72">
        <f t="shared" si="27"/>
        <v>0</v>
      </c>
      <c r="AA82" s="72">
        <v>0</v>
      </c>
      <c r="AB82" s="72">
        <v>0</v>
      </c>
      <c r="AC82" s="72">
        <f t="shared" si="32"/>
        <v>0</v>
      </c>
      <c r="AD82" s="72">
        <f t="shared" si="32"/>
        <v>0</v>
      </c>
      <c r="AE82" s="72">
        <f t="shared" si="16"/>
        <v>2.3906904319055706E-11</v>
      </c>
      <c r="AF82" s="72">
        <f t="shared" si="17"/>
        <v>0</v>
      </c>
      <c r="AG82" s="72">
        <f t="shared" si="18"/>
        <v>-2.3906904319055706E-11</v>
      </c>
      <c r="AH82" s="72">
        <f t="shared" si="28"/>
        <v>-2.3906904319055706E-11</v>
      </c>
      <c r="AI82" s="78">
        <f t="shared" si="29"/>
        <v>0</v>
      </c>
      <c r="AJ82" s="72"/>
      <c r="AK82" s="72"/>
      <c r="AL82" s="72">
        <f t="shared" si="30"/>
        <v>2.3432390286807297E-11</v>
      </c>
      <c r="AM82" s="72"/>
      <c r="AN82" s="72">
        <f t="shared" si="31"/>
        <v>2.3283064365386963E-9</v>
      </c>
      <c r="AO82" s="72"/>
      <c r="AR82" s="80"/>
      <c r="AS82" s="80"/>
      <c r="AT82" s="80"/>
      <c r="AU82" s="80"/>
      <c r="AV82" s="80"/>
      <c r="AW82" s="80"/>
      <c r="AX82" s="80"/>
      <c r="AY82" s="80"/>
      <c r="AZ82" s="80"/>
      <c r="BA82" s="80"/>
    </row>
    <row r="83" spans="1:53">
      <c r="A83" s="72">
        <f t="shared" si="2"/>
        <v>56</v>
      </c>
      <c r="B83" s="139">
        <v>0</v>
      </c>
      <c r="C83" s="140">
        <f t="shared" si="19"/>
        <v>0</v>
      </c>
      <c r="D83" s="72">
        <f t="shared" si="3"/>
        <v>0</v>
      </c>
      <c r="E83" s="72">
        <f t="shared" si="4"/>
        <v>17756383.3663041</v>
      </c>
      <c r="F83" s="72">
        <f t="shared" si="5"/>
        <v>0</v>
      </c>
      <c r="G83" s="72">
        <f t="shared" si="20"/>
        <v>0</v>
      </c>
      <c r="H83" s="72">
        <f t="shared" si="6"/>
        <v>0</v>
      </c>
      <c r="I83" s="72">
        <f t="shared" si="7"/>
        <v>0</v>
      </c>
      <c r="J83" s="72">
        <f t="shared" si="8"/>
        <v>0</v>
      </c>
      <c r="K83" s="72">
        <f t="shared" si="9"/>
        <v>0</v>
      </c>
      <c r="L83" s="72">
        <f t="shared" si="21"/>
        <v>0</v>
      </c>
      <c r="M83" s="72">
        <f t="shared" si="10"/>
        <v>0</v>
      </c>
      <c r="N83" s="141">
        <v>0</v>
      </c>
      <c r="O83" s="72">
        <f t="shared" si="11"/>
        <v>2.3283064365386964E-11</v>
      </c>
      <c r="P83" s="72">
        <f t="shared" si="22"/>
        <v>7.6632712710308751E-13</v>
      </c>
      <c r="Q83" s="72">
        <f t="shared" si="12"/>
        <v>-1.6350531950592991E-14</v>
      </c>
      <c r="R83" s="72">
        <f t="shared" si="13"/>
        <v>-1.2613664148375422E-13</v>
      </c>
      <c r="S83" s="72">
        <f t="shared" si="14"/>
        <v>2.3906904319055706E-11</v>
      </c>
      <c r="T83" s="72">
        <f t="shared" si="23"/>
        <v>6.0053539958543454E-13</v>
      </c>
      <c r="U83" s="79">
        <f t="shared" si="24"/>
        <v>1.3463836540285178E-18</v>
      </c>
      <c r="V83" s="141">
        <v>0</v>
      </c>
      <c r="W83" s="72">
        <f t="shared" si="25"/>
        <v>56</v>
      </c>
      <c r="X83" s="72">
        <v>0</v>
      </c>
      <c r="Y83" s="72">
        <f t="shared" si="26"/>
        <v>0</v>
      </c>
      <c r="Z83" s="72">
        <f t="shared" si="27"/>
        <v>0</v>
      </c>
      <c r="AA83" s="72">
        <v>0</v>
      </c>
      <c r="AB83" s="72">
        <v>0</v>
      </c>
      <c r="AC83" s="72">
        <f t="shared" si="32"/>
        <v>0</v>
      </c>
      <c r="AD83" s="72">
        <f t="shared" si="32"/>
        <v>0</v>
      </c>
      <c r="AE83" s="72">
        <f t="shared" si="16"/>
        <v>2.3906904319055706E-11</v>
      </c>
      <c r="AF83" s="72">
        <f t="shared" si="17"/>
        <v>0</v>
      </c>
      <c r="AG83" s="72">
        <f t="shared" si="18"/>
        <v>-2.3906904319055706E-11</v>
      </c>
      <c r="AH83" s="72">
        <f t="shared" si="28"/>
        <v>-2.3906904319055706E-11</v>
      </c>
      <c r="AI83" s="78">
        <f t="shared" si="29"/>
        <v>0</v>
      </c>
      <c r="AJ83" s="72"/>
      <c r="AK83" s="72"/>
      <c r="AL83" s="72">
        <f t="shared" si="30"/>
        <v>2.3432390286807297E-11</v>
      </c>
      <c r="AM83" s="72"/>
      <c r="AN83" s="72">
        <f t="shared" si="31"/>
        <v>2.3283064365386963E-9</v>
      </c>
      <c r="AO83" s="72"/>
      <c r="AR83" s="80"/>
      <c r="AS83" s="80"/>
      <c r="AT83" s="80"/>
      <c r="AU83" s="80"/>
      <c r="AV83" s="80"/>
      <c r="AW83" s="80"/>
      <c r="AX83" s="80"/>
      <c r="AY83" s="80"/>
      <c r="AZ83" s="80"/>
      <c r="BA83" s="80"/>
    </row>
    <row r="84" spans="1:53">
      <c r="A84" s="72">
        <f t="shared" si="2"/>
        <v>57</v>
      </c>
      <c r="B84" s="139">
        <v>0</v>
      </c>
      <c r="C84" s="140">
        <f t="shared" si="19"/>
        <v>0</v>
      </c>
      <c r="D84" s="72">
        <f t="shared" si="3"/>
        <v>0</v>
      </c>
      <c r="E84" s="72">
        <f t="shared" si="4"/>
        <v>17756383.3663041</v>
      </c>
      <c r="F84" s="72">
        <f t="shared" si="5"/>
        <v>0</v>
      </c>
      <c r="G84" s="72">
        <f t="shared" si="20"/>
        <v>0</v>
      </c>
      <c r="H84" s="72">
        <f t="shared" si="6"/>
        <v>0</v>
      </c>
      <c r="I84" s="72">
        <f t="shared" si="7"/>
        <v>0</v>
      </c>
      <c r="J84" s="72">
        <f t="shared" si="8"/>
        <v>0</v>
      </c>
      <c r="K84" s="72">
        <f t="shared" si="9"/>
        <v>0</v>
      </c>
      <c r="L84" s="72">
        <f t="shared" si="21"/>
        <v>0</v>
      </c>
      <c r="M84" s="72">
        <f t="shared" si="10"/>
        <v>0</v>
      </c>
      <c r="N84" s="141">
        <v>0</v>
      </c>
      <c r="O84" s="72">
        <f t="shared" si="11"/>
        <v>2.3283064365386964E-11</v>
      </c>
      <c r="P84" s="72">
        <f t="shared" si="22"/>
        <v>7.6632712710308751E-13</v>
      </c>
      <c r="Q84" s="72">
        <f t="shared" si="12"/>
        <v>-1.6350531950592991E-14</v>
      </c>
      <c r="R84" s="72">
        <f t="shared" si="13"/>
        <v>-1.2613664148375422E-13</v>
      </c>
      <c r="S84" s="72">
        <f t="shared" si="14"/>
        <v>2.3906904319055706E-11</v>
      </c>
      <c r="T84" s="72">
        <f t="shared" si="23"/>
        <v>5.6162700400217222E-13</v>
      </c>
      <c r="U84" s="79">
        <f t="shared" si="24"/>
        <v>1.3463836540285178E-18</v>
      </c>
      <c r="V84" s="141">
        <v>0</v>
      </c>
      <c r="W84" s="72">
        <f t="shared" si="25"/>
        <v>57</v>
      </c>
      <c r="X84" s="72">
        <v>0</v>
      </c>
      <c r="Y84" s="72">
        <f t="shared" si="26"/>
        <v>0</v>
      </c>
      <c r="Z84" s="72">
        <f t="shared" si="27"/>
        <v>0</v>
      </c>
      <c r="AA84" s="72">
        <v>0</v>
      </c>
      <c r="AB84" s="72">
        <v>0</v>
      </c>
      <c r="AC84" s="72">
        <f t="shared" si="32"/>
        <v>0</v>
      </c>
      <c r="AD84" s="72">
        <f t="shared" si="32"/>
        <v>0</v>
      </c>
      <c r="AE84" s="72">
        <f t="shared" si="16"/>
        <v>2.3906904319055706E-11</v>
      </c>
      <c r="AF84" s="72">
        <f t="shared" si="17"/>
        <v>0</v>
      </c>
      <c r="AG84" s="72">
        <f t="shared" si="18"/>
        <v>-2.3906904319055706E-11</v>
      </c>
      <c r="AH84" s="72">
        <f t="shared" si="28"/>
        <v>-2.3906904319055706E-11</v>
      </c>
      <c r="AI84" s="78">
        <f t="shared" si="29"/>
        <v>0</v>
      </c>
      <c r="AJ84" s="72"/>
      <c r="AK84" s="72"/>
      <c r="AL84" s="72">
        <f t="shared" si="30"/>
        <v>2.3432390286807297E-11</v>
      </c>
      <c r="AM84" s="72"/>
      <c r="AN84" s="72">
        <f t="shared" si="31"/>
        <v>2.3283064365386963E-9</v>
      </c>
      <c r="AO84" s="72"/>
      <c r="AR84" s="80"/>
      <c r="AS84" s="80"/>
      <c r="AT84" s="80"/>
      <c r="AU84" s="80"/>
      <c r="AV84" s="80"/>
      <c r="AW84" s="80"/>
      <c r="AX84" s="80"/>
      <c r="AY84" s="80"/>
      <c r="AZ84" s="80"/>
      <c r="BA84" s="80"/>
    </row>
    <row r="85" spans="1:53">
      <c r="A85" s="72">
        <f t="shared" si="2"/>
        <v>58</v>
      </c>
      <c r="B85" s="139">
        <v>0</v>
      </c>
      <c r="C85" s="140">
        <f t="shared" si="19"/>
        <v>0</v>
      </c>
      <c r="D85" s="72">
        <f t="shared" si="3"/>
        <v>0</v>
      </c>
      <c r="E85" s="72">
        <f t="shared" si="4"/>
        <v>17756383.3663041</v>
      </c>
      <c r="F85" s="72">
        <f t="shared" si="5"/>
        <v>0</v>
      </c>
      <c r="G85" s="72">
        <f t="shared" si="20"/>
        <v>0</v>
      </c>
      <c r="H85" s="72">
        <f t="shared" si="6"/>
        <v>0</v>
      </c>
      <c r="I85" s="72">
        <f t="shared" si="7"/>
        <v>0</v>
      </c>
      <c r="J85" s="72">
        <f t="shared" si="8"/>
        <v>0</v>
      </c>
      <c r="K85" s="72">
        <f t="shared" si="9"/>
        <v>0</v>
      </c>
      <c r="L85" s="72">
        <f t="shared" si="21"/>
        <v>0</v>
      </c>
      <c r="M85" s="72">
        <f t="shared" si="10"/>
        <v>0</v>
      </c>
      <c r="N85" s="141">
        <v>0</v>
      </c>
      <c r="O85" s="72">
        <f t="shared" si="11"/>
        <v>2.3283064365386964E-11</v>
      </c>
      <c r="P85" s="72">
        <f t="shared" si="22"/>
        <v>7.6632712710308751E-13</v>
      </c>
      <c r="Q85" s="72">
        <f t="shared" si="12"/>
        <v>-1.6350531950592991E-14</v>
      </c>
      <c r="R85" s="72">
        <f t="shared" si="13"/>
        <v>-1.2613664148375422E-13</v>
      </c>
      <c r="S85" s="72">
        <f t="shared" si="14"/>
        <v>2.3906904319055706E-11</v>
      </c>
      <c r="T85" s="72">
        <f t="shared" si="23"/>
        <v>5.2523946438828086E-13</v>
      </c>
      <c r="U85" s="79">
        <f t="shared" si="24"/>
        <v>1.3463836540285178E-18</v>
      </c>
      <c r="V85" s="141">
        <v>0</v>
      </c>
      <c r="W85" s="72">
        <f t="shared" si="25"/>
        <v>58</v>
      </c>
      <c r="X85" s="72">
        <v>0</v>
      </c>
      <c r="Y85" s="72">
        <f t="shared" si="26"/>
        <v>0</v>
      </c>
      <c r="Z85" s="72">
        <f t="shared" si="27"/>
        <v>0</v>
      </c>
      <c r="AA85" s="72">
        <v>0</v>
      </c>
      <c r="AB85" s="72">
        <v>0</v>
      </c>
      <c r="AC85" s="72">
        <f t="shared" si="32"/>
        <v>0</v>
      </c>
      <c r="AD85" s="72">
        <f t="shared" si="32"/>
        <v>0</v>
      </c>
      <c r="AE85" s="72">
        <f t="shared" si="16"/>
        <v>2.3906904319055706E-11</v>
      </c>
      <c r="AF85" s="72">
        <f t="shared" si="17"/>
        <v>0</v>
      </c>
      <c r="AG85" s="72">
        <f t="shared" si="18"/>
        <v>-2.3906904319055706E-11</v>
      </c>
      <c r="AH85" s="72">
        <f t="shared" si="28"/>
        <v>-2.3906904319055706E-11</v>
      </c>
      <c r="AI85" s="78">
        <f t="shared" si="29"/>
        <v>0</v>
      </c>
      <c r="AJ85" s="72"/>
      <c r="AK85" s="72"/>
      <c r="AL85" s="72">
        <f t="shared" si="30"/>
        <v>2.3432390286807297E-11</v>
      </c>
      <c r="AM85" s="72"/>
      <c r="AN85" s="72">
        <f t="shared" si="31"/>
        <v>2.3283064365386963E-9</v>
      </c>
      <c r="AO85" s="72"/>
      <c r="AR85" s="80"/>
      <c r="AS85" s="80"/>
      <c r="AT85" s="80"/>
      <c r="AU85" s="80"/>
      <c r="AV85" s="80"/>
      <c r="AW85" s="80"/>
      <c r="AX85" s="80"/>
      <c r="AY85" s="80"/>
      <c r="AZ85" s="80"/>
      <c r="BA85" s="80"/>
    </row>
    <row r="86" spans="1:53">
      <c r="A86" s="72">
        <f t="shared" si="2"/>
        <v>59</v>
      </c>
      <c r="B86" s="139">
        <v>0</v>
      </c>
      <c r="C86" s="140">
        <f t="shared" si="19"/>
        <v>0</v>
      </c>
      <c r="D86" s="72">
        <f t="shared" si="3"/>
        <v>0</v>
      </c>
      <c r="E86" s="72">
        <f t="shared" si="4"/>
        <v>17756383.3663041</v>
      </c>
      <c r="F86" s="72">
        <f t="shared" si="5"/>
        <v>0</v>
      </c>
      <c r="G86" s="72">
        <f t="shared" si="20"/>
        <v>0</v>
      </c>
      <c r="H86" s="72">
        <f t="shared" si="6"/>
        <v>0</v>
      </c>
      <c r="I86" s="72">
        <f t="shared" si="7"/>
        <v>0</v>
      </c>
      <c r="J86" s="72">
        <f t="shared" si="8"/>
        <v>0</v>
      </c>
      <c r="K86" s="72">
        <f t="shared" si="9"/>
        <v>0</v>
      </c>
      <c r="L86" s="72">
        <f t="shared" si="21"/>
        <v>0</v>
      </c>
      <c r="M86" s="72">
        <f t="shared" si="10"/>
        <v>0</v>
      </c>
      <c r="N86" s="141">
        <v>0</v>
      </c>
      <c r="O86" s="72">
        <f t="shared" si="11"/>
        <v>2.3283064365386964E-11</v>
      </c>
      <c r="P86" s="72">
        <f t="shared" si="22"/>
        <v>7.6632712710308751E-13</v>
      </c>
      <c r="Q86" s="72">
        <f t="shared" si="12"/>
        <v>-1.6350531950592991E-14</v>
      </c>
      <c r="R86" s="72">
        <f t="shared" si="13"/>
        <v>-1.2613664148375422E-13</v>
      </c>
      <c r="S86" s="72">
        <f t="shared" si="14"/>
        <v>2.3906904319055706E-11</v>
      </c>
      <c r="T86" s="72">
        <f t="shared" si="23"/>
        <v>4.9120945571524043E-13</v>
      </c>
      <c r="U86" s="79">
        <f t="shared" si="24"/>
        <v>1.3463836540285178E-18</v>
      </c>
      <c r="V86" s="141">
        <v>0</v>
      </c>
      <c r="W86" s="72">
        <f t="shared" si="25"/>
        <v>59</v>
      </c>
      <c r="X86" s="72">
        <v>0</v>
      </c>
      <c r="Y86" s="72">
        <f t="shared" si="26"/>
        <v>0</v>
      </c>
      <c r="Z86" s="72">
        <f t="shared" si="27"/>
        <v>0</v>
      </c>
      <c r="AA86" s="72">
        <v>0</v>
      </c>
      <c r="AB86" s="72">
        <v>0</v>
      </c>
      <c r="AC86" s="72">
        <f t="shared" si="32"/>
        <v>0</v>
      </c>
      <c r="AD86" s="72">
        <f t="shared" si="32"/>
        <v>0</v>
      </c>
      <c r="AE86" s="72">
        <f t="shared" si="16"/>
        <v>2.3906904319055706E-11</v>
      </c>
      <c r="AF86" s="72">
        <f t="shared" si="17"/>
        <v>0</v>
      </c>
      <c r="AG86" s="72">
        <f t="shared" si="18"/>
        <v>-2.3906904319055706E-11</v>
      </c>
      <c r="AH86" s="72">
        <f t="shared" si="28"/>
        <v>-2.3906904319055706E-11</v>
      </c>
      <c r="AI86" s="78">
        <f t="shared" si="29"/>
        <v>0</v>
      </c>
      <c r="AJ86" s="72"/>
      <c r="AK86" s="72"/>
      <c r="AL86" s="72">
        <f t="shared" si="30"/>
        <v>2.3432390286807297E-11</v>
      </c>
      <c r="AM86" s="72"/>
      <c r="AN86" s="72">
        <f t="shared" si="31"/>
        <v>2.3283064365386963E-9</v>
      </c>
      <c r="AO86" s="72"/>
      <c r="AR86" s="80"/>
      <c r="AS86" s="80"/>
      <c r="AT86" s="80"/>
      <c r="AU86" s="80"/>
      <c r="AV86" s="80"/>
      <c r="AW86" s="80"/>
      <c r="AX86" s="80"/>
      <c r="AY86" s="80"/>
      <c r="AZ86" s="80"/>
      <c r="BA86" s="80"/>
    </row>
    <row r="87" spans="1:53">
      <c r="A87" s="72">
        <f t="shared" si="2"/>
        <v>60</v>
      </c>
      <c r="B87" s="139">
        <v>0</v>
      </c>
      <c r="C87" s="140">
        <f t="shared" si="19"/>
        <v>0</v>
      </c>
      <c r="D87" s="72">
        <f t="shared" si="3"/>
        <v>0</v>
      </c>
      <c r="E87" s="72">
        <f t="shared" si="4"/>
        <v>17756383.3663041</v>
      </c>
      <c r="F87" s="72">
        <f t="shared" si="5"/>
        <v>0</v>
      </c>
      <c r="G87" s="72">
        <f t="shared" si="20"/>
        <v>0</v>
      </c>
      <c r="H87" s="72">
        <f t="shared" si="6"/>
        <v>0</v>
      </c>
      <c r="I87" s="72">
        <f t="shared" si="7"/>
        <v>0</v>
      </c>
      <c r="J87" s="72">
        <f t="shared" si="8"/>
        <v>0</v>
      </c>
      <c r="K87" s="72">
        <f t="shared" si="9"/>
        <v>0</v>
      </c>
      <c r="L87" s="72">
        <f t="shared" si="21"/>
        <v>0</v>
      </c>
      <c r="M87" s="72">
        <f t="shared" si="10"/>
        <v>0</v>
      </c>
      <c r="N87" s="141">
        <v>0</v>
      </c>
      <c r="O87" s="72">
        <f t="shared" si="11"/>
        <v>2.3283064365386964E-11</v>
      </c>
      <c r="P87" s="72">
        <f t="shared" si="22"/>
        <v>7.6632712710308751E-13</v>
      </c>
      <c r="Q87" s="72">
        <f t="shared" si="12"/>
        <v>-1.6350531950592991E-14</v>
      </c>
      <c r="R87" s="72">
        <f t="shared" si="13"/>
        <v>-1.2613664148375422E-13</v>
      </c>
      <c r="S87" s="72">
        <f t="shared" si="14"/>
        <v>2.3906904319055706E-11</v>
      </c>
      <c r="T87" s="72">
        <f t="shared" si="23"/>
        <v>4.5938423470345465E-13</v>
      </c>
      <c r="U87" s="79">
        <f t="shared" si="24"/>
        <v>1.3463836540285178E-18</v>
      </c>
      <c r="V87" s="141">
        <v>0</v>
      </c>
      <c r="W87" s="72">
        <f t="shared" si="25"/>
        <v>60</v>
      </c>
      <c r="X87" s="72">
        <v>0</v>
      </c>
      <c r="Y87" s="72">
        <f t="shared" si="26"/>
        <v>0</v>
      </c>
      <c r="Z87" s="72">
        <f t="shared" si="27"/>
        <v>0</v>
      </c>
      <c r="AA87" s="72">
        <v>0</v>
      </c>
      <c r="AB87" s="72">
        <v>0</v>
      </c>
      <c r="AC87" s="72">
        <f t="shared" si="32"/>
        <v>0</v>
      </c>
      <c r="AD87" s="72">
        <f t="shared" si="32"/>
        <v>0</v>
      </c>
      <c r="AE87" s="72">
        <f t="shared" si="16"/>
        <v>2.3906904319055706E-11</v>
      </c>
      <c r="AF87" s="72">
        <f t="shared" si="17"/>
        <v>0</v>
      </c>
      <c r="AG87" s="72">
        <f t="shared" si="18"/>
        <v>-2.3906904319055706E-11</v>
      </c>
      <c r="AH87" s="72">
        <f t="shared" si="28"/>
        <v>-2.3906904319055706E-11</v>
      </c>
      <c r="AI87" s="78">
        <f t="shared" si="29"/>
        <v>0</v>
      </c>
      <c r="AJ87" s="72"/>
      <c r="AK87" s="72"/>
      <c r="AL87" s="72">
        <f t="shared" si="30"/>
        <v>2.3432390286807297E-11</v>
      </c>
      <c r="AM87" s="72"/>
      <c r="AN87" s="72">
        <f t="shared" si="31"/>
        <v>2.3283064365386963E-9</v>
      </c>
      <c r="AO87" s="72"/>
      <c r="AR87" s="80"/>
      <c r="AS87" s="80"/>
      <c r="AT87" s="80"/>
      <c r="AU87" s="80"/>
      <c r="AV87" s="80"/>
      <c r="AW87" s="80"/>
      <c r="AX87" s="80"/>
      <c r="AY87" s="80"/>
      <c r="AZ87" s="80"/>
      <c r="BA87" s="80"/>
    </row>
    <row r="88" spans="1:53">
      <c r="A88" s="72">
        <f t="shared" si="2"/>
        <v>61</v>
      </c>
      <c r="B88" s="139">
        <v>0</v>
      </c>
      <c r="C88" s="140">
        <f t="shared" si="19"/>
        <v>0</v>
      </c>
      <c r="D88" s="72">
        <f t="shared" si="3"/>
        <v>0</v>
      </c>
      <c r="E88" s="72">
        <f t="shared" si="4"/>
        <v>17756383.3663041</v>
      </c>
      <c r="F88" s="72">
        <f t="shared" si="5"/>
        <v>0</v>
      </c>
      <c r="G88" s="72">
        <f t="shared" si="20"/>
        <v>0</v>
      </c>
      <c r="H88" s="72">
        <f t="shared" si="6"/>
        <v>0</v>
      </c>
      <c r="I88" s="72">
        <f t="shared" si="7"/>
        <v>0</v>
      </c>
      <c r="J88" s="72">
        <f t="shared" si="8"/>
        <v>0</v>
      </c>
      <c r="K88" s="72">
        <f t="shared" si="9"/>
        <v>0</v>
      </c>
      <c r="L88" s="72">
        <f t="shared" si="21"/>
        <v>0</v>
      </c>
      <c r="M88" s="72">
        <f>IF(A88=1,($N$3+$N$2)*K88,($N$3+$N$2)*K88)</f>
        <v>0</v>
      </c>
      <c r="N88" s="141">
        <v>0</v>
      </c>
      <c r="O88" s="72">
        <f t="shared" si="11"/>
        <v>2.3283064365386964E-11</v>
      </c>
      <c r="P88" s="72">
        <f t="shared" si="22"/>
        <v>7.6632712710308751E-13</v>
      </c>
      <c r="Q88" s="72">
        <f t="shared" si="12"/>
        <v>-1.6350531950592991E-14</v>
      </c>
      <c r="R88" s="72">
        <f t="shared" si="13"/>
        <v>-1.2613664148375422E-13</v>
      </c>
      <c r="S88" s="72">
        <f t="shared" si="14"/>
        <v>2.3906904319055706E-11</v>
      </c>
      <c r="T88" s="72">
        <f t="shared" si="23"/>
        <v>4.2962095423589991E-13</v>
      </c>
      <c r="U88" s="79">
        <f t="shared" si="24"/>
        <v>1.3463836540285178E-18</v>
      </c>
      <c r="V88" s="141">
        <v>0</v>
      </c>
      <c r="W88" s="72">
        <f t="shared" si="25"/>
        <v>61</v>
      </c>
      <c r="X88" s="72">
        <v>0</v>
      </c>
      <c r="Y88" s="72">
        <f t="shared" si="26"/>
        <v>0</v>
      </c>
      <c r="Z88" s="72">
        <f t="shared" si="27"/>
        <v>0</v>
      </c>
      <c r="AA88" s="72">
        <v>0</v>
      </c>
      <c r="AB88" s="72">
        <v>0</v>
      </c>
      <c r="AC88" s="72">
        <f t="shared" si="32"/>
        <v>0</v>
      </c>
      <c r="AD88" s="72">
        <f t="shared" si="32"/>
        <v>0</v>
      </c>
      <c r="AE88" s="72">
        <f t="shared" si="16"/>
        <v>2.3906904319055706E-11</v>
      </c>
      <c r="AF88" s="72">
        <f t="shared" si="17"/>
        <v>0</v>
      </c>
      <c r="AG88" s="72">
        <f t="shared" si="18"/>
        <v>-2.3906904319055706E-11</v>
      </c>
      <c r="AH88" s="72">
        <f t="shared" si="28"/>
        <v>-2.3906904319055706E-11</v>
      </c>
      <c r="AI88" s="78">
        <f t="shared" si="29"/>
        <v>0</v>
      </c>
      <c r="AJ88" s="72"/>
      <c r="AK88" s="72"/>
      <c r="AL88" s="72">
        <f t="shared" si="30"/>
        <v>2.3432390286807297E-11</v>
      </c>
      <c r="AM88" s="72"/>
      <c r="AN88" s="72">
        <f t="shared" si="31"/>
        <v>2.3283064365386963E-9</v>
      </c>
      <c r="AO88" s="72"/>
      <c r="AR88" s="80"/>
      <c r="AS88" s="80"/>
      <c r="AT88" s="80"/>
      <c r="AU88" s="80"/>
      <c r="AV88" s="80"/>
      <c r="AW88" s="80"/>
      <c r="AX88" s="80"/>
      <c r="AY88" s="80"/>
      <c r="AZ88" s="80"/>
      <c r="BA88" s="80"/>
    </row>
    <row r="89" spans="1:53">
      <c r="A89" s="72">
        <f t="shared" si="2"/>
        <v>62</v>
      </c>
      <c r="B89" s="139">
        <v>0</v>
      </c>
      <c r="C89" s="140">
        <f t="shared" si="19"/>
        <v>0</v>
      </c>
      <c r="D89" s="72">
        <f t="shared" si="3"/>
        <v>0</v>
      </c>
      <c r="E89" s="72">
        <f t="shared" si="4"/>
        <v>17756383.3663041</v>
      </c>
      <c r="F89" s="72">
        <f t="shared" si="5"/>
        <v>0</v>
      </c>
      <c r="G89" s="72">
        <f t="shared" si="20"/>
        <v>0</v>
      </c>
      <c r="H89" s="72">
        <f t="shared" si="6"/>
        <v>0</v>
      </c>
      <c r="I89" s="72">
        <f t="shared" si="7"/>
        <v>0</v>
      </c>
      <c r="J89" s="72">
        <f t="shared" si="8"/>
        <v>0</v>
      </c>
      <c r="K89" s="72">
        <f t="shared" si="9"/>
        <v>0</v>
      </c>
      <c r="L89" s="72">
        <f t="shared" si="21"/>
        <v>0</v>
      </c>
      <c r="M89" s="72">
        <f t="shared" ref="M89:M103" si="33">IF(A89=1,($N$3+$N$2)*K89,($N$3+$N$2)*K89)</f>
        <v>0</v>
      </c>
      <c r="N89" s="141">
        <v>0</v>
      </c>
      <c r="O89" s="72">
        <f t="shared" si="11"/>
        <v>2.3283064365386964E-11</v>
      </c>
      <c r="P89" s="72">
        <f t="shared" si="22"/>
        <v>7.6632712710308751E-13</v>
      </c>
      <c r="Q89" s="72">
        <f t="shared" si="12"/>
        <v>-1.6350531950592991E-14</v>
      </c>
      <c r="R89" s="72">
        <f t="shared" si="13"/>
        <v>-1.2613664148375422E-13</v>
      </c>
      <c r="S89" s="72">
        <f t="shared" si="14"/>
        <v>2.3906904319055706E-11</v>
      </c>
      <c r="T89" s="72">
        <f t="shared" si="23"/>
        <v>4.0178602219058084E-13</v>
      </c>
      <c r="U89" s="79">
        <f t="shared" si="24"/>
        <v>1.3463836540285178E-18</v>
      </c>
      <c r="V89" s="141">
        <v>0</v>
      </c>
      <c r="W89" s="72">
        <f t="shared" si="25"/>
        <v>62</v>
      </c>
      <c r="X89" s="72">
        <v>0</v>
      </c>
      <c r="Y89" s="72">
        <f t="shared" si="26"/>
        <v>0</v>
      </c>
      <c r="Z89" s="72">
        <f t="shared" si="27"/>
        <v>0</v>
      </c>
      <c r="AA89" s="72">
        <v>0</v>
      </c>
      <c r="AB89" s="72">
        <v>0</v>
      </c>
      <c r="AC89" s="72">
        <f t="shared" si="32"/>
        <v>0</v>
      </c>
      <c r="AD89" s="72">
        <f t="shared" si="32"/>
        <v>0</v>
      </c>
      <c r="AE89" s="72">
        <f t="shared" si="16"/>
        <v>2.3906904319055706E-11</v>
      </c>
      <c r="AF89" s="72">
        <f t="shared" si="17"/>
        <v>0</v>
      </c>
      <c r="AG89" s="72">
        <f t="shared" si="18"/>
        <v>-2.3906904319055706E-11</v>
      </c>
      <c r="AH89" s="72">
        <f t="shared" si="28"/>
        <v>-2.3906904319055706E-11</v>
      </c>
      <c r="AI89" s="78">
        <f t="shared" si="29"/>
        <v>0</v>
      </c>
      <c r="AJ89" s="72"/>
      <c r="AK89" s="72"/>
      <c r="AL89" s="72">
        <f t="shared" si="30"/>
        <v>2.3432390286807297E-11</v>
      </c>
      <c r="AM89" s="72"/>
      <c r="AN89" s="72">
        <f t="shared" si="31"/>
        <v>2.3283064365386963E-9</v>
      </c>
      <c r="AO89" s="72"/>
      <c r="AR89" s="80"/>
      <c r="AS89" s="80"/>
      <c r="AT89" s="80"/>
      <c r="AU89" s="80"/>
      <c r="AV89" s="80"/>
      <c r="AW89" s="80"/>
      <c r="AX89" s="80"/>
      <c r="AY89" s="80"/>
      <c r="AZ89" s="80"/>
      <c r="BA89" s="80"/>
    </row>
    <row r="90" spans="1:53">
      <c r="A90" s="72">
        <f t="shared" si="2"/>
        <v>63</v>
      </c>
      <c r="B90" s="139">
        <v>0</v>
      </c>
      <c r="C90" s="140">
        <f t="shared" si="19"/>
        <v>0</v>
      </c>
      <c r="D90" s="72">
        <f t="shared" si="3"/>
        <v>0</v>
      </c>
      <c r="E90" s="72">
        <f t="shared" si="4"/>
        <v>17756383.3663041</v>
      </c>
      <c r="F90" s="72">
        <f t="shared" si="5"/>
        <v>0</v>
      </c>
      <c r="G90" s="72">
        <f t="shared" si="20"/>
        <v>0</v>
      </c>
      <c r="H90" s="72">
        <f t="shared" si="6"/>
        <v>0</v>
      </c>
      <c r="I90" s="72">
        <f t="shared" si="7"/>
        <v>0</v>
      </c>
      <c r="J90" s="72">
        <f t="shared" si="8"/>
        <v>0</v>
      </c>
      <c r="K90" s="72">
        <f t="shared" si="9"/>
        <v>0</v>
      </c>
      <c r="L90" s="72">
        <f t="shared" si="21"/>
        <v>0</v>
      </c>
      <c r="M90" s="72">
        <f t="shared" si="33"/>
        <v>0</v>
      </c>
      <c r="N90" s="141">
        <v>0</v>
      </c>
      <c r="O90" s="72">
        <f t="shared" si="11"/>
        <v>2.3283064365386964E-11</v>
      </c>
      <c r="P90" s="72">
        <f t="shared" si="22"/>
        <v>7.6632712710308751E-13</v>
      </c>
      <c r="Q90" s="72">
        <f t="shared" si="12"/>
        <v>-1.6350531950592991E-14</v>
      </c>
      <c r="R90" s="72">
        <f t="shared" si="13"/>
        <v>-1.2613664148375422E-13</v>
      </c>
      <c r="S90" s="72">
        <f t="shared" si="14"/>
        <v>2.3906904319055706E-11</v>
      </c>
      <c r="T90" s="72">
        <f t="shared" si="23"/>
        <v>3.7575450181391637E-13</v>
      </c>
      <c r="U90" s="79">
        <f t="shared" si="24"/>
        <v>1.3463836540285178E-18</v>
      </c>
      <c r="V90" s="141">
        <v>0</v>
      </c>
      <c r="W90" s="72">
        <f t="shared" si="25"/>
        <v>63</v>
      </c>
      <c r="X90" s="72">
        <v>0</v>
      </c>
      <c r="Y90" s="72">
        <f t="shared" si="26"/>
        <v>0</v>
      </c>
      <c r="Z90" s="72">
        <f t="shared" si="27"/>
        <v>0</v>
      </c>
      <c r="AA90" s="72">
        <v>0</v>
      </c>
      <c r="AB90" s="72">
        <v>0</v>
      </c>
      <c r="AC90" s="72">
        <f t="shared" si="32"/>
        <v>0</v>
      </c>
      <c r="AD90" s="72">
        <f t="shared" si="32"/>
        <v>0</v>
      </c>
      <c r="AE90" s="72">
        <f t="shared" si="16"/>
        <v>2.3906904319055706E-11</v>
      </c>
      <c r="AF90" s="72">
        <f t="shared" si="17"/>
        <v>0</v>
      </c>
      <c r="AG90" s="72">
        <f t="shared" si="18"/>
        <v>-2.3906904319055706E-11</v>
      </c>
      <c r="AH90" s="72">
        <f t="shared" si="28"/>
        <v>-2.3906904319055706E-11</v>
      </c>
      <c r="AI90" s="78">
        <f t="shared" si="29"/>
        <v>0</v>
      </c>
      <c r="AJ90" s="72"/>
      <c r="AK90" s="72"/>
      <c r="AL90" s="72">
        <f t="shared" si="30"/>
        <v>2.3432390286807297E-11</v>
      </c>
      <c r="AM90" s="72"/>
      <c r="AN90" s="72">
        <f t="shared" si="31"/>
        <v>2.3283064365386963E-9</v>
      </c>
      <c r="AO90" s="72"/>
      <c r="AR90" s="80"/>
      <c r="AS90" s="80"/>
      <c r="AT90" s="80"/>
      <c r="AU90" s="80"/>
      <c r="AV90" s="80"/>
      <c r="AW90" s="80"/>
      <c r="AX90" s="80"/>
      <c r="AY90" s="80"/>
      <c r="AZ90" s="80"/>
      <c r="BA90" s="80"/>
    </row>
    <row r="91" spans="1:53">
      <c r="A91" s="72">
        <f t="shared" si="2"/>
        <v>64</v>
      </c>
      <c r="B91" s="139">
        <v>0</v>
      </c>
      <c r="C91" s="140">
        <f t="shared" si="19"/>
        <v>0</v>
      </c>
      <c r="D91" s="72">
        <f t="shared" si="3"/>
        <v>0</v>
      </c>
      <c r="E91" s="72">
        <f t="shared" si="4"/>
        <v>17756383.3663041</v>
      </c>
      <c r="F91" s="72">
        <f t="shared" si="5"/>
        <v>0</v>
      </c>
      <c r="G91" s="72">
        <f t="shared" si="20"/>
        <v>0</v>
      </c>
      <c r="H91" s="72">
        <f t="shared" si="6"/>
        <v>0</v>
      </c>
      <c r="I91" s="72">
        <f t="shared" si="7"/>
        <v>0</v>
      </c>
      <c r="J91" s="72">
        <f t="shared" si="8"/>
        <v>0</v>
      </c>
      <c r="K91" s="72">
        <f t="shared" si="9"/>
        <v>0</v>
      </c>
      <c r="L91" s="72">
        <f t="shared" si="21"/>
        <v>0</v>
      </c>
      <c r="M91" s="72">
        <f t="shared" si="33"/>
        <v>0</v>
      </c>
      <c r="N91" s="141">
        <v>0</v>
      </c>
      <c r="O91" s="72">
        <f t="shared" si="11"/>
        <v>2.3283064365386964E-11</v>
      </c>
      <c r="P91" s="72">
        <f t="shared" si="22"/>
        <v>7.6632712710308751E-13</v>
      </c>
      <c r="Q91" s="72">
        <f t="shared" si="12"/>
        <v>-1.6350531950592991E-14</v>
      </c>
      <c r="R91" s="72">
        <f t="shared" si="13"/>
        <v>-1.2613664148375422E-13</v>
      </c>
      <c r="S91" s="72">
        <f t="shared" si="14"/>
        <v>2.3906904319055706E-11</v>
      </c>
      <c r="T91" s="72">
        <f t="shared" si="23"/>
        <v>3.5140955094364279E-13</v>
      </c>
      <c r="U91" s="79">
        <f t="shared" si="24"/>
        <v>1.3463836540285178E-18</v>
      </c>
      <c r="V91" s="141">
        <v>0</v>
      </c>
      <c r="W91" s="72">
        <f t="shared" si="25"/>
        <v>64</v>
      </c>
      <c r="X91" s="72">
        <v>0</v>
      </c>
      <c r="Y91" s="72">
        <f t="shared" si="26"/>
        <v>0</v>
      </c>
      <c r="Z91" s="72">
        <f t="shared" si="27"/>
        <v>0</v>
      </c>
      <c r="AA91" s="72">
        <v>0</v>
      </c>
      <c r="AB91" s="72">
        <v>0</v>
      </c>
      <c r="AC91" s="72">
        <f t="shared" si="32"/>
        <v>0</v>
      </c>
      <c r="AD91" s="72">
        <f t="shared" si="32"/>
        <v>0</v>
      </c>
      <c r="AE91" s="72">
        <f t="shared" si="16"/>
        <v>2.3906904319055706E-11</v>
      </c>
      <c r="AF91" s="72">
        <f t="shared" si="17"/>
        <v>0</v>
      </c>
      <c r="AG91" s="72">
        <f t="shared" si="18"/>
        <v>-2.3906904319055706E-11</v>
      </c>
      <c r="AH91" s="72">
        <f t="shared" si="28"/>
        <v>-2.3906904319055706E-11</v>
      </c>
      <c r="AI91" s="78">
        <f t="shared" si="29"/>
        <v>0</v>
      </c>
      <c r="AJ91" s="72"/>
      <c r="AK91" s="72"/>
      <c r="AL91" s="72">
        <f t="shared" si="30"/>
        <v>2.3432390286807297E-11</v>
      </c>
      <c r="AM91" s="72"/>
      <c r="AN91" s="72">
        <f t="shared" si="31"/>
        <v>2.3283064365386963E-9</v>
      </c>
      <c r="AO91" s="72"/>
      <c r="AR91" s="80"/>
      <c r="AS91" s="80"/>
      <c r="AT91" s="80"/>
      <c r="AU91" s="80"/>
      <c r="AV91" s="80"/>
      <c r="AW91" s="80"/>
      <c r="AX91" s="80"/>
      <c r="AY91" s="80"/>
      <c r="AZ91" s="80"/>
      <c r="BA91" s="80"/>
    </row>
    <row r="92" spans="1:53">
      <c r="A92" s="72">
        <f t="shared" ref="A92:A103" si="34">1+A91</f>
        <v>65</v>
      </c>
      <c r="B92" s="139">
        <v>0</v>
      </c>
      <c r="C92" s="140">
        <f t="shared" si="19"/>
        <v>0</v>
      </c>
      <c r="D92" s="72">
        <f t="shared" ref="D92:D103" si="35">I91+C92</f>
        <v>0</v>
      </c>
      <c r="E92" s="72">
        <f t="shared" ref="E92:E103" si="36">E91+J92</f>
        <v>17756383.3663041</v>
      </c>
      <c r="F92" s="72">
        <f t="shared" ref="F92:F103" si="37">CA201</f>
        <v>0</v>
      </c>
      <c r="G92" s="72">
        <f t="shared" si="20"/>
        <v>0</v>
      </c>
      <c r="H92" s="72">
        <f t="shared" ref="H92:H103" si="38">(F92-G92)*$D$2</f>
        <v>0</v>
      </c>
      <c r="I92" s="72">
        <f t="shared" ref="I92:I103" si="39">D92-J92-H92</f>
        <v>0</v>
      </c>
      <c r="J92" s="72">
        <f t="shared" ref="J92:J103" si="40">CA387</f>
        <v>0</v>
      </c>
      <c r="K92" s="72">
        <f t="shared" ref="K92:K103" si="41">(+I92+D92)/2</f>
        <v>0</v>
      </c>
      <c r="L92" s="72">
        <f t="shared" si="21"/>
        <v>0</v>
      </c>
      <c r="M92" s="72">
        <f t="shared" si="33"/>
        <v>0</v>
      </c>
      <c r="N92" s="141">
        <v>0</v>
      </c>
      <c r="O92" s="72">
        <f t="shared" ref="O92:O103" si="42">AN92*$D$10</f>
        <v>2.3283064365386964E-11</v>
      </c>
      <c r="P92" s="72">
        <f t="shared" si="22"/>
        <v>7.6632712710308751E-13</v>
      </c>
      <c r="Q92" s="72">
        <f t="shared" ref="Q92:Q103" si="43">(+AL92-(G92+L92+N92+O92+P92))*$D$1</f>
        <v>-1.6350531950592991E-14</v>
      </c>
      <c r="R92" s="72">
        <f t="shared" ref="R92:R103" si="44">(+AL92-(G92+L92+N92+O92+P92+Q92))*$D$2</f>
        <v>-1.2613664148375422E-13</v>
      </c>
      <c r="S92" s="72">
        <f t="shared" ref="S92:S103" si="45">J92+M92+L92+N92+O92+P92+Q92+R92</f>
        <v>2.3906904319055706E-11</v>
      </c>
      <c r="T92" s="72">
        <f t="shared" si="23"/>
        <v>3.2864189756419083E-13</v>
      </c>
      <c r="U92" s="79">
        <f t="shared" si="24"/>
        <v>1.3463836540285178E-18</v>
      </c>
      <c r="V92" s="141">
        <v>0</v>
      </c>
      <c r="W92" s="72">
        <f t="shared" si="25"/>
        <v>65</v>
      </c>
      <c r="X92" s="72">
        <v>0</v>
      </c>
      <c r="Y92" s="72">
        <f t="shared" si="26"/>
        <v>0</v>
      </c>
      <c r="Z92" s="72">
        <f t="shared" si="27"/>
        <v>0</v>
      </c>
      <c r="AA92" s="72">
        <v>0</v>
      </c>
      <c r="AB92" s="72">
        <v>0</v>
      </c>
      <c r="AC92" s="72">
        <f t="shared" si="32"/>
        <v>0</v>
      </c>
      <c r="AD92" s="72">
        <f t="shared" si="32"/>
        <v>0</v>
      </c>
      <c r="AE92" s="72">
        <f t="shared" ref="AE92:AE103" si="46">S92</f>
        <v>2.3906904319055706E-11</v>
      </c>
      <c r="AF92" s="72">
        <f t="shared" ref="AF92:AF103" si="47">V92</f>
        <v>0</v>
      </c>
      <c r="AG92" s="72">
        <f t="shared" ref="AG92:AG103" si="48">AF92-AE92</f>
        <v>-2.3906904319055706E-11</v>
      </c>
      <c r="AH92" s="72">
        <f t="shared" si="28"/>
        <v>-2.3906904319055706E-11</v>
      </c>
      <c r="AI92" s="78">
        <f t="shared" si="29"/>
        <v>0</v>
      </c>
      <c r="AJ92" s="72"/>
      <c r="AK92" s="72"/>
      <c r="AL92" s="72">
        <f t="shared" si="30"/>
        <v>2.3432390286807297E-11</v>
      </c>
      <c r="AM92" s="72"/>
      <c r="AN92" s="72">
        <f t="shared" si="31"/>
        <v>2.3283064365386963E-9</v>
      </c>
      <c r="AO92" s="72"/>
      <c r="AR92" s="80"/>
      <c r="AS92" s="80"/>
      <c r="AT92" s="80"/>
      <c r="AU92" s="80"/>
      <c r="AV92" s="80"/>
      <c r="AW92" s="80"/>
      <c r="AX92" s="80"/>
      <c r="AY92" s="80"/>
      <c r="AZ92" s="80"/>
      <c r="BA92" s="80"/>
    </row>
    <row r="93" spans="1:53">
      <c r="A93" s="72">
        <f t="shared" si="34"/>
        <v>66</v>
      </c>
      <c r="B93" s="139">
        <v>0</v>
      </c>
      <c r="C93" s="140">
        <f t="shared" ref="C93:C103" si="49">B93</f>
        <v>0</v>
      </c>
      <c r="D93" s="72">
        <f t="shared" si="35"/>
        <v>0</v>
      </c>
      <c r="E93" s="72">
        <f t="shared" si="36"/>
        <v>17756383.3663041</v>
      </c>
      <c r="F93" s="72">
        <f t="shared" si="37"/>
        <v>0</v>
      </c>
      <c r="G93" s="72">
        <f t="shared" ref="G93:G103" si="50">CA294</f>
        <v>0</v>
      </c>
      <c r="H93" s="72">
        <f t="shared" si="38"/>
        <v>0</v>
      </c>
      <c r="I93" s="72">
        <f t="shared" si="39"/>
        <v>0</v>
      </c>
      <c r="J93" s="72">
        <f t="shared" si="40"/>
        <v>0</v>
      </c>
      <c r="K93" s="72">
        <f t="shared" si="41"/>
        <v>0</v>
      </c>
      <c r="L93" s="72">
        <f t="shared" ref="L93:L103" si="51">IF(A93=1,$N$1*K93,$N$1*K93)</f>
        <v>0</v>
      </c>
      <c r="M93" s="72">
        <f t="shared" si="33"/>
        <v>0</v>
      </c>
      <c r="N93" s="141">
        <v>0</v>
      </c>
      <c r="O93" s="72">
        <f t="shared" si="42"/>
        <v>2.3283064365386964E-11</v>
      </c>
      <c r="P93" s="72">
        <f t="shared" ref="P93:P103" si="52">AL93*$T$8</f>
        <v>7.6632712710308751E-13</v>
      </c>
      <c r="Q93" s="72">
        <f t="shared" si="43"/>
        <v>-1.6350531950592991E-14</v>
      </c>
      <c r="R93" s="72">
        <f t="shared" si="44"/>
        <v>-1.2613664148375422E-13</v>
      </c>
      <c r="S93" s="72">
        <f t="shared" si="45"/>
        <v>2.3906904319055706E-11</v>
      </c>
      <c r="T93" s="72">
        <f t="shared" ref="T93:T103" si="53">S93/(1+$D$3)^(A93-1)</f>
        <v>3.0734934934057456E-13</v>
      </c>
      <c r="U93" s="79">
        <f t="shared" ref="U93:U103" si="54">S93/$B$28</f>
        <v>1.3463836540285178E-18</v>
      </c>
      <c r="V93" s="141">
        <v>0</v>
      </c>
      <c r="W93" s="72">
        <f t="shared" ref="W93:W103" si="55">1+W92</f>
        <v>66</v>
      </c>
      <c r="X93" s="72">
        <v>0</v>
      </c>
      <c r="Y93" s="72">
        <f t="shared" ref="Y93:Y103" si="56">+X93</f>
        <v>0</v>
      </c>
      <c r="Z93" s="72">
        <f t="shared" ref="Z93:Z103" si="57">X93*$Z$24</f>
        <v>0</v>
      </c>
      <c r="AA93" s="72">
        <v>0</v>
      </c>
      <c r="AB93" s="72">
        <v>0</v>
      </c>
      <c r="AC93" s="72">
        <f t="shared" si="32"/>
        <v>0</v>
      </c>
      <c r="AD93" s="72">
        <f t="shared" si="32"/>
        <v>0</v>
      </c>
      <c r="AE93" s="72">
        <f t="shared" si="46"/>
        <v>2.3906904319055706E-11</v>
      </c>
      <c r="AF93" s="72">
        <f t="shared" si="47"/>
        <v>0</v>
      </c>
      <c r="AG93" s="72">
        <f t="shared" si="48"/>
        <v>-2.3906904319055706E-11</v>
      </c>
      <c r="AH93" s="72">
        <f t="shared" ref="AH93:AH103" si="58">AF93-AE93</f>
        <v>-2.3906904319055706E-11</v>
      </c>
      <c r="AI93" s="78">
        <f t="shared" ref="AI93:AI103" si="59">IF(A93=1,AF93-T89,AF93)</f>
        <v>0</v>
      </c>
      <c r="AJ93" s="72"/>
      <c r="AK93" s="72"/>
      <c r="AL93" s="72">
        <f t="shared" ref="AL93:AL103" si="60">(+J93+L93+M93+N93+O93-(($D$1+(1-$D$1)*$D$2)*(G93+L93+N93+O93)))/$T$16</f>
        <v>2.3432390286807297E-11</v>
      </c>
      <c r="AM93" s="72"/>
      <c r="AN93" s="72">
        <f t="shared" ref="AN93:AN103" si="61">C93-J92+AN92</f>
        <v>2.3283064365386963E-9</v>
      </c>
      <c r="AO93" s="72"/>
      <c r="AR93" s="80"/>
      <c r="AS93" s="80"/>
      <c r="AT93" s="80"/>
      <c r="AU93" s="80"/>
      <c r="AV93" s="80"/>
      <c r="AW93" s="80"/>
      <c r="AX93" s="80"/>
      <c r="AY93" s="80"/>
      <c r="AZ93" s="80"/>
      <c r="BA93" s="80"/>
    </row>
    <row r="94" spans="1:53">
      <c r="A94" s="72">
        <f t="shared" si="34"/>
        <v>67</v>
      </c>
      <c r="B94" s="139">
        <v>0</v>
      </c>
      <c r="C94" s="140">
        <f t="shared" si="49"/>
        <v>0</v>
      </c>
      <c r="D94" s="72">
        <f t="shared" si="35"/>
        <v>0</v>
      </c>
      <c r="E94" s="72">
        <f t="shared" si="36"/>
        <v>17756383.3663041</v>
      </c>
      <c r="F94" s="72">
        <f t="shared" si="37"/>
        <v>0</v>
      </c>
      <c r="G94" s="72">
        <f t="shared" si="50"/>
        <v>0</v>
      </c>
      <c r="H94" s="72">
        <f t="shared" si="38"/>
        <v>0</v>
      </c>
      <c r="I94" s="72">
        <f t="shared" si="39"/>
        <v>0</v>
      </c>
      <c r="J94" s="72">
        <f t="shared" si="40"/>
        <v>0</v>
      </c>
      <c r="K94" s="72">
        <f t="shared" si="41"/>
        <v>0</v>
      </c>
      <c r="L94" s="72">
        <f t="shared" si="51"/>
        <v>0</v>
      </c>
      <c r="M94" s="72">
        <f t="shared" si="33"/>
        <v>0</v>
      </c>
      <c r="N94" s="141">
        <v>0</v>
      </c>
      <c r="O94" s="72">
        <f t="shared" si="42"/>
        <v>2.3283064365386964E-11</v>
      </c>
      <c r="P94" s="72">
        <f t="shared" si="52"/>
        <v>7.6632712710308751E-13</v>
      </c>
      <c r="Q94" s="72">
        <f t="shared" si="43"/>
        <v>-1.6350531950592991E-14</v>
      </c>
      <c r="R94" s="72">
        <f t="shared" si="44"/>
        <v>-1.2613664148375422E-13</v>
      </c>
      <c r="S94" s="72">
        <f t="shared" si="45"/>
        <v>2.3906904319055706E-11</v>
      </c>
      <c r="T94" s="72">
        <f t="shared" si="53"/>
        <v>2.8743633492933974E-13</v>
      </c>
      <c r="U94" s="79">
        <f t="shared" si="54"/>
        <v>1.3463836540285178E-18</v>
      </c>
      <c r="V94" s="141">
        <v>0</v>
      </c>
      <c r="W94" s="72">
        <f t="shared" si="55"/>
        <v>67</v>
      </c>
      <c r="X94" s="72">
        <v>0</v>
      </c>
      <c r="Y94" s="72">
        <f t="shared" si="56"/>
        <v>0</v>
      </c>
      <c r="Z94" s="72">
        <f t="shared" si="57"/>
        <v>0</v>
      </c>
      <c r="AA94" s="72">
        <v>0</v>
      </c>
      <c r="AB94" s="72">
        <v>0</v>
      </c>
      <c r="AC94" s="72">
        <f t="shared" si="32"/>
        <v>0</v>
      </c>
      <c r="AD94" s="72">
        <f t="shared" si="32"/>
        <v>0</v>
      </c>
      <c r="AE94" s="72">
        <f t="shared" si="46"/>
        <v>2.3906904319055706E-11</v>
      </c>
      <c r="AF94" s="72">
        <f t="shared" si="47"/>
        <v>0</v>
      </c>
      <c r="AG94" s="72">
        <f t="shared" si="48"/>
        <v>-2.3906904319055706E-11</v>
      </c>
      <c r="AH94" s="72">
        <f t="shared" si="58"/>
        <v>-2.3906904319055706E-11</v>
      </c>
      <c r="AI94" s="78">
        <f t="shared" si="59"/>
        <v>0</v>
      </c>
      <c r="AJ94" s="72"/>
      <c r="AK94" s="72"/>
      <c r="AL94" s="72">
        <f t="shared" si="60"/>
        <v>2.3432390286807297E-11</v>
      </c>
      <c r="AM94" s="72"/>
      <c r="AN94" s="72">
        <f t="shared" si="61"/>
        <v>2.3283064365386963E-9</v>
      </c>
      <c r="AO94" s="72"/>
      <c r="AR94" s="80"/>
      <c r="AS94" s="80"/>
      <c r="AT94" s="80"/>
      <c r="AU94" s="80"/>
      <c r="AV94" s="80"/>
      <c r="AW94" s="80"/>
      <c r="AX94" s="80"/>
      <c r="AY94" s="80"/>
      <c r="AZ94" s="80"/>
      <c r="BA94" s="80"/>
    </row>
    <row r="95" spans="1:53">
      <c r="A95" s="72">
        <f t="shared" si="34"/>
        <v>68</v>
      </c>
      <c r="B95" s="139">
        <v>0</v>
      </c>
      <c r="C95" s="140">
        <f t="shared" si="49"/>
        <v>0</v>
      </c>
      <c r="D95" s="72">
        <f t="shared" si="35"/>
        <v>0</v>
      </c>
      <c r="E95" s="72">
        <f t="shared" si="36"/>
        <v>17756383.3663041</v>
      </c>
      <c r="F95" s="72">
        <f t="shared" si="37"/>
        <v>0</v>
      </c>
      <c r="G95" s="72">
        <f t="shared" si="50"/>
        <v>0</v>
      </c>
      <c r="H95" s="72">
        <f t="shared" si="38"/>
        <v>0</v>
      </c>
      <c r="I95" s="72">
        <f t="shared" si="39"/>
        <v>0</v>
      </c>
      <c r="J95" s="72">
        <f t="shared" si="40"/>
        <v>0</v>
      </c>
      <c r="K95" s="72">
        <f t="shared" si="41"/>
        <v>0</v>
      </c>
      <c r="L95" s="72">
        <f t="shared" si="51"/>
        <v>0</v>
      </c>
      <c r="M95" s="72">
        <f t="shared" si="33"/>
        <v>0</v>
      </c>
      <c r="N95" s="141">
        <v>0</v>
      </c>
      <c r="O95" s="72">
        <f t="shared" si="42"/>
        <v>2.3283064365386964E-11</v>
      </c>
      <c r="P95" s="72">
        <f t="shared" si="52"/>
        <v>7.6632712710308751E-13</v>
      </c>
      <c r="Q95" s="72">
        <f t="shared" si="43"/>
        <v>-1.6350531950592991E-14</v>
      </c>
      <c r="R95" s="72">
        <f t="shared" si="44"/>
        <v>-1.2613664148375422E-13</v>
      </c>
      <c r="S95" s="72">
        <f t="shared" si="45"/>
        <v>2.3906904319055706E-11</v>
      </c>
      <c r="T95" s="72">
        <f t="shared" si="53"/>
        <v>2.6881347500775268E-13</v>
      </c>
      <c r="U95" s="79">
        <f t="shared" si="54"/>
        <v>1.3463836540285178E-18</v>
      </c>
      <c r="V95" s="141">
        <v>0</v>
      </c>
      <c r="W95" s="72">
        <f t="shared" si="55"/>
        <v>68</v>
      </c>
      <c r="X95" s="72">
        <v>0</v>
      </c>
      <c r="Y95" s="72">
        <f t="shared" si="56"/>
        <v>0</v>
      </c>
      <c r="Z95" s="72">
        <f t="shared" si="57"/>
        <v>0</v>
      </c>
      <c r="AA95" s="72">
        <v>0</v>
      </c>
      <c r="AB95" s="72">
        <v>0</v>
      </c>
      <c r="AC95" s="72">
        <f t="shared" si="32"/>
        <v>0</v>
      </c>
      <c r="AD95" s="72">
        <f t="shared" si="32"/>
        <v>0</v>
      </c>
      <c r="AE95" s="72">
        <f t="shared" si="46"/>
        <v>2.3906904319055706E-11</v>
      </c>
      <c r="AF95" s="72">
        <f t="shared" si="47"/>
        <v>0</v>
      </c>
      <c r="AG95" s="72">
        <f t="shared" si="48"/>
        <v>-2.3906904319055706E-11</v>
      </c>
      <c r="AH95" s="72">
        <f t="shared" si="58"/>
        <v>-2.3906904319055706E-11</v>
      </c>
      <c r="AI95" s="78">
        <f t="shared" si="59"/>
        <v>0</v>
      </c>
      <c r="AJ95" s="72"/>
      <c r="AK95" s="72"/>
      <c r="AL95" s="72">
        <f t="shared" si="60"/>
        <v>2.3432390286807297E-11</v>
      </c>
      <c r="AM95" s="72"/>
      <c r="AN95" s="72">
        <f t="shared" si="61"/>
        <v>2.3283064365386963E-9</v>
      </c>
      <c r="AO95" s="72"/>
      <c r="AR95" s="80"/>
      <c r="AS95" s="80"/>
      <c r="AT95" s="80"/>
      <c r="AU95" s="80"/>
      <c r="AV95" s="80"/>
      <c r="AW95" s="80"/>
      <c r="AX95" s="80"/>
      <c r="AY95" s="80"/>
      <c r="AZ95" s="80"/>
      <c r="BA95" s="80"/>
    </row>
    <row r="96" spans="1:53">
      <c r="A96" s="72">
        <f t="shared" si="34"/>
        <v>69</v>
      </c>
      <c r="B96" s="139">
        <v>0</v>
      </c>
      <c r="C96" s="140">
        <f t="shared" si="49"/>
        <v>0</v>
      </c>
      <c r="D96" s="72">
        <f t="shared" si="35"/>
        <v>0</v>
      </c>
      <c r="E96" s="72">
        <f t="shared" si="36"/>
        <v>17756383.3663041</v>
      </c>
      <c r="F96" s="72">
        <f t="shared" si="37"/>
        <v>0</v>
      </c>
      <c r="G96" s="72">
        <f t="shared" si="50"/>
        <v>0</v>
      </c>
      <c r="H96" s="72">
        <f t="shared" si="38"/>
        <v>0</v>
      </c>
      <c r="I96" s="72">
        <f t="shared" si="39"/>
        <v>0</v>
      </c>
      <c r="J96" s="72">
        <f t="shared" si="40"/>
        <v>0</v>
      </c>
      <c r="K96" s="72">
        <f t="shared" si="41"/>
        <v>0</v>
      </c>
      <c r="L96" s="72">
        <f t="shared" si="51"/>
        <v>0</v>
      </c>
      <c r="M96" s="72">
        <f t="shared" si="33"/>
        <v>0</v>
      </c>
      <c r="N96" s="141">
        <v>0</v>
      </c>
      <c r="O96" s="72">
        <f t="shared" si="42"/>
        <v>2.3283064365386964E-11</v>
      </c>
      <c r="P96" s="72">
        <f t="shared" si="52"/>
        <v>7.6632712710308751E-13</v>
      </c>
      <c r="Q96" s="72">
        <f t="shared" si="43"/>
        <v>-1.6350531950592991E-14</v>
      </c>
      <c r="R96" s="72">
        <f t="shared" si="44"/>
        <v>-1.2613664148375422E-13</v>
      </c>
      <c r="S96" s="72">
        <f t="shared" si="45"/>
        <v>2.3906904319055706E-11</v>
      </c>
      <c r="T96" s="72">
        <f t="shared" si="53"/>
        <v>2.5139718109579797E-13</v>
      </c>
      <c r="U96" s="79">
        <f t="shared" si="54"/>
        <v>1.3463836540285178E-18</v>
      </c>
      <c r="V96" s="141">
        <v>0</v>
      </c>
      <c r="W96" s="72">
        <f t="shared" si="55"/>
        <v>69</v>
      </c>
      <c r="X96" s="72">
        <v>0</v>
      </c>
      <c r="Y96" s="72">
        <f t="shared" si="56"/>
        <v>0</v>
      </c>
      <c r="Z96" s="72">
        <f t="shared" si="57"/>
        <v>0</v>
      </c>
      <c r="AA96" s="72">
        <v>0</v>
      </c>
      <c r="AB96" s="72">
        <v>0</v>
      </c>
      <c r="AC96" s="72">
        <f t="shared" si="32"/>
        <v>0</v>
      </c>
      <c r="AD96" s="72">
        <f t="shared" si="32"/>
        <v>0</v>
      </c>
      <c r="AE96" s="72">
        <f t="shared" si="46"/>
        <v>2.3906904319055706E-11</v>
      </c>
      <c r="AF96" s="72">
        <f t="shared" si="47"/>
        <v>0</v>
      </c>
      <c r="AG96" s="72">
        <f t="shared" si="48"/>
        <v>-2.3906904319055706E-11</v>
      </c>
      <c r="AH96" s="72">
        <f t="shared" si="58"/>
        <v>-2.3906904319055706E-11</v>
      </c>
      <c r="AI96" s="78">
        <f t="shared" si="59"/>
        <v>0</v>
      </c>
      <c r="AJ96" s="72"/>
      <c r="AK96" s="72"/>
      <c r="AL96" s="72">
        <f t="shared" si="60"/>
        <v>2.3432390286807297E-11</v>
      </c>
      <c r="AM96" s="72"/>
      <c r="AN96" s="72">
        <f t="shared" si="61"/>
        <v>2.3283064365386963E-9</v>
      </c>
      <c r="AO96" s="72"/>
      <c r="AR96" s="80"/>
      <c r="AS96" s="80"/>
      <c r="AT96" s="80"/>
      <c r="AU96" s="80"/>
      <c r="AV96" s="80"/>
      <c r="AW96" s="80"/>
      <c r="AX96" s="80"/>
      <c r="AY96" s="80"/>
      <c r="AZ96" s="80"/>
      <c r="BA96" s="80"/>
    </row>
    <row r="97" spans="1:59">
      <c r="A97" s="72">
        <f t="shared" si="34"/>
        <v>70</v>
      </c>
      <c r="B97" s="139">
        <v>0</v>
      </c>
      <c r="C97" s="140">
        <f t="shared" si="49"/>
        <v>0</v>
      </c>
      <c r="D97" s="72">
        <f t="shared" si="35"/>
        <v>0</v>
      </c>
      <c r="E97" s="72">
        <f t="shared" si="36"/>
        <v>17756383.3663041</v>
      </c>
      <c r="F97" s="72">
        <f t="shared" si="37"/>
        <v>0</v>
      </c>
      <c r="G97" s="72">
        <f t="shared" si="50"/>
        <v>0</v>
      </c>
      <c r="H97" s="72">
        <f t="shared" si="38"/>
        <v>0</v>
      </c>
      <c r="I97" s="72">
        <f t="shared" si="39"/>
        <v>0</v>
      </c>
      <c r="J97" s="72">
        <f t="shared" si="40"/>
        <v>0</v>
      </c>
      <c r="K97" s="72">
        <f t="shared" si="41"/>
        <v>0</v>
      </c>
      <c r="L97" s="72">
        <f t="shared" si="51"/>
        <v>0</v>
      </c>
      <c r="M97" s="72">
        <f t="shared" si="33"/>
        <v>0</v>
      </c>
      <c r="N97" s="141">
        <v>0</v>
      </c>
      <c r="O97" s="72">
        <f t="shared" si="42"/>
        <v>2.3283064365386964E-11</v>
      </c>
      <c r="P97" s="72">
        <f t="shared" si="52"/>
        <v>7.6632712710308751E-13</v>
      </c>
      <c r="Q97" s="72">
        <f t="shared" si="43"/>
        <v>-1.6350531950592991E-14</v>
      </c>
      <c r="R97" s="72">
        <f t="shared" si="44"/>
        <v>-1.2613664148375422E-13</v>
      </c>
      <c r="S97" s="72">
        <f t="shared" si="45"/>
        <v>2.3906904319055706E-11</v>
      </c>
      <c r="T97" s="72">
        <f t="shared" si="53"/>
        <v>2.3510928037030406E-13</v>
      </c>
      <c r="U97" s="79">
        <f t="shared" si="54"/>
        <v>1.3463836540285178E-18</v>
      </c>
      <c r="V97" s="141">
        <v>0</v>
      </c>
      <c r="W97" s="72">
        <f t="shared" si="55"/>
        <v>70</v>
      </c>
      <c r="X97" s="72">
        <v>0</v>
      </c>
      <c r="Y97" s="72">
        <f t="shared" si="56"/>
        <v>0</v>
      </c>
      <c r="Z97" s="72">
        <f t="shared" si="57"/>
        <v>0</v>
      </c>
      <c r="AA97" s="72">
        <v>0</v>
      </c>
      <c r="AB97" s="72">
        <v>0</v>
      </c>
      <c r="AC97" s="72">
        <f t="shared" si="32"/>
        <v>0</v>
      </c>
      <c r="AD97" s="72">
        <f t="shared" si="32"/>
        <v>0</v>
      </c>
      <c r="AE97" s="72">
        <f t="shared" si="46"/>
        <v>2.3906904319055706E-11</v>
      </c>
      <c r="AF97" s="72">
        <f t="shared" si="47"/>
        <v>0</v>
      </c>
      <c r="AG97" s="72">
        <f t="shared" si="48"/>
        <v>-2.3906904319055706E-11</v>
      </c>
      <c r="AH97" s="72">
        <f t="shared" si="58"/>
        <v>-2.3906904319055706E-11</v>
      </c>
      <c r="AI97" s="78">
        <f t="shared" si="59"/>
        <v>0</v>
      </c>
      <c r="AJ97" s="72"/>
      <c r="AK97" s="72"/>
      <c r="AL97" s="72">
        <f t="shared" si="60"/>
        <v>2.3432390286807297E-11</v>
      </c>
      <c r="AM97" s="72"/>
      <c r="AN97" s="72">
        <f t="shared" si="61"/>
        <v>2.3283064365386963E-9</v>
      </c>
      <c r="AO97" s="72"/>
      <c r="AR97" s="80"/>
      <c r="AS97" s="80"/>
      <c r="AT97" s="80"/>
      <c r="AU97" s="80"/>
      <c r="AV97" s="80"/>
      <c r="AW97" s="80"/>
      <c r="AX97" s="80"/>
      <c r="AY97" s="80"/>
      <c r="AZ97" s="80"/>
      <c r="BA97" s="80"/>
    </row>
    <row r="98" spans="1:59">
      <c r="A98" s="72">
        <f t="shared" si="34"/>
        <v>71</v>
      </c>
      <c r="B98" s="139">
        <v>0</v>
      </c>
      <c r="C98" s="140">
        <f t="shared" si="49"/>
        <v>0</v>
      </c>
      <c r="D98" s="72">
        <f t="shared" si="35"/>
        <v>0</v>
      </c>
      <c r="E98" s="72">
        <f t="shared" si="36"/>
        <v>17756383.3663041</v>
      </c>
      <c r="F98" s="72">
        <f t="shared" si="37"/>
        <v>0</v>
      </c>
      <c r="G98" s="72">
        <f t="shared" si="50"/>
        <v>0</v>
      </c>
      <c r="H98" s="72">
        <f t="shared" si="38"/>
        <v>0</v>
      </c>
      <c r="I98" s="72">
        <f t="shared" si="39"/>
        <v>0</v>
      </c>
      <c r="J98" s="72">
        <f t="shared" si="40"/>
        <v>0</v>
      </c>
      <c r="K98" s="72">
        <f t="shared" si="41"/>
        <v>0</v>
      </c>
      <c r="L98" s="72">
        <f t="shared" si="51"/>
        <v>0</v>
      </c>
      <c r="M98" s="72">
        <f t="shared" si="33"/>
        <v>0</v>
      </c>
      <c r="N98" s="141">
        <v>0</v>
      </c>
      <c r="O98" s="72">
        <f t="shared" si="42"/>
        <v>2.3283064365386964E-11</v>
      </c>
      <c r="P98" s="72">
        <f t="shared" si="52"/>
        <v>7.6632712710308751E-13</v>
      </c>
      <c r="Q98" s="72">
        <f t="shared" si="43"/>
        <v>-1.6350531950592991E-14</v>
      </c>
      <c r="R98" s="72">
        <f t="shared" si="44"/>
        <v>-1.2613664148375422E-13</v>
      </c>
      <c r="S98" s="72">
        <f t="shared" si="45"/>
        <v>2.3906904319055706E-11</v>
      </c>
      <c r="T98" s="72">
        <f t="shared" si="53"/>
        <v>2.1987666478717796E-13</v>
      </c>
      <c r="U98" s="79">
        <f t="shared" si="54"/>
        <v>1.3463836540285178E-18</v>
      </c>
      <c r="V98" s="141">
        <v>0</v>
      </c>
      <c r="W98" s="72">
        <f t="shared" si="55"/>
        <v>71</v>
      </c>
      <c r="X98" s="72">
        <v>0</v>
      </c>
      <c r="Y98" s="72">
        <f t="shared" si="56"/>
        <v>0</v>
      </c>
      <c r="Z98" s="72">
        <f t="shared" si="57"/>
        <v>0</v>
      </c>
      <c r="AA98" s="72">
        <v>0</v>
      </c>
      <c r="AB98" s="72">
        <v>0</v>
      </c>
      <c r="AC98" s="72">
        <f t="shared" si="32"/>
        <v>0</v>
      </c>
      <c r="AD98" s="72">
        <f t="shared" si="32"/>
        <v>0</v>
      </c>
      <c r="AE98" s="72">
        <f t="shared" si="46"/>
        <v>2.3906904319055706E-11</v>
      </c>
      <c r="AF98" s="72">
        <f t="shared" si="47"/>
        <v>0</v>
      </c>
      <c r="AG98" s="72">
        <f t="shared" si="48"/>
        <v>-2.3906904319055706E-11</v>
      </c>
      <c r="AH98" s="72">
        <f t="shared" si="58"/>
        <v>-2.3906904319055706E-11</v>
      </c>
      <c r="AI98" s="78">
        <f t="shared" si="59"/>
        <v>0</v>
      </c>
      <c r="AJ98" s="72"/>
      <c r="AK98" s="72"/>
      <c r="AL98" s="72">
        <f t="shared" si="60"/>
        <v>2.3432390286807297E-11</v>
      </c>
      <c r="AM98" s="72"/>
      <c r="AN98" s="72">
        <f t="shared" si="61"/>
        <v>2.3283064365386963E-9</v>
      </c>
      <c r="AO98" s="72"/>
      <c r="AR98" s="80"/>
      <c r="AS98" s="80"/>
      <c r="AT98" s="80"/>
      <c r="AU98" s="80"/>
      <c r="AV98" s="80"/>
      <c r="AW98" s="80"/>
      <c r="AX98" s="80"/>
      <c r="AY98" s="80"/>
      <c r="AZ98" s="80"/>
      <c r="BA98" s="80"/>
    </row>
    <row r="99" spans="1:59">
      <c r="A99" s="72">
        <f t="shared" si="34"/>
        <v>72</v>
      </c>
      <c r="B99" s="139">
        <v>0</v>
      </c>
      <c r="C99" s="140">
        <f t="shared" si="49"/>
        <v>0</v>
      </c>
      <c r="D99" s="72">
        <f t="shared" si="35"/>
        <v>0</v>
      </c>
      <c r="E99" s="72">
        <f t="shared" si="36"/>
        <v>17756383.3663041</v>
      </c>
      <c r="F99" s="72">
        <f t="shared" si="37"/>
        <v>0</v>
      </c>
      <c r="G99" s="72">
        <f t="shared" si="50"/>
        <v>0</v>
      </c>
      <c r="H99" s="72">
        <f t="shared" si="38"/>
        <v>0</v>
      </c>
      <c r="I99" s="72">
        <f t="shared" si="39"/>
        <v>0</v>
      </c>
      <c r="J99" s="72">
        <f t="shared" si="40"/>
        <v>0</v>
      </c>
      <c r="K99" s="72">
        <f t="shared" si="41"/>
        <v>0</v>
      </c>
      <c r="L99" s="72">
        <f t="shared" si="51"/>
        <v>0</v>
      </c>
      <c r="M99" s="72">
        <f t="shared" si="33"/>
        <v>0</v>
      </c>
      <c r="N99" s="141">
        <v>0</v>
      </c>
      <c r="O99" s="72">
        <f t="shared" si="42"/>
        <v>2.3283064365386964E-11</v>
      </c>
      <c r="P99" s="72">
        <f t="shared" si="52"/>
        <v>7.6632712710308751E-13</v>
      </c>
      <c r="Q99" s="72">
        <f t="shared" si="43"/>
        <v>-1.6350531950592991E-14</v>
      </c>
      <c r="R99" s="72">
        <f t="shared" si="44"/>
        <v>-1.2613664148375422E-13</v>
      </c>
      <c r="S99" s="72">
        <f t="shared" si="45"/>
        <v>2.3906904319055706E-11</v>
      </c>
      <c r="T99" s="72">
        <f t="shared" si="53"/>
        <v>2.0563096293683962E-13</v>
      </c>
      <c r="U99" s="79">
        <f t="shared" si="54"/>
        <v>1.3463836540285178E-18</v>
      </c>
      <c r="V99" s="141">
        <v>0</v>
      </c>
      <c r="W99" s="72">
        <f t="shared" si="55"/>
        <v>72</v>
      </c>
      <c r="X99" s="72">
        <v>0</v>
      </c>
      <c r="Y99" s="72">
        <f t="shared" si="56"/>
        <v>0</v>
      </c>
      <c r="Z99" s="72">
        <f t="shared" si="57"/>
        <v>0</v>
      </c>
      <c r="AA99" s="72">
        <v>0</v>
      </c>
      <c r="AB99" s="72">
        <v>0</v>
      </c>
      <c r="AC99" s="72">
        <f t="shared" si="32"/>
        <v>0</v>
      </c>
      <c r="AD99" s="72">
        <f t="shared" si="32"/>
        <v>0</v>
      </c>
      <c r="AE99" s="72">
        <f t="shared" si="46"/>
        <v>2.3906904319055706E-11</v>
      </c>
      <c r="AF99" s="72">
        <f t="shared" si="47"/>
        <v>0</v>
      </c>
      <c r="AG99" s="72">
        <f t="shared" si="48"/>
        <v>-2.3906904319055706E-11</v>
      </c>
      <c r="AH99" s="72">
        <f t="shared" si="58"/>
        <v>-2.3906904319055706E-11</v>
      </c>
      <c r="AI99" s="78">
        <f t="shared" si="59"/>
        <v>0</v>
      </c>
      <c r="AJ99" s="72"/>
      <c r="AK99" s="72"/>
      <c r="AL99" s="72">
        <f t="shared" si="60"/>
        <v>2.3432390286807297E-11</v>
      </c>
      <c r="AM99" s="72"/>
      <c r="AN99" s="72">
        <f t="shared" si="61"/>
        <v>2.3283064365386963E-9</v>
      </c>
      <c r="AO99" s="72"/>
      <c r="AR99" s="80"/>
      <c r="AS99" s="80"/>
      <c r="AT99" s="80"/>
      <c r="AU99" s="80"/>
      <c r="AV99" s="80"/>
      <c r="AW99" s="80"/>
      <c r="AX99" s="80"/>
      <c r="AY99" s="80"/>
      <c r="AZ99" s="80"/>
      <c r="BA99" s="80"/>
    </row>
    <row r="100" spans="1:59">
      <c r="A100" s="72">
        <f t="shared" si="34"/>
        <v>73</v>
      </c>
      <c r="B100" s="139">
        <v>0</v>
      </c>
      <c r="C100" s="140">
        <f t="shared" si="49"/>
        <v>0</v>
      </c>
      <c r="D100" s="72">
        <f t="shared" si="35"/>
        <v>0</v>
      </c>
      <c r="E100" s="72">
        <f t="shared" si="36"/>
        <v>17756383.3663041</v>
      </c>
      <c r="F100" s="72">
        <f t="shared" si="37"/>
        <v>0</v>
      </c>
      <c r="G100" s="72">
        <f t="shared" si="50"/>
        <v>0</v>
      </c>
      <c r="H100" s="72">
        <f t="shared" si="38"/>
        <v>0</v>
      </c>
      <c r="I100" s="72">
        <f t="shared" si="39"/>
        <v>0</v>
      </c>
      <c r="J100" s="72">
        <f t="shared" si="40"/>
        <v>0</v>
      </c>
      <c r="K100" s="72">
        <f t="shared" si="41"/>
        <v>0</v>
      </c>
      <c r="L100" s="72">
        <f t="shared" si="51"/>
        <v>0</v>
      </c>
      <c r="M100" s="72">
        <f t="shared" si="33"/>
        <v>0</v>
      </c>
      <c r="N100" s="141">
        <v>0</v>
      </c>
      <c r="O100" s="72">
        <f t="shared" si="42"/>
        <v>2.3283064365386964E-11</v>
      </c>
      <c r="P100" s="72">
        <f t="shared" si="52"/>
        <v>7.6632712710308751E-13</v>
      </c>
      <c r="Q100" s="72">
        <f t="shared" si="43"/>
        <v>-1.6350531950592991E-14</v>
      </c>
      <c r="R100" s="72">
        <f t="shared" si="44"/>
        <v>-1.2613664148375422E-13</v>
      </c>
      <c r="S100" s="72">
        <f t="shared" si="45"/>
        <v>2.3906904319055706E-11</v>
      </c>
      <c r="T100" s="72">
        <f t="shared" si="53"/>
        <v>1.9230823315998238E-13</v>
      </c>
      <c r="U100" s="79">
        <f t="shared" si="54"/>
        <v>1.3463836540285178E-18</v>
      </c>
      <c r="V100" s="141">
        <v>0</v>
      </c>
      <c r="W100" s="72">
        <f t="shared" si="55"/>
        <v>73</v>
      </c>
      <c r="X100" s="72">
        <v>0</v>
      </c>
      <c r="Y100" s="72">
        <f t="shared" si="56"/>
        <v>0</v>
      </c>
      <c r="Z100" s="72">
        <f t="shared" si="57"/>
        <v>0</v>
      </c>
      <c r="AA100" s="72">
        <v>0</v>
      </c>
      <c r="AB100" s="72">
        <v>0</v>
      </c>
      <c r="AC100" s="72">
        <f t="shared" si="32"/>
        <v>0</v>
      </c>
      <c r="AD100" s="72">
        <f t="shared" si="32"/>
        <v>0</v>
      </c>
      <c r="AE100" s="72">
        <f t="shared" si="46"/>
        <v>2.3906904319055706E-11</v>
      </c>
      <c r="AF100" s="72">
        <f t="shared" si="47"/>
        <v>0</v>
      </c>
      <c r="AG100" s="72">
        <f t="shared" si="48"/>
        <v>-2.3906904319055706E-11</v>
      </c>
      <c r="AH100" s="72">
        <f t="shared" si="58"/>
        <v>-2.3906904319055706E-11</v>
      </c>
      <c r="AI100" s="78">
        <f t="shared" si="59"/>
        <v>0</v>
      </c>
      <c r="AJ100" s="72"/>
      <c r="AK100" s="72"/>
      <c r="AL100" s="72">
        <f t="shared" si="60"/>
        <v>2.3432390286807297E-11</v>
      </c>
      <c r="AM100" s="72"/>
      <c r="AN100" s="72">
        <f t="shared" si="61"/>
        <v>2.3283064365386963E-9</v>
      </c>
      <c r="AO100" s="72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</row>
    <row r="101" spans="1:59">
      <c r="A101" s="72">
        <f t="shared" si="34"/>
        <v>74</v>
      </c>
      <c r="B101" s="139">
        <v>0</v>
      </c>
      <c r="C101" s="140">
        <f t="shared" si="49"/>
        <v>0</v>
      </c>
      <c r="D101" s="72">
        <f t="shared" si="35"/>
        <v>0</v>
      </c>
      <c r="E101" s="72">
        <f t="shared" si="36"/>
        <v>17756383.3663041</v>
      </c>
      <c r="F101" s="72">
        <f t="shared" si="37"/>
        <v>0</v>
      </c>
      <c r="G101" s="72">
        <f t="shared" si="50"/>
        <v>0</v>
      </c>
      <c r="H101" s="72">
        <f t="shared" si="38"/>
        <v>0</v>
      </c>
      <c r="I101" s="72">
        <f t="shared" si="39"/>
        <v>0</v>
      </c>
      <c r="J101" s="72">
        <f t="shared" si="40"/>
        <v>0</v>
      </c>
      <c r="K101" s="72">
        <f t="shared" si="41"/>
        <v>0</v>
      </c>
      <c r="L101" s="72">
        <f t="shared" si="51"/>
        <v>0</v>
      </c>
      <c r="M101" s="72">
        <f t="shared" si="33"/>
        <v>0</v>
      </c>
      <c r="N101" s="141">
        <v>0</v>
      </c>
      <c r="O101" s="72">
        <f t="shared" si="42"/>
        <v>2.3283064365386964E-11</v>
      </c>
      <c r="P101" s="72">
        <f t="shared" si="52"/>
        <v>7.6632712710308751E-13</v>
      </c>
      <c r="Q101" s="72">
        <f t="shared" si="43"/>
        <v>-1.6350531950592991E-14</v>
      </c>
      <c r="R101" s="72">
        <f t="shared" si="44"/>
        <v>-1.2613664148375422E-13</v>
      </c>
      <c r="S101" s="72">
        <f t="shared" si="45"/>
        <v>2.3906904319055706E-11</v>
      </c>
      <c r="T101" s="72">
        <f t="shared" si="53"/>
        <v>1.798486765462138E-13</v>
      </c>
      <c r="U101" s="79">
        <f t="shared" si="54"/>
        <v>1.3463836540285178E-18</v>
      </c>
      <c r="V101" s="141">
        <v>0</v>
      </c>
      <c r="W101" s="72">
        <f t="shared" si="55"/>
        <v>74</v>
      </c>
      <c r="X101" s="72">
        <v>0</v>
      </c>
      <c r="Y101" s="72">
        <f t="shared" si="56"/>
        <v>0</v>
      </c>
      <c r="Z101" s="72">
        <f t="shared" si="57"/>
        <v>0</v>
      </c>
      <c r="AA101" s="72">
        <v>0</v>
      </c>
      <c r="AB101" s="72">
        <v>0</v>
      </c>
      <c r="AC101" s="72">
        <f t="shared" si="32"/>
        <v>0</v>
      </c>
      <c r="AD101" s="72">
        <f t="shared" si="32"/>
        <v>0</v>
      </c>
      <c r="AE101" s="72">
        <f t="shared" si="46"/>
        <v>2.3906904319055706E-11</v>
      </c>
      <c r="AF101" s="72">
        <f t="shared" si="47"/>
        <v>0</v>
      </c>
      <c r="AG101" s="72">
        <f t="shared" si="48"/>
        <v>-2.3906904319055706E-11</v>
      </c>
      <c r="AH101" s="72">
        <f t="shared" si="58"/>
        <v>-2.3906904319055706E-11</v>
      </c>
      <c r="AI101" s="78">
        <f t="shared" si="59"/>
        <v>0</v>
      </c>
      <c r="AJ101" s="72"/>
      <c r="AK101" s="72"/>
      <c r="AL101" s="72">
        <f t="shared" si="60"/>
        <v>2.3432390286807297E-11</v>
      </c>
      <c r="AM101" s="72"/>
      <c r="AN101" s="72">
        <f t="shared" si="61"/>
        <v>2.3283064365386963E-9</v>
      </c>
      <c r="AO101" s="72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</row>
    <row r="102" spans="1:59">
      <c r="A102" s="72">
        <f t="shared" si="34"/>
        <v>75</v>
      </c>
      <c r="B102" s="139">
        <v>0</v>
      </c>
      <c r="C102" s="140">
        <f t="shared" si="49"/>
        <v>0</v>
      </c>
      <c r="D102" s="72">
        <f t="shared" si="35"/>
        <v>0</v>
      </c>
      <c r="E102" s="72">
        <f t="shared" si="36"/>
        <v>17756383.3663041</v>
      </c>
      <c r="F102" s="72">
        <f t="shared" si="37"/>
        <v>0</v>
      </c>
      <c r="G102" s="72">
        <f t="shared" si="50"/>
        <v>0</v>
      </c>
      <c r="H102" s="72">
        <f t="shared" si="38"/>
        <v>0</v>
      </c>
      <c r="I102" s="72">
        <f t="shared" si="39"/>
        <v>0</v>
      </c>
      <c r="J102" s="72">
        <f t="shared" si="40"/>
        <v>0</v>
      </c>
      <c r="K102" s="72">
        <f t="shared" si="41"/>
        <v>0</v>
      </c>
      <c r="L102" s="72">
        <f t="shared" si="51"/>
        <v>0</v>
      </c>
      <c r="M102" s="72">
        <f t="shared" si="33"/>
        <v>0</v>
      </c>
      <c r="N102" s="141">
        <v>0</v>
      </c>
      <c r="O102" s="72">
        <f t="shared" si="42"/>
        <v>2.3283064365386964E-11</v>
      </c>
      <c r="P102" s="72">
        <f t="shared" si="52"/>
        <v>7.6632712710308751E-13</v>
      </c>
      <c r="Q102" s="72">
        <f t="shared" si="43"/>
        <v>-1.6350531950592991E-14</v>
      </c>
      <c r="R102" s="72">
        <f t="shared" si="44"/>
        <v>-1.2613664148375422E-13</v>
      </c>
      <c r="S102" s="72">
        <f t="shared" si="45"/>
        <v>2.3906904319055706E-11</v>
      </c>
      <c r="T102" s="72">
        <f t="shared" si="53"/>
        <v>1.6819636852737434E-13</v>
      </c>
      <c r="U102" s="79">
        <f t="shared" si="54"/>
        <v>1.3463836540285178E-18</v>
      </c>
      <c r="V102" s="141">
        <v>0</v>
      </c>
      <c r="W102" s="72">
        <f t="shared" si="55"/>
        <v>75</v>
      </c>
      <c r="X102" s="72">
        <v>0</v>
      </c>
      <c r="Y102" s="72">
        <f t="shared" si="56"/>
        <v>0</v>
      </c>
      <c r="Z102" s="72">
        <f t="shared" si="57"/>
        <v>0</v>
      </c>
      <c r="AA102" s="72">
        <v>0</v>
      </c>
      <c r="AB102" s="72">
        <v>0</v>
      </c>
      <c r="AC102" s="72">
        <f t="shared" si="32"/>
        <v>0</v>
      </c>
      <c r="AD102" s="72">
        <f t="shared" si="32"/>
        <v>0</v>
      </c>
      <c r="AE102" s="72">
        <f t="shared" si="46"/>
        <v>2.3906904319055706E-11</v>
      </c>
      <c r="AF102" s="72">
        <f t="shared" si="47"/>
        <v>0</v>
      </c>
      <c r="AG102" s="72">
        <f t="shared" si="48"/>
        <v>-2.3906904319055706E-11</v>
      </c>
      <c r="AH102" s="72">
        <f t="shared" si="58"/>
        <v>-2.3906904319055706E-11</v>
      </c>
      <c r="AI102" s="78">
        <f t="shared" si="59"/>
        <v>0</v>
      </c>
      <c r="AJ102" s="72"/>
      <c r="AK102" s="72"/>
      <c r="AL102" s="72">
        <f t="shared" si="60"/>
        <v>2.3432390286807297E-11</v>
      </c>
      <c r="AM102" s="72"/>
      <c r="AN102" s="72">
        <f t="shared" si="61"/>
        <v>2.3283064365386963E-9</v>
      </c>
      <c r="AO102" s="72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</row>
    <row r="103" spans="1:59">
      <c r="A103" s="72">
        <f t="shared" si="34"/>
        <v>76</v>
      </c>
      <c r="B103" s="139">
        <v>0</v>
      </c>
      <c r="C103" s="140">
        <f t="shared" si="49"/>
        <v>0</v>
      </c>
      <c r="D103" s="72">
        <f t="shared" si="35"/>
        <v>0</v>
      </c>
      <c r="E103" s="72">
        <f t="shared" si="36"/>
        <v>17756383.3663041</v>
      </c>
      <c r="F103" s="72">
        <f t="shared" si="37"/>
        <v>0</v>
      </c>
      <c r="G103" s="72">
        <f t="shared" si="50"/>
        <v>0</v>
      </c>
      <c r="H103" s="72">
        <f t="shared" si="38"/>
        <v>0</v>
      </c>
      <c r="I103" s="72">
        <f t="shared" si="39"/>
        <v>0</v>
      </c>
      <c r="J103" s="72">
        <f t="shared" si="40"/>
        <v>0</v>
      </c>
      <c r="K103" s="72">
        <f t="shared" si="41"/>
        <v>0</v>
      </c>
      <c r="L103" s="72">
        <f t="shared" si="51"/>
        <v>0</v>
      </c>
      <c r="M103" s="72">
        <f t="shared" si="33"/>
        <v>0</v>
      </c>
      <c r="N103" s="141">
        <v>0</v>
      </c>
      <c r="O103" s="72">
        <f t="shared" si="42"/>
        <v>2.3283064365386964E-11</v>
      </c>
      <c r="P103" s="72">
        <f t="shared" si="52"/>
        <v>7.6632712710308751E-13</v>
      </c>
      <c r="Q103" s="72">
        <f t="shared" si="43"/>
        <v>-1.6350531950592991E-14</v>
      </c>
      <c r="R103" s="72">
        <f t="shared" si="44"/>
        <v>-1.2613664148375422E-13</v>
      </c>
      <c r="S103" s="72">
        <f t="shared" si="45"/>
        <v>2.3906904319055706E-11</v>
      </c>
      <c r="T103" s="72">
        <f t="shared" si="53"/>
        <v>1.5729900786079425E-13</v>
      </c>
      <c r="U103" s="79">
        <f t="shared" si="54"/>
        <v>1.3463836540285178E-18</v>
      </c>
      <c r="V103" s="141">
        <v>0</v>
      </c>
      <c r="W103" s="72">
        <f t="shared" si="55"/>
        <v>76</v>
      </c>
      <c r="X103" s="72">
        <v>0</v>
      </c>
      <c r="Y103" s="72">
        <f t="shared" si="56"/>
        <v>0</v>
      </c>
      <c r="Z103" s="72">
        <f t="shared" si="57"/>
        <v>0</v>
      </c>
      <c r="AA103" s="72">
        <v>0</v>
      </c>
      <c r="AB103" s="72">
        <v>0</v>
      </c>
      <c r="AC103" s="72">
        <f t="shared" si="32"/>
        <v>0</v>
      </c>
      <c r="AD103" s="72">
        <f t="shared" si="32"/>
        <v>0</v>
      </c>
      <c r="AE103" s="72">
        <f t="shared" si="46"/>
        <v>2.3906904319055706E-11</v>
      </c>
      <c r="AF103" s="72">
        <f t="shared" si="47"/>
        <v>0</v>
      </c>
      <c r="AG103" s="72">
        <f t="shared" si="48"/>
        <v>-2.3906904319055706E-11</v>
      </c>
      <c r="AH103" s="72">
        <f t="shared" si="58"/>
        <v>-2.3906904319055706E-11</v>
      </c>
      <c r="AI103" s="78">
        <f t="shared" si="59"/>
        <v>0</v>
      </c>
      <c r="AJ103" s="72"/>
      <c r="AK103" s="72"/>
      <c r="AL103" s="72">
        <f t="shared" si="60"/>
        <v>2.3432390286807297E-11</v>
      </c>
      <c r="AM103" s="72"/>
      <c r="AN103" s="72">
        <f t="shared" si="61"/>
        <v>2.3283064365386963E-9</v>
      </c>
      <c r="AO103" s="72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</row>
    <row r="104" spans="1:59">
      <c r="A104" s="135" t="s">
        <v>368</v>
      </c>
      <c r="B104" s="135" t="s">
        <v>368</v>
      </c>
      <c r="C104" s="135" t="s">
        <v>368</v>
      </c>
      <c r="D104" s="135" t="s">
        <v>368</v>
      </c>
      <c r="E104" s="135" t="s">
        <v>368</v>
      </c>
      <c r="F104" s="135" t="s">
        <v>368</v>
      </c>
      <c r="G104" s="135" t="s">
        <v>368</v>
      </c>
      <c r="H104" s="135" t="s">
        <v>368</v>
      </c>
      <c r="I104" s="135" t="s">
        <v>368</v>
      </c>
      <c r="J104" s="135" t="s">
        <v>368</v>
      </c>
      <c r="K104" s="135" t="s">
        <v>368</v>
      </c>
      <c r="L104" s="135" t="s">
        <v>368</v>
      </c>
      <c r="M104" s="135" t="s">
        <v>368</v>
      </c>
      <c r="N104" s="135" t="s">
        <v>368</v>
      </c>
      <c r="O104" s="135" t="s">
        <v>368</v>
      </c>
      <c r="P104" s="135" t="s">
        <v>368</v>
      </c>
      <c r="Q104" s="135" t="s">
        <v>368</v>
      </c>
      <c r="R104" s="135" t="s">
        <v>368</v>
      </c>
      <c r="S104" s="135" t="s">
        <v>368</v>
      </c>
      <c r="T104" s="135" t="s">
        <v>368</v>
      </c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</row>
    <row r="105" spans="1:59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72"/>
      <c r="BF105" s="72"/>
      <c r="BG105" s="72"/>
    </row>
    <row r="106" spans="1:59">
      <c r="A106" s="71" t="s">
        <v>369</v>
      </c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  <c r="BE106" s="72"/>
      <c r="BF106" s="72"/>
      <c r="BG106" s="72"/>
    </row>
    <row r="107" spans="1:59">
      <c r="A107" s="71" t="s">
        <v>370</v>
      </c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R107" s="72"/>
      <c r="AS107" s="72"/>
      <c r="AT107" s="72"/>
      <c r="AU107" s="72"/>
      <c r="AV107" s="72"/>
      <c r="AW107" s="72"/>
      <c r="AX107" s="72"/>
      <c r="AY107" s="72"/>
      <c r="AZ107" s="72"/>
      <c r="BA107" s="72"/>
      <c r="BB107" s="72"/>
      <c r="BC107" s="72"/>
      <c r="BD107" s="72"/>
      <c r="BE107" s="72"/>
      <c r="BF107" s="72"/>
      <c r="BG107" s="72"/>
    </row>
    <row r="108" spans="1:59">
      <c r="A108" s="71" t="s">
        <v>371</v>
      </c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2"/>
      <c r="BG108" s="72"/>
    </row>
    <row r="109" spans="1:59">
      <c r="A109" s="71" t="s">
        <v>372</v>
      </c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  <c r="BE109" s="72"/>
      <c r="BF109" s="72"/>
      <c r="BG109" s="72"/>
    </row>
    <row r="110" spans="1:59">
      <c r="A110" s="71" t="s">
        <v>373</v>
      </c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R110" s="72"/>
      <c r="AS110" s="72"/>
      <c r="AT110" s="72"/>
      <c r="AU110" s="72"/>
      <c r="AV110" s="72"/>
      <c r="AW110" s="72"/>
      <c r="AX110" s="72"/>
      <c r="AY110" s="72"/>
      <c r="AZ110" s="72"/>
      <c r="BA110" s="72"/>
      <c r="BB110" s="72"/>
      <c r="BC110" s="72"/>
      <c r="BD110" s="72"/>
      <c r="BE110" s="72"/>
      <c r="BF110" s="72"/>
      <c r="BG110" s="72"/>
    </row>
    <row r="111" spans="1:59">
      <c r="A111" s="71" t="s">
        <v>374</v>
      </c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R111" s="72"/>
      <c r="AS111" s="72"/>
      <c r="AT111" s="72"/>
      <c r="AU111" s="72"/>
      <c r="AV111" s="72"/>
      <c r="AW111" s="72"/>
      <c r="AX111" s="72"/>
      <c r="AY111" s="72"/>
      <c r="AZ111" s="72"/>
      <c r="BA111" s="72"/>
      <c r="BB111" s="72"/>
      <c r="BC111" s="72"/>
      <c r="BD111" s="72"/>
      <c r="BE111" s="72"/>
      <c r="BF111" s="72"/>
      <c r="BG111" s="72"/>
    </row>
    <row r="112" spans="1:59">
      <c r="A112" s="71" t="s">
        <v>375</v>
      </c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R112" s="72"/>
      <c r="AS112" s="72"/>
      <c r="AT112" s="72"/>
      <c r="AU112" s="72"/>
      <c r="AV112" s="72"/>
      <c r="AW112" s="72"/>
      <c r="AX112" s="72"/>
      <c r="AY112" s="72"/>
      <c r="AZ112" s="72"/>
      <c r="BA112" s="72"/>
      <c r="BB112" s="72"/>
      <c r="BC112" s="72"/>
      <c r="BD112" s="72"/>
      <c r="BE112" s="72"/>
      <c r="BF112" s="72"/>
      <c r="BG112" s="72"/>
    </row>
    <row r="113" spans="1:59">
      <c r="A113" s="71" t="s">
        <v>376</v>
      </c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  <c r="AN113" s="72"/>
      <c r="AO113" s="72"/>
      <c r="AR113" s="72"/>
      <c r="AS113" s="72"/>
      <c r="AT113" s="72"/>
      <c r="AU113" s="72"/>
      <c r="AV113" s="72"/>
      <c r="AW113" s="72"/>
      <c r="AX113" s="72"/>
      <c r="AY113" s="72"/>
      <c r="AZ113" s="72"/>
      <c r="BA113" s="72"/>
      <c r="BB113" s="72"/>
      <c r="BC113" s="72"/>
      <c r="BD113" s="72"/>
      <c r="BE113" s="72"/>
      <c r="BF113" s="72"/>
      <c r="BG113" s="72"/>
    </row>
    <row r="114" spans="1:59">
      <c r="A114" s="71" t="s">
        <v>377</v>
      </c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  <c r="AN114" s="72"/>
      <c r="AO114" s="72"/>
      <c r="AR114" s="72"/>
      <c r="AS114" s="72"/>
      <c r="AT114" s="72"/>
      <c r="AU114" s="72"/>
      <c r="AV114" s="72"/>
      <c r="AW114" s="72"/>
      <c r="AX114" s="72"/>
      <c r="AY114" s="72"/>
      <c r="AZ114" s="72"/>
      <c r="BA114" s="72"/>
      <c r="BB114" s="72"/>
      <c r="BC114" s="72"/>
      <c r="BD114" s="72"/>
      <c r="BE114" s="72"/>
      <c r="BF114" s="72"/>
      <c r="BG114" s="72"/>
    </row>
    <row r="115" spans="1:59">
      <c r="A115" s="71" t="s">
        <v>378</v>
      </c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R115" s="72"/>
      <c r="AS115" s="72"/>
      <c r="AT115" s="72"/>
      <c r="AU115" s="72"/>
      <c r="AV115" s="72"/>
      <c r="AW115" s="72"/>
      <c r="AX115" s="72"/>
      <c r="AY115" s="72"/>
      <c r="AZ115" s="72"/>
      <c r="BA115" s="72"/>
      <c r="BB115" s="72"/>
      <c r="BC115" s="72"/>
      <c r="BD115" s="72"/>
      <c r="BE115" s="72"/>
      <c r="BF115" s="72"/>
      <c r="BG115" s="72"/>
    </row>
    <row r="116" spans="1:59">
      <c r="A116" s="71" t="s">
        <v>379</v>
      </c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R116" s="72"/>
      <c r="AS116" s="72"/>
      <c r="AT116" s="72"/>
      <c r="AU116" s="72"/>
      <c r="AV116" s="72"/>
      <c r="AW116" s="72"/>
      <c r="AX116" s="72"/>
      <c r="AY116" s="72"/>
      <c r="AZ116" s="72"/>
      <c r="BA116" s="72"/>
      <c r="BB116" s="72"/>
      <c r="BC116" s="72"/>
      <c r="BD116" s="72"/>
      <c r="BE116" s="72"/>
      <c r="BF116" s="72"/>
      <c r="BG116" s="72"/>
    </row>
    <row r="117" spans="1:59">
      <c r="A117" s="71" t="s">
        <v>380</v>
      </c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  <c r="AN117" s="72"/>
      <c r="AO117" s="72"/>
      <c r="AR117" s="72"/>
      <c r="AS117" s="72"/>
      <c r="AT117" s="72"/>
      <c r="AU117" s="72"/>
      <c r="AV117" s="72"/>
      <c r="AW117" s="72"/>
      <c r="AX117" s="72"/>
      <c r="AY117" s="72"/>
      <c r="AZ117" s="72"/>
      <c r="BA117" s="72"/>
      <c r="BB117" s="72"/>
      <c r="BC117" s="72"/>
      <c r="BD117" s="72"/>
      <c r="BE117" s="72"/>
      <c r="BF117" s="72"/>
      <c r="BG117" s="72"/>
    </row>
    <row r="118" spans="1:59">
      <c r="A118" s="71" t="s">
        <v>381</v>
      </c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  <c r="AO118" s="72"/>
      <c r="AR118" s="72"/>
      <c r="AS118" s="72"/>
      <c r="AT118" s="72"/>
      <c r="AU118" s="72"/>
      <c r="AV118" s="72"/>
      <c r="AW118" s="72"/>
      <c r="AX118" s="72"/>
      <c r="AY118" s="72"/>
      <c r="AZ118" s="72"/>
      <c r="BA118" s="72"/>
      <c r="BB118" s="72"/>
      <c r="BC118" s="72"/>
      <c r="BD118" s="72"/>
      <c r="BE118" s="72"/>
      <c r="BF118" s="72"/>
      <c r="BG118" s="72"/>
    </row>
    <row r="119" spans="1:59">
      <c r="A119" s="71" t="s">
        <v>382</v>
      </c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72"/>
      <c r="BB119" s="72"/>
      <c r="BC119" s="72"/>
      <c r="BD119" s="72"/>
      <c r="BE119" s="72"/>
      <c r="BF119" s="72"/>
      <c r="BG119" s="72"/>
    </row>
    <row r="120" spans="1:59">
      <c r="A120" s="71" t="s">
        <v>383</v>
      </c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2"/>
      <c r="AR120" s="72"/>
      <c r="AS120" s="72"/>
      <c r="AT120" s="72"/>
      <c r="AU120" s="72"/>
      <c r="AV120" s="72"/>
      <c r="AW120" s="72"/>
      <c r="AX120" s="72"/>
      <c r="AY120" s="72"/>
      <c r="AZ120" s="72"/>
      <c r="BA120" s="72"/>
      <c r="BB120" s="72"/>
      <c r="BC120" s="72"/>
      <c r="BD120" s="72"/>
      <c r="BE120" s="72"/>
      <c r="BF120" s="72"/>
      <c r="BG120" s="72"/>
    </row>
    <row r="121" spans="1:59">
      <c r="A121" s="71" t="s">
        <v>384</v>
      </c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R121" s="72"/>
      <c r="AS121" s="72"/>
      <c r="AT121" s="72"/>
      <c r="AU121" s="72"/>
      <c r="AV121" s="72"/>
      <c r="AW121" s="72"/>
      <c r="AX121" s="72"/>
      <c r="AY121" s="72"/>
      <c r="AZ121" s="72"/>
      <c r="BA121" s="72"/>
      <c r="BB121" s="72"/>
      <c r="BC121" s="72"/>
      <c r="BD121" s="72"/>
      <c r="BE121" s="72"/>
      <c r="BF121" s="72"/>
      <c r="BG121" s="72"/>
    </row>
    <row r="122" spans="1:59">
      <c r="A122" s="71" t="s">
        <v>385</v>
      </c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R122" s="72"/>
      <c r="AS122" s="72"/>
      <c r="AT122" s="72"/>
      <c r="AU122" s="72"/>
      <c r="AV122" s="72"/>
      <c r="AW122" s="72"/>
      <c r="AX122" s="72"/>
      <c r="AY122" s="72"/>
      <c r="AZ122" s="72"/>
      <c r="BA122" s="72"/>
      <c r="BB122" s="72"/>
      <c r="BC122" s="72"/>
      <c r="BD122" s="72"/>
      <c r="BE122" s="72"/>
      <c r="BF122" s="72"/>
      <c r="BG122" s="72"/>
    </row>
    <row r="123" spans="1:59">
      <c r="A123" s="71" t="s">
        <v>386</v>
      </c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</row>
    <row r="124" spans="1:59">
      <c r="A124" s="71" t="s">
        <v>387</v>
      </c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  <c r="AN124" s="72"/>
      <c r="AO124" s="72"/>
      <c r="AR124" s="72"/>
      <c r="AS124" s="72"/>
      <c r="AT124" s="72"/>
      <c r="AU124" s="72"/>
      <c r="AV124" s="72"/>
      <c r="AW124" s="72"/>
      <c r="AX124" s="72"/>
      <c r="AY124" s="72"/>
      <c r="AZ124" s="72"/>
      <c r="BA124" s="72"/>
      <c r="BB124" s="72"/>
      <c r="BC124" s="72"/>
      <c r="BD124" s="72"/>
      <c r="BE124" s="72"/>
      <c r="BF124" s="72"/>
      <c r="BG124" s="72"/>
    </row>
    <row r="125" spans="1:59">
      <c r="A125" s="71" t="s">
        <v>388</v>
      </c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  <c r="BE125" s="72"/>
      <c r="BF125" s="72"/>
      <c r="BG125" s="72"/>
    </row>
    <row r="126" spans="1:59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72"/>
      <c r="BB126" s="72"/>
      <c r="BC126" s="72"/>
      <c r="BD126" s="72"/>
      <c r="BE126" s="72"/>
      <c r="BF126" s="72"/>
      <c r="BG126" s="72"/>
    </row>
    <row r="127" spans="1:59">
      <c r="A127" s="71" t="s">
        <v>389</v>
      </c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</row>
    <row r="128" spans="1:59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R128" s="72"/>
      <c r="AS128" s="72"/>
      <c r="AT128" s="72"/>
      <c r="AU128" s="72"/>
      <c r="AV128" s="72"/>
      <c r="AW128" s="72"/>
      <c r="AX128" s="72"/>
      <c r="AY128" s="72"/>
      <c r="AZ128" s="72"/>
      <c r="BA128" s="72"/>
      <c r="BB128" s="72"/>
      <c r="BC128" s="72"/>
      <c r="BD128" s="72"/>
      <c r="BE128" s="72"/>
      <c r="BF128" s="72"/>
      <c r="BG128" s="72"/>
    </row>
    <row r="129" spans="1:84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</row>
    <row r="130" spans="1:84">
      <c r="A130" s="71" t="s">
        <v>390</v>
      </c>
      <c r="B130" s="72"/>
      <c r="C130" s="72"/>
      <c r="D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</row>
    <row r="131" spans="1:84">
      <c r="A131" s="72"/>
      <c r="B131" s="72"/>
      <c r="C131" s="72"/>
      <c r="D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</row>
    <row r="132" spans="1:84">
      <c r="A132" s="71" t="s">
        <v>391</v>
      </c>
      <c r="B132" s="72">
        <f>$D$4</f>
        <v>3</v>
      </c>
      <c r="C132" s="72"/>
      <c r="D132" s="80"/>
      <c r="E132" s="80"/>
      <c r="F132" s="80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</row>
    <row r="133" spans="1:84">
      <c r="A133" s="72"/>
      <c r="B133" s="72"/>
      <c r="C133" s="72">
        <v>1</v>
      </c>
      <c r="D133" s="72">
        <v>2</v>
      </c>
      <c r="E133" s="72">
        <v>3</v>
      </c>
      <c r="F133" s="72">
        <v>4</v>
      </c>
      <c r="G133" s="72">
        <v>5</v>
      </c>
      <c r="H133" s="72">
        <v>6</v>
      </c>
      <c r="I133" s="72">
        <v>7</v>
      </c>
      <c r="J133" s="72">
        <v>8</v>
      </c>
      <c r="K133" s="72">
        <v>9</v>
      </c>
      <c r="L133" s="72">
        <v>10</v>
      </c>
      <c r="M133" s="72">
        <v>11</v>
      </c>
      <c r="N133" s="72">
        <v>12</v>
      </c>
      <c r="O133" s="72">
        <v>13</v>
      </c>
      <c r="P133" s="72">
        <v>14</v>
      </c>
      <c r="Q133" s="72">
        <v>15</v>
      </c>
      <c r="R133" s="72">
        <v>16</v>
      </c>
      <c r="S133" s="72">
        <v>17</v>
      </c>
      <c r="T133" s="72">
        <v>18</v>
      </c>
      <c r="U133" s="72">
        <v>19</v>
      </c>
      <c r="V133" s="72">
        <v>20</v>
      </c>
      <c r="W133" s="72">
        <v>21</v>
      </c>
      <c r="X133" s="72">
        <v>22</v>
      </c>
      <c r="Y133" s="72">
        <v>23</v>
      </c>
      <c r="Z133" s="72">
        <v>24</v>
      </c>
      <c r="AA133" s="72">
        <v>25</v>
      </c>
      <c r="AB133" s="72">
        <v>26</v>
      </c>
      <c r="AC133" s="72">
        <v>27</v>
      </c>
      <c r="AD133" s="72">
        <v>28</v>
      </c>
      <c r="AE133" s="72">
        <v>29</v>
      </c>
      <c r="AF133" s="72">
        <v>30</v>
      </c>
      <c r="AG133" s="72">
        <v>31</v>
      </c>
      <c r="AH133" s="72">
        <v>32</v>
      </c>
      <c r="AI133" s="72">
        <v>33</v>
      </c>
      <c r="AJ133" s="72">
        <v>34</v>
      </c>
      <c r="AK133" s="72">
        <v>35</v>
      </c>
      <c r="AL133" s="72">
        <v>36</v>
      </c>
      <c r="AM133" s="72">
        <v>37</v>
      </c>
      <c r="AN133" s="72">
        <v>38</v>
      </c>
      <c r="AO133" s="72">
        <v>39</v>
      </c>
      <c r="AP133" s="72">
        <v>40</v>
      </c>
      <c r="AQ133" s="72">
        <v>41</v>
      </c>
      <c r="AR133" s="72">
        <v>42</v>
      </c>
      <c r="AS133" s="72">
        <v>43</v>
      </c>
      <c r="AT133" s="72">
        <v>44</v>
      </c>
      <c r="AU133" s="72">
        <v>45</v>
      </c>
      <c r="AV133" s="72">
        <v>46</v>
      </c>
      <c r="AW133" s="72">
        <v>47</v>
      </c>
      <c r="AX133" s="72">
        <v>48</v>
      </c>
      <c r="AY133" s="72">
        <v>49</v>
      </c>
      <c r="AZ133" s="72">
        <v>50</v>
      </c>
      <c r="BA133" s="72">
        <v>51</v>
      </c>
      <c r="BB133" s="72">
        <v>52</v>
      </c>
      <c r="BC133" s="72">
        <v>53</v>
      </c>
      <c r="BD133" s="72">
        <v>54</v>
      </c>
      <c r="BE133" s="72">
        <v>55</v>
      </c>
      <c r="BF133" s="72">
        <v>56</v>
      </c>
      <c r="BG133" s="72">
        <v>57</v>
      </c>
      <c r="BH133" s="72">
        <v>58</v>
      </c>
      <c r="BI133" s="72">
        <v>59</v>
      </c>
      <c r="BJ133" s="72">
        <v>60</v>
      </c>
      <c r="BK133" s="72">
        <v>61</v>
      </c>
      <c r="BL133" s="72">
        <v>62</v>
      </c>
      <c r="BM133" s="72">
        <v>63</v>
      </c>
      <c r="BN133" s="72">
        <v>64</v>
      </c>
      <c r="BO133" s="72">
        <v>65</v>
      </c>
      <c r="BP133" s="72">
        <v>66</v>
      </c>
      <c r="BQ133" s="72">
        <v>67</v>
      </c>
      <c r="BR133" s="72">
        <v>68</v>
      </c>
      <c r="BS133" s="72">
        <v>69</v>
      </c>
      <c r="BT133" s="72">
        <v>70</v>
      </c>
      <c r="BU133" s="72">
        <v>71</v>
      </c>
      <c r="BV133" s="72">
        <v>72</v>
      </c>
      <c r="BW133" s="72">
        <v>73</v>
      </c>
      <c r="BX133" s="72">
        <v>74</v>
      </c>
      <c r="BY133" s="72">
        <v>75</v>
      </c>
      <c r="BZ133" s="72">
        <v>76</v>
      </c>
      <c r="CA133" s="76" t="s">
        <v>128</v>
      </c>
    </row>
    <row r="134" spans="1:84">
      <c r="A134" s="72"/>
      <c r="B134" s="72"/>
      <c r="C134" s="135" t="s">
        <v>246</v>
      </c>
      <c r="D134" s="135" t="s">
        <v>246</v>
      </c>
      <c r="E134" s="135" t="s">
        <v>246</v>
      </c>
      <c r="F134" s="135" t="s">
        <v>246</v>
      </c>
      <c r="G134" s="135" t="s">
        <v>246</v>
      </c>
      <c r="H134" s="135" t="s">
        <v>246</v>
      </c>
      <c r="I134" s="135" t="s">
        <v>246</v>
      </c>
      <c r="J134" s="135" t="s">
        <v>246</v>
      </c>
      <c r="K134" s="135" t="s">
        <v>246</v>
      </c>
      <c r="L134" s="135" t="s">
        <v>246</v>
      </c>
      <c r="M134" s="135" t="s">
        <v>246</v>
      </c>
      <c r="N134" s="135" t="s">
        <v>246</v>
      </c>
      <c r="O134" s="135" t="s">
        <v>246</v>
      </c>
      <c r="P134" s="135" t="s">
        <v>246</v>
      </c>
      <c r="Q134" s="135" t="s">
        <v>246</v>
      </c>
      <c r="R134" s="135" t="s">
        <v>246</v>
      </c>
      <c r="S134" s="135" t="s">
        <v>246</v>
      </c>
      <c r="T134" s="135" t="s">
        <v>246</v>
      </c>
      <c r="U134" s="135" t="s">
        <v>246</v>
      </c>
      <c r="V134" s="135" t="s">
        <v>246</v>
      </c>
      <c r="W134" s="135" t="s">
        <v>246</v>
      </c>
      <c r="X134" s="135" t="s">
        <v>246</v>
      </c>
      <c r="Y134" s="135" t="s">
        <v>246</v>
      </c>
      <c r="Z134" s="135" t="s">
        <v>246</v>
      </c>
      <c r="AA134" s="135" t="s">
        <v>246</v>
      </c>
      <c r="AB134" s="135" t="s">
        <v>246</v>
      </c>
      <c r="AC134" s="135" t="s">
        <v>246</v>
      </c>
      <c r="AD134" s="135" t="s">
        <v>246</v>
      </c>
      <c r="AE134" s="135" t="s">
        <v>246</v>
      </c>
      <c r="AF134" s="135" t="s">
        <v>246</v>
      </c>
      <c r="AG134" s="135" t="s">
        <v>246</v>
      </c>
      <c r="AH134" s="135" t="s">
        <v>246</v>
      </c>
      <c r="AI134" s="135" t="s">
        <v>246</v>
      </c>
      <c r="AJ134" s="135" t="s">
        <v>246</v>
      </c>
      <c r="AK134" s="135" t="s">
        <v>246</v>
      </c>
      <c r="AL134" s="135" t="s">
        <v>246</v>
      </c>
      <c r="AM134" s="135" t="s">
        <v>246</v>
      </c>
      <c r="AN134" s="135" t="s">
        <v>246</v>
      </c>
      <c r="AO134" s="135" t="s">
        <v>246</v>
      </c>
      <c r="AP134" s="135" t="s">
        <v>246</v>
      </c>
      <c r="AQ134" s="135" t="s">
        <v>246</v>
      </c>
      <c r="AR134" s="135" t="s">
        <v>246</v>
      </c>
      <c r="AS134" s="135" t="s">
        <v>246</v>
      </c>
      <c r="AT134" s="135" t="s">
        <v>246</v>
      </c>
      <c r="AU134" s="135" t="s">
        <v>246</v>
      </c>
      <c r="AV134" s="135" t="s">
        <v>246</v>
      </c>
      <c r="AW134" s="135" t="s">
        <v>246</v>
      </c>
      <c r="AX134" s="135" t="s">
        <v>246</v>
      </c>
      <c r="AY134" s="135" t="s">
        <v>246</v>
      </c>
      <c r="AZ134" s="135" t="s">
        <v>246</v>
      </c>
      <c r="BA134" s="135" t="s">
        <v>246</v>
      </c>
      <c r="BB134" s="135" t="s">
        <v>246</v>
      </c>
      <c r="BC134" s="135" t="s">
        <v>246</v>
      </c>
      <c r="BD134" s="135" t="s">
        <v>246</v>
      </c>
      <c r="BE134" s="135" t="s">
        <v>246</v>
      </c>
      <c r="BF134" s="135" t="s">
        <v>246</v>
      </c>
      <c r="BG134" s="135" t="s">
        <v>246</v>
      </c>
      <c r="BH134" s="135" t="s">
        <v>246</v>
      </c>
      <c r="BI134" s="135" t="s">
        <v>246</v>
      </c>
      <c r="BJ134" s="135" t="s">
        <v>246</v>
      </c>
      <c r="BK134" s="135" t="s">
        <v>246</v>
      </c>
      <c r="BL134" s="135" t="s">
        <v>246</v>
      </c>
      <c r="BM134" s="135" t="s">
        <v>246</v>
      </c>
      <c r="BN134" s="135" t="s">
        <v>246</v>
      </c>
      <c r="BO134" s="135" t="s">
        <v>246</v>
      </c>
      <c r="BP134" s="135" t="s">
        <v>246</v>
      </c>
      <c r="BQ134" s="135" t="s">
        <v>246</v>
      </c>
      <c r="BR134" s="135" t="s">
        <v>246</v>
      </c>
      <c r="BS134" s="135" t="s">
        <v>246</v>
      </c>
      <c r="BT134" s="135" t="s">
        <v>246</v>
      </c>
      <c r="BU134" s="135" t="s">
        <v>246</v>
      </c>
      <c r="BV134" s="135" t="s">
        <v>246</v>
      </c>
      <c r="BW134" s="135" t="s">
        <v>246</v>
      </c>
      <c r="BX134" s="135" t="s">
        <v>246</v>
      </c>
      <c r="BY134" s="135" t="s">
        <v>246</v>
      </c>
      <c r="BZ134" s="135" t="s">
        <v>246</v>
      </c>
      <c r="CA134" s="135" t="s">
        <v>246</v>
      </c>
    </row>
    <row r="135" spans="1:84">
      <c r="A135" s="71" t="s">
        <v>289</v>
      </c>
      <c r="B135" s="71" t="s">
        <v>392</v>
      </c>
      <c r="C135" s="72">
        <f>$B28</f>
        <v>17756383.3663041</v>
      </c>
      <c r="D135" s="72">
        <f>$B29</f>
        <v>0</v>
      </c>
      <c r="E135" s="142">
        <f>$B30</f>
        <v>0</v>
      </c>
      <c r="F135" s="142">
        <f>$B31</f>
        <v>0</v>
      </c>
      <c r="G135" s="142">
        <f>$B32</f>
        <v>0</v>
      </c>
      <c r="H135" s="142">
        <f>$B33</f>
        <v>0</v>
      </c>
      <c r="I135" s="72">
        <f>$B34</f>
        <v>0</v>
      </c>
      <c r="J135" s="142">
        <f>$B35</f>
        <v>0</v>
      </c>
      <c r="K135" s="142">
        <f>$B36</f>
        <v>0</v>
      </c>
      <c r="L135" s="142">
        <f>$B37</f>
        <v>0</v>
      </c>
      <c r="M135" s="142">
        <f>$B38</f>
        <v>0</v>
      </c>
      <c r="N135" s="142">
        <f>$B39</f>
        <v>0</v>
      </c>
      <c r="O135" s="142">
        <f>$B40</f>
        <v>0</v>
      </c>
      <c r="P135" s="142">
        <f>$B41</f>
        <v>0</v>
      </c>
      <c r="Q135" s="142">
        <f>$B42</f>
        <v>0</v>
      </c>
      <c r="R135" s="142">
        <f>$B43</f>
        <v>0</v>
      </c>
      <c r="S135" s="142">
        <f>$B44</f>
        <v>0</v>
      </c>
      <c r="T135" s="142">
        <f>$B45</f>
        <v>0</v>
      </c>
      <c r="U135" s="142">
        <f>$B46</f>
        <v>0</v>
      </c>
      <c r="V135" s="142">
        <f>$B47</f>
        <v>0</v>
      </c>
      <c r="W135" s="142">
        <f>$B48</f>
        <v>0</v>
      </c>
      <c r="X135" s="142">
        <f>$B49</f>
        <v>0</v>
      </c>
      <c r="Y135" s="142">
        <f>$B50</f>
        <v>0</v>
      </c>
      <c r="Z135" s="142">
        <f>$B51</f>
        <v>0</v>
      </c>
      <c r="AA135" s="142">
        <f>$B52</f>
        <v>0</v>
      </c>
      <c r="AB135" s="142">
        <f>$B53</f>
        <v>0</v>
      </c>
      <c r="AC135" s="142">
        <f>$B54</f>
        <v>0</v>
      </c>
      <c r="AD135" s="142">
        <f>$B55</f>
        <v>0</v>
      </c>
      <c r="AE135" s="142">
        <f>$B56</f>
        <v>0</v>
      </c>
      <c r="AF135" s="142">
        <f>$B57</f>
        <v>0</v>
      </c>
      <c r="AG135" s="142">
        <f>$B58</f>
        <v>0</v>
      </c>
      <c r="AH135" s="142">
        <f>$B59</f>
        <v>0</v>
      </c>
      <c r="AI135" s="142">
        <f>$B60</f>
        <v>0</v>
      </c>
      <c r="AJ135" s="142">
        <f>$B61</f>
        <v>0</v>
      </c>
      <c r="AK135" s="142">
        <f>$B62</f>
        <v>0</v>
      </c>
      <c r="AL135" s="142">
        <f>$B63</f>
        <v>0</v>
      </c>
      <c r="AM135" s="142">
        <f>$B64</f>
        <v>0</v>
      </c>
      <c r="AN135" s="142">
        <f>$B65</f>
        <v>0</v>
      </c>
      <c r="AO135" s="142">
        <f>$B66</f>
        <v>0</v>
      </c>
      <c r="AP135" s="142">
        <f>$B67</f>
        <v>0</v>
      </c>
      <c r="AQ135" s="142">
        <f>$B68</f>
        <v>0</v>
      </c>
      <c r="AR135" s="72">
        <f>$B69</f>
        <v>0</v>
      </c>
      <c r="AS135" s="72">
        <f>$B70</f>
        <v>0</v>
      </c>
      <c r="AT135" s="72">
        <f>$B71</f>
        <v>0</v>
      </c>
      <c r="AU135" s="72">
        <f>$B72</f>
        <v>0</v>
      </c>
      <c r="AV135" s="72">
        <f>$B73</f>
        <v>0</v>
      </c>
      <c r="AW135" s="72">
        <f>$B74</f>
        <v>0</v>
      </c>
      <c r="AX135" s="72">
        <f>$B75</f>
        <v>0</v>
      </c>
      <c r="AY135" s="72">
        <f>$B76</f>
        <v>0</v>
      </c>
      <c r="AZ135" s="72">
        <f>$B77</f>
        <v>0</v>
      </c>
      <c r="BA135" s="72">
        <f>$B78</f>
        <v>0</v>
      </c>
      <c r="BB135" s="72">
        <f>$B79</f>
        <v>0</v>
      </c>
      <c r="BC135" s="72">
        <f>$B80</f>
        <v>0</v>
      </c>
      <c r="BD135" s="72">
        <f>$B81</f>
        <v>0</v>
      </c>
      <c r="BE135" s="72">
        <f>$B82</f>
        <v>0</v>
      </c>
      <c r="BF135" s="72">
        <f>$B83</f>
        <v>0</v>
      </c>
      <c r="BG135" s="72">
        <f>$B84</f>
        <v>0</v>
      </c>
      <c r="BH135" s="72">
        <f>$B85</f>
        <v>0</v>
      </c>
      <c r="BI135" s="72">
        <f>$B86</f>
        <v>0</v>
      </c>
      <c r="BJ135" s="72">
        <f>$B87</f>
        <v>0</v>
      </c>
      <c r="BK135" s="72">
        <f>$B88</f>
        <v>0</v>
      </c>
      <c r="BL135" s="72">
        <f>$B89</f>
        <v>0</v>
      </c>
      <c r="BM135" s="72">
        <f>$B90</f>
        <v>0</v>
      </c>
      <c r="BN135" s="72">
        <f>$B91</f>
        <v>0</v>
      </c>
      <c r="BO135" s="72">
        <f>$B92</f>
        <v>0</v>
      </c>
      <c r="BP135" s="72">
        <f>$B93</f>
        <v>0</v>
      </c>
      <c r="BQ135" s="72">
        <f>$B94</f>
        <v>0</v>
      </c>
      <c r="BR135" s="72">
        <f>$B95</f>
        <v>0</v>
      </c>
      <c r="BS135" s="72">
        <f>$B96</f>
        <v>0</v>
      </c>
      <c r="BT135" s="72">
        <f>$B97</f>
        <v>0</v>
      </c>
      <c r="BU135" s="72">
        <f>$B98</f>
        <v>0</v>
      </c>
      <c r="BV135" s="72">
        <f>$B99</f>
        <v>0</v>
      </c>
      <c r="BW135" s="72">
        <f>$B100</f>
        <v>0</v>
      </c>
      <c r="BX135" s="72">
        <f>$B101</f>
        <v>0</v>
      </c>
      <c r="BY135" s="72">
        <f>$B102</f>
        <v>0</v>
      </c>
      <c r="BZ135" s="72">
        <f>$B103</f>
        <v>0</v>
      </c>
      <c r="CA135" s="72">
        <f>SUM($C135:$BZ135)</f>
        <v>17756383.3663041</v>
      </c>
      <c r="CC135" s="71" t="s">
        <v>393</v>
      </c>
      <c r="CD135" s="71" t="s">
        <v>394</v>
      </c>
      <c r="CE135" s="71" t="s">
        <v>395</v>
      </c>
      <c r="CF135" s="71" t="s">
        <v>396</v>
      </c>
    </row>
    <row r="136" spans="1:84">
      <c r="A136" s="72"/>
      <c r="B136" s="72"/>
      <c r="C136" s="135" t="s">
        <v>246</v>
      </c>
      <c r="D136" s="135" t="s">
        <v>246</v>
      </c>
      <c r="E136" s="135" t="s">
        <v>246</v>
      </c>
      <c r="F136" s="135" t="s">
        <v>246</v>
      </c>
      <c r="G136" s="135" t="s">
        <v>246</v>
      </c>
      <c r="H136" s="135" t="s">
        <v>246</v>
      </c>
      <c r="I136" s="135" t="s">
        <v>246</v>
      </c>
      <c r="J136" s="135" t="s">
        <v>246</v>
      </c>
      <c r="K136" s="135" t="s">
        <v>246</v>
      </c>
      <c r="L136" s="135" t="s">
        <v>246</v>
      </c>
      <c r="M136" s="135" t="s">
        <v>246</v>
      </c>
      <c r="N136" s="135" t="s">
        <v>246</v>
      </c>
      <c r="O136" s="135" t="s">
        <v>246</v>
      </c>
      <c r="P136" s="135" t="s">
        <v>246</v>
      </c>
      <c r="Q136" s="135" t="s">
        <v>246</v>
      </c>
      <c r="R136" s="135" t="s">
        <v>246</v>
      </c>
      <c r="S136" s="135" t="s">
        <v>246</v>
      </c>
      <c r="T136" s="135" t="s">
        <v>246</v>
      </c>
      <c r="U136" s="135" t="s">
        <v>246</v>
      </c>
      <c r="V136" s="135" t="s">
        <v>246</v>
      </c>
      <c r="W136" s="135" t="s">
        <v>246</v>
      </c>
      <c r="X136" s="135" t="s">
        <v>246</v>
      </c>
      <c r="Y136" s="135" t="s">
        <v>246</v>
      </c>
      <c r="Z136" s="135" t="s">
        <v>246</v>
      </c>
      <c r="AA136" s="135" t="s">
        <v>246</v>
      </c>
      <c r="AB136" s="135" t="s">
        <v>246</v>
      </c>
      <c r="AC136" s="135" t="s">
        <v>246</v>
      </c>
      <c r="AD136" s="135" t="s">
        <v>246</v>
      </c>
      <c r="AE136" s="135" t="s">
        <v>246</v>
      </c>
      <c r="AF136" s="135" t="s">
        <v>246</v>
      </c>
      <c r="AG136" s="135" t="s">
        <v>246</v>
      </c>
      <c r="AH136" s="135" t="s">
        <v>246</v>
      </c>
      <c r="AI136" s="135" t="s">
        <v>246</v>
      </c>
      <c r="AJ136" s="135" t="s">
        <v>246</v>
      </c>
      <c r="AK136" s="135" t="s">
        <v>246</v>
      </c>
      <c r="AL136" s="135" t="s">
        <v>246</v>
      </c>
      <c r="AM136" s="135" t="s">
        <v>246</v>
      </c>
      <c r="AN136" s="135" t="s">
        <v>246</v>
      </c>
      <c r="AO136" s="135" t="s">
        <v>246</v>
      </c>
      <c r="AP136" s="135" t="s">
        <v>246</v>
      </c>
      <c r="AQ136" s="135" t="s">
        <v>246</v>
      </c>
      <c r="AR136" s="135" t="s">
        <v>246</v>
      </c>
      <c r="AS136" s="135" t="s">
        <v>246</v>
      </c>
      <c r="AT136" s="135" t="s">
        <v>246</v>
      </c>
      <c r="AU136" s="135" t="s">
        <v>246</v>
      </c>
      <c r="AV136" s="135" t="s">
        <v>246</v>
      </c>
      <c r="AW136" s="135" t="s">
        <v>246</v>
      </c>
      <c r="AX136" s="135" t="s">
        <v>246</v>
      </c>
      <c r="AY136" s="135" t="s">
        <v>246</v>
      </c>
      <c r="AZ136" s="135" t="s">
        <v>246</v>
      </c>
      <c r="BA136" s="135" t="s">
        <v>246</v>
      </c>
      <c r="BB136" s="135" t="s">
        <v>246</v>
      </c>
      <c r="BC136" s="135" t="s">
        <v>246</v>
      </c>
      <c r="BD136" s="135" t="s">
        <v>246</v>
      </c>
      <c r="BE136" s="135" t="s">
        <v>246</v>
      </c>
      <c r="BF136" s="135" t="s">
        <v>246</v>
      </c>
      <c r="BG136" s="135" t="s">
        <v>246</v>
      </c>
      <c r="BH136" s="135" t="s">
        <v>246</v>
      </c>
      <c r="BI136" s="135" t="s">
        <v>246</v>
      </c>
      <c r="BJ136" s="135" t="s">
        <v>246</v>
      </c>
      <c r="BK136" s="135" t="s">
        <v>246</v>
      </c>
      <c r="BL136" s="135" t="s">
        <v>246</v>
      </c>
      <c r="BM136" s="135" t="s">
        <v>246</v>
      </c>
      <c r="BN136" s="135" t="s">
        <v>246</v>
      </c>
      <c r="BO136" s="135" t="s">
        <v>246</v>
      </c>
      <c r="BP136" s="135" t="s">
        <v>246</v>
      </c>
      <c r="BQ136" s="135" t="s">
        <v>246</v>
      </c>
      <c r="BR136" s="135" t="s">
        <v>246</v>
      </c>
      <c r="BS136" s="135" t="s">
        <v>246</v>
      </c>
      <c r="BT136" s="135" t="s">
        <v>246</v>
      </c>
      <c r="BU136" s="135" t="s">
        <v>246</v>
      </c>
      <c r="BV136" s="135" t="s">
        <v>246</v>
      </c>
      <c r="BW136" s="135" t="s">
        <v>246</v>
      </c>
      <c r="BX136" s="135" t="s">
        <v>246</v>
      </c>
      <c r="BY136" s="135" t="s">
        <v>246</v>
      </c>
      <c r="BZ136" s="135" t="s">
        <v>246</v>
      </c>
      <c r="CA136" s="135" t="s">
        <v>246</v>
      </c>
      <c r="CC136" s="72"/>
      <c r="CD136" s="72"/>
      <c r="CE136" s="72"/>
      <c r="CF136" s="72"/>
    </row>
    <row r="137" spans="1:84">
      <c r="A137" s="143">
        <f>IF($B$132=1,CC137,IF($B$132=2,CD137,IF($B$132=3,CE137,IF($B$132=4,CF137,#VALUE!))))</f>
        <v>0.14285999999999999</v>
      </c>
      <c r="B137" s="72">
        <f>+B136+1</f>
        <v>1</v>
      </c>
      <c r="C137" s="144">
        <f>C$135*$A137</f>
        <v>2536676.9277102035</v>
      </c>
      <c r="E137" s="80"/>
      <c r="F137" s="80"/>
      <c r="G137" s="80"/>
      <c r="H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S137" s="72"/>
      <c r="AT137" s="72"/>
      <c r="AU137" s="72"/>
      <c r="AV137" s="72"/>
      <c r="AW137" s="72"/>
      <c r="AX137" s="72"/>
      <c r="AY137" s="72"/>
      <c r="AZ137" s="72"/>
      <c r="BA137" s="72"/>
      <c r="CA137" s="72">
        <f t="shared" ref="CA137:CA200" si="62">SUM($C137:$BZ137)</f>
        <v>2536676.9277102035</v>
      </c>
      <c r="CC137" s="145">
        <v>1.5869999999999999E-2</v>
      </c>
      <c r="CD137" s="145">
        <v>3.7499999999999999E-2</v>
      </c>
      <c r="CE137" s="145">
        <v>0.14285999999999999</v>
      </c>
      <c r="CF137" s="145">
        <v>0.2</v>
      </c>
    </row>
    <row r="138" spans="1:84">
      <c r="A138" s="143">
        <f t="shared" ref="A138:A201" si="63">IF($B$132=1,CC138,IF($B$132=2,CD138,IF($B$132=3,CE138,IF($B$132=4,CF138,#VALUE!))))</f>
        <v>0.24490000000000001</v>
      </c>
      <c r="B138" s="72">
        <f t="shared" ref="B138:B201" si="64">+B137+1</f>
        <v>2</v>
      </c>
      <c r="C138" s="144">
        <f t="shared" ref="C138:C201" si="65">C$135*$A138</f>
        <v>4348538.286407874</v>
      </c>
      <c r="D138" s="76">
        <f>D$135*$A137</f>
        <v>0</v>
      </c>
      <c r="E138" s="80"/>
      <c r="F138" s="80"/>
      <c r="G138" s="80"/>
      <c r="H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S138" s="72"/>
      <c r="AT138" s="72"/>
      <c r="AU138" s="72"/>
      <c r="AV138" s="72"/>
      <c r="AW138" s="72"/>
      <c r="AX138" s="72"/>
      <c r="AY138" s="72"/>
      <c r="AZ138" s="72"/>
      <c r="BA138" s="72"/>
      <c r="CA138" s="72">
        <f t="shared" si="62"/>
        <v>4348538.286407874</v>
      </c>
      <c r="CC138" s="145">
        <v>3.175E-2</v>
      </c>
      <c r="CD138" s="145">
        <v>7.2190000000000004E-2</v>
      </c>
      <c r="CE138" s="145">
        <v>0.24490000000000001</v>
      </c>
      <c r="CF138" s="145">
        <v>0.32</v>
      </c>
    </row>
    <row r="139" spans="1:84">
      <c r="A139" s="143">
        <f t="shared" si="63"/>
        <v>0.17493</v>
      </c>
      <c r="B139" s="72">
        <f t="shared" si="64"/>
        <v>3</v>
      </c>
      <c r="C139" s="144">
        <f t="shared" si="65"/>
        <v>3106124.142267576</v>
      </c>
      <c r="D139" s="76">
        <f t="shared" ref="D139:D202" si="66">D$135*$A138</f>
        <v>0</v>
      </c>
      <c r="E139" s="80">
        <f>E$135*$A137</f>
        <v>0</v>
      </c>
      <c r="F139" s="80"/>
      <c r="G139" s="80"/>
      <c r="H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S139" s="72"/>
      <c r="AT139" s="72"/>
      <c r="AU139" s="72"/>
      <c r="AV139" s="72"/>
      <c r="AW139" s="72"/>
      <c r="AX139" s="72"/>
      <c r="AY139" s="72"/>
      <c r="AZ139" s="72"/>
      <c r="BA139" s="72"/>
      <c r="CA139" s="72">
        <f t="shared" si="62"/>
        <v>3106124.142267576</v>
      </c>
      <c r="CC139" s="145">
        <v>3.175E-2</v>
      </c>
      <c r="CD139" s="145">
        <v>6.6780000000000006E-2</v>
      </c>
      <c r="CE139" s="145">
        <v>0.17493</v>
      </c>
      <c r="CF139" s="145">
        <v>0.192</v>
      </c>
    </row>
    <row r="140" spans="1:84">
      <c r="A140" s="143">
        <f t="shared" si="63"/>
        <v>0.12495000000000001</v>
      </c>
      <c r="B140" s="72">
        <f t="shared" si="64"/>
        <v>4</v>
      </c>
      <c r="C140" s="144">
        <f t="shared" si="65"/>
        <v>2218660.1016196972</v>
      </c>
      <c r="D140" s="76">
        <f t="shared" si="66"/>
        <v>0</v>
      </c>
      <c r="E140" s="80">
        <f t="shared" ref="E140:E203" si="67">E$135*$A138</f>
        <v>0</v>
      </c>
      <c r="F140" s="80">
        <f>F$135*$A137</f>
        <v>0</v>
      </c>
      <c r="G140" s="80"/>
      <c r="H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S140" s="72"/>
      <c r="AT140" s="72"/>
      <c r="AU140" s="72"/>
      <c r="AV140" s="72"/>
      <c r="AW140" s="72"/>
      <c r="AX140" s="72"/>
      <c r="AY140" s="72"/>
      <c r="AZ140" s="72"/>
      <c r="BA140" s="72"/>
      <c r="CA140" s="72">
        <f t="shared" si="62"/>
        <v>2218660.1016196972</v>
      </c>
      <c r="CC140" s="145">
        <v>3.175E-2</v>
      </c>
      <c r="CD140" s="145">
        <v>6.1780000000000002E-2</v>
      </c>
      <c r="CE140" s="145">
        <v>0.12495000000000001</v>
      </c>
      <c r="CF140" s="145">
        <v>0.1152</v>
      </c>
    </row>
    <row r="141" spans="1:84">
      <c r="A141" s="143">
        <f t="shared" si="63"/>
        <v>8.9249999999999996E-2</v>
      </c>
      <c r="B141" s="72">
        <f t="shared" si="64"/>
        <v>5</v>
      </c>
      <c r="C141" s="144">
        <f t="shared" si="65"/>
        <v>1584757.2154426407</v>
      </c>
      <c r="D141" s="76">
        <f t="shared" si="66"/>
        <v>0</v>
      </c>
      <c r="E141" s="80">
        <f t="shared" si="67"/>
        <v>0</v>
      </c>
      <c r="F141" s="80">
        <f t="shared" ref="F141:F204" si="68">F$135*$A138</f>
        <v>0</v>
      </c>
      <c r="G141" s="80">
        <f>G$135*$A137</f>
        <v>0</v>
      </c>
      <c r="H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S141" s="72"/>
      <c r="AT141" s="72"/>
      <c r="AU141" s="72"/>
      <c r="AV141" s="72"/>
      <c r="AW141" s="72"/>
      <c r="AX141" s="72"/>
      <c r="AY141" s="72"/>
      <c r="AZ141" s="72"/>
      <c r="BA141" s="72"/>
      <c r="CA141" s="72">
        <f t="shared" si="62"/>
        <v>1584757.2154426407</v>
      </c>
      <c r="CC141" s="145">
        <v>3.175E-2</v>
      </c>
      <c r="CD141" s="145">
        <v>5.7149999999999999E-2</v>
      </c>
      <c r="CE141" s="145">
        <v>8.9249999999999996E-2</v>
      </c>
      <c r="CF141" s="145">
        <v>0.1152</v>
      </c>
    </row>
    <row r="142" spans="1:84">
      <c r="A142" s="143">
        <f t="shared" si="63"/>
        <v>8.9249999999999996E-2</v>
      </c>
      <c r="B142" s="72">
        <f t="shared" si="64"/>
        <v>6</v>
      </c>
      <c r="C142" s="144">
        <f t="shared" si="65"/>
        <v>1584757.2154426407</v>
      </c>
      <c r="D142" s="76">
        <f t="shared" si="66"/>
        <v>0</v>
      </c>
      <c r="E142" s="80">
        <f t="shared" si="67"/>
        <v>0</v>
      </c>
      <c r="F142" s="80">
        <f t="shared" si="68"/>
        <v>0</v>
      </c>
      <c r="G142" s="80">
        <f t="shared" ref="G142:G205" si="69">G$135*$A138</f>
        <v>0</v>
      </c>
      <c r="H142" s="80">
        <f>H$135*$A137</f>
        <v>0</v>
      </c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S142" s="72"/>
      <c r="AT142" s="72"/>
      <c r="AU142" s="72"/>
      <c r="AV142" s="72"/>
      <c r="AW142" s="72"/>
      <c r="AX142" s="72"/>
      <c r="AY142" s="72"/>
      <c r="AZ142" s="72"/>
      <c r="BA142" s="72"/>
      <c r="CA142" s="72">
        <f t="shared" si="62"/>
        <v>1584757.2154426407</v>
      </c>
      <c r="CC142" s="145">
        <v>3.175E-2</v>
      </c>
      <c r="CD142" s="145">
        <v>5.2859999999999997E-2</v>
      </c>
      <c r="CE142" s="145">
        <v>8.9249999999999996E-2</v>
      </c>
      <c r="CF142" s="145">
        <v>5.7599999999999998E-2</v>
      </c>
    </row>
    <row r="143" spans="1:84">
      <c r="A143" s="143">
        <f t="shared" si="63"/>
        <v>8.9249999999999996E-2</v>
      </c>
      <c r="B143" s="72">
        <f t="shared" si="64"/>
        <v>7</v>
      </c>
      <c r="C143" s="144">
        <f t="shared" si="65"/>
        <v>1584757.2154426407</v>
      </c>
      <c r="D143" s="76">
        <f t="shared" si="66"/>
        <v>0</v>
      </c>
      <c r="E143" s="80">
        <f t="shared" si="67"/>
        <v>0</v>
      </c>
      <c r="F143" s="80">
        <f t="shared" si="68"/>
        <v>0</v>
      </c>
      <c r="G143" s="80">
        <f t="shared" si="69"/>
        <v>0</v>
      </c>
      <c r="H143" s="80">
        <f t="shared" ref="H143:H206" si="70">H$135*$A138</f>
        <v>0</v>
      </c>
      <c r="I143" s="76">
        <f>I$135*$A137</f>
        <v>0</v>
      </c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S143" s="72"/>
      <c r="AT143" s="72"/>
      <c r="AU143" s="72"/>
      <c r="AV143" s="72"/>
      <c r="AW143" s="72"/>
      <c r="AX143" s="72"/>
      <c r="AY143" s="72"/>
      <c r="AZ143" s="72"/>
      <c r="BA143" s="72"/>
      <c r="CA143" s="72">
        <f t="shared" si="62"/>
        <v>1584757.2154426407</v>
      </c>
      <c r="CC143" s="145">
        <v>3.175E-2</v>
      </c>
      <c r="CD143" s="145">
        <v>4.8899999999999999E-2</v>
      </c>
      <c r="CE143" s="145">
        <v>8.9249999999999996E-2</v>
      </c>
      <c r="CF143" s="145">
        <v>0</v>
      </c>
    </row>
    <row r="144" spans="1:84">
      <c r="A144" s="143">
        <f t="shared" si="63"/>
        <v>4.4609999999999997E-2</v>
      </c>
      <c r="B144" s="72">
        <f t="shared" si="64"/>
        <v>8</v>
      </c>
      <c r="C144" s="144">
        <f t="shared" si="65"/>
        <v>792112.26197082584</v>
      </c>
      <c r="D144" s="76">
        <f t="shared" si="66"/>
        <v>0</v>
      </c>
      <c r="E144" s="80">
        <f t="shared" si="67"/>
        <v>0</v>
      </c>
      <c r="F144" s="80">
        <f t="shared" si="68"/>
        <v>0</v>
      </c>
      <c r="G144" s="80">
        <f t="shared" si="69"/>
        <v>0</v>
      </c>
      <c r="H144" s="80">
        <f t="shared" si="70"/>
        <v>0</v>
      </c>
      <c r="I144" s="76">
        <f t="shared" ref="I144:I207" si="71">I$135*$A138</f>
        <v>0</v>
      </c>
      <c r="J144" s="80">
        <f>J$135*$A137</f>
        <v>0</v>
      </c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S144" s="72"/>
      <c r="AT144" s="72"/>
      <c r="AU144" s="72"/>
      <c r="AV144" s="72"/>
      <c r="AW144" s="72"/>
      <c r="AX144" s="72"/>
      <c r="AY144" s="72"/>
      <c r="AZ144" s="72"/>
      <c r="BA144" s="72"/>
      <c r="CA144" s="72">
        <f t="shared" si="62"/>
        <v>792112.26197082584</v>
      </c>
      <c r="CC144" s="145">
        <v>3.175E-2</v>
      </c>
      <c r="CD144" s="145">
        <v>4.5229999999999999E-2</v>
      </c>
      <c r="CE144" s="145">
        <v>4.4609999999999997E-2</v>
      </c>
      <c r="CF144" s="145">
        <v>0</v>
      </c>
    </row>
    <row r="145" spans="1:84">
      <c r="A145" s="143">
        <f t="shared" si="63"/>
        <v>0</v>
      </c>
      <c r="B145" s="72">
        <f t="shared" si="64"/>
        <v>9</v>
      </c>
      <c r="C145" s="144">
        <f t="shared" si="65"/>
        <v>0</v>
      </c>
      <c r="D145" s="76">
        <f t="shared" si="66"/>
        <v>0</v>
      </c>
      <c r="E145" s="80">
        <f t="shared" si="67"/>
        <v>0</v>
      </c>
      <c r="F145" s="80">
        <f t="shared" si="68"/>
        <v>0</v>
      </c>
      <c r="G145" s="80">
        <f t="shared" si="69"/>
        <v>0</v>
      </c>
      <c r="H145" s="80">
        <f t="shared" si="70"/>
        <v>0</v>
      </c>
      <c r="I145" s="76">
        <f t="shared" si="71"/>
        <v>0</v>
      </c>
      <c r="J145" s="80">
        <f t="shared" ref="J145:J208" si="72">J$135*$A138</f>
        <v>0</v>
      </c>
      <c r="K145" s="80">
        <f>K$135*$A137</f>
        <v>0</v>
      </c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S145" s="72"/>
      <c r="AT145" s="72"/>
      <c r="AU145" s="72"/>
      <c r="AV145" s="72"/>
      <c r="AW145" s="72"/>
      <c r="AX145" s="72"/>
      <c r="AY145" s="72"/>
      <c r="AZ145" s="72"/>
      <c r="BA145" s="72"/>
      <c r="CA145" s="72">
        <f t="shared" si="62"/>
        <v>0</v>
      </c>
      <c r="CC145" s="145">
        <v>3.175E-2</v>
      </c>
      <c r="CD145" s="145">
        <v>4.4609999999999997E-2</v>
      </c>
      <c r="CE145" s="145">
        <v>0</v>
      </c>
      <c r="CF145" s="145">
        <v>0</v>
      </c>
    </row>
    <row r="146" spans="1:84">
      <c r="A146" s="143">
        <f t="shared" si="63"/>
        <v>0</v>
      </c>
      <c r="B146" s="72">
        <f t="shared" si="64"/>
        <v>10</v>
      </c>
      <c r="C146" s="144">
        <f t="shared" si="65"/>
        <v>0</v>
      </c>
      <c r="D146" s="76">
        <f t="shared" si="66"/>
        <v>0</v>
      </c>
      <c r="E146" s="80">
        <f t="shared" si="67"/>
        <v>0</v>
      </c>
      <c r="F146" s="80">
        <f t="shared" si="68"/>
        <v>0</v>
      </c>
      <c r="G146" s="80">
        <f t="shared" si="69"/>
        <v>0</v>
      </c>
      <c r="H146" s="80">
        <f t="shared" si="70"/>
        <v>0</v>
      </c>
      <c r="I146" s="76">
        <f t="shared" si="71"/>
        <v>0</v>
      </c>
      <c r="J146" s="80">
        <f t="shared" si="72"/>
        <v>0</v>
      </c>
      <c r="K146" s="80">
        <f t="shared" ref="K146:K209" si="73">K$135*$A138</f>
        <v>0</v>
      </c>
      <c r="L146" s="80">
        <f>L$135*$A137</f>
        <v>0</v>
      </c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S146" s="72"/>
      <c r="AT146" s="72"/>
      <c r="AU146" s="72"/>
      <c r="AV146" s="72"/>
      <c r="AW146" s="72"/>
      <c r="AX146" s="72"/>
      <c r="AY146" s="72"/>
      <c r="AZ146" s="72"/>
      <c r="BA146" s="72"/>
      <c r="CA146" s="72">
        <f t="shared" si="62"/>
        <v>0</v>
      </c>
      <c r="CC146" s="145">
        <v>3.175E-2</v>
      </c>
      <c r="CD146" s="145">
        <v>4.4609999999999997E-2</v>
      </c>
      <c r="CE146" s="145">
        <v>0</v>
      </c>
      <c r="CF146" s="145">
        <v>0</v>
      </c>
    </row>
    <row r="147" spans="1:84">
      <c r="A147" s="143">
        <f t="shared" si="63"/>
        <v>0</v>
      </c>
      <c r="B147" s="72">
        <f t="shared" si="64"/>
        <v>11</v>
      </c>
      <c r="C147" s="144">
        <f t="shared" si="65"/>
        <v>0</v>
      </c>
      <c r="D147" s="76">
        <f t="shared" si="66"/>
        <v>0</v>
      </c>
      <c r="E147" s="80">
        <f t="shared" si="67"/>
        <v>0</v>
      </c>
      <c r="F147" s="80">
        <f t="shared" si="68"/>
        <v>0</v>
      </c>
      <c r="G147" s="80">
        <f t="shared" si="69"/>
        <v>0</v>
      </c>
      <c r="H147" s="80">
        <f t="shared" si="70"/>
        <v>0</v>
      </c>
      <c r="I147" s="76">
        <f t="shared" si="71"/>
        <v>0</v>
      </c>
      <c r="J147" s="80">
        <f t="shared" si="72"/>
        <v>0</v>
      </c>
      <c r="K147" s="80">
        <f t="shared" si="73"/>
        <v>0</v>
      </c>
      <c r="L147" s="80">
        <f t="shared" ref="L147:L210" si="74">L$135*$A138</f>
        <v>0</v>
      </c>
      <c r="M147" s="80">
        <f>M$135*$A137</f>
        <v>0</v>
      </c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S147" s="72"/>
      <c r="AT147" s="72"/>
      <c r="AU147" s="72"/>
      <c r="AV147" s="72"/>
      <c r="AW147" s="72"/>
      <c r="AX147" s="72"/>
      <c r="AY147" s="72"/>
      <c r="AZ147" s="72"/>
      <c r="BA147" s="72"/>
      <c r="CA147" s="72">
        <f t="shared" si="62"/>
        <v>0</v>
      </c>
      <c r="CC147" s="145">
        <v>3.175E-2</v>
      </c>
      <c r="CD147" s="145">
        <v>4.4609999999999997E-2</v>
      </c>
      <c r="CE147" s="145">
        <v>0</v>
      </c>
      <c r="CF147" s="145">
        <v>0</v>
      </c>
    </row>
    <row r="148" spans="1:84">
      <c r="A148" s="143">
        <f t="shared" si="63"/>
        <v>0</v>
      </c>
      <c r="B148" s="72">
        <f t="shared" si="64"/>
        <v>12</v>
      </c>
      <c r="C148" s="144">
        <f t="shared" si="65"/>
        <v>0</v>
      </c>
      <c r="D148" s="76">
        <f t="shared" si="66"/>
        <v>0</v>
      </c>
      <c r="E148" s="80">
        <f t="shared" si="67"/>
        <v>0</v>
      </c>
      <c r="F148" s="80">
        <f t="shared" si="68"/>
        <v>0</v>
      </c>
      <c r="G148" s="80">
        <f t="shared" si="69"/>
        <v>0</v>
      </c>
      <c r="H148" s="80">
        <f t="shared" si="70"/>
        <v>0</v>
      </c>
      <c r="I148" s="76">
        <f t="shared" si="71"/>
        <v>0</v>
      </c>
      <c r="J148" s="80">
        <f t="shared" si="72"/>
        <v>0</v>
      </c>
      <c r="K148" s="80">
        <f t="shared" si="73"/>
        <v>0</v>
      </c>
      <c r="L148" s="80">
        <f t="shared" si="74"/>
        <v>0</v>
      </c>
      <c r="M148" s="80">
        <f t="shared" ref="M148:M211" si="75">M$135*$A138</f>
        <v>0</v>
      </c>
      <c r="N148" s="80">
        <f>N$135*$A137</f>
        <v>0</v>
      </c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S148" s="72"/>
      <c r="AT148" s="72"/>
      <c r="AU148" s="72"/>
      <c r="AV148" s="72"/>
      <c r="AW148" s="72"/>
      <c r="AX148" s="72"/>
      <c r="AY148" s="72"/>
      <c r="AZ148" s="72"/>
      <c r="BA148" s="72"/>
      <c r="CA148" s="72">
        <f t="shared" si="62"/>
        <v>0</v>
      </c>
      <c r="CC148" s="145">
        <v>3.175E-2</v>
      </c>
      <c r="CD148" s="145">
        <v>4.4609999999999997E-2</v>
      </c>
      <c r="CE148" s="145">
        <v>0</v>
      </c>
      <c r="CF148" s="145">
        <v>0</v>
      </c>
    </row>
    <row r="149" spans="1:84">
      <c r="A149" s="143">
        <f t="shared" si="63"/>
        <v>0</v>
      </c>
      <c r="B149" s="72">
        <f t="shared" si="64"/>
        <v>13</v>
      </c>
      <c r="C149" s="144">
        <f t="shared" si="65"/>
        <v>0</v>
      </c>
      <c r="D149" s="76">
        <f t="shared" si="66"/>
        <v>0</v>
      </c>
      <c r="E149" s="80">
        <f t="shared" si="67"/>
        <v>0</v>
      </c>
      <c r="F149" s="80">
        <f t="shared" si="68"/>
        <v>0</v>
      </c>
      <c r="G149" s="80">
        <f t="shared" si="69"/>
        <v>0</v>
      </c>
      <c r="H149" s="80">
        <f t="shared" si="70"/>
        <v>0</v>
      </c>
      <c r="I149" s="76">
        <f t="shared" si="71"/>
        <v>0</v>
      </c>
      <c r="J149" s="80">
        <f t="shared" si="72"/>
        <v>0</v>
      </c>
      <c r="K149" s="80">
        <f t="shared" si="73"/>
        <v>0</v>
      </c>
      <c r="L149" s="80">
        <f t="shared" si="74"/>
        <v>0</v>
      </c>
      <c r="M149" s="80">
        <f t="shared" si="75"/>
        <v>0</v>
      </c>
      <c r="N149" s="80">
        <f t="shared" ref="N149:N212" si="76">N$135*$A138</f>
        <v>0</v>
      </c>
      <c r="O149" s="80">
        <f>O$135*$A137</f>
        <v>0</v>
      </c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S149" s="72"/>
      <c r="AT149" s="72"/>
      <c r="AU149" s="72"/>
      <c r="AV149" s="72"/>
      <c r="AW149" s="72"/>
      <c r="AX149" s="72"/>
      <c r="AY149" s="72"/>
      <c r="AZ149" s="72"/>
      <c r="BA149" s="72"/>
      <c r="CA149" s="72">
        <f t="shared" si="62"/>
        <v>0</v>
      </c>
      <c r="CC149" s="145">
        <v>3.175E-2</v>
      </c>
      <c r="CD149" s="145">
        <v>4.4609999999999997E-2</v>
      </c>
      <c r="CE149" s="145">
        <v>0</v>
      </c>
      <c r="CF149" s="145">
        <v>0</v>
      </c>
    </row>
    <row r="150" spans="1:84">
      <c r="A150" s="143">
        <f t="shared" si="63"/>
        <v>0</v>
      </c>
      <c r="B150" s="72">
        <f t="shared" si="64"/>
        <v>14</v>
      </c>
      <c r="C150" s="144">
        <f t="shared" si="65"/>
        <v>0</v>
      </c>
      <c r="D150" s="76">
        <f t="shared" si="66"/>
        <v>0</v>
      </c>
      <c r="E150" s="80">
        <f t="shared" si="67"/>
        <v>0</v>
      </c>
      <c r="F150" s="80">
        <f t="shared" si="68"/>
        <v>0</v>
      </c>
      <c r="G150" s="80">
        <f t="shared" si="69"/>
        <v>0</v>
      </c>
      <c r="H150" s="80">
        <f t="shared" si="70"/>
        <v>0</v>
      </c>
      <c r="I150" s="76">
        <f t="shared" si="71"/>
        <v>0</v>
      </c>
      <c r="J150" s="80">
        <f t="shared" si="72"/>
        <v>0</v>
      </c>
      <c r="K150" s="80">
        <f t="shared" si="73"/>
        <v>0</v>
      </c>
      <c r="L150" s="80">
        <f t="shared" si="74"/>
        <v>0</v>
      </c>
      <c r="M150" s="80">
        <f t="shared" si="75"/>
        <v>0</v>
      </c>
      <c r="N150" s="80">
        <f t="shared" si="76"/>
        <v>0</v>
      </c>
      <c r="O150" s="80">
        <f t="shared" ref="O150:O212" si="77">O$135*$A138</f>
        <v>0</v>
      </c>
      <c r="P150" s="80">
        <f>P$135*$A137</f>
        <v>0</v>
      </c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S150" s="72"/>
      <c r="AT150" s="72"/>
      <c r="AU150" s="72"/>
      <c r="AV150" s="72"/>
      <c r="AW150" s="72"/>
      <c r="AX150" s="72"/>
      <c r="AY150" s="72"/>
      <c r="AZ150" s="72"/>
      <c r="BA150" s="72"/>
      <c r="CA150" s="72">
        <f t="shared" si="62"/>
        <v>0</v>
      </c>
      <c r="CC150" s="145">
        <v>3.175E-2</v>
      </c>
      <c r="CD150" s="145">
        <v>4.4609999999999997E-2</v>
      </c>
      <c r="CE150" s="145">
        <v>0</v>
      </c>
      <c r="CF150" s="145">
        <v>0</v>
      </c>
    </row>
    <row r="151" spans="1:84">
      <c r="A151" s="143">
        <f t="shared" si="63"/>
        <v>0</v>
      </c>
      <c r="B151" s="72">
        <f t="shared" si="64"/>
        <v>15</v>
      </c>
      <c r="C151" s="144">
        <f t="shared" si="65"/>
        <v>0</v>
      </c>
      <c r="D151" s="76">
        <f t="shared" si="66"/>
        <v>0</v>
      </c>
      <c r="E151" s="80">
        <f t="shared" si="67"/>
        <v>0</v>
      </c>
      <c r="F151" s="80">
        <f t="shared" si="68"/>
        <v>0</v>
      </c>
      <c r="G151" s="80">
        <f t="shared" si="69"/>
        <v>0</v>
      </c>
      <c r="H151" s="80">
        <f t="shared" si="70"/>
        <v>0</v>
      </c>
      <c r="I151" s="76">
        <f t="shared" si="71"/>
        <v>0</v>
      </c>
      <c r="J151" s="80">
        <f t="shared" si="72"/>
        <v>0</v>
      </c>
      <c r="K151" s="80">
        <f t="shared" si="73"/>
        <v>0</v>
      </c>
      <c r="L151" s="80">
        <f t="shared" si="74"/>
        <v>0</v>
      </c>
      <c r="M151" s="80">
        <f t="shared" si="75"/>
        <v>0</v>
      </c>
      <c r="N151" s="80">
        <f t="shared" si="76"/>
        <v>0</v>
      </c>
      <c r="O151" s="80">
        <f t="shared" si="77"/>
        <v>0</v>
      </c>
      <c r="P151" s="80">
        <f t="shared" ref="P151:P212" si="78">P$135*$A138</f>
        <v>0</v>
      </c>
      <c r="Q151" s="80">
        <f>Q$135*$A137</f>
        <v>0</v>
      </c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S151" s="72"/>
      <c r="AT151" s="72"/>
      <c r="AU151" s="72"/>
      <c r="AV151" s="72"/>
      <c r="AW151" s="72"/>
      <c r="AX151" s="72"/>
      <c r="AY151" s="72"/>
      <c r="AZ151" s="72"/>
      <c r="BA151" s="72"/>
      <c r="CA151" s="72">
        <f t="shared" si="62"/>
        <v>0</v>
      </c>
      <c r="CC151" s="145">
        <v>3.175E-2</v>
      </c>
      <c r="CD151" s="145">
        <v>4.4609999999999997E-2</v>
      </c>
      <c r="CE151" s="145">
        <v>0</v>
      </c>
      <c r="CF151" s="145">
        <v>0</v>
      </c>
    </row>
    <row r="152" spans="1:84">
      <c r="A152" s="143">
        <f t="shared" si="63"/>
        <v>0</v>
      </c>
      <c r="B152" s="72">
        <f t="shared" si="64"/>
        <v>16</v>
      </c>
      <c r="C152" s="144">
        <f t="shared" si="65"/>
        <v>0</v>
      </c>
      <c r="D152" s="76">
        <f t="shared" si="66"/>
        <v>0</v>
      </c>
      <c r="E152" s="80">
        <f t="shared" si="67"/>
        <v>0</v>
      </c>
      <c r="F152" s="80">
        <f t="shared" si="68"/>
        <v>0</v>
      </c>
      <c r="G152" s="80">
        <f t="shared" si="69"/>
        <v>0</v>
      </c>
      <c r="H152" s="80">
        <f t="shared" si="70"/>
        <v>0</v>
      </c>
      <c r="I152" s="76">
        <f t="shared" si="71"/>
        <v>0</v>
      </c>
      <c r="J152" s="80">
        <f t="shared" si="72"/>
        <v>0</v>
      </c>
      <c r="K152" s="80">
        <f t="shared" si="73"/>
        <v>0</v>
      </c>
      <c r="L152" s="80">
        <f t="shared" si="74"/>
        <v>0</v>
      </c>
      <c r="M152" s="80">
        <f t="shared" si="75"/>
        <v>0</v>
      </c>
      <c r="N152" s="80">
        <f t="shared" si="76"/>
        <v>0</v>
      </c>
      <c r="O152" s="80">
        <f t="shared" si="77"/>
        <v>0</v>
      </c>
      <c r="P152" s="80">
        <f t="shared" si="78"/>
        <v>0</v>
      </c>
      <c r="Q152" s="80">
        <f t="shared" ref="Q152:Q212" si="79">Q$135*$A138</f>
        <v>0</v>
      </c>
      <c r="R152" s="80">
        <f>R$135*$A137</f>
        <v>0</v>
      </c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S152" s="72"/>
      <c r="AT152" s="72"/>
      <c r="AU152" s="72"/>
      <c r="AV152" s="72"/>
      <c r="AW152" s="72"/>
      <c r="AX152" s="72"/>
      <c r="AY152" s="72"/>
      <c r="AZ152" s="72"/>
      <c r="BA152" s="72"/>
      <c r="CA152" s="72">
        <f t="shared" si="62"/>
        <v>0</v>
      </c>
      <c r="CC152" s="145">
        <v>3.175E-2</v>
      </c>
      <c r="CD152" s="145">
        <v>4.4609999999999997E-2</v>
      </c>
      <c r="CE152" s="145">
        <v>0</v>
      </c>
      <c r="CF152" s="145">
        <v>0</v>
      </c>
    </row>
    <row r="153" spans="1:84">
      <c r="A153" s="143">
        <f t="shared" si="63"/>
        <v>0</v>
      </c>
      <c r="B153" s="72">
        <f t="shared" si="64"/>
        <v>17</v>
      </c>
      <c r="C153" s="144">
        <f t="shared" si="65"/>
        <v>0</v>
      </c>
      <c r="D153" s="76">
        <f t="shared" si="66"/>
        <v>0</v>
      </c>
      <c r="E153" s="80">
        <f t="shared" si="67"/>
        <v>0</v>
      </c>
      <c r="F153" s="80">
        <f t="shared" si="68"/>
        <v>0</v>
      </c>
      <c r="G153" s="80">
        <f t="shared" si="69"/>
        <v>0</v>
      </c>
      <c r="H153" s="80">
        <f t="shared" si="70"/>
        <v>0</v>
      </c>
      <c r="I153" s="76">
        <f t="shared" si="71"/>
        <v>0</v>
      </c>
      <c r="J153" s="80">
        <f t="shared" si="72"/>
        <v>0</v>
      </c>
      <c r="K153" s="80">
        <f t="shared" si="73"/>
        <v>0</v>
      </c>
      <c r="L153" s="80">
        <f t="shared" si="74"/>
        <v>0</v>
      </c>
      <c r="M153" s="80">
        <f t="shared" si="75"/>
        <v>0</v>
      </c>
      <c r="N153" s="80">
        <f t="shared" si="76"/>
        <v>0</v>
      </c>
      <c r="O153" s="80">
        <f t="shared" si="77"/>
        <v>0</v>
      </c>
      <c r="P153" s="80">
        <f t="shared" si="78"/>
        <v>0</v>
      </c>
      <c r="Q153" s="80">
        <f t="shared" si="79"/>
        <v>0</v>
      </c>
      <c r="R153" s="80">
        <f t="shared" ref="R153:R212" si="80">R$135*$A138</f>
        <v>0</v>
      </c>
      <c r="S153" s="80">
        <f>S$135*$A137</f>
        <v>0</v>
      </c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S153" s="72"/>
      <c r="AT153" s="72"/>
      <c r="AU153" s="72"/>
      <c r="AV153" s="72"/>
      <c r="AW153" s="72"/>
      <c r="AX153" s="72"/>
      <c r="AY153" s="72"/>
      <c r="AZ153" s="72"/>
      <c r="BA153" s="72"/>
      <c r="CA153" s="72">
        <f t="shared" si="62"/>
        <v>0</v>
      </c>
      <c r="CC153" s="145">
        <v>3.175E-2</v>
      </c>
      <c r="CD153" s="145">
        <v>4.4609999999999997E-2</v>
      </c>
      <c r="CE153" s="145">
        <v>0</v>
      </c>
      <c r="CF153" s="145">
        <v>0</v>
      </c>
    </row>
    <row r="154" spans="1:84">
      <c r="A154" s="143">
        <f t="shared" si="63"/>
        <v>0</v>
      </c>
      <c r="B154" s="72">
        <f t="shared" si="64"/>
        <v>18</v>
      </c>
      <c r="C154" s="144">
        <f t="shared" si="65"/>
        <v>0</v>
      </c>
      <c r="D154" s="76">
        <f t="shared" si="66"/>
        <v>0</v>
      </c>
      <c r="E154" s="80">
        <f t="shared" si="67"/>
        <v>0</v>
      </c>
      <c r="F154" s="80">
        <f t="shared" si="68"/>
        <v>0</v>
      </c>
      <c r="G154" s="80">
        <f t="shared" si="69"/>
        <v>0</v>
      </c>
      <c r="H154" s="80">
        <f t="shared" si="70"/>
        <v>0</v>
      </c>
      <c r="I154" s="76">
        <f t="shared" si="71"/>
        <v>0</v>
      </c>
      <c r="J154" s="80">
        <f t="shared" si="72"/>
        <v>0</v>
      </c>
      <c r="K154" s="80">
        <f t="shared" si="73"/>
        <v>0</v>
      </c>
      <c r="L154" s="80">
        <f t="shared" si="74"/>
        <v>0</v>
      </c>
      <c r="M154" s="80">
        <f t="shared" si="75"/>
        <v>0</v>
      </c>
      <c r="N154" s="80">
        <f t="shared" si="76"/>
        <v>0</v>
      </c>
      <c r="O154" s="80">
        <f t="shared" si="77"/>
        <v>0</v>
      </c>
      <c r="P154" s="80">
        <f t="shared" si="78"/>
        <v>0</v>
      </c>
      <c r="Q154" s="80">
        <f t="shared" si="79"/>
        <v>0</v>
      </c>
      <c r="R154" s="80">
        <f t="shared" si="80"/>
        <v>0</v>
      </c>
      <c r="S154" s="80">
        <f t="shared" ref="S154:S212" si="81">S$135*$A138</f>
        <v>0</v>
      </c>
      <c r="T154" s="80">
        <f>T$135*$A137</f>
        <v>0</v>
      </c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S154" s="72"/>
      <c r="AT154" s="72"/>
      <c r="AU154" s="72"/>
      <c r="AV154" s="72"/>
      <c r="AW154" s="72"/>
      <c r="AX154" s="72"/>
      <c r="AY154" s="72"/>
      <c r="AZ154" s="72"/>
      <c r="BA154" s="72"/>
      <c r="CA154" s="72">
        <f t="shared" si="62"/>
        <v>0</v>
      </c>
      <c r="CC154" s="145">
        <v>3.175E-2</v>
      </c>
      <c r="CD154" s="145">
        <v>4.4609999999999997E-2</v>
      </c>
      <c r="CE154" s="145">
        <v>0</v>
      </c>
      <c r="CF154" s="145">
        <v>0</v>
      </c>
    </row>
    <row r="155" spans="1:84">
      <c r="A155" s="143">
        <f t="shared" si="63"/>
        <v>0</v>
      </c>
      <c r="B155" s="72">
        <f t="shared" si="64"/>
        <v>19</v>
      </c>
      <c r="C155" s="144">
        <f t="shared" si="65"/>
        <v>0</v>
      </c>
      <c r="D155" s="76">
        <f t="shared" si="66"/>
        <v>0</v>
      </c>
      <c r="E155" s="80">
        <f t="shared" si="67"/>
        <v>0</v>
      </c>
      <c r="F155" s="80">
        <f t="shared" si="68"/>
        <v>0</v>
      </c>
      <c r="G155" s="80">
        <f t="shared" si="69"/>
        <v>0</v>
      </c>
      <c r="H155" s="80">
        <f t="shared" si="70"/>
        <v>0</v>
      </c>
      <c r="I155" s="76">
        <f t="shared" si="71"/>
        <v>0</v>
      </c>
      <c r="J155" s="80">
        <f t="shared" si="72"/>
        <v>0</v>
      </c>
      <c r="K155" s="80">
        <f t="shared" si="73"/>
        <v>0</v>
      </c>
      <c r="L155" s="80">
        <f t="shared" si="74"/>
        <v>0</v>
      </c>
      <c r="M155" s="80">
        <f t="shared" si="75"/>
        <v>0</v>
      </c>
      <c r="N155" s="80">
        <f t="shared" si="76"/>
        <v>0</v>
      </c>
      <c r="O155" s="80">
        <f t="shared" si="77"/>
        <v>0</v>
      </c>
      <c r="P155" s="80">
        <f t="shared" si="78"/>
        <v>0</v>
      </c>
      <c r="Q155" s="80">
        <f t="shared" si="79"/>
        <v>0</v>
      </c>
      <c r="R155" s="80">
        <f t="shared" si="80"/>
        <v>0</v>
      </c>
      <c r="S155" s="80">
        <f t="shared" si="81"/>
        <v>0</v>
      </c>
      <c r="T155" s="80">
        <f t="shared" ref="T155:T212" si="82">T$135*$A138</f>
        <v>0</v>
      </c>
      <c r="U155" s="80">
        <f>U$135*$A137</f>
        <v>0</v>
      </c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S155" s="72"/>
      <c r="AT155" s="72"/>
      <c r="AU155" s="72"/>
      <c r="AV155" s="72"/>
      <c r="AW155" s="72"/>
      <c r="AX155" s="72"/>
      <c r="AY155" s="72"/>
      <c r="AZ155" s="72"/>
      <c r="BA155" s="72"/>
      <c r="CA155" s="72">
        <f t="shared" si="62"/>
        <v>0</v>
      </c>
      <c r="CC155" s="145">
        <v>3.175E-2</v>
      </c>
      <c r="CD155" s="145">
        <v>4.4609999999999997E-2</v>
      </c>
      <c r="CE155" s="145">
        <v>0</v>
      </c>
      <c r="CF155" s="145">
        <v>0</v>
      </c>
    </row>
    <row r="156" spans="1:84">
      <c r="A156" s="143">
        <f t="shared" si="63"/>
        <v>0</v>
      </c>
      <c r="B156" s="72">
        <f t="shared" si="64"/>
        <v>20</v>
      </c>
      <c r="C156" s="144">
        <f t="shared" si="65"/>
        <v>0</v>
      </c>
      <c r="D156" s="76">
        <f t="shared" si="66"/>
        <v>0</v>
      </c>
      <c r="E156" s="80">
        <f t="shared" si="67"/>
        <v>0</v>
      </c>
      <c r="F156" s="80">
        <f t="shared" si="68"/>
        <v>0</v>
      </c>
      <c r="G156" s="80">
        <f t="shared" si="69"/>
        <v>0</v>
      </c>
      <c r="H156" s="80">
        <f t="shared" si="70"/>
        <v>0</v>
      </c>
      <c r="I156" s="76">
        <f t="shared" si="71"/>
        <v>0</v>
      </c>
      <c r="J156" s="80">
        <f t="shared" si="72"/>
        <v>0</v>
      </c>
      <c r="K156" s="80">
        <f t="shared" si="73"/>
        <v>0</v>
      </c>
      <c r="L156" s="80">
        <f t="shared" si="74"/>
        <v>0</v>
      </c>
      <c r="M156" s="80">
        <f t="shared" si="75"/>
        <v>0</v>
      </c>
      <c r="N156" s="80">
        <f t="shared" si="76"/>
        <v>0</v>
      </c>
      <c r="O156" s="80">
        <f t="shared" si="77"/>
        <v>0</v>
      </c>
      <c r="P156" s="80">
        <f t="shared" si="78"/>
        <v>0</v>
      </c>
      <c r="Q156" s="80">
        <f t="shared" si="79"/>
        <v>0</v>
      </c>
      <c r="R156" s="80">
        <f t="shared" si="80"/>
        <v>0</v>
      </c>
      <c r="S156" s="80">
        <f t="shared" si="81"/>
        <v>0</v>
      </c>
      <c r="T156" s="80">
        <f t="shared" si="82"/>
        <v>0</v>
      </c>
      <c r="U156" s="80">
        <f t="shared" ref="U156:U212" si="83">U$135*$A138</f>
        <v>0</v>
      </c>
      <c r="V156" s="80">
        <f>V$135*$A137</f>
        <v>0</v>
      </c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S156" s="72"/>
      <c r="AT156" s="72"/>
      <c r="AU156" s="72"/>
      <c r="AV156" s="72"/>
      <c r="AW156" s="72"/>
      <c r="AX156" s="72"/>
      <c r="AY156" s="72"/>
      <c r="AZ156" s="72"/>
      <c r="BA156" s="72"/>
      <c r="CA156" s="72">
        <f t="shared" si="62"/>
        <v>0</v>
      </c>
      <c r="CC156" s="145">
        <v>3.175E-2</v>
      </c>
      <c r="CD156" s="145">
        <v>4.4609999999999997E-2</v>
      </c>
      <c r="CE156" s="145">
        <v>0</v>
      </c>
      <c r="CF156" s="145">
        <v>0</v>
      </c>
    </row>
    <row r="157" spans="1:84">
      <c r="A157" s="143">
        <f t="shared" si="63"/>
        <v>0</v>
      </c>
      <c r="B157" s="72">
        <f t="shared" si="64"/>
        <v>21</v>
      </c>
      <c r="C157" s="144">
        <f t="shared" si="65"/>
        <v>0</v>
      </c>
      <c r="D157" s="76">
        <f t="shared" si="66"/>
        <v>0</v>
      </c>
      <c r="E157" s="80">
        <f t="shared" si="67"/>
        <v>0</v>
      </c>
      <c r="F157" s="80">
        <f t="shared" si="68"/>
        <v>0</v>
      </c>
      <c r="G157" s="80">
        <f t="shared" si="69"/>
        <v>0</v>
      </c>
      <c r="H157" s="80">
        <f t="shared" si="70"/>
        <v>0</v>
      </c>
      <c r="I157" s="76">
        <f t="shared" si="71"/>
        <v>0</v>
      </c>
      <c r="J157" s="80">
        <f t="shared" si="72"/>
        <v>0</v>
      </c>
      <c r="K157" s="80">
        <f t="shared" si="73"/>
        <v>0</v>
      </c>
      <c r="L157" s="80">
        <f t="shared" si="74"/>
        <v>0</v>
      </c>
      <c r="M157" s="80">
        <f t="shared" si="75"/>
        <v>0</v>
      </c>
      <c r="N157" s="80">
        <f t="shared" si="76"/>
        <v>0</v>
      </c>
      <c r="O157" s="80">
        <f t="shared" si="77"/>
        <v>0</v>
      </c>
      <c r="P157" s="80">
        <f t="shared" si="78"/>
        <v>0</v>
      </c>
      <c r="Q157" s="80">
        <f t="shared" si="79"/>
        <v>0</v>
      </c>
      <c r="R157" s="80">
        <f t="shared" si="80"/>
        <v>0</v>
      </c>
      <c r="S157" s="80">
        <f t="shared" si="81"/>
        <v>0</v>
      </c>
      <c r="T157" s="80">
        <f t="shared" si="82"/>
        <v>0</v>
      </c>
      <c r="U157" s="80">
        <f t="shared" si="83"/>
        <v>0</v>
      </c>
      <c r="V157" s="80">
        <f t="shared" ref="V157:V212" si="84">V$135*$A138</f>
        <v>0</v>
      </c>
      <c r="W157" s="80">
        <f>W$135*$A137</f>
        <v>0</v>
      </c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S157" s="72"/>
      <c r="AT157" s="72"/>
      <c r="AU157" s="72"/>
      <c r="AV157" s="72"/>
      <c r="AW157" s="72"/>
      <c r="AX157" s="72"/>
      <c r="AY157" s="72"/>
      <c r="AZ157" s="72"/>
      <c r="BA157" s="72"/>
      <c r="CA157" s="72">
        <f t="shared" si="62"/>
        <v>0</v>
      </c>
      <c r="CC157" s="145">
        <v>3.175E-2</v>
      </c>
      <c r="CD157" s="145">
        <v>2.2290000000000001E-2</v>
      </c>
      <c r="CE157" s="145">
        <v>0</v>
      </c>
      <c r="CF157" s="145">
        <v>0</v>
      </c>
    </row>
    <row r="158" spans="1:84">
      <c r="A158" s="143">
        <f t="shared" si="63"/>
        <v>0</v>
      </c>
      <c r="B158" s="72">
        <f t="shared" si="64"/>
        <v>22</v>
      </c>
      <c r="C158" s="144">
        <f t="shared" si="65"/>
        <v>0</v>
      </c>
      <c r="D158" s="76">
        <f t="shared" si="66"/>
        <v>0</v>
      </c>
      <c r="E158" s="80">
        <f t="shared" si="67"/>
        <v>0</v>
      </c>
      <c r="F158" s="80">
        <f t="shared" si="68"/>
        <v>0</v>
      </c>
      <c r="G158" s="80">
        <f t="shared" si="69"/>
        <v>0</v>
      </c>
      <c r="H158" s="80">
        <f t="shared" si="70"/>
        <v>0</v>
      </c>
      <c r="I158" s="76">
        <f t="shared" si="71"/>
        <v>0</v>
      </c>
      <c r="J158" s="80">
        <f t="shared" si="72"/>
        <v>0</v>
      </c>
      <c r="K158" s="80">
        <f t="shared" si="73"/>
        <v>0</v>
      </c>
      <c r="L158" s="80">
        <f t="shared" si="74"/>
        <v>0</v>
      </c>
      <c r="M158" s="80">
        <f t="shared" si="75"/>
        <v>0</v>
      </c>
      <c r="N158" s="80">
        <f t="shared" si="76"/>
        <v>0</v>
      </c>
      <c r="O158" s="80">
        <f t="shared" si="77"/>
        <v>0</v>
      </c>
      <c r="P158" s="80">
        <f t="shared" si="78"/>
        <v>0</v>
      </c>
      <c r="Q158" s="80">
        <f t="shared" si="79"/>
        <v>0</v>
      </c>
      <c r="R158" s="80">
        <f t="shared" si="80"/>
        <v>0</v>
      </c>
      <c r="S158" s="80">
        <f t="shared" si="81"/>
        <v>0</v>
      </c>
      <c r="T158" s="80">
        <f t="shared" si="82"/>
        <v>0</v>
      </c>
      <c r="U158" s="80">
        <f t="shared" si="83"/>
        <v>0</v>
      </c>
      <c r="V158" s="80">
        <f t="shared" si="84"/>
        <v>0</v>
      </c>
      <c r="W158" s="80">
        <f t="shared" ref="W158:W212" si="85">W$135*$A138</f>
        <v>0</v>
      </c>
      <c r="X158" s="80">
        <f>X$135*$A137</f>
        <v>0</v>
      </c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S158" s="72"/>
      <c r="AT158" s="72"/>
      <c r="AU158" s="72"/>
      <c r="AV158" s="72"/>
      <c r="AW158" s="72"/>
      <c r="AX158" s="72"/>
      <c r="AY158" s="72"/>
      <c r="AZ158" s="72"/>
      <c r="BA158" s="72"/>
      <c r="CA158" s="72">
        <f t="shared" si="62"/>
        <v>0</v>
      </c>
      <c r="CC158" s="145">
        <v>3.175E-2</v>
      </c>
      <c r="CD158" s="145">
        <v>0</v>
      </c>
      <c r="CE158" s="145">
        <v>0</v>
      </c>
      <c r="CF158" s="145">
        <v>0</v>
      </c>
    </row>
    <row r="159" spans="1:84">
      <c r="A159" s="143">
        <f t="shared" si="63"/>
        <v>0</v>
      </c>
      <c r="B159" s="72">
        <f t="shared" si="64"/>
        <v>23</v>
      </c>
      <c r="C159" s="144">
        <f t="shared" si="65"/>
        <v>0</v>
      </c>
      <c r="D159" s="76">
        <f t="shared" si="66"/>
        <v>0</v>
      </c>
      <c r="E159" s="80">
        <f t="shared" si="67"/>
        <v>0</v>
      </c>
      <c r="F159" s="80">
        <f t="shared" si="68"/>
        <v>0</v>
      </c>
      <c r="G159" s="80">
        <f t="shared" si="69"/>
        <v>0</v>
      </c>
      <c r="H159" s="80">
        <f t="shared" si="70"/>
        <v>0</v>
      </c>
      <c r="I159" s="76">
        <f t="shared" si="71"/>
        <v>0</v>
      </c>
      <c r="J159" s="80">
        <f t="shared" si="72"/>
        <v>0</v>
      </c>
      <c r="K159" s="80">
        <f t="shared" si="73"/>
        <v>0</v>
      </c>
      <c r="L159" s="80">
        <f t="shared" si="74"/>
        <v>0</v>
      </c>
      <c r="M159" s="80">
        <f t="shared" si="75"/>
        <v>0</v>
      </c>
      <c r="N159" s="80">
        <f t="shared" si="76"/>
        <v>0</v>
      </c>
      <c r="O159" s="80">
        <f t="shared" si="77"/>
        <v>0</v>
      </c>
      <c r="P159" s="80">
        <f t="shared" si="78"/>
        <v>0</v>
      </c>
      <c r="Q159" s="80">
        <f t="shared" si="79"/>
        <v>0</v>
      </c>
      <c r="R159" s="80">
        <f t="shared" si="80"/>
        <v>0</v>
      </c>
      <c r="S159" s="80">
        <f t="shared" si="81"/>
        <v>0</v>
      </c>
      <c r="T159" s="80">
        <f t="shared" si="82"/>
        <v>0</v>
      </c>
      <c r="U159" s="80">
        <f t="shared" si="83"/>
        <v>0</v>
      </c>
      <c r="V159" s="80">
        <f t="shared" si="84"/>
        <v>0</v>
      </c>
      <c r="W159" s="80">
        <f t="shared" si="85"/>
        <v>0</v>
      </c>
      <c r="X159" s="80">
        <f t="shared" ref="X159:X212" si="86">X$135*$A138</f>
        <v>0</v>
      </c>
      <c r="Y159" s="80">
        <f>Y$135*$A137</f>
        <v>0</v>
      </c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S159" s="72"/>
      <c r="AT159" s="72"/>
      <c r="AU159" s="72"/>
      <c r="AV159" s="72"/>
      <c r="AW159" s="72"/>
      <c r="AX159" s="72"/>
      <c r="AY159" s="72"/>
      <c r="AZ159" s="72"/>
      <c r="BA159" s="72"/>
      <c r="CA159" s="72">
        <f t="shared" si="62"/>
        <v>0</v>
      </c>
      <c r="CC159" s="145">
        <v>3.175E-2</v>
      </c>
      <c r="CD159" s="145">
        <v>0</v>
      </c>
      <c r="CE159" s="145">
        <v>0</v>
      </c>
      <c r="CF159" s="145">
        <v>0</v>
      </c>
    </row>
    <row r="160" spans="1:84">
      <c r="A160" s="143">
        <f t="shared" si="63"/>
        <v>0</v>
      </c>
      <c r="B160" s="72">
        <f t="shared" si="64"/>
        <v>24</v>
      </c>
      <c r="C160" s="144">
        <f t="shared" si="65"/>
        <v>0</v>
      </c>
      <c r="D160" s="76">
        <f t="shared" si="66"/>
        <v>0</v>
      </c>
      <c r="E160" s="80">
        <f t="shared" si="67"/>
        <v>0</v>
      </c>
      <c r="F160" s="80">
        <f t="shared" si="68"/>
        <v>0</v>
      </c>
      <c r="G160" s="80">
        <f t="shared" si="69"/>
        <v>0</v>
      </c>
      <c r="H160" s="80">
        <f t="shared" si="70"/>
        <v>0</v>
      </c>
      <c r="I160" s="76">
        <f t="shared" si="71"/>
        <v>0</v>
      </c>
      <c r="J160" s="80">
        <f t="shared" si="72"/>
        <v>0</v>
      </c>
      <c r="K160" s="80">
        <f t="shared" si="73"/>
        <v>0</v>
      </c>
      <c r="L160" s="80">
        <f t="shared" si="74"/>
        <v>0</v>
      </c>
      <c r="M160" s="80">
        <f t="shared" si="75"/>
        <v>0</v>
      </c>
      <c r="N160" s="80">
        <f t="shared" si="76"/>
        <v>0</v>
      </c>
      <c r="O160" s="80">
        <f t="shared" si="77"/>
        <v>0</v>
      </c>
      <c r="P160" s="80">
        <f t="shared" si="78"/>
        <v>0</v>
      </c>
      <c r="Q160" s="80">
        <f t="shared" si="79"/>
        <v>0</v>
      </c>
      <c r="R160" s="80">
        <f t="shared" si="80"/>
        <v>0</v>
      </c>
      <c r="S160" s="80">
        <f t="shared" si="81"/>
        <v>0</v>
      </c>
      <c r="T160" s="80">
        <f t="shared" si="82"/>
        <v>0</v>
      </c>
      <c r="U160" s="80">
        <f t="shared" si="83"/>
        <v>0</v>
      </c>
      <c r="V160" s="80">
        <f t="shared" si="84"/>
        <v>0</v>
      </c>
      <c r="W160" s="80">
        <f t="shared" si="85"/>
        <v>0</v>
      </c>
      <c r="X160" s="80">
        <f t="shared" si="86"/>
        <v>0</v>
      </c>
      <c r="Y160" s="80">
        <f t="shared" ref="Y160:Y212" si="87">Y$135*$A138</f>
        <v>0</v>
      </c>
      <c r="Z160" s="80">
        <f>Z$135*$A137</f>
        <v>0</v>
      </c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S160" s="72"/>
      <c r="AT160" s="72"/>
      <c r="AU160" s="72"/>
      <c r="AV160" s="72"/>
      <c r="AW160" s="72"/>
      <c r="AX160" s="72"/>
      <c r="AY160" s="72"/>
      <c r="AZ160" s="72"/>
      <c r="BA160" s="72"/>
      <c r="CA160" s="72">
        <f t="shared" si="62"/>
        <v>0</v>
      </c>
      <c r="CC160" s="145">
        <v>3.175E-2</v>
      </c>
      <c r="CD160" s="145">
        <v>0</v>
      </c>
      <c r="CE160" s="145">
        <v>0</v>
      </c>
      <c r="CF160" s="145">
        <v>0</v>
      </c>
    </row>
    <row r="161" spans="1:84">
      <c r="A161" s="143">
        <f t="shared" si="63"/>
        <v>0</v>
      </c>
      <c r="B161" s="72">
        <f t="shared" si="64"/>
        <v>25</v>
      </c>
      <c r="C161" s="144">
        <f t="shared" si="65"/>
        <v>0</v>
      </c>
      <c r="D161" s="76">
        <f t="shared" si="66"/>
        <v>0</v>
      </c>
      <c r="E161" s="80">
        <f t="shared" si="67"/>
        <v>0</v>
      </c>
      <c r="F161" s="80">
        <f t="shared" si="68"/>
        <v>0</v>
      </c>
      <c r="G161" s="80">
        <f t="shared" si="69"/>
        <v>0</v>
      </c>
      <c r="H161" s="80">
        <f t="shared" si="70"/>
        <v>0</v>
      </c>
      <c r="I161" s="76">
        <f t="shared" si="71"/>
        <v>0</v>
      </c>
      <c r="J161" s="80">
        <f t="shared" si="72"/>
        <v>0</v>
      </c>
      <c r="K161" s="80">
        <f t="shared" si="73"/>
        <v>0</v>
      </c>
      <c r="L161" s="80">
        <f t="shared" si="74"/>
        <v>0</v>
      </c>
      <c r="M161" s="80">
        <f t="shared" si="75"/>
        <v>0</v>
      </c>
      <c r="N161" s="80">
        <f t="shared" si="76"/>
        <v>0</v>
      </c>
      <c r="O161" s="80">
        <f t="shared" si="77"/>
        <v>0</v>
      </c>
      <c r="P161" s="80">
        <f t="shared" si="78"/>
        <v>0</v>
      </c>
      <c r="Q161" s="80">
        <f t="shared" si="79"/>
        <v>0</v>
      </c>
      <c r="R161" s="80">
        <f t="shared" si="80"/>
        <v>0</v>
      </c>
      <c r="S161" s="80">
        <f t="shared" si="81"/>
        <v>0</v>
      </c>
      <c r="T161" s="80">
        <f t="shared" si="82"/>
        <v>0</v>
      </c>
      <c r="U161" s="80">
        <f t="shared" si="83"/>
        <v>0</v>
      </c>
      <c r="V161" s="80">
        <f t="shared" si="84"/>
        <v>0</v>
      </c>
      <c r="W161" s="80">
        <f t="shared" si="85"/>
        <v>0</v>
      </c>
      <c r="X161" s="80">
        <f t="shared" si="86"/>
        <v>0</v>
      </c>
      <c r="Y161" s="80">
        <f t="shared" si="87"/>
        <v>0</v>
      </c>
      <c r="Z161" s="80">
        <f t="shared" ref="Z161:Z212" si="88">Z$135*$A138</f>
        <v>0</v>
      </c>
      <c r="AA161" s="80">
        <f>AA$135*$A137</f>
        <v>0</v>
      </c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S161" s="72"/>
      <c r="AT161" s="72"/>
      <c r="AU161" s="72"/>
      <c r="AV161" s="72"/>
      <c r="AW161" s="72"/>
      <c r="AX161" s="72"/>
      <c r="AY161" s="72"/>
      <c r="AZ161" s="72"/>
      <c r="BA161" s="72"/>
      <c r="CA161" s="72">
        <f t="shared" si="62"/>
        <v>0</v>
      </c>
      <c r="CC161" s="145">
        <v>3.175E-2</v>
      </c>
      <c r="CD161" s="145">
        <v>0</v>
      </c>
      <c r="CE161" s="145">
        <v>0</v>
      </c>
      <c r="CF161" s="145">
        <v>0</v>
      </c>
    </row>
    <row r="162" spans="1:84">
      <c r="A162" s="143">
        <f t="shared" si="63"/>
        <v>0</v>
      </c>
      <c r="B162" s="72">
        <f t="shared" si="64"/>
        <v>26</v>
      </c>
      <c r="C162" s="144">
        <f t="shared" si="65"/>
        <v>0</v>
      </c>
      <c r="D162" s="76">
        <f t="shared" si="66"/>
        <v>0</v>
      </c>
      <c r="E162" s="80">
        <f t="shared" si="67"/>
        <v>0</v>
      </c>
      <c r="F162" s="80">
        <f t="shared" si="68"/>
        <v>0</v>
      </c>
      <c r="G162" s="80">
        <f t="shared" si="69"/>
        <v>0</v>
      </c>
      <c r="H162" s="80">
        <f t="shared" si="70"/>
        <v>0</v>
      </c>
      <c r="I162" s="76">
        <f t="shared" si="71"/>
        <v>0</v>
      </c>
      <c r="J162" s="80">
        <f t="shared" si="72"/>
        <v>0</v>
      </c>
      <c r="K162" s="80">
        <f t="shared" si="73"/>
        <v>0</v>
      </c>
      <c r="L162" s="80">
        <f t="shared" si="74"/>
        <v>0</v>
      </c>
      <c r="M162" s="80">
        <f t="shared" si="75"/>
        <v>0</v>
      </c>
      <c r="N162" s="80">
        <f t="shared" si="76"/>
        <v>0</v>
      </c>
      <c r="O162" s="80">
        <f t="shared" si="77"/>
        <v>0</v>
      </c>
      <c r="P162" s="80">
        <f t="shared" si="78"/>
        <v>0</v>
      </c>
      <c r="Q162" s="80">
        <f t="shared" si="79"/>
        <v>0</v>
      </c>
      <c r="R162" s="80">
        <f t="shared" si="80"/>
        <v>0</v>
      </c>
      <c r="S162" s="80">
        <f t="shared" si="81"/>
        <v>0</v>
      </c>
      <c r="T162" s="80">
        <f t="shared" si="82"/>
        <v>0</v>
      </c>
      <c r="U162" s="80">
        <f t="shared" si="83"/>
        <v>0</v>
      </c>
      <c r="V162" s="80">
        <f t="shared" si="84"/>
        <v>0</v>
      </c>
      <c r="W162" s="80">
        <f t="shared" si="85"/>
        <v>0</v>
      </c>
      <c r="X162" s="80">
        <f t="shared" si="86"/>
        <v>0</v>
      </c>
      <c r="Y162" s="80">
        <f t="shared" si="87"/>
        <v>0</v>
      </c>
      <c r="Z162" s="80">
        <f t="shared" si="88"/>
        <v>0</v>
      </c>
      <c r="AA162" s="80">
        <f t="shared" ref="AA162:AA212" si="89">AA$135*$A138</f>
        <v>0</v>
      </c>
      <c r="AB162" s="80">
        <f>AB$135*$A137</f>
        <v>0</v>
      </c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S162" s="72"/>
      <c r="AT162" s="72"/>
      <c r="AU162" s="72"/>
      <c r="AV162" s="72"/>
      <c r="AW162" s="72"/>
      <c r="AX162" s="72"/>
      <c r="AY162" s="72"/>
      <c r="AZ162" s="72"/>
      <c r="BA162" s="72"/>
      <c r="CA162" s="72">
        <f t="shared" si="62"/>
        <v>0</v>
      </c>
      <c r="CC162" s="145">
        <v>3.175E-2</v>
      </c>
      <c r="CD162" s="145">
        <v>0</v>
      </c>
      <c r="CE162" s="145">
        <v>0</v>
      </c>
      <c r="CF162" s="145">
        <v>0</v>
      </c>
    </row>
    <row r="163" spans="1:84">
      <c r="A163" s="143">
        <f t="shared" si="63"/>
        <v>0</v>
      </c>
      <c r="B163" s="72">
        <f t="shared" si="64"/>
        <v>27</v>
      </c>
      <c r="C163" s="144">
        <f t="shared" si="65"/>
        <v>0</v>
      </c>
      <c r="D163" s="76">
        <f t="shared" si="66"/>
        <v>0</v>
      </c>
      <c r="E163" s="80">
        <f t="shared" si="67"/>
        <v>0</v>
      </c>
      <c r="F163" s="80">
        <f t="shared" si="68"/>
        <v>0</v>
      </c>
      <c r="G163" s="80">
        <f t="shared" si="69"/>
        <v>0</v>
      </c>
      <c r="H163" s="80">
        <f t="shared" si="70"/>
        <v>0</v>
      </c>
      <c r="I163" s="76">
        <f t="shared" si="71"/>
        <v>0</v>
      </c>
      <c r="J163" s="80">
        <f t="shared" si="72"/>
        <v>0</v>
      </c>
      <c r="K163" s="80">
        <f t="shared" si="73"/>
        <v>0</v>
      </c>
      <c r="L163" s="80">
        <f t="shared" si="74"/>
        <v>0</v>
      </c>
      <c r="M163" s="80">
        <f t="shared" si="75"/>
        <v>0</v>
      </c>
      <c r="N163" s="80">
        <f t="shared" si="76"/>
        <v>0</v>
      </c>
      <c r="O163" s="80">
        <f t="shared" si="77"/>
        <v>0</v>
      </c>
      <c r="P163" s="80">
        <f t="shared" si="78"/>
        <v>0</v>
      </c>
      <c r="Q163" s="80">
        <f t="shared" si="79"/>
        <v>0</v>
      </c>
      <c r="R163" s="80">
        <f t="shared" si="80"/>
        <v>0</v>
      </c>
      <c r="S163" s="80">
        <f t="shared" si="81"/>
        <v>0</v>
      </c>
      <c r="T163" s="80">
        <f t="shared" si="82"/>
        <v>0</v>
      </c>
      <c r="U163" s="80">
        <f t="shared" si="83"/>
        <v>0</v>
      </c>
      <c r="V163" s="80">
        <f t="shared" si="84"/>
        <v>0</v>
      </c>
      <c r="W163" s="80">
        <f t="shared" si="85"/>
        <v>0</v>
      </c>
      <c r="X163" s="80">
        <f t="shared" si="86"/>
        <v>0</v>
      </c>
      <c r="Y163" s="80">
        <f t="shared" si="87"/>
        <v>0</v>
      </c>
      <c r="Z163" s="80">
        <f t="shared" si="88"/>
        <v>0</v>
      </c>
      <c r="AA163" s="80">
        <f t="shared" si="89"/>
        <v>0</v>
      </c>
      <c r="AB163" s="80">
        <f t="shared" ref="AB163:AB212" si="90">AB$135*$A138</f>
        <v>0</v>
      </c>
      <c r="AC163" s="80">
        <f>AC$135*$A137</f>
        <v>0</v>
      </c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S163" s="72"/>
      <c r="AT163" s="72"/>
      <c r="AU163" s="72"/>
      <c r="AV163" s="72"/>
      <c r="AW163" s="72"/>
      <c r="AX163" s="72"/>
      <c r="AY163" s="72"/>
      <c r="AZ163" s="72"/>
      <c r="BA163" s="72"/>
      <c r="CA163" s="72">
        <f t="shared" si="62"/>
        <v>0</v>
      </c>
      <c r="CC163" s="145">
        <v>3.175E-2</v>
      </c>
      <c r="CD163" s="145">
        <v>0</v>
      </c>
      <c r="CE163" s="145">
        <v>0</v>
      </c>
      <c r="CF163" s="145">
        <v>0</v>
      </c>
    </row>
    <row r="164" spans="1:84">
      <c r="A164" s="143">
        <f t="shared" si="63"/>
        <v>0</v>
      </c>
      <c r="B164" s="72">
        <f t="shared" si="64"/>
        <v>28</v>
      </c>
      <c r="C164" s="144">
        <f t="shared" si="65"/>
        <v>0</v>
      </c>
      <c r="D164" s="76">
        <f t="shared" si="66"/>
        <v>0</v>
      </c>
      <c r="E164" s="80">
        <f t="shared" si="67"/>
        <v>0</v>
      </c>
      <c r="F164" s="80">
        <f t="shared" si="68"/>
        <v>0</v>
      </c>
      <c r="G164" s="80">
        <f t="shared" si="69"/>
        <v>0</v>
      </c>
      <c r="H164" s="80">
        <f t="shared" si="70"/>
        <v>0</v>
      </c>
      <c r="I164" s="76">
        <f t="shared" si="71"/>
        <v>0</v>
      </c>
      <c r="J164" s="80">
        <f t="shared" si="72"/>
        <v>0</v>
      </c>
      <c r="K164" s="80">
        <f t="shared" si="73"/>
        <v>0</v>
      </c>
      <c r="L164" s="80">
        <f t="shared" si="74"/>
        <v>0</v>
      </c>
      <c r="M164" s="80">
        <f t="shared" si="75"/>
        <v>0</v>
      </c>
      <c r="N164" s="80">
        <f t="shared" si="76"/>
        <v>0</v>
      </c>
      <c r="O164" s="80">
        <f t="shared" si="77"/>
        <v>0</v>
      </c>
      <c r="P164" s="80">
        <f t="shared" si="78"/>
        <v>0</v>
      </c>
      <c r="Q164" s="80">
        <f t="shared" si="79"/>
        <v>0</v>
      </c>
      <c r="R164" s="80">
        <f t="shared" si="80"/>
        <v>0</v>
      </c>
      <c r="S164" s="80">
        <f t="shared" si="81"/>
        <v>0</v>
      </c>
      <c r="T164" s="80">
        <f t="shared" si="82"/>
        <v>0</v>
      </c>
      <c r="U164" s="80">
        <f t="shared" si="83"/>
        <v>0</v>
      </c>
      <c r="V164" s="80">
        <f t="shared" si="84"/>
        <v>0</v>
      </c>
      <c r="W164" s="80">
        <f t="shared" si="85"/>
        <v>0</v>
      </c>
      <c r="X164" s="80">
        <f t="shared" si="86"/>
        <v>0</v>
      </c>
      <c r="Y164" s="80">
        <f t="shared" si="87"/>
        <v>0</v>
      </c>
      <c r="Z164" s="80">
        <f t="shared" si="88"/>
        <v>0</v>
      </c>
      <c r="AA164" s="80">
        <f t="shared" si="89"/>
        <v>0</v>
      </c>
      <c r="AB164" s="80">
        <f t="shared" si="90"/>
        <v>0</v>
      </c>
      <c r="AC164" s="80">
        <f t="shared" ref="AC164:AC212" si="91">AC$135*$A138</f>
        <v>0</v>
      </c>
      <c r="AD164" s="80">
        <f>AD$135*$A137</f>
        <v>0</v>
      </c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S164" s="72"/>
      <c r="AT164" s="72"/>
      <c r="AU164" s="72"/>
      <c r="AV164" s="72"/>
      <c r="AW164" s="72"/>
      <c r="AX164" s="72"/>
      <c r="AY164" s="72"/>
      <c r="AZ164" s="72"/>
      <c r="BA164" s="72"/>
      <c r="CA164" s="72">
        <f t="shared" si="62"/>
        <v>0</v>
      </c>
      <c r="CC164" s="145">
        <v>3.175E-2</v>
      </c>
      <c r="CD164" s="145">
        <v>0</v>
      </c>
      <c r="CE164" s="145">
        <v>0</v>
      </c>
      <c r="CF164" s="145">
        <v>0</v>
      </c>
    </row>
    <row r="165" spans="1:84">
      <c r="A165" s="143">
        <f t="shared" si="63"/>
        <v>0</v>
      </c>
      <c r="B165" s="72">
        <f t="shared" si="64"/>
        <v>29</v>
      </c>
      <c r="C165" s="144">
        <f t="shared" si="65"/>
        <v>0</v>
      </c>
      <c r="D165" s="76">
        <f t="shared" si="66"/>
        <v>0</v>
      </c>
      <c r="E165" s="80">
        <f t="shared" si="67"/>
        <v>0</v>
      </c>
      <c r="F165" s="80">
        <f t="shared" si="68"/>
        <v>0</v>
      </c>
      <c r="G165" s="80">
        <f t="shared" si="69"/>
        <v>0</v>
      </c>
      <c r="H165" s="80">
        <f t="shared" si="70"/>
        <v>0</v>
      </c>
      <c r="I165" s="76">
        <f t="shared" si="71"/>
        <v>0</v>
      </c>
      <c r="J165" s="80">
        <f t="shared" si="72"/>
        <v>0</v>
      </c>
      <c r="K165" s="80">
        <f t="shared" si="73"/>
        <v>0</v>
      </c>
      <c r="L165" s="80">
        <f t="shared" si="74"/>
        <v>0</v>
      </c>
      <c r="M165" s="80">
        <f t="shared" si="75"/>
        <v>0</v>
      </c>
      <c r="N165" s="80">
        <f t="shared" si="76"/>
        <v>0</v>
      </c>
      <c r="O165" s="80">
        <f t="shared" si="77"/>
        <v>0</v>
      </c>
      <c r="P165" s="80">
        <f t="shared" si="78"/>
        <v>0</v>
      </c>
      <c r="Q165" s="80">
        <f t="shared" si="79"/>
        <v>0</v>
      </c>
      <c r="R165" s="80">
        <f t="shared" si="80"/>
        <v>0</v>
      </c>
      <c r="S165" s="80">
        <f t="shared" si="81"/>
        <v>0</v>
      </c>
      <c r="T165" s="80">
        <f t="shared" si="82"/>
        <v>0</v>
      </c>
      <c r="U165" s="80">
        <f t="shared" si="83"/>
        <v>0</v>
      </c>
      <c r="V165" s="80">
        <f t="shared" si="84"/>
        <v>0</v>
      </c>
      <c r="W165" s="80">
        <f t="shared" si="85"/>
        <v>0</v>
      </c>
      <c r="X165" s="80">
        <f t="shared" si="86"/>
        <v>0</v>
      </c>
      <c r="Y165" s="80">
        <f t="shared" si="87"/>
        <v>0</v>
      </c>
      <c r="Z165" s="80">
        <f t="shared" si="88"/>
        <v>0</v>
      </c>
      <c r="AA165" s="80">
        <f t="shared" si="89"/>
        <v>0</v>
      </c>
      <c r="AB165" s="80">
        <f t="shared" si="90"/>
        <v>0</v>
      </c>
      <c r="AC165" s="80">
        <f t="shared" si="91"/>
        <v>0</v>
      </c>
      <c r="AD165" s="80">
        <f t="shared" ref="AD165:AD212" si="92">AD$135*$A138</f>
        <v>0</v>
      </c>
      <c r="AE165" s="80">
        <f>AE$135*$A137</f>
        <v>0</v>
      </c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S165" s="72"/>
      <c r="AT165" s="72"/>
      <c r="AU165" s="72"/>
      <c r="AV165" s="72"/>
      <c r="AW165" s="72"/>
      <c r="AX165" s="72"/>
      <c r="AY165" s="72"/>
      <c r="AZ165" s="72"/>
      <c r="BA165" s="72"/>
      <c r="CA165" s="72">
        <f t="shared" si="62"/>
        <v>0</v>
      </c>
      <c r="CC165" s="145">
        <v>3.175E-2</v>
      </c>
      <c r="CD165" s="145">
        <v>0</v>
      </c>
      <c r="CE165" s="145">
        <v>0</v>
      </c>
      <c r="CF165" s="145">
        <v>0</v>
      </c>
    </row>
    <row r="166" spans="1:84">
      <c r="A166" s="143">
        <f t="shared" si="63"/>
        <v>0</v>
      </c>
      <c r="B166" s="72">
        <f t="shared" si="64"/>
        <v>30</v>
      </c>
      <c r="C166" s="144">
        <f t="shared" si="65"/>
        <v>0</v>
      </c>
      <c r="D166" s="76">
        <f t="shared" si="66"/>
        <v>0</v>
      </c>
      <c r="E166" s="80">
        <f t="shared" si="67"/>
        <v>0</v>
      </c>
      <c r="F166" s="80">
        <f t="shared" si="68"/>
        <v>0</v>
      </c>
      <c r="G166" s="80">
        <f t="shared" si="69"/>
        <v>0</v>
      </c>
      <c r="H166" s="80">
        <f t="shared" si="70"/>
        <v>0</v>
      </c>
      <c r="I166" s="76">
        <f t="shared" si="71"/>
        <v>0</v>
      </c>
      <c r="J166" s="80">
        <f t="shared" si="72"/>
        <v>0</v>
      </c>
      <c r="K166" s="80">
        <f t="shared" si="73"/>
        <v>0</v>
      </c>
      <c r="L166" s="80">
        <f t="shared" si="74"/>
        <v>0</v>
      </c>
      <c r="M166" s="80">
        <f t="shared" si="75"/>
        <v>0</v>
      </c>
      <c r="N166" s="80">
        <f t="shared" si="76"/>
        <v>0</v>
      </c>
      <c r="O166" s="80">
        <f t="shared" si="77"/>
        <v>0</v>
      </c>
      <c r="P166" s="80">
        <f t="shared" si="78"/>
        <v>0</v>
      </c>
      <c r="Q166" s="80">
        <f t="shared" si="79"/>
        <v>0</v>
      </c>
      <c r="R166" s="80">
        <f t="shared" si="80"/>
        <v>0</v>
      </c>
      <c r="S166" s="80">
        <f t="shared" si="81"/>
        <v>0</v>
      </c>
      <c r="T166" s="80">
        <f t="shared" si="82"/>
        <v>0</v>
      </c>
      <c r="U166" s="80">
        <f t="shared" si="83"/>
        <v>0</v>
      </c>
      <c r="V166" s="80">
        <f t="shared" si="84"/>
        <v>0</v>
      </c>
      <c r="W166" s="80">
        <f t="shared" si="85"/>
        <v>0</v>
      </c>
      <c r="X166" s="80">
        <f t="shared" si="86"/>
        <v>0</v>
      </c>
      <c r="Y166" s="80">
        <f t="shared" si="87"/>
        <v>0</v>
      </c>
      <c r="Z166" s="80">
        <f t="shared" si="88"/>
        <v>0</v>
      </c>
      <c r="AA166" s="80">
        <f t="shared" si="89"/>
        <v>0</v>
      </c>
      <c r="AB166" s="80">
        <f t="shared" si="90"/>
        <v>0</v>
      </c>
      <c r="AC166" s="80">
        <f t="shared" si="91"/>
        <v>0</v>
      </c>
      <c r="AD166" s="80">
        <f t="shared" si="92"/>
        <v>0</v>
      </c>
      <c r="AE166" s="80">
        <f t="shared" ref="AE166:AE212" si="93">AE$135*$A138</f>
        <v>0</v>
      </c>
      <c r="AF166" s="80">
        <f>AF$135*$A137</f>
        <v>0</v>
      </c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S166" s="72"/>
      <c r="AT166" s="72"/>
      <c r="AU166" s="72"/>
      <c r="AV166" s="72"/>
      <c r="AW166" s="72"/>
      <c r="AX166" s="72"/>
      <c r="AY166" s="72"/>
      <c r="AZ166" s="72"/>
      <c r="BA166" s="72"/>
      <c r="CA166" s="72">
        <f t="shared" si="62"/>
        <v>0</v>
      </c>
      <c r="CC166" s="145">
        <v>3.175E-2</v>
      </c>
      <c r="CD166" s="145">
        <v>0</v>
      </c>
      <c r="CE166" s="145">
        <v>0</v>
      </c>
      <c r="CF166" s="145">
        <v>0</v>
      </c>
    </row>
    <row r="167" spans="1:84">
      <c r="A167" s="143">
        <f t="shared" si="63"/>
        <v>0</v>
      </c>
      <c r="B167" s="72">
        <f t="shared" si="64"/>
        <v>31</v>
      </c>
      <c r="C167" s="144">
        <f t="shared" si="65"/>
        <v>0</v>
      </c>
      <c r="D167" s="76">
        <f t="shared" si="66"/>
        <v>0</v>
      </c>
      <c r="E167" s="80">
        <f t="shared" si="67"/>
        <v>0</v>
      </c>
      <c r="F167" s="80">
        <f t="shared" si="68"/>
        <v>0</v>
      </c>
      <c r="G167" s="80">
        <f t="shared" si="69"/>
        <v>0</v>
      </c>
      <c r="H167" s="80">
        <f t="shared" si="70"/>
        <v>0</v>
      </c>
      <c r="I167" s="76">
        <f t="shared" si="71"/>
        <v>0</v>
      </c>
      <c r="J167" s="80">
        <f t="shared" si="72"/>
        <v>0</v>
      </c>
      <c r="K167" s="80">
        <f t="shared" si="73"/>
        <v>0</v>
      </c>
      <c r="L167" s="80">
        <f t="shared" si="74"/>
        <v>0</v>
      </c>
      <c r="M167" s="80">
        <f t="shared" si="75"/>
        <v>0</v>
      </c>
      <c r="N167" s="80">
        <f t="shared" si="76"/>
        <v>0</v>
      </c>
      <c r="O167" s="80">
        <f t="shared" si="77"/>
        <v>0</v>
      </c>
      <c r="P167" s="80">
        <f t="shared" si="78"/>
        <v>0</v>
      </c>
      <c r="Q167" s="80">
        <f t="shared" si="79"/>
        <v>0</v>
      </c>
      <c r="R167" s="80">
        <f t="shared" si="80"/>
        <v>0</v>
      </c>
      <c r="S167" s="80">
        <f t="shared" si="81"/>
        <v>0</v>
      </c>
      <c r="T167" s="80">
        <f t="shared" si="82"/>
        <v>0</v>
      </c>
      <c r="U167" s="80">
        <f t="shared" si="83"/>
        <v>0</v>
      </c>
      <c r="V167" s="80">
        <f t="shared" si="84"/>
        <v>0</v>
      </c>
      <c r="W167" s="80">
        <f t="shared" si="85"/>
        <v>0</v>
      </c>
      <c r="X167" s="80">
        <f t="shared" si="86"/>
        <v>0</v>
      </c>
      <c r="Y167" s="80">
        <f t="shared" si="87"/>
        <v>0</v>
      </c>
      <c r="Z167" s="80">
        <f t="shared" si="88"/>
        <v>0</v>
      </c>
      <c r="AA167" s="80">
        <f t="shared" si="89"/>
        <v>0</v>
      </c>
      <c r="AB167" s="80">
        <f t="shared" si="90"/>
        <v>0</v>
      </c>
      <c r="AC167" s="80">
        <f t="shared" si="91"/>
        <v>0</v>
      </c>
      <c r="AD167" s="80">
        <f t="shared" si="92"/>
        <v>0</v>
      </c>
      <c r="AE167" s="80">
        <f t="shared" si="93"/>
        <v>0</v>
      </c>
      <c r="AF167" s="80">
        <f t="shared" ref="AF167:AF212" si="94">AF$135*$A138</f>
        <v>0</v>
      </c>
      <c r="AG167" s="80">
        <f>AG$135*$A137</f>
        <v>0</v>
      </c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S167" s="72"/>
      <c r="AT167" s="72"/>
      <c r="AU167" s="72"/>
      <c r="AV167" s="72"/>
      <c r="AW167" s="72"/>
      <c r="AX167" s="72"/>
      <c r="AY167" s="72"/>
      <c r="AZ167" s="72"/>
      <c r="BA167" s="72"/>
      <c r="CA167" s="72">
        <f t="shared" si="62"/>
        <v>0</v>
      </c>
      <c r="CC167" s="145">
        <v>3.175E-2</v>
      </c>
      <c r="CD167" s="145">
        <v>0</v>
      </c>
      <c r="CE167" s="145">
        <v>0</v>
      </c>
      <c r="CF167" s="145">
        <v>0</v>
      </c>
    </row>
    <row r="168" spans="1:84">
      <c r="A168" s="143">
        <f t="shared" si="63"/>
        <v>0</v>
      </c>
      <c r="B168" s="72">
        <f t="shared" si="64"/>
        <v>32</v>
      </c>
      <c r="C168" s="144">
        <f t="shared" si="65"/>
        <v>0</v>
      </c>
      <c r="D168" s="76">
        <f t="shared" si="66"/>
        <v>0</v>
      </c>
      <c r="E168" s="80">
        <f t="shared" si="67"/>
        <v>0</v>
      </c>
      <c r="F168" s="80">
        <f t="shared" si="68"/>
        <v>0</v>
      </c>
      <c r="G168" s="80">
        <f t="shared" si="69"/>
        <v>0</v>
      </c>
      <c r="H168" s="80">
        <f t="shared" si="70"/>
        <v>0</v>
      </c>
      <c r="I168" s="76">
        <f t="shared" si="71"/>
        <v>0</v>
      </c>
      <c r="J168" s="80">
        <f t="shared" si="72"/>
        <v>0</v>
      </c>
      <c r="K168" s="80">
        <f t="shared" si="73"/>
        <v>0</v>
      </c>
      <c r="L168" s="80">
        <f t="shared" si="74"/>
        <v>0</v>
      </c>
      <c r="M168" s="80">
        <f t="shared" si="75"/>
        <v>0</v>
      </c>
      <c r="N168" s="80">
        <f t="shared" si="76"/>
        <v>0</v>
      </c>
      <c r="O168" s="80">
        <f t="shared" si="77"/>
        <v>0</v>
      </c>
      <c r="P168" s="80">
        <f t="shared" si="78"/>
        <v>0</v>
      </c>
      <c r="Q168" s="80">
        <f t="shared" si="79"/>
        <v>0</v>
      </c>
      <c r="R168" s="80">
        <f t="shared" si="80"/>
        <v>0</v>
      </c>
      <c r="S168" s="80">
        <f t="shared" si="81"/>
        <v>0</v>
      </c>
      <c r="T168" s="80">
        <f t="shared" si="82"/>
        <v>0</v>
      </c>
      <c r="U168" s="80">
        <f t="shared" si="83"/>
        <v>0</v>
      </c>
      <c r="V168" s="80">
        <f t="shared" si="84"/>
        <v>0</v>
      </c>
      <c r="W168" s="80">
        <f t="shared" si="85"/>
        <v>0</v>
      </c>
      <c r="X168" s="80">
        <f t="shared" si="86"/>
        <v>0</v>
      </c>
      <c r="Y168" s="80">
        <f t="shared" si="87"/>
        <v>0</v>
      </c>
      <c r="Z168" s="80">
        <f t="shared" si="88"/>
        <v>0</v>
      </c>
      <c r="AA168" s="80">
        <f t="shared" si="89"/>
        <v>0</v>
      </c>
      <c r="AB168" s="80">
        <f t="shared" si="90"/>
        <v>0</v>
      </c>
      <c r="AC168" s="80">
        <f t="shared" si="91"/>
        <v>0</v>
      </c>
      <c r="AD168" s="80">
        <f t="shared" si="92"/>
        <v>0</v>
      </c>
      <c r="AE168" s="80">
        <f t="shared" si="93"/>
        <v>0</v>
      </c>
      <c r="AF168" s="80">
        <f t="shared" si="94"/>
        <v>0</v>
      </c>
      <c r="AG168" s="80">
        <f t="shared" ref="AG168:AG212" si="95">AG$135*$A138</f>
        <v>0</v>
      </c>
      <c r="AH168" s="80">
        <f>AH$135*$A137</f>
        <v>0</v>
      </c>
      <c r="AI168" s="80"/>
      <c r="AJ168" s="80"/>
      <c r="AK168" s="80"/>
      <c r="AL168" s="80"/>
      <c r="AM168" s="80"/>
      <c r="AN168" s="80"/>
      <c r="AO168" s="80"/>
      <c r="AP168" s="80"/>
      <c r="AQ168" s="80"/>
      <c r="AS168" s="72"/>
      <c r="AT168" s="72"/>
      <c r="AU168" s="72"/>
      <c r="AV168" s="72"/>
      <c r="AW168" s="72"/>
      <c r="AX168" s="72"/>
      <c r="AY168" s="72"/>
      <c r="AZ168" s="72"/>
      <c r="BA168" s="72"/>
      <c r="CA168" s="72">
        <f t="shared" si="62"/>
        <v>0</v>
      </c>
      <c r="CC168" s="145">
        <v>3.1629999999999998E-2</v>
      </c>
      <c r="CD168" s="145">
        <v>0</v>
      </c>
      <c r="CE168" s="145">
        <v>0</v>
      </c>
      <c r="CF168" s="145">
        <v>0</v>
      </c>
    </row>
    <row r="169" spans="1:84">
      <c r="A169" s="143">
        <f t="shared" si="63"/>
        <v>0</v>
      </c>
      <c r="B169" s="72">
        <f t="shared" si="64"/>
        <v>33</v>
      </c>
      <c r="C169" s="144">
        <f t="shared" si="65"/>
        <v>0</v>
      </c>
      <c r="D169" s="76">
        <f t="shared" si="66"/>
        <v>0</v>
      </c>
      <c r="E169" s="80">
        <f t="shared" si="67"/>
        <v>0</v>
      </c>
      <c r="F169" s="80">
        <f t="shared" si="68"/>
        <v>0</v>
      </c>
      <c r="G169" s="80">
        <f t="shared" si="69"/>
        <v>0</v>
      </c>
      <c r="H169" s="80">
        <f t="shared" si="70"/>
        <v>0</v>
      </c>
      <c r="I169" s="76">
        <f t="shared" si="71"/>
        <v>0</v>
      </c>
      <c r="J169" s="80">
        <f t="shared" si="72"/>
        <v>0</v>
      </c>
      <c r="K169" s="80">
        <f t="shared" si="73"/>
        <v>0</v>
      </c>
      <c r="L169" s="80">
        <f t="shared" si="74"/>
        <v>0</v>
      </c>
      <c r="M169" s="80">
        <f t="shared" si="75"/>
        <v>0</v>
      </c>
      <c r="N169" s="80">
        <f t="shared" si="76"/>
        <v>0</v>
      </c>
      <c r="O169" s="80">
        <f t="shared" si="77"/>
        <v>0</v>
      </c>
      <c r="P169" s="80">
        <f t="shared" si="78"/>
        <v>0</v>
      </c>
      <c r="Q169" s="80">
        <f t="shared" si="79"/>
        <v>0</v>
      </c>
      <c r="R169" s="80">
        <f t="shared" si="80"/>
        <v>0</v>
      </c>
      <c r="S169" s="80">
        <f t="shared" si="81"/>
        <v>0</v>
      </c>
      <c r="T169" s="80">
        <f t="shared" si="82"/>
        <v>0</v>
      </c>
      <c r="U169" s="80">
        <f t="shared" si="83"/>
        <v>0</v>
      </c>
      <c r="V169" s="80">
        <f t="shared" si="84"/>
        <v>0</v>
      </c>
      <c r="W169" s="80">
        <f t="shared" si="85"/>
        <v>0</v>
      </c>
      <c r="X169" s="80">
        <f t="shared" si="86"/>
        <v>0</v>
      </c>
      <c r="Y169" s="80">
        <f t="shared" si="87"/>
        <v>0</v>
      </c>
      <c r="Z169" s="80">
        <f t="shared" si="88"/>
        <v>0</v>
      </c>
      <c r="AA169" s="80">
        <f t="shared" si="89"/>
        <v>0</v>
      </c>
      <c r="AB169" s="80">
        <f t="shared" si="90"/>
        <v>0</v>
      </c>
      <c r="AC169" s="80">
        <f t="shared" si="91"/>
        <v>0</v>
      </c>
      <c r="AD169" s="80">
        <f t="shared" si="92"/>
        <v>0</v>
      </c>
      <c r="AE169" s="80">
        <f t="shared" si="93"/>
        <v>0</v>
      </c>
      <c r="AF169" s="80">
        <f t="shared" si="94"/>
        <v>0</v>
      </c>
      <c r="AG169" s="80">
        <f t="shared" si="95"/>
        <v>0</v>
      </c>
      <c r="AH169" s="80">
        <f t="shared" ref="AH169:AH212" si="96">AH$135*$A138</f>
        <v>0</v>
      </c>
      <c r="AI169" s="80">
        <f>AI$135*$A137</f>
        <v>0</v>
      </c>
      <c r="AJ169" s="80"/>
      <c r="AK169" s="80"/>
      <c r="AL169" s="80"/>
      <c r="AM169" s="80"/>
      <c r="AN169" s="80"/>
      <c r="AO169" s="80"/>
      <c r="AP169" s="80"/>
      <c r="AQ169" s="80"/>
      <c r="AS169" s="72"/>
      <c r="AT169" s="72"/>
      <c r="AU169" s="72"/>
      <c r="AV169" s="72"/>
      <c r="AW169" s="72"/>
      <c r="AX169" s="72"/>
      <c r="AY169" s="72"/>
      <c r="AZ169" s="72"/>
      <c r="BA169" s="72"/>
      <c r="CA169" s="72">
        <f t="shared" si="62"/>
        <v>0</v>
      </c>
    </row>
    <row r="170" spans="1:84">
      <c r="A170" s="143">
        <f t="shared" si="63"/>
        <v>0</v>
      </c>
      <c r="B170" s="72">
        <f t="shared" si="64"/>
        <v>34</v>
      </c>
      <c r="C170" s="144">
        <f t="shared" si="65"/>
        <v>0</v>
      </c>
      <c r="D170" s="76">
        <f t="shared" si="66"/>
        <v>0</v>
      </c>
      <c r="E170" s="80">
        <f t="shared" si="67"/>
        <v>0</v>
      </c>
      <c r="F170" s="80">
        <f t="shared" si="68"/>
        <v>0</v>
      </c>
      <c r="G170" s="80">
        <f t="shared" si="69"/>
        <v>0</v>
      </c>
      <c r="H170" s="80">
        <f t="shared" si="70"/>
        <v>0</v>
      </c>
      <c r="I170" s="76">
        <f t="shared" si="71"/>
        <v>0</v>
      </c>
      <c r="J170" s="80">
        <f t="shared" si="72"/>
        <v>0</v>
      </c>
      <c r="K170" s="80">
        <f t="shared" si="73"/>
        <v>0</v>
      </c>
      <c r="L170" s="80">
        <f t="shared" si="74"/>
        <v>0</v>
      </c>
      <c r="M170" s="80">
        <f t="shared" si="75"/>
        <v>0</v>
      </c>
      <c r="N170" s="80">
        <f t="shared" si="76"/>
        <v>0</v>
      </c>
      <c r="O170" s="80">
        <f t="shared" si="77"/>
        <v>0</v>
      </c>
      <c r="P170" s="80">
        <f t="shared" si="78"/>
        <v>0</v>
      </c>
      <c r="Q170" s="80">
        <f t="shared" si="79"/>
        <v>0</v>
      </c>
      <c r="R170" s="80">
        <f t="shared" si="80"/>
        <v>0</v>
      </c>
      <c r="S170" s="80">
        <f t="shared" si="81"/>
        <v>0</v>
      </c>
      <c r="T170" s="80">
        <f t="shared" si="82"/>
        <v>0</v>
      </c>
      <c r="U170" s="80">
        <f t="shared" si="83"/>
        <v>0</v>
      </c>
      <c r="V170" s="80">
        <f t="shared" si="84"/>
        <v>0</v>
      </c>
      <c r="W170" s="80">
        <f t="shared" si="85"/>
        <v>0</v>
      </c>
      <c r="X170" s="80">
        <f t="shared" si="86"/>
        <v>0</v>
      </c>
      <c r="Y170" s="80">
        <f t="shared" si="87"/>
        <v>0</v>
      </c>
      <c r="Z170" s="80">
        <f t="shared" si="88"/>
        <v>0</v>
      </c>
      <c r="AA170" s="80">
        <f t="shared" si="89"/>
        <v>0</v>
      </c>
      <c r="AB170" s="80">
        <f t="shared" si="90"/>
        <v>0</v>
      </c>
      <c r="AC170" s="80">
        <f t="shared" si="91"/>
        <v>0</v>
      </c>
      <c r="AD170" s="80">
        <f t="shared" si="92"/>
        <v>0</v>
      </c>
      <c r="AE170" s="80">
        <f t="shared" si="93"/>
        <v>0</v>
      </c>
      <c r="AF170" s="80">
        <f t="shared" si="94"/>
        <v>0</v>
      </c>
      <c r="AG170" s="80">
        <f t="shared" si="95"/>
        <v>0</v>
      </c>
      <c r="AH170" s="80">
        <f t="shared" si="96"/>
        <v>0</v>
      </c>
      <c r="AI170" s="80">
        <f t="shared" ref="AI170:AI212" si="97">AI$135*$A138</f>
        <v>0</v>
      </c>
      <c r="AJ170" s="80">
        <f>AJ$135*$A137</f>
        <v>0</v>
      </c>
      <c r="AK170" s="80"/>
      <c r="AL170" s="80"/>
      <c r="AM170" s="80"/>
      <c r="AN170" s="80"/>
      <c r="AO170" s="80"/>
      <c r="AP170" s="80"/>
      <c r="AQ170" s="80"/>
      <c r="AS170" s="72"/>
      <c r="AT170" s="72"/>
      <c r="AU170" s="72"/>
      <c r="AV170" s="72"/>
      <c r="AW170" s="72"/>
      <c r="AX170" s="72"/>
      <c r="AY170" s="72"/>
      <c r="AZ170" s="72"/>
      <c r="BA170" s="72"/>
      <c r="CA170" s="72">
        <f t="shared" si="62"/>
        <v>0</v>
      </c>
    </row>
    <row r="171" spans="1:84">
      <c r="A171" s="143">
        <f t="shared" si="63"/>
        <v>0</v>
      </c>
      <c r="B171" s="72">
        <f t="shared" si="64"/>
        <v>35</v>
      </c>
      <c r="C171" s="144">
        <f t="shared" si="65"/>
        <v>0</v>
      </c>
      <c r="D171" s="76">
        <f t="shared" si="66"/>
        <v>0</v>
      </c>
      <c r="E171" s="80">
        <f t="shared" si="67"/>
        <v>0</v>
      </c>
      <c r="F171" s="80">
        <f t="shared" si="68"/>
        <v>0</v>
      </c>
      <c r="G171" s="80">
        <f t="shared" si="69"/>
        <v>0</v>
      </c>
      <c r="H171" s="80">
        <f t="shared" si="70"/>
        <v>0</v>
      </c>
      <c r="I171" s="76">
        <f t="shared" si="71"/>
        <v>0</v>
      </c>
      <c r="J171" s="80">
        <f t="shared" si="72"/>
        <v>0</v>
      </c>
      <c r="K171" s="80">
        <f t="shared" si="73"/>
        <v>0</v>
      </c>
      <c r="L171" s="80">
        <f t="shared" si="74"/>
        <v>0</v>
      </c>
      <c r="M171" s="80">
        <f t="shared" si="75"/>
        <v>0</v>
      </c>
      <c r="N171" s="80">
        <f t="shared" si="76"/>
        <v>0</v>
      </c>
      <c r="O171" s="80">
        <f t="shared" si="77"/>
        <v>0</v>
      </c>
      <c r="P171" s="80">
        <f t="shared" si="78"/>
        <v>0</v>
      </c>
      <c r="Q171" s="80">
        <f t="shared" si="79"/>
        <v>0</v>
      </c>
      <c r="R171" s="80">
        <f t="shared" si="80"/>
        <v>0</v>
      </c>
      <c r="S171" s="80">
        <f t="shared" si="81"/>
        <v>0</v>
      </c>
      <c r="T171" s="80">
        <f t="shared" si="82"/>
        <v>0</v>
      </c>
      <c r="U171" s="80">
        <f t="shared" si="83"/>
        <v>0</v>
      </c>
      <c r="V171" s="80">
        <f t="shared" si="84"/>
        <v>0</v>
      </c>
      <c r="W171" s="80">
        <f t="shared" si="85"/>
        <v>0</v>
      </c>
      <c r="X171" s="80">
        <f t="shared" si="86"/>
        <v>0</v>
      </c>
      <c r="Y171" s="80">
        <f t="shared" si="87"/>
        <v>0</v>
      </c>
      <c r="Z171" s="80">
        <f t="shared" si="88"/>
        <v>0</v>
      </c>
      <c r="AA171" s="80">
        <f t="shared" si="89"/>
        <v>0</v>
      </c>
      <c r="AB171" s="80">
        <f t="shared" si="90"/>
        <v>0</v>
      </c>
      <c r="AC171" s="80">
        <f t="shared" si="91"/>
        <v>0</v>
      </c>
      <c r="AD171" s="80">
        <f t="shared" si="92"/>
        <v>0</v>
      </c>
      <c r="AE171" s="80">
        <f t="shared" si="93"/>
        <v>0</v>
      </c>
      <c r="AF171" s="80">
        <f t="shared" si="94"/>
        <v>0</v>
      </c>
      <c r="AG171" s="80">
        <f t="shared" si="95"/>
        <v>0</v>
      </c>
      <c r="AH171" s="80">
        <f t="shared" si="96"/>
        <v>0</v>
      </c>
      <c r="AI171" s="80">
        <f t="shared" si="97"/>
        <v>0</v>
      </c>
      <c r="AJ171" s="80">
        <f t="shared" ref="AJ171:AJ212" si="98">AJ$135*$A138</f>
        <v>0</v>
      </c>
      <c r="AK171" s="80">
        <f>AK$135*$A137</f>
        <v>0</v>
      </c>
      <c r="AL171" s="80"/>
      <c r="AM171" s="80"/>
      <c r="AN171" s="80"/>
      <c r="AO171" s="80"/>
      <c r="AP171" s="80"/>
      <c r="AQ171" s="80"/>
      <c r="AS171" s="72"/>
      <c r="AT171" s="72"/>
      <c r="AU171" s="72"/>
      <c r="AV171" s="72"/>
      <c r="AW171" s="72"/>
      <c r="AX171" s="72"/>
      <c r="AY171" s="72"/>
      <c r="AZ171" s="72"/>
      <c r="BA171" s="72"/>
      <c r="CA171" s="72">
        <f t="shared" si="62"/>
        <v>0</v>
      </c>
    </row>
    <row r="172" spans="1:84">
      <c r="A172" s="143">
        <f t="shared" si="63"/>
        <v>0</v>
      </c>
      <c r="B172" s="72">
        <f t="shared" si="64"/>
        <v>36</v>
      </c>
      <c r="C172" s="144">
        <f t="shared" si="65"/>
        <v>0</v>
      </c>
      <c r="D172" s="76">
        <f t="shared" si="66"/>
        <v>0</v>
      </c>
      <c r="E172" s="80">
        <f t="shared" si="67"/>
        <v>0</v>
      </c>
      <c r="F172" s="80">
        <f t="shared" si="68"/>
        <v>0</v>
      </c>
      <c r="G172" s="80">
        <f t="shared" si="69"/>
        <v>0</v>
      </c>
      <c r="H172" s="80">
        <f t="shared" si="70"/>
        <v>0</v>
      </c>
      <c r="I172" s="76">
        <f t="shared" si="71"/>
        <v>0</v>
      </c>
      <c r="J172" s="80">
        <f t="shared" si="72"/>
        <v>0</v>
      </c>
      <c r="K172" s="80">
        <f t="shared" si="73"/>
        <v>0</v>
      </c>
      <c r="L172" s="80">
        <f t="shared" si="74"/>
        <v>0</v>
      </c>
      <c r="M172" s="80">
        <f t="shared" si="75"/>
        <v>0</v>
      </c>
      <c r="N172" s="80">
        <f t="shared" si="76"/>
        <v>0</v>
      </c>
      <c r="O172" s="80">
        <f t="shared" si="77"/>
        <v>0</v>
      </c>
      <c r="P172" s="80">
        <f t="shared" si="78"/>
        <v>0</v>
      </c>
      <c r="Q172" s="80">
        <f t="shared" si="79"/>
        <v>0</v>
      </c>
      <c r="R172" s="80">
        <f t="shared" si="80"/>
        <v>0</v>
      </c>
      <c r="S172" s="80">
        <f t="shared" si="81"/>
        <v>0</v>
      </c>
      <c r="T172" s="80">
        <f t="shared" si="82"/>
        <v>0</v>
      </c>
      <c r="U172" s="80">
        <f t="shared" si="83"/>
        <v>0</v>
      </c>
      <c r="V172" s="80">
        <f t="shared" si="84"/>
        <v>0</v>
      </c>
      <c r="W172" s="80">
        <f t="shared" si="85"/>
        <v>0</v>
      </c>
      <c r="X172" s="80">
        <f t="shared" si="86"/>
        <v>0</v>
      </c>
      <c r="Y172" s="80">
        <f t="shared" si="87"/>
        <v>0</v>
      </c>
      <c r="Z172" s="80">
        <f t="shared" si="88"/>
        <v>0</v>
      </c>
      <c r="AA172" s="80">
        <f t="shared" si="89"/>
        <v>0</v>
      </c>
      <c r="AB172" s="80">
        <f t="shared" si="90"/>
        <v>0</v>
      </c>
      <c r="AC172" s="80">
        <f t="shared" si="91"/>
        <v>0</v>
      </c>
      <c r="AD172" s="80">
        <f t="shared" si="92"/>
        <v>0</v>
      </c>
      <c r="AE172" s="80">
        <f t="shared" si="93"/>
        <v>0</v>
      </c>
      <c r="AF172" s="80">
        <f t="shared" si="94"/>
        <v>0</v>
      </c>
      <c r="AG172" s="80">
        <f t="shared" si="95"/>
        <v>0</v>
      </c>
      <c r="AH172" s="80">
        <f t="shared" si="96"/>
        <v>0</v>
      </c>
      <c r="AI172" s="80">
        <f t="shared" si="97"/>
        <v>0</v>
      </c>
      <c r="AJ172" s="80">
        <f t="shared" si="98"/>
        <v>0</v>
      </c>
      <c r="AK172" s="80">
        <f t="shared" ref="AK172:AK212" si="99">AK$135*$A138</f>
        <v>0</v>
      </c>
      <c r="AL172" s="80">
        <f>AL$135*$A137</f>
        <v>0</v>
      </c>
      <c r="AM172" s="80"/>
      <c r="AN172" s="80"/>
      <c r="AO172" s="80"/>
      <c r="AP172" s="80"/>
      <c r="AQ172" s="80"/>
      <c r="AS172" s="72"/>
      <c r="AT172" s="72"/>
      <c r="AU172" s="72"/>
      <c r="AV172" s="72"/>
      <c r="AW172" s="72"/>
      <c r="AX172" s="72"/>
      <c r="AY172" s="72"/>
      <c r="AZ172" s="72"/>
      <c r="BA172" s="72"/>
      <c r="CA172" s="72">
        <f t="shared" si="62"/>
        <v>0</v>
      </c>
    </row>
    <row r="173" spans="1:84">
      <c r="A173" s="143">
        <f t="shared" si="63"/>
        <v>0</v>
      </c>
      <c r="B173" s="72">
        <f t="shared" si="64"/>
        <v>37</v>
      </c>
      <c r="C173" s="144">
        <f t="shared" si="65"/>
        <v>0</v>
      </c>
      <c r="D173" s="76">
        <f t="shared" si="66"/>
        <v>0</v>
      </c>
      <c r="E173" s="80">
        <f t="shared" si="67"/>
        <v>0</v>
      </c>
      <c r="F173" s="80">
        <f t="shared" si="68"/>
        <v>0</v>
      </c>
      <c r="G173" s="80">
        <f t="shared" si="69"/>
        <v>0</v>
      </c>
      <c r="H173" s="80">
        <f t="shared" si="70"/>
        <v>0</v>
      </c>
      <c r="I173" s="76">
        <f t="shared" si="71"/>
        <v>0</v>
      </c>
      <c r="J173" s="80">
        <f t="shared" si="72"/>
        <v>0</v>
      </c>
      <c r="K173" s="80">
        <f t="shared" si="73"/>
        <v>0</v>
      </c>
      <c r="L173" s="80">
        <f t="shared" si="74"/>
        <v>0</v>
      </c>
      <c r="M173" s="80">
        <f t="shared" si="75"/>
        <v>0</v>
      </c>
      <c r="N173" s="80">
        <f t="shared" si="76"/>
        <v>0</v>
      </c>
      <c r="O173" s="80">
        <f t="shared" si="77"/>
        <v>0</v>
      </c>
      <c r="P173" s="80">
        <f t="shared" si="78"/>
        <v>0</v>
      </c>
      <c r="Q173" s="80">
        <f t="shared" si="79"/>
        <v>0</v>
      </c>
      <c r="R173" s="80">
        <f t="shared" si="80"/>
        <v>0</v>
      </c>
      <c r="S173" s="80">
        <f t="shared" si="81"/>
        <v>0</v>
      </c>
      <c r="T173" s="80">
        <f t="shared" si="82"/>
        <v>0</v>
      </c>
      <c r="U173" s="80">
        <f t="shared" si="83"/>
        <v>0</v>
      </c>
      <c r="V173" s="80">
        <f t="shared" si="84"/>
        <v>0</v>
      </c>
      <c r="W173" s="80">
        <f t="shared" si="85"/>
        <v>0</v>
      </c>
      <c r="X173" s="80">
        <f t="shared" si="86"/>
        <v>0</v>
      </c>
      <c r="Y173" s="80">
        <f t="shared" si="87"/>
        <v>0</v>
      </c>
      <c r="Z173" s="80">
        <f t="shared" si="88"/>
        <v>0</v>
      </c>
      <c r="AA173" s="80">
        <f t="shared" si="89"/>
        <v>0</v>
      </c>
      <c r="AB173" s="80">
        <f t="shared" si="90"/>
        <v>0</v>
      </c>
      <c r="AC173" s="80">
        <f t="shared" si="91"/>
        <v>0</v>
      </c>
      <c r="AD173" s="80">
        <f t="shared" si="92"/>
        <v>0</v>
      </c>
      <c r="AE173" s="80">
        <f t="shared" si="93"/>
        <v>0</v>
      </c>
      <c r="AF173" s="80">
        <f t="shared" si="94"/>
        <v>0</v>
      </c>
      <c r="AG173" s="80">
        <f t="shared" si="95"/>
        <v>0</v>
      </c>
      <c r="AH173" s="80">
        <f t="shared" si="96"/>
        <v>0</v>
      </c>
      <c r="AI173" s="80">
        <f t="shared" si="97"/>
        <v>0</v>
      </c>
      <c r="AJ173" s="80">
        <f t="shared" si="98"/>
        <v>0</v>
      </c>
      <c r="AK173" s="80">
        <f t="shared" si="99"/>
        <v>0</v>
      </c>
      <c r="AL173" s="80">
        <f t="shared" ref="AL173:AL212" si="100">AL$135*$A138</f>
        <v>0</v>
      </c>
      <c r="AM173" s="80">
        <f>AM$135*$A137</f>
        <v>0</v>
      </c>
      <c r="AN173" s="80"/>
      <c r="AO173" s="80"/>
      <c r="AP173" s="80"/>
      <c r="AQ173" s="80"/>
      <c r="AS173" s="72"/>
      <c r="AT173" s="72"/>
      <c r="AU173" s="72"/>
      <c r="AV173" s="72"/>
      <c r="AW173" s="72"/>
      <c r="AX173" s="72"/>
      <c r="AY173" s="72"/>
      <c r="AZ173" s="72"/>
      <c r="BA173" s="72"/>
      <c r="CA173" s="72">
        <f t="shared" si="62"/>
        <v>0</v>
      </c>
    </row>
    <row r="174" spans="1:84">
      <c r="A174" s="143">
        <f t="shared" si="63"/>
        <v>0</v>
      </c>
      <c r="B174" s="72">
        <f t="shared" si="64"/>
        <v>38</v>
      </c>
      <c r="C174" s="144">
        <f t="shared" si="65"/>
        <v>0</v>
      </c>
      <c r="D174" s="76">
        <f t="shared" si="66"/>
        <v>0</v>
      </c>
      <c r="E174" s="80">
        <f t="shared" si="67"/>
        <v>0</v>
      </c>
      <c r="F174" s="80">
        <f t="shared" si="68"/>
        <v>0</v>
      </c>
      <c r="G174" s="80">
        <f t="shared" si="69"/>
        <v>0</v>
      </c>
      <c r="H174" s="80">
        <f t="shared" si="70"/>
        <v>0</v>
      </c>
      <c r="I174" s="76">
        <f t="shared" si="71"/>
        <v>0</v>
      </c>
      <c r="J174" s="80">
        <f t="shared" si="72"/>
        <v>0</v>
      </c>
      <c r="K174" s="80">
        <f t="shared" si="73"/>
        <v>0</v>
      </c>
      <c r="L174" s="80">
        <f t="shared" si="74"/>
        <v>0</v>
      </c>
      <c r="M174" s="80">
        <f t="shared" si="75"/>
        <v>0</v>
      </c>
      <c r="N174" s="80">
        <f t="shared" si="76"/>
        <v>0</v>
      </c>
      <c r="O174" s="80">
        <f t="shared" si="77"/>
        <v>0</v>
      </c>
      <c r="P174" s="80">
        <f t="shared" si="78"/>
        <v>0</v>
      </c>
      <c r="Q174" s="80">
        <f t="shared" si="79"/>
        <v>0</v>
      </c>
      <c r="R174" s="80">
        <f t="shared" si="80"/>
        <v>0</v>
      </c>
      <c r="S174" s="80">
        <f t="shared" si="81"/>
        <v>0</v>
      </c>
      <c r="T174" s="80">
        <f t="shared" si="82"/>
        <v>0</v>
      </c>
      <c r="U174" s="80">
        <f t="shared" si="83"/>
        <v>0</v>
      </c>
      <c r="V174" s="80">
        <f t="shared" si="84"/>
        <v>0</v>
      </c>
      <c r="W174" s="80">
        <f t="shared" si="85"/>
        <v>0</v>
      </c>
      <c r="X174" s="80">
        <f t="shared" si="86"/>
        <v>0</v>
      </c>
      <c r="Y174" s="80">
        <f t="shared" si="87"/>
        <v>0</v>
      </c>
      <c r="Z174" s="80">
        <f t="shared" si="88"/>
        <v>0</v>
      </c>
      <c r="AA174" s="80">
        <f t="shared" si="89"/>
        <v>0</v>
      </c>
      <c r="AB174" s="80">
        <f t="shared" si="90"/>
        <v>0</v>
      </c>
      <c r="AC174" s="80">
        <f t="shared" si="91"/>
        <v>0</v>
      </c>
      <c r="AD174" s="80">
        <f t="shared" si="92"/>
        <v>0</v>
      </c>
      <c r="AE174" s="80">
        <f t="shared" si="93"/>
        <v>0</v>
      </c>
      <c r="AF174" s="80">
        <f t="shared" si="94"/>
        <v>0</v>
      </c>
      <c r="AG174" s="80">
        <f t="shared" si="95"/>
        <v>0</v>
      </c>
      <c r="AH174" s="80">
        <f t="shared" si="96"/>
        <v>0</v>
      </c>
      <c r="AI174" s="80">
        <f t="shared" si="97"/>
        <v>0</v>
      </c>
      <c r="AJ174" s="80">
        <f t="shared" si="98"/>
        <v>0</v>
      </c>
      <c r="AK174" s="80">
        <f t="shared" si="99"/>
        <v>0</v>
      </c>
      <c r="AL174" s="80">
        <f t="shared" si="100"/>
        <v>0</v>
      </c>
      <c r="AM174" s="80">
        <f t="shared" ref="AM174:AM212" si="101">AM$135*$A138</f>
        <v>0</v>
      </c>
      <c r="AN174" s="80">
        <f>AN$135*$A137</f>
        <v>0</v>
      </c>
      <c r="AO174" s="80"/>
      <c r="AP174" s="80"/>
      <c r="AQ174" s="80"/>
      <c r="AS174" s="72"/>
      <c r="AT174" s="72"/>
      <c r="AU174" s="72"/>
      <c r="AV174" s="72"/>
      <c r="AW174" s="72"/>
      <c r="AX174" s="72"/>
      <c r="AY174" s="72"/>
      <c r="AZ174" s="72"/>
      <c r="BA174" s="72"/>
      <c r="CA174" s="72">
        <f t="shared" si="62"/>
        <v>0</v>
      </c>
    </row>
    <row r="175" spans="1:84">
      <c r="A175" s="143">
        <f t="shared" si="63"/>
        <v>0</v>
      </c>
      <c r="B175" s="72">
        <f t="shared" si="64"/>
        <v>39</v>
      </c>
      <c r="C175" s="144">
        <f t="shared" si="65"/>
        <v>0</v>
      </c>
      <c r="D175" s="76">
        <f t="shared" si="66"/>
        <v>0</v>
      </c>
      <c r="E175" s="80">
        <f t="shared" si="67"/>
        <v>0</v>
      </c>
      <c r="F175" s="80">
        <f t="shared" si="68"/>
        <v>0</v>
      </c>
      <c r="G175" s="80">
        <f t="shared" si="69"/>
        <v>0</v>
      </c>
      <c r="H175" s="80">
        <f t="shared" si="70"/>
        <v>0</v>
      </c>
      <c r="I175" s="76">
        <f t="shared" si="71"/>
        <v>0</v>
      </c>
      <c r="J175" s="80">
        <f t="shared" si="72"/>
        <v>0</v>
      </c>
      <c r="K175" s="80">
        <f t="shared" si="73"/>
        <v>0</v>
      </c>
      <c r="L175" s="80">
        <f t="shared" si="74"/>
        <v>0</v>
      </c>
      <c r="M175" s="80">
        <f t="shared" si="75"/>
        <v>0</v>
      </c>
      <c r="N175" s="80">
        <f t="shared" si="76"/>
        <v>0</v>
      </c>
      <c r="O175" s="80">
        <f t="shared" si="77"/>
        <v>0</v>
      </c>
      <c r="P175" s="80">
        <f t="shared" si="78"/>
        <v>0</v>
      </c>
      <c r="Q175" s="80">
        <f t="shared" si="79"/>
        <v>0</v>
      </c>
      <c r="R175" s="80">
        <f t="shared" si="80"/>
        <v>0</v>
      </c>
      <c r="S175" s="80">
        <f t="shared" si="81"/>
        <v>0</v>
      </c>
      <c r="T175" s="80">
        <f t="shared" si="82"/>
        <v>0</v>
      </c>
      <c r="U175" s="80">
        <f t="shared" si="83"/>
        <v>0</v>
      </c>
      <c r="V175" s="80">
        <f t="shared" si="84"/>
        <v>0</v>
      </c>
      <c r="W175" s="80">
        <f t="shared" si="85"/>
        <v>0</v>
      </c>
      <c r="X175" s="80">
        <f t="shared" si="86"/>
        <v>0</v>
      </c>
      <c r="Y175" s="80">
        <f t="shared" si="87"/>
        <v>0</v>
      </c>
      <c r="Z175" s="80">
        <f t="shared" si="88"/>
        <v>0</v>
      </c>
      <c r="AA175" s="80">
        <f t="shared" si="89"/>
        <v>0</v>
      </c>
      <c r="AB175" s="80">
        <f t="shared" si="90"/>
        <v>0</v>
      </c>
      <c r="AC175" s="80">
        <f t="shared" si="91"/>
        <v>0</v>
      </c>
      <c r="AD175" s="80">
        <f t="shared" si="92"/>
        <v>0</v>
      </c>
      <c r="AE175" s="80">
        <f t="shared" si="93"/>
        <v>0</v>
      </c>
      <c r="AF175" s="80">
        <f t="shared" si="94"/>
        <v>0</v>
      </c>
      <c r="AG175" s="80">
        <f t="shared" si="95"/>
        <v>0</v>
      </c>
      <c r="AH175" s="80">
        <f t="shared" si="96"/>
        <v>0</v>
      </c>
      <c r="AI175" s="80">
        <f t="shared" si="97"/>
        <v>0</v>
      </c>
      <c r="AJ175" s="80">
        <f t="shared" si="98"/>
        <v>0</v>
      </c>
      <c r="AK175" s="80">
        <f t="shared" si="99"/>
        <v>0</v>
      </c>
      <c r="AL175" s="80">
        <f t="shared" si="100"/>
        <v>0</v>
      </c>
      <c r="AM175" s="80">
        <f t="shared" si="101"/>
        <v>0</v>
      </c>
      <c r="AN175" s="80">
        <f t="shared" ref="AN175:AN212" si="102">AN$135*$A138</f>
        <v>0</v>
      </c>
      <c r="AO175" s="80">
        <f>AO$135*$A137</f>
        <v>0</v>
      </c>
      <c r="AP175" s="80"/>
      <c r="AQ175" s="80"/>
      <c r="AS175" s="72"/>
      <c r="AT175" s="72"/>
      <c r="AU175" s="72"/>
      <c r="AV175" s="72"/>
      <c r="AW175" s="72"/>
      <c r="AX175" s="72"/>
      <c r="AY175" s="72"/>
      <c r="AZ175" s="72"/>
      <c r="BA175" s="72"/>
      <c r="CA175" s="72">
        <f t="shared" si="62"/>
        <v>0</v>
      </c>
    </row>
    <row r="176" spans="1:84">
      <c r="A176" s="143">
        <f t="shared" si="63"/>
        <v>0</v>
      </c>
      <c r="B176" s="72">
        <f t="shared" si="64"/>
        <v>40</v>
      </c>
      <c r="C176" s="144">
        <f t="shared" si="65"/>
        <v>0</v>
      </c>
      <c r="D176" s="76">
        <f t="shared" si="66"/>
        <v>0</v>
      </c>
      <c r="E176" s="80">
        <f t="shared" si="67"/>
        <v>0</v>
      </c>
      <c r="F176" s="80">
        <f t="shared" si="68"/>
        <v>0</v>
      </c>
      <c r="G176" s="80">
        <f t="shared" si="69"/>
        <v>0</v>
      </c>
      <c r="H176" s="80">
        <f t="shared" si="70"/>
        <v>0</v>
      </c>
      <c r="I176" s="76">
        <f t="shared" si="71"/>
        <v>0</v>
      </c>
      <c r="J176" s="80">
        <f t="shared" si="72"/>
        <v>0</v>
      </c>
      <c r="K176" s="80">
        <f t="shared" si="73"/>
        <v>0</v>
      </c>
      <c r="L176" s="80">
        <f t="shared" si="74"/>
        <v>0</v>
      </c>
      <c r="M176" s="80">
        <f t="shared" si="75"/>
        <v>0</v>
      </c>
      <c r="N176" s="80">
        <f t="shared" si="76"/>
        <v>0</v>
      </c>
      <c r="O176" s="80">
        <f t="shared" si="77"/>
        <v>0</v>
      </c>
      <c r="P176" s="80">
        <f t="shared" si="78"/>
        <v>0</v>
      </c>
      <c r="Q176" s="80">
        <f t="shared" si="79"/>
        <v>0</v>
      </c>
      <c r="R176" s="80">
        <f t="shared" si="80"/>
        <v>0</v>
      </c>
      <c r="S176" s="80">
        <f t="shared" si="81"/>
        <v>0</v>
      </c>
      <c r="T176" s="80">
        <f t="shared" si="82"/>
        <v>0</v>
      </c>
      <c r="U176" s="80">
        <f t="shared" si="83"/>
        <v>0</v>
      </c>
      <c r="V176" s="80">
        <f t="shared" si="84"/>
        <v>0</v>
      </c>
      <c r="W176" s="80">
        <f t="shared" si="85"/>
        <v>0</v>
      </c>
      <c r="X176" s="80">
        <f t="shared" si="86"/>
        <v>0</v>
      </c>
      <c r="Y176" s="80">
        <f t="shared" si="87"/>
        <v>0</v>
      </c>
      <c r="Z176" s="80">
        <f t="shared" si="88"/>
        <v>0</v>
      </c>
      <c r="AA176" s="80">
        <f t="shared" si="89"/>
        <v>0</v>
      </c>
      <c r="AB176" s="80">
        <f t="shared" si="90"/>
        <v>0</v>
      </c>
      <c r="AC176" s="80">
        <f t="shared" si="91"/>
        <v>0</v>
      </c>
      <c r="AD176" s="80">
        <f t="shared" si="92"/>
        <v>0</v>
      </c>
      <c r="AE176" s="80">
        <f t="shared" si="93"/>
        <v>0</v>
      </c>
      <c r="AF176" s="80">
        <f t="shared" si="94"/>
        <v>0</v>
      </c>
      <c r="AG176" s="80">
        <f t="shared" si="95"/>
        <v>0</v>
      </c>
      <c r="AH176" s="80">
        <f t="shared" si="96"/>
        <v>0</v>
      </c>
      <c r="AI176" s="80">
        <f t="shared" si="97"/>
        <v>0</v>
      </c>
      <c r="AJ176" s="80">
        <f t="shared" si="98"/>
        <v>0</v>
      </c>
      <c r="AK176" s="80">
        <f t="shared" si="99"/>
        <v>0</v>
      </c>
      <c r="AL176" s="80">
        <f t="shared" si="100"/>
        <v>0</v>
      </c>
      <c r="AM176" s="80">
        <f t="shared" si="101"/>
        <v>0</v>
      </c>
      <c r="AN176" s="80">
        <f t="shared" si="102"/>
        <v>0</v>
      </c>
      <c r="AO176" s="80">
        <f t="shared" ref="AO176:AO212" si="103">AO$135*$A138</f>
        <v>0</v>
      </c>
      <c r="AP176" s="80">
        <f>AP$135*$A137</f>
        <v>0</v>
      </c>
      <c r="AQ176" s="80"/>
      <c r="AS176" s="72"/>
      <c r="AT176" s="72"/>
      <c r="AU176" s="72"/>
      <c r="AV176" s="72"/>
      <c r="AW176" s="72"/>
      <c r="AX176" s="72"/>
      <c r="AY176" s="72"/>
      <c r="AZ176" s="72"/>
      <c r="BA176" s="72"/>
      <c r="CA176" s="72">
        <f t="shared" si="62"/>
        <v>0</v>
      </c>
    </row>
    <row r="177" spans="1:79">
      <c r="A177" s="143">
        <f t="shared" si="63"/>
        <v>0</v>
      </c>
      <c r="B177" s="72">
        <f t="shared" si="64"/>
        <v>41</v>
      </c>
      <c r="C177" s="144">
        <f t="shared" si="65"/>
        <v>0</v>
      </c>
      <c r="D177" s="76">
        <f t="shared" si="66"/>
        <v>0</v>
      </c>
      <c r="E177" s="80">
        <f t="shared" si="67"/>
        <v>0</v>
      </c>
      <c r="F177" s="80">
        <f t="shared" si="68"/>
        <v>0</v>
      </c>
      <c r="G177" s="80">
        <f t="shared" si="69"/>
        <v>0</v>
      </c>
      <c r="H177" s="80">
        <f t="shared" si="70"/>
        <v>0</v>
      </c>
      <c r="I177" s="76">
        <f t="shared" si="71"/>
        <v>0</v>
      </c>
      <c r="J177" s="80">
        <f t="shared" si="72"/>
        <v>0</v>
      </c>
      <c r="K177" s="80">
        <f t="shared" si="73"/>
        <v>0</v>
      </c>
      <c r="L177" s="80">
        <f t="shared" si="74"/>
        <v>0</v>
      </c>
      <c r="M177" s="80">
        <f t="shared" si="75"/>
        <v>0</v>
      </c>
      <c r="N177" s="80">
        <f t="shared" si="76"/>
        <v>0</v>
      </c>
      <c r="O177" s="80">
        <f t="shared" si="77"/>
        <v>0</v>
      </c>
      <c r="P177" s="80">
        <f t="shared" si="78"/>
        <v>0</v>
      </c>
      <c r="Q177" s="80">
        <f t="shared" si="79"/>
        <v>0</v>
      </c>
      <c r="R177" s="80">
        <f t="shared" si="80"/>
        <v>0</v>
      </c>
      <c r="S177" s="80">
        <f t="shared" si="81"/>
        <v>0</v>
      </c>
      <c r="T177" s="80">
        <f t="shared" si="82"/>
        <v>0</v>
      </c>
      <c r="U177" s="80">
        <f t="shared" si="83"/>
        <v>0</v>
      </c>
      <c r="V177" s="80">
        <f t="shared" si="84"/>
        <v>0</v>
      </c>
      <c r="W177" s="80">
        <f t="shared" si="85"/>
        <v>0</v>
      </c>
      <c r="X177" s="80">
        <f t="shared" si="86"/>
        <v>0</v>
      </c>
      <c r="Y177" s="80">
        <f t="shared" si="87"/>
        <v>0</v>
      </c>
      <c r="Z177" s="80">
        <f t="shared" si="88"/>
        <v>0</v>
      </c>
      <c r="AA177" s="80">
        <f t="shared" si="89"/>
        <v>0</v>
      </c>
      <c r="AB177" s="80">
        <f t="shared" si="90"/>
        <v>0</v>
      </c>
      <c r="AC177" s="80">
        <f t="shared" si="91"/>
        <v>0</v>
      </c>
      <c r="AD177" s="80">
        <f t="shared" si="92"/>
        <v>0</v>
      </c>
      <c r="AE177" s="80">
        <f t="shared" si="93"/>
        <v>0</v>
      </c>
      <c r="AF177" s="80">
        <f t="shared" si="94"/>
        <v>0</v>
      </c>
      <c r="AG177" s="80">
        <f t="shared" si="95"/>
        <v>0</v>
      </c>
      <c r="AH177" s="80">
        <f t="shared" si="96"/>
        <v>0</v>
      </c>
      <c r="AI177" s="80">
        <f t="shared" si="97"/>
        <v>0</v>
      </c>
      <c r="AJ177" s="80">
        <f t="shared" si="98"/>
        <v>0</v>
      </c>
      <c r="AK177" s="80">
        <f t="shared" si="99"/>
        <v>0</v>
      </c>
      <c r="AL177" s="80">
        <f t="shared" si="100"/>
        <v>0</v>
      </c>
      <c r="AM177" s="80">
        <f t="shared" si="101"/>
        <v>0</v>
      </c>
      <c r="AN177" s="80">
        <f t="shared" si="102"/>
        <v>0</v>
      </c>
      <c r="AO177" s="80">
        <f t="shared" si="103"/>
        <v>0</v>
      </c>
      <c r="AP177" s="80">
        <f t="shared" ref="AP177:AP212" si="104">AP$135*$A138</f>
        <v>0</v>
      </c>
      <c r="AQ177" s="80">
        <f>AQ$135*$A137</f>
        <v>0</v>
      </c>
      <c r="AS177" s="72"/>
      <c r="AT177" s="72"/>
      <c r="AU177" s="72"/>
      <c r="AV177" s="72"/>
      <c r="AW177" s="72"/>
      <c r="AX177" s="72"/>
      <c r="AY177" s="72"/>
      <c r="AZ177" s="72"/>
      <c r="BA177" s="72"/>
      <c r="CA177" s="72">
        <f t="shared" si="62"/>
        <v>0</v>
      </c>
    </row>
    <row r="178" spans="1:79">
      <c r="A178" s="143">
        <f t="shared" si="63"/>
        <v>0</v>
      </c>
      <c r="B178" s="72">
        <f t="shared" si="64"/>
        <v>42</v>
      </c>
      <c r="C178" s="144">
        <f t="shared" si="65"/>
        <v>0</v>
      </c>
      <c r="D178" s="76">
        <f t="shared" si="66"/>
        <v>0</v>
      </c>
      <c r="E178" s="80">
        <f t="shared" si="67"/>
        <v>0</v>
      </c>
      <c r="F178" s="80">
        <f t="shared" si="68"/>
        <v>0</v>
      </c>
      <c r="G178" s="80">
        <f t="shared" si="69"/>
        <v>0</v>
      </c>
      <c r="H178" s="80">
        <f t="shared" si="70"/>
        <v>0</v>
      </c>
      <c r="I178" s="76">
        <f t="shared" si="71"/>
        <v>0</v>
      </c>
      <c r="J178" s="80">
        <f t="shared" si="72"/>
        <v>0</v>
      </c>
      <c r="K178" s="80">
        <f t="shared" si="73"/>
        <v>0</v>
      </c>
      <c r="L178" s="80">
        <f t="shared" si="74"/>
        <v>0</v>
      </c>
      <c r="M178" s="80">
        <f t="shared" si="75"/>
        <v>0</v>
      </c>
      <c r="N178" s="80">
        <f t="shared" si="76"/>
        <v>0</v>
      </c>
      <c r="O178" s="80">
        <f t="shared" si="77"/>
        <v>0</v>
      </c>
      <c r="P178" s="80">
        <f t="shared" si="78"/>
        <v>0</v>
      </c>
      <c r="Q178" s="80">
        <f t="shared" si="79"/>
        <v>0</v>
      </c>
      <c r="R178" s="80">
        <f t="shared" si="80"/>
        <v>0</v>
      </c>
      <c r="S178" s="80">
        <f t="shared" si="81"/>
        <v>0</v>
      </c>
      <c r="T178" s="80">
        <f t="shared" si="82"/>
        <v>0</v>
      </c>
      <c r="U178" s="80">
        <f t="shared" si="83"/>
        <v>0</v>
      </c>
      <c r="V178" s="80">
        <f t="shared" si="84"/>
        <v>0</v>
      </c>
      <c r="W178" s="80">
        <f t="shared" si="85"/>
        <v>0</v>
      </c>
      <c r="X178" s="80">
        <f t="shared" si="86"/>
        <v>0</v>
      </c>
      <c r="Y178" s="80">
        <f t="shared" si="87"/>
        <v>0</v>
      </c>
      <c r="Z178" s="80">
        <f t="shared" si="88"/>
        <v>0</v>
      </c>
      <c r="AA178" s="80">
        <f t="shared" si="89"/>
        <v>0</v>
      </c>
      <c r="AB178" s="80">
        <f t="shared" si="90"/>
        <v>0</v>
      </c>
      <c r="AC178" s="80">
        <f t="shared" si="91"/>
        <v>0</v>
      </c>
      <c r="AD178" s="80">
        <f t="shared" si="92"/>
        <v>0</v>
      </c>
      <c r="AE178" s="80">
        <f t="shared" si="93"/>
        <v>0</v>
      </c>
      <c r="AF178" s="80">
        <f t="shared" si="94"/>
        <v>0</v>
      </c>
      <c r="AG178" s="80">
        <f t="shared" si="95"/>
        <v>0</v>
      </c>
      <c r="AH178" s="80">
        <f t="shared" si="96"/>
        <v>0</v>
      </c>
      <c r="AI178" s="80">
        <f t="shared" si="97"/>
        <v>0</v>
      </c>
      <c r="AJ178" s="80">
        <f t="shared" si="98"/>
        <v>0</v>
      </c>
      <c r="AK178" s="80">
        <f t="shared" si="99"/>
        <v>0</v>
      </c>
      <c r="AL178" s="80">
        <f t="shared" si="100"/>
        <v>0</v>
      </c>
      <c r="AM178" s="80">
        <f t="shared" si="101"/>
        <v>0</v>
      </c>
      <c r="AN178" s="80">
        <f t="shared" si="102"/>
        <v>0</v>
      </c>
      <c r="AO178" s="80">
        <f t="shared" si="103"/>
        <v>0</v>
      </c>
      <c r="AP178" s="80">
        <f t="shared" si="104"/>
        <v>0</v>
      </c>
      <c r="AQ178" s="80">
        <f t="shared" ref="AQ178:AQ212" si="105">AQ$135*$A138</f>
        <v>0</v>
      </c>
      <c r="AR178" s="76">
        <f>AR$135*$A137</f>
        <v>0</v>
      </c>
      <c r="AS178" s="72"/>
      <c r="AT178" s="72"/>
      <c r="AU178" s="72"/>
      <c r="AV178" s="72"/>
      <c r="AW178" s="72"/>
      <c r="AX178" s="72"/>
      <c r="AY178" s="72"/>
      <c r="AZ178" s="72"/>
      <c r="BA178" s="72"/>
      <c r="CA178" s="72">
        <f t="shared" si="62"/>
        <v>0</v>
      </c>
    </row>
    <row r="179" spans="1:79">
      <c r="A179" s="143">
        <f t="shared" si="63"/>
        <v>0</v>
      </c>
      <c r="B179" s="72">
        <f t="shared" si="64"/>
        <v>43</v>
      </c>
      <c r="C179" s="144">
        <f t="shared" si="65"/>
        <v>0</v>
      </c>
      <c r="D179" s="76">
        <f t="shared" si="66"/>
        <v>0</v>
      </c>
      <c r="E179" s="80">
        <f t="shared" si="67"/>
        <v>0</v>
      </c>
      <c r="F179" s="80">
        <f t="shared" si="68"/>
        <v>0</v>
      </c>
      <c r="G179" s="80">
        <f t="shared" si="69"/>
        <v>0</v>
      </c>
      <c r="H179" s="80">
        <f t="shared" si="70"/>
        <v>0</v>
      </c>
      <c r="I179" s="76">
        <f t="shared" si="71"/>
        <v>0</v>
      </c>
      <c r="J179" s="80">
        <f t="shared" si="72"/>
        <v>0</v>
      </c>
      <c r="K179" s="80">
        <f t="shared" si="73"/>
        <v>0</v>
      </c>
      <c r="L179" s="80">
        <f t="shared" si="74"/>
        <v>0</v>
      </c>
      <c r="M179" s="80">
        <f t="shared" si="75"/>
        <v>0</v>
      </c>
      <c r="N179" s="80">
        <f t="shared" si="76"/>
        <v>0</v>
      </c>
      <c r="O179" s="80">
        <f t="shared" si="77"/>
        <v>0</v>
      </c>
      <c r="P179" s="80">
        <f t="shared" si="78"/>
        <v>0</v>
      </c>
      <c r="Q179" s="80">
        <f t="shared" si="79"/>
        <v>0</v>
      </c>
      <c r="R179" s="80">
        <f t="shared" si="80"/>
        <v>0</v>
      </c>
      <c r="S179" s="80">
        <f t="shared" si="81"/>
        <v>0</v>
      </c>
      <c r="T179" s="80">
        <f t="shared" si="82"/>
        <v>0</v>
      </c>
      <c r="U179" s="80">
        <f t="shared" si="83"/>
        <v>0</v>
      </c>
      <c r="V179" s="80">
        <f t="shared" si="84"/>
        <v>0</v>
      </c>
      <c r="W179" s="80">
        <f t="shared" si="85"/>
        <v>0</v>
      </c>
      <c r="X179" s="80">
        <f t="shared" si="86"/>
        <v>0</v>
      </c>
      <c r="Y179" s="80">
        <f t="shared" si="87"/>
        <v>0</v>
      </c>
      <c r="Z179" s="80">
        <f t="shared" si="88"/>
        <v>0</v>
      </c>
      <c r="AA179" s="80">
        <f t="shared" si="89"/>
        <v>0</v>
      </c>
      <c r="AB179" s="80">
        <f t="shared" si="90"/>
        <v>0</v>
      </c>
      <c r="AC179" s="80">
        <f t="shared" si="91"/>
        <v>0</v>
      </c>
      <c r="AD179" s="80">
        <f t="shared" si="92"/>
        <v>0</v>
      </c>
      <c r="AE179" s="80">
        <f t="shared" si="93"/>
        <v>0</v>
      </c>
      <c r="AF179" s="80">
        <f t="shared" si="94"/>
        <v>0</v>
      </c>
      <c r="AG179" s="80">
        <f t="shared" si="95"/>
        <v>0</v>
      </c>
      <c r="AH179" s="80">
        <f t="shared" si="96"/>
        <v>0</v>
      </c>
      <c r="AI179" s="80">
        <f t="shared" si="97"/>
        <v>0</v>
      </c>
      <c r="AJ179" s="80">
        <f t="shared" si="98"/>
        <v>0</v>
      </c>
      <c r="AK179" s="80">
        <f t="shared" si="99"/>
        <v>0</v>
      </c>
      <c r="AL179" s="80">
        <f t="shared" si="100"/>
        <v>0</v>
      </c>
      <c r="AM179" s="80">
        <f t="shared" si="101"/>
        <v>0</v>
      </c>
      <c r="AN179" s="80">
        <f t="shared" si="102"/>
        <v>0</v>
      </c>
      <c r="AO179" s="80">
        <f t="shared" si="103"/>
        <v>0</v>
      </c>
      <c r="AP179" s="80">
        <f t="shared" si="104"/>
        <v>0</v>
      </c>
      <c r="AQ179" s="80">
        <f t="shared" si="105"/>
        <v>0</v>
      </c>
      <c r="AR179" s="76">
        <f t="shared" ref="AR179:AR212" si="106">AR$135*$A138</f>
        <v>0</v>
      </c>
      <c r="AS179" s="72">
        <f>AS$135*$A137</f>
        <v>0</v>
      </c>
      <c r="AT179" s="72"/>
      <c r="AU179" s="72"/>
      <c r="AV179" s="72"/>
      <c r="AW179" s="72"/>
      <c r="AX179" s="72"/>
      <c r="AY179" s="72"/>
      <c r="AZ179" s="72"/>
      <c r="BA179" s="72"/>
      <c r="CA179" s="72">
        <f t="shared" si="62"/>
        <v>0</v>
      </c>
    </row>
    <row r="180" spans="1:79">
      <c r="A180" s="143">
        <f t="shared" si="63"/>
        <v>0</v>
      </c>
      <c r="B180" s="72">
        <f t="shared" si="64"/>
        <v>44</v>
      </c>
      <c r="C180" s="144">
        <f t="shared" si="65"/>
        <v>0</v>
      </c>
      <c r="D180" s="76">
        <f t="shared" si="66"/>
        <v>0</v>
      </c>
      <c r="E180" s="80">
        <f t="shared" si="67"/>
        <v>0</v>
      </c>
      <c r="F180" s="80">
        <f t="shared" si="68"/>
        <v>0</v>
      </c>
      <c r="G180" s="80">
        <f t="shared" si="69"/>
        <v>0</v>
      </c>
      <c r="H180" s="80">
        <f t="shared" si="70"/>
        <v>0</v>
      </c>
      <c r="I180" s="76">
        <f t="shared" si="71"/>
        <v>0</v>
      </c>
      <c r="J180" s="80">
        <f t="shared" si="72"/>
        <v>0</v>
      </c>
      <c r="K180" s="80">
        <f t="shared" si="73"/>
        <v>0</v>
      </c>
      <c r="L180" s="80">
        <f t="shared" si="74"/>
        <v>0</v>
      </c>
      <c r="M180" s="80">
        <f t="shared" si="75"/>
        <v>0</v>
      </c>
      <c r="N180" s="80">
        <f t="shared" si="76"/>
        <v>0</v>
      </c>
      <c r="O180" s="80">
        <f t="shared" si="77"/>
        <v>0</v>
      </c>
      <c r="P180" s="80">
        <f t="shared" si="78"/>
        <v>0</v>
      </c>
      <c r="Q180" s="80">
        <f t="shared" si="79"/>
        <v>0</v>
      </c>
      <c r="R180" s="80">
        <f t="shared" si="80"/>
        <v>0</v>
      </c>
      <c r="S180" s="80">
        <f t="shared" si="81"/>
        <v>0</v>
      </c>
      <c r="T180" s="80">
        <f t="shared" si="82"/>
        <v>0</v>
      </c>
      <c r="U180" s="80">
        <f t="shared" si="83"/>
        <v>0</v>
      </c>
      <c r="V180" s="80">
        <f t="shared" si="84"/>
        <v>0</v>
      </c>
      <c r="W180" s="80">
        <f t="shared" si="85"/>
        <v>0</v>
      </c>
      <c r="X180" s="80">
        <f t="shared" si="86"/>
        <v>0</v>
      </c>
      <c r="Y180" s="80">
        <f t="shared" si="87"/>
        <v>0</v>
      </c>
      <c r="Z180" s="80">
        <f t="shared" si="88"/>
        <v>0</v>
      </c>
      <c r="AA180" s="80">
        <f t="shared" si="89"/>
        <v>0</v>
      </c>
      <c r="AB180" s="80">
        <f t="shared" si="90"/>
        <v>0</v>
      </c>
      <c r="AC180" s="80">
        <f t="shared" si="91"/>
        <v>0</v>
      </c>
      <c r="AD180" s="80">
        <f t="shared" si="92"/>
        <v>0</v>
      </c>
      <c r="AE180" s="80">
        <f t="shared" si="93"/>
        <v>0</v>
      </c>
      <c r="AF180" s="80">
        <f t="shared" si="94"/>
        <v>0</v>
      </c>
      <c r="AG180" s="80">
        <f t="shared" si="95"/>
        <v>0</v>
      </c>
      <c r="AH180" s="80">
        <f t="shared" si="96"/>
        <v>0</v>
      </c>
      <c r="AI180" s="80">
        <f t="shared" si="97"/>
        <v>0</v>
      </c>
      <c r="AJ180" s="80">
        <f t="shared" si="98"/>
        <v>0</v>
      </c>
      <c r="AK180" s="80">
        <f t="shared" si="99"/>
        <v>0</v>
      </c>
      <c r="AL180" s="80">
        <f t="shared" si="100"/>
        <v>0</v>
      </c>
      <c r="AM180" s="80">
        <f t="shared" si="101"/>
        <v>0</v>
      </c>
      <c r="AN180" s="80">
        <f t="shared" si="102"/>
        <v>0</v>
      </c>
      <c r="AO180" s="80">
        <f t="shared" si="103"/>
        <v>0</v>
      </c>
      <c r="AP180" s="80">
        <f t="shared" si="104"/>
        <v>0</v>
      </c>
      <c r="AQ180" s="80">
        <f t="shared" si="105"/>
        <v>0</v>
      </c>
      <c r="AR180" s="76">
        <f t="shared" si="106"/>
        <v>0</v>
      </c>
      <c r="AS180" s="72">
        <f t="shared" ref="AS180:AS212" si="107">AS$135*$A138</f>
        <v>0</v>
      </c>
      <c r="AT180" s="72">
        <f>AT$135*$A137</f>
        <v>0</v>
      </c>
      <c r="AU180" s="72"/>
      <c r="AV180" s="72"/>
      <c r="AW180" s="72"/>
      <c r="AX180" s="72"/>
      <c r="AY180" s="72"/>
      <c r="AZ180" s="72"/>
      <c r="BA180" s="72"/>
      <c r="CA180" s="72">
        <f t="shared" si="62"/>
        <v>0</v>
      </c>
    </row>
    <row r="181" spans="1:79">
      <c r="A181" s="143">
        <f t="shared" si="63"/>
        <v>0</v>
      </c>
      <c r="B181" s="72">
        <f t="shared" si="64"/>
        <v>45</v>
      </c>
      <c r="C181" s="144">
        <f t="shared" si="65"/>
        <v>0</v>
      </c>
      <c r="D181" s="76">
        <f t="shared" si="66"/>
        <v>0</v>
      </c>
      <c r="E181" s="80">
        <f t="shared" si="67"/>
        <v>0</v>
      </c>
      <c r="F181" s="80">
        <f t="shared" si="68"/>
        <v>0</v>
      </c>
      <c r="G181" s="80">
        <f t="shared" si="69"/>
        <v>0</v>
      </c>
      <c r="H181" s="80">
        <f t="shared" si="70"/>
        <v>0</v>
      </c>
      <c r="I181" s="76">
        <f t="shared" si="71"/>
        <v>0</v>
      </c>
      <c r="J181" s="80">
        <f t="shared" si="72"/>
        <v>0</v>
      </c>
      <c r="K181" s="80">
        <f t="shared" si="73"/>
        <v>0</v>
      </c>
      <c r="L181" s="80">
        <f t="shared" si="74"/>
        <v>0</v>
      </c>
      <c r="M181" s="80">
        <f t="shared" si="75"/>
        <v>0</v>
      </c>
      <c r="N181" s="80">
        <f t="shared" si="76"/>
        <v>0</v>
      </c>
      <c r="O181" s="80">
        <f t="shared" si="77"/>
        <v>0</v>
      </c>
      <c r="P181" s="80">
        <f t="shared" si="78"/>
        <v>0</v>
      </c>
      <c r="Q181" s="80">
        <f t="shared" si="79"/>
        <v>0</v>
      </c>
      <c r="R181" s="80">
        <f t="shared" si="80"/>
        <v>0</v>
      </c>
      <c r="S181" s="80">
        <f t="shared" si="81"/>
        <v>0</v>
      </c>
      <c r="T181" s="80">
        <f t="shared" si="82"/>
        <v>0</v>
      </c>
      <c r="U181" s="80">
        <f t="shared" si="83"/>
        <v>0</v>
      </c>
      <c r="V181" s="80">
        <f t="shared" si="84"/>
        <v>0</v>
      </c>
      <c r="W181" s="80">
        <f t="shared" si="85"/>
        <v>0</v>
      </c>
      <c r="X181" s="80">
        <f t="shared" si="86"/>
        <v>0</v>
      </c>
      <c r="Y181" s="80">
        <f t="shared" si="87"/>
        <v>0</v>
      </c>
      <c r="Z181" s="80">
        <f t="shared" si="88"/>
        <v>0</v>
      </c>
      <c r="AA181" s="80">
        <f t="shared" si="89"/>
        <v>0</v>
      </c>
      <c r="AB181" s="80">
        <f t="shared" si="90"/>
        <v>0</v>
      </c>
      <c r="AC181" s="80">
        <f t="shared" si="91"/>
        <v>0</v>
      </c>
      <c r="AD181" s="80">
        <f t="shared" si="92"/>
        <v>0</v>
      </c>
      <c r="AE181" s="80">
        <f t="shared" si="93"/>
        <v>0</v>
      </c>
      <c r="AF181" s="80">
        <f t="shared" si="94"/>
        <v>0</v>
      </c>
      <c r="AG181" s="80">
        <f t="shared" si="95"/>
        <v>0</v>
      </c>
      <c r="AH181" s="80">
        <f t="shared" si="96"/>
        <v>0</v>
      </c>
      <c r="AI181" s="80">
        <f t="shared" si="97"/>
        <v>0</v>
      </c>
      <c r="AJ181" s="80">
        <f t="shared" si="98"/>
        <v>0</v>
      </c>
      <c r="AK181" s="80">
        <f t="shared" si="99"/>
        <v>0</v>
      </c>
      <c r="AL181" s="80">
        <f t="shared" si="100"/>
        <v>0</v>
      </c>
      <c r="AM181" s="80">
        <f t="shared" si="101"/>
        <v>0</v>
      </c>
      <c r="AN181" s="80">
        <f t="shared" si="102"/>
        <v>0</v>
      </c>
      <c r="AO181" s="80">
        <f t="shared" si="103"/>
        <v>0</v>
      </c>
      <c r="AP181" s="80">
        <f t="shared" si="104"/>
        <v>0</v>
      </c>
      <c r="AQ181" s="80">
        <f t="shared" si="105"/>
        <v>0</v>
      </c>
      <c r="AR181" s="76">
        <f t="shared" si="106"/>
        <v>0</v>
      </c>
      <c r="AS181" s="72">
        <f t="shared" si="107"/>
        <v>0</v>
      </c>
      <c r="AT181" s="72">
        <f t="shared" ref="AT181:AT212" si="108">AT$135*$A138</f>
        <v>0</v>
      </c>
      <c r="AU181" s="72">
        <f>AU$135*$A137</f>
        <v>0</v>
      </c>
      <c r="AV181" s="72"/>
      <c r="AW181" s="72"/>
      <c r="AX181" s="72"/>
      <c r="AY181" s="72"/>
      <c r="AZ181" s="72"/>
      <c r="BA181" s="72"/>
      <c r="CA181" s="72">
        <f t="shared" si="62"/>
        <v>0</v>
      </c>
    </row>
    <row r="182" spans="1:79">
      <c r="A182" s="143">
        <f t="shared" si="63"/>
        <v>0</v>
      </c>
      <c r="B182" s="72">
        <f t="shared" si="64"/>
        <v>46</v>
      </c>
      <c r="C182" s="144">
        <f t="shared" si="65"/>
        <v>0</v>
      </c>
      <c r="D182" s="76">
        <f t="shared" si="66"/>
        <v>0</v>
      </c>
      <c r="E182" s="80">
        <f t="shared" si="67"/>
        <v>0</v>
      </c>
      <c r="F182" s="80">
        <f t="shared" si="68"/>
        <v>0</v>
      </c>
      <c r="G182" s="80">
        <f t="shared" si="69"/>
        <v>0</v>
      </c>
      <c r="H182" s="80">
        <f t="shared" si="70"/>
        <v>0</v>
      </c>
      <c r="I182" s="76">
        <f t="shared" si="71"/>
        <v>0</v>
      </c>
      <c r="J182" s="80">
        <f t="shared" si="72"/>
        <v>0</v>
      </c>
      <c r="K182" s="80">
        <f t="shared" si="73"/>
        <v>0</v>
      </c>
      <c r="L182" s="80">
        <f t="shared" si="74"/>
        <v>0</v>
      </c>
      <c r="M182" s="80">
        <f t="shared" si="75"/>
        <v>0</v>
      </c>
      <c r="N182" s="80">
        <f t="shared" si="76"/>
        <v>0</v>
      </c>
      <c r="O182" s="80">
        <f t="shared" si="77"/>
        <v>0</v>
      </c>
      <c r="P182" s="80">
        <f t="shared" si="78"/>
        <v>0</v>
      </c>
      <c r="Q182" s="80">
        <f t="shared" si="79"/>
        <v>0</v>
      </c>
      <c r="R182" s="80">
        <f t="shared" si="80"/>
        <v>0</v>
      </c>
      <c r="S182" s="80">
        <f t="shared" si="81"/>
        <v>0</v>
      </c>
      <c r="T182" s="80">
        <f t="shared" si="82"/>
        <v>0</v>
      </c>
      <c r="U182" s="80">
        <f t="shared" si="83"/>
        <v>0</v>
      </c>
      <c r="V182" s="80">
        <f t="shared" si="84"/>
        <v>0</v>
      </c>
      <c r="W182" s="80">
        <f t="shared" si="85"/>
        <v>0</v>
      </c>
      <c r="X182" s="80">
        <f t="shared" si="86"/>
        <v>0</v>
      </c>
      <c r="Y182" s="80">
        <f t="shared" si="87"/>
        <v>0</v>
      </c>
      <c r="Z182" s="80">
        <f t="shared" si="88"/>
        <v>0</v>
      </c>
      <c r="AA182" s="80">
        <f t="shared" si="89"/>
        <v>0</v>
      </c>
      <c r="AB182" s="80">
        <f t="shared" si="90"/>
        <v>0</v>
      </c>
      <c r="AC182" s="80">
        <f t="shared" si="91"/>
        <v>0</v>
      </c>
      <c r="AD182" s="80">
        <f t="shared" si="92"/>
        <v>0</v>
      </c>
      <c r="AE182" s="80">
        <f t="shared" si="93"/>
        <v>0</v>
      </c>
      <c r="AF182" s="80">
        <f t="shared" si="94"/>
        <v>0</v>
      </c>
      <c r="AG182" s="80">
        <f t="shared" si="95"/>
        <v>0</v>
      </c>
      <c r="AH182" s="80">
        <f t="shared" si="96"/>
        <v>0</v>
      </c>
      <c r="AI182" s="80">
        <f t="shared" si="97"/>
        <v>0</v>
      </c>
      <c r="AJ182" s="80">
        <f t="shared" si="98"/>
        <v>0</v>
      </c>
      <c r="AK182" s="80">
        <f t="shared" si="99"/>
        <v>0</v>
      </c>
      <c r="AL182" s="80">
        <f t="shared" si="100"/>
        <v>0</v>
      </c>
      <c r="AM182" s="80">
        <f t="shared" si="101"/>
        <v>0</v>
      </c>
      <c r="AN182" s="80">
        <f t="shared" si="102"/>
        <v>0</v>
      </c>
      <c r="AO182" s="80">
        <f t="shared" si="103"/>
        <v>0</v>
      </c>
      <c r="AP182" s="80">
        <f t="shared" si="104"/>
        <v>0</v>
      </c>
      <c r="AQ182" s="80">
        <f t="shared" si="105"/>
        <v>0</v>
      </c>
      <c r="AR182" s="76">
        <f t="shared" si="106"/>
        <v>0</v>
      </c>
      <c r="AS182" s="72">
        <f t="shared" si="107"/>
        <v>0</v>
      </c>
      <c r="AT182" s="72">
        <f t="shared" si="108"/>
        <v>0</v>
      </c>
      <c r="AU182" s="72">
        <f t="shared" ref="AU182:AU212" si="109">AU$135*$A138</f>
        <v>0</v>
      </c>
      <c r="AV182" s="72">
        <f>AV$135*$A137</f>
        <v>0</v>
      </c>
      <c r="AW182" s="72"/>
      <c r="AX182" s="72"/>
      <c r="AY182" s="72"/>
      <c r="AZ182" s="72"/>
      <c r="BA182" s="72"/>
      <c r="CA182" s="72">
        <f t="shared" si="62"/>
        <v>0</v>
      </c>
    </row>
    <row r="183" spans="1:79">
      <c r="A183" s="143">
        <f t="shared" si="63"/>
        <v>0</v>
      </c>
      <c r="B183" s="72">
        <f t="shared" si="64"/>
        <v>47</v>
      </c>
      <c r="C183" s="144">
        <f t="shared" si="65"/>
        <v>0</v>
      </c>
      <c r="D183" s="76">
        <f t="shared" si="66"/>
        <v>0</v>
      </c>
      <c r="E183" s="80">
        <f t="shared" si="67"/>
        <v>0</v>
      </c>
      <c r="F183" s="80">
        <f t="shared" si="68"/>
        <v>0</v>
      </c>
      <c r="G183" s="80">
        <f t="shared" si="69"/>
        <v>0</v>
      </c>
      <c r="H183" s="80">
        <f t="shared" si="70"/>
        <v>0</v>
      </c>
      <c r="I183" s="76">
        <f t="shared" si="71"/>
        <v>0</v>
      </c>
      <c r="J183" s="80">
        <f t="shared" si="72"/>
        <v>0</v>
      </c>
      <c r="K183" s="80">
        <f t="shared" si="73"/>
        <v>0</v>
      </c>
      <c r="L183" s="80">
        <f t="shared" si="74"/>
        <v>0</v>
      </c>
      <c r="M183" s="80">
        <f t="shared" si="75"/>
        <v>0</v>
      </c>
      <c r="N183" s="80">
        <f t="shared" si="76"/>
        <v>0</v>
      </c>
      <c r="O183" s="80">
        <f t="shared" si="77"/>
        <v>0</v>
      </c>
      <c r="P183" s="80">
        <f t="shared" si="78"/>
        <v>0</v>
      </c>
      <c r="Q183" s="80">
        <f t="shared" si="79"/>
        <v>0</v>
      </c>
      <c r="R183" s="80">
        <f t="shared" si="80"/>
        <v>0</v>
      </c>
      <c r="S183" s="80">
        <f t="shared" si="81"/>
        <v>0</v>
      </c>
      <c r="T183" s="80">
        <f t="shared" si="82"/>
        <v>0</v>
      </c>
      <c r="U183" s="80">
        <f t="shared" si="83"/>
        <v>0</v>
      </c>
      <c r="V183" s="80">
        <f t="shared" si="84"/>
        <v>0</v>
      </c>
      <c r="W183" s="80">
        <f t="shared" si="85"/>
        <v>0</v>
      </c>
      <c r="X183" s="80">
        <f t="shared" si="86"/>
        <v>0</v>
      </c>
      <c r="Y183" s="80">
        <f t="shared" si="87"/>
        <v>0</v>
      </c>
      <c r="Z183" s="80">
        <f t="shared" si="88"/>
        <v>0</v>
      </c>
      <c r="AA183" s="80">
        <f t="shared" si="89"/>
        <v>0</v>
      </c>
      <c r="AB183" s="80">
        <f t="shared" si="90"/>
        <v>0</v>
      </c>
      <c r="AC183" s="80">
        <f t="shared" si="91"/>
        <v>0</v>
      </c>
      <c r="AD183" s="80">
        <f t="shared" si="92"/>
        <v>0</v>
      </c>
      <c r="AE183" s="80">
        <f t="shared" si="93"/>
        <v>0</v>
      </c>
      <c r="AF183" s="80">
        <f t="shared" si="94"/>
        <v>0</v>
      </c>
      <c r="AG183" s="80">
        <f t="shared" si="95"/>
        <v>0</v>
      </c>
      <c r="AH183" s="80">
        <f t="shared" si="96"/>
        <v>0</v>
      </c>
      <c r="AI183" s="80">
        <f t="shared" si="97"/>
        <v>0</v>
      </c>
      <c r="AJ183" s="80">
        <f t="shared" si="98"/>
        <v>0</v>
      </c>
      <c r="AK183" s="80">
        <f t="shared" si="99"/>
        <v>0</v>
      </c>
      <c r="AL183" s="80">
        <f t="shared" si="100"/>
        <v>0</v>
      </c>
      <c r="AM183" s="80">
        <f t="shared" si="101"/>
        <v>0</v>
      </c>
      <c r="AN183" s="80">
        <f t="shared" si="102"/>
        <v>0</v>
      </c>
      <c r="AO183" s="80">
        <f t="shared" si="103"/>
        <v>0</v>
      </c>
      <c r="AP183" s="80">
        <f t="shared" si="104"/>
        <v>0</v>
      </c>
      <c r="AQ183" s="80">
        <f t="shared" si="105"/>
        <v>0</v>
      </c>
      <c r="AR183" s="76">
        <f t="shared" si="106"/>
        <v>0</v>
      </c>
      <c r="AS183" s="72">
        <f t="shared" si="107"/>
        <v>0</v>
      </c>
      <c r="AT183" s="72">
        <f t="shared" si="108"/>
        <v>0</v>
      </c>
      <c r="AU183" s="72">
        <f t="shared" si="109"/>
        <v>0</v>
      </c>
      <c r="AV183" s="72">
        <f t="shared" ref="AV183:AV212" si="110">AV$135*$A138</f>
        <v>0</v>
      </c>
      <c r="AW183" s="72">
        <f>AW$135*$A137</f>
        <v>0</v>
      </c>
      <c r="AX183" s="72"/>
      <c r="AY183" s="72"/>
      <c r="AZ183" s="72"/>
      <c r="BA183" s="72"/>
      <c r="CA183" s="72">
        <f t="shared" si="62"/>
        <v>0</v>
      </c>
    </row>
    <row r="184" spans="1:79">
      <c r="A184" s="143">
        <f t="shared" si="63"/>
        <v>0</v>
      </c>
      <c r="B184" s="72">
        <f t="shared" si="64"/>
        <v>48</v>
      </c>
      <c r="C184" s="144">
        <f t="shared" si="65"/>
        <v>0</v>
      </c>
      <c r="D184" s="76">
        <f t="shared" si="66"/>
        <v>0</v>
      </c>
      <c r="E184" s="80">
        <f t="shared" si="67"/>
        <v>0</v>
      </c>
      <c r="F184" s="80">
        <f t="shared" si="68"/>
        <v>0</v>
      </c>
      <c r="G184" s="80">
        <f t="shared" si="69"/>
        <v>0</v>
      </c>
      <c r="H184" s="80">
        <f t="shared" si="70"/>
        <v>0</v>
      </c>
      <c r="I184" s="76">
        <f t="shared" si="71"/>
        <v>0</v>
      </c>
      <c r="J184" s="80">
        <f t="shared" si="72"/>
        <v>0</v>
      </c>
      <c r="K184" s="80">
        <f t="shared" si="73"/>
        <v>0</v>
      </c>
      <c r="L184" s="80">
        <f t="shared" si="74"/>
        <v>0</v>
      </c>
      <c r="M184" s="80">
        <f t="shared" si="75"/>
        <v>0</v>
      </c>
      <c r="N184" s="80">
        <f t="shared" si="76"/>
        <v>0</v>
      </c>
      <c r="O184" s="80">
        <f t="shared" si="77"/>
        <v>0</v>
      </c>
      <c r="P184" s="80">
        <f t="shared" si="78"/>
        <v>0</v>
      </c>
      <c r="Q184" s="80">
        <f t="shared" si="79"/>
        <v>0</v>
      </c>
      <c r="R184" s="80">
        <f t="shared" si="80"/>
        <v>0</v>
      </c>
      <c r="S184" s="80">
        <f t="shared" si="81"/>
        <v>0</v>
      </c>
      <c r="T184" s="80">
        <f t="shared" si="82"/>
        <v>0</v>
      </c>
      <c r="U184" s="80">
        <f t="shared" si="83"/>
        <v>0</v>
      </c>
      <c r="V184" s="80">
        <f t="shared" si="84"/>
        <v>0</v>
      </c>
      <c r="W184" s="80">
        <f t="shared" si="85"/>
        <v>0</v>
      </c>
      <c r="X184" s="80">
        <f t="shared" si="86"/>
        <v>0</v>
      </c>
      <c r="Y184" s="80">
        <f t="shared" si="87"/>
        <v>0</v>
      </c>
      <c r="Z184" s="80">
        <f t="shared" si="88"/>
        <v>0</v>
      </c>
      <c r="AA184" s="80">
        <f t="shared" si="89"/>
        <v>0</v>
      </c>
      <c r="AB184" s="80">
        <f t="shared" si="90"/>
        <v>0</v>
      </c>
      <c r="AC184" s="80">
        <f t="shared" si="91"/>
        <v>0</v>
      </c>
      <c r="AD184" s="80">
        <f t="shared" si="92"/>
        <v>0</v>
      </c>
      <c r="AE184" s="80">
        <f t="shared" si="93"/>
        <v>0</v>
      </c>
      <c r="AF184" s="80">
        <f t="shared" si="94"/>
        <v>0</v>
      </c>
      <c r="AG184" s="80">
        <f t="shared" si="95"/>
        <v>0</v>
      </c>
      <c r="AH184" s="80">
        <f t="shared" si="96"/>
        <v>0</v>
      </c>
      <c r="AI184" s="80">
        <f t="shared" si="97"/>
        <v>0</v>
      </c>
      <c r="AJ184" s="80">
        <f t="shared" si="98"/>
        <v>0</v>
      </c>
      <c r="AK184" s="80">
        <f t="shared" si="99"/>
        <v>0</v>
      </c>
      <c r="AL184" s="80">
        <f t="shared" si="100"/>
        <v>0</v>
      </c>
      <c r="AM184" s="80">
        <f t="shared" si="101"/>
        <v>0</v>
      </c>
      <c r="AN184" s="80">
        <f t="shared" si="102"/>
        <v>0</v>
      </c>
      <c r="AO184" s="80">
        <f t="shared" si="103"/>
        <v>0</v>
      </c>
      <c r="AP184" s="80">
        <f t="shared" si="104"/>
        <v>0</v>
      </c>
      <c r="AQ184" s="80">
        <f t="shared" si="105"/>
        <v>0</v>
      </c>
      <c r="AR184" s="76">
        <f t="shared" si="106"/>
        <v>0</v>
      </c>
      <c r="AS184" s="72">
        <f t="shared" si="107"/>
        <v>0</v>
      </c>
      <c r="AT184" s="72">
        <f t="shared" si="108"/>
        <v>0</v>
      </c>
      <c r="AU184" s="72">
        <f t="shared" si="109"/>
        <v>0</v>
      </c>
      <c r="AV184" s="72">
        <f t="shared" si="110"/>
        <v>0</v>
      </c>
      <c r="AW184" s="72">
        <f t="shared" ref="AW184:AW212" si="111">AW$135*$A138</f>
        <v>0</v>
      </c>
      <c r="AX184" s="72">
        <f>AX$135*$A137</f>
        <v>0</v>
      </c>
      <c r="AY184" s="72"/>
      <c r="AZ184" s="72"/>
      <c r="BA184" s="72"/>
      <c r="CA184" s="72">
        <f t="shared" si="62"/>
        <v>0</v>
      </c>
    </row>
    <row r="185" spans="1:79">
      <c r="A185" s="143">
        <f t="shared" si="63"/>
        <v>0</v>
      </c>
      <c r="B185" s="72">
        <f t="shared" si="64"/>
        <v>49</v>
      </c>
      <c r="C185" s="144">
        <f t="shared" si="65"/>
        <v>0</v>
      </c>
      <c r="D185" s="76">
        <f t="shared" si="66"/>
        <v>0</v>
      </c>
      <c r="E185" s="80">
        <f t="shared" si="67"/>
        <v>0</v>
      </c>
      <c r="F185" s="80">
        <f t="shared" si="68"/>
        <v>0</v>
      </c>
      <c r="G185" s="80">
        <f t="shared" si="69"/>
        <v>0</v>
      </c>
      <c r="H185" s="80">
        <f t="shared" si="70"/>
        <v>0</v>
      </c>
      <c r="I185" s="76">
        <f t="shared" si="71"/>
        <v>0</v>
      </c>
      <c r="J185" s="80">
        <f t="shared" si="72"/>
        <v>0</v>
      </c>
      <c r="K185" s="80">
        <f t="shared" si="73"/>
        <v>0</v>
      </c>
      <c r="L185" s="80">
        <f t="shared" si="74"/>
        <v>0</v>
      </c>
      <c r="M185" s="80">
        <f t="shared" si="75"/>
        <v>0</v>
      </c>
      <c r="N185" s="80">
        <f t="shared" si="76"/>
        <v>0</v>
      </c>
      <c r="O185" s="80">
        <f t="shared" si="77"/>
        <v>0</v>
      </c>
      <c r="P185" s="80">
        <f t="shared" si="78"/>
        <v>0</v>
      </c>
      <c r="Q185" s="80">
        <f t="shared" si="79"/>
        <v>0</v>
      </c>
      <c r="R185" s="80">
        <f t="shared" si="80"/>
        <v>0</v>
      </c>
      <c r="S185" s="80">
        <f t="shared" si="81"/>
        <v>0</v>
      </c>
      <c r="T185" s="80">
        <f t="shared" si="82"/>
        <v>0</v>
      </c>
      <c r="U185" s="80">
        <f t="shared" si="83"/>
        <v>0</v>
      </c>
      <c r="V185" s="80">
        <f t="shared" si="84"/>
        <v>0</v>
      </c>
      <c r="W185" s="80">
        <f t="shared" si="85"/>
        <v>0</v>
      </c>
      <c r="X185" s="80">
        <f t="shared" si="86"/>
        <v>0</v>
      </c>
      <c r="Y185" s="80">
        <f t="shared" si="87"/>
        <v>0</v>
      </c>
      <c r="Z185" s="80">
        <f t="shared" si="88"/>
        <v>0</v>
      </c>
      <c r="AA185" s="80">
        <f t="shared" si="89"/>
        <v>0</v>
      </c>
      <c r="AB185" s="80">
        <f t="shared" si="90"/>
        <v>0</v>
      </c>
      <c r="AC185" s="80">
        <f t="shared" si="91"/>
        <v>0</v>
      </c>
      <c r="AD185" s="80">
        <f t="shared" si="92"/>
        <v>0</v>
      </c>
      <c r="AE185" s="80">
        <f t="shared" si="93"/>
        <v>0</v>
      </c>
      <c r="AF185" s="80">
        <f t="shared" si="94"/>
        <v>0</v>
      </c>
      <c r="AG185" s="80">
        <f t="shared" si="95"/>
        <v>0</v>
      </c>
      <c r="AH185" s="80">
        <f t="shared" si="96"/>
        <v>0</v>
      </c>
      <c r="AI185" s="80">
        <f t="shared" si="97"/>
        <v>0</v>
      </c>
      <c r="AJ185" s="80">
        <f t="shared" si="98"/>
        <v>0</v>
      </c>
      <c r="AK185" s="80">
        <f t="shared" si="99"/>
        <v>0</v>
      </c>
      <c r="AL185" s="80">
        <f t="shared" si="100"/>
        <v>0</v>
      </c>
      <c r="AM185" s="80">
        <f t="shared" si="101"/>
        <v>0</v>
      </c>
      <c r="AN185" s="80">
        <f t="shared" si="102"/>
        <v>0</v>
      </c>
      <c r="AO185" s="80">
        <f t="shared" si="103"/>
        <v>0</v>
      </c>
      <c r="AP185" s="80">
        <f t="shared" si="104"/>
        <v>0</v>
      </c>
      <c r="AQ185" s="80">
        <f t="shared" si="105"/>
        <v>0</v>
      </c>
      <c r="AR185" s="76">
        <f t="shared" si="106"/>
        <v>0</v>
      </c>
      <c r="AS185" s="72">
        <f t="shared" si="107"/>
        <v>0</v>
      </c>
      <c r="AT185" s="72">
        <f t="shared" si="108"/>
        <v>0</v>
      </c>
      <c r="AU185" s="72">
        <f t="shared" si="109"/>
        <v>0</v>
      </c>
      <c r="AV185" s="72">
        <f t="shared" si="110"/>
        <v>0</v>
      </c>
      <c r="AW185" s="72">
        <f t="shared" si="111"/>
        <v>0</v>
      </c>
      <c r="AX185" s="72">
        <f t="shared" ref="AX185:AX212" si="112">AX$135*$A138</f>
        <v>0</v>
      </c>
      <c r="AY185" s="72">
        <f>AY$135*$A137</f>
        <v>0</v>
      </c>
      <c r="AZ185" s="72"/>
      <c r="BA185" s="72"/>
      <c r="CA185" s="72">
        <f t="shared" si="62"/>
        <v>0</v>
      </c>
    </row>
    <row r="186" spans="1:79">
      <c r="A186" s="143">
        <f t="shared" si="63"/>
        <v>0</v>
      </c>
      <c r="B186" s="72">
        <f t="shared" si="64"/>
        <v>50</v>
      </c>
      <c r="C186" s="144">
        <f t="shared" si="65"/>
        <v>0</v>
      </c>
      <c r="D186" s="76">
        <f t="shared" si="66"/>
        <v>0</v>
      </c>
      <c r="E186" s="80">
        <f t="shared" si="67"/>
        <v>0</v>
      </c>
      <c r="F186" s="80">
        <f t="shared" si="68"/>
        <v>0</v>
      </c>
      <c r="G186" s="80">
        <f t="shared" si="69"/>
        <v>0</v>
      </c>
      <c r="H186" s="80">
        <f t="shared" si="70"/>
        <v>0</v>
      </c>
      <c r="I186" s="76">
        <f t="shared" si="71"/>
        <v>0</v>
      </c>
      <c r="J186" s="80">
        <f t="shared" si="72"/>
        <v>0</v>
      </c>
      <c r="K186" s="80">
        <f t="shared" si="73"/>
        <v>0</v>
      </c>
      <c r="L186" s="80">
        <f t="shared" si="74"/>
        <v>0</v>
      </c>
      <c r="M186" s="80">
        <f t="shared" si="75"/>
        <v>0</v>
      </c>
      <c r="N186" s="80">
        <f t="shared" si="76"/>
        <v>0</v>
      </c>
      <c r="O186" s="80">
        <f t="shared" si="77"/>
        <v>0</v>
      </c>
      <c r="P186" s="80">
        <f t="shared" si="78"/>
        <v>0</v>
      </c>
      <c r="Q186" s="80">
        <f t="shared" si="79"/>
        <v>0</v>
      </c>
      <c r="R186" s="80">
        <f t="shared" si="80"/>
        <v>0</v>
      </c>
      <c r="S186" s="80">
        <f t="shared" si="81"/>
        <v>0</v>
      </c>
      <c r="T186" s="80">
        <f t="shared" si="82"/>
        <v>0</v>
      </c>
      <c r="U186" s="80">
        <f t="shared" si="83"/>
        <v>0</v>
      </c>
      <c r="V186" s="80">
        <f t="shared" si="84"/>
        <v>0</v>
      </c>
      <c r="W186" s="80">
        <f t="shared" si="85"/>
        <v>0</v>
      </c>
      <c r="X186" s="80">
        <f t="shared" si="86"/>
        <v>0</v>
      </c>
      <c r="Y186" s="80">
        <f t="shared" si="87"/>
        <v>0</v>
      </c>
      <c r="Z186" s="80">
        <f t="shared" si="88"/>
        <v>0</v>
      </c>
      <c r="AA186" s="80">
        <f t="shared" si="89"/>
        <v>0</v>
      </c>
      <c r="AB186" s="80">
        <f t="shared" si="90"/>
        <v>0</v>
      </c>
      <c r="AC186" s="80">
        <f t="shared" si="91"/>
        <v>0</v>
      </c>
      <c r="AD186" s="80">
        <f t="shared" si="92"/>
        <v>0</v>
      </c>
      <c r="AE186" s="80">
        <f t="shared" si="93"/>
        <v>0</v>
      </c>
      <c r="AF186" s="80">
        <f t="shared" si="94"/>
        <v>0</v>
      </c>
      <c r="AG186" s="80">
        <f t="shared" si="95"/>
        <v>0</v>
      </c>
      <c r="AH186" s="80">
        <f t="shared" si="96"/>
        <v>0</v>
      </c>
      <c r="AI186" s="80">
        <f t="shared" si="97"/>
        <v>0</v>
      </c>
      <c r="AJ186" s="80">
        <f t="shared" si="98"/>
        <v>0</v>
      </c>
      <c r="AK186" s="80">
        <f t="shared" si="99"/>
        <v>0</v>
      </c>
      <c r="AL186" s="80">
        <f t="shared" si="100"/>
        <v>0</v>
      </c>
      <c r="AM186" s="80">
        <f t="shared" si="101"/>
        <v>0</v>
      </c>
      <c r="AN186" s="80">
        <f t="shared" si="102"/>
        <v>0</v>
      </c>
      <c r="AO186" s="80">
        <f t="shared" si="103"/>
        <v>0</v>
      </c>
      <c r="AP186" s="80">
        <f t="shared" si="104"/>
        <v>0</v>
      </c>
      <c r="AQ186" s="80">
        <f t="shared" si="105"/>
        <v>0</v>
      </c>
      <c r="AR186" s="76">
        <f t="shared" si="106"/>
        <v>0</v>
      </c>
      <c r="AS186" s="72">
        <f t="shared" si="107"/>
        <v>0</v>
      </c>
      <c r="AT186" s="72">
        <f t="shared" si="108"/>
        <v>0</v>
      </c>
      <c r="AU186" s="72">
        <f t="shared" si="109"/>
        <v>0</v>
      </c>
      <c r="AV186" s="72">
        <f t="shared" si="110"/>
        <v>0</v>
      </c>
      <c r="AW186" s="72">
        <f t="shared" si="111"/>
        <v>0</v>
      </c>
      <c r="AX186" s="72">
        <f t="shared" si="112"/>
        <v>0</v>
      </c>
      <c r="AY186" s="72">
        <f t="shared" ref="AY186:AY212" si="113">AY$135*$A138</f>
        <v>0</v>
      </c>
      <c r="AZ186" s="72">
        <f>AZ$135*$A137</f>
        <v>0</v>
      </c>
      <c r="BA186" s="72"/>
      <c r="CA186" s="72">
        <f t="shared" si="62"/>
        <v>0</v>
      </c>
    </row>
    <row r="187" spans="1:79">
      <c r="A187" s="143">
        <f t="shared" si="63"/>
        <v>0</v>
      </c>
      <c r="B187" s="72">
        <f t="shared" si="64"/>
        <v>51</v>
      </c>
      <c r="C187" s="144">
        <f t="shared" si="65"/>
        <v>0</v>
      </c>
      <c r="D187" s="76">
        <f t="shared" si="66"/>
        <v>0</v>
      </c>
      <c r="E187" s="80">
        <f t="shared" si="67"/>
        <v>0</v>
      </c>
      <c r="F187" s="80">
        <f t="shared" si="68"/>
        <v>0</v>
      </c>
      <c r="G187" s="80">
        <f t="shared" si="69"/>
        <v>0</v>
      </c>
      <c r="H187" s="80">
        <f t="shared" si="70"/>
        <v>0</v>
      </c>
      <c r="I187" s="76">
        <f t="shared" si="71"/>
        <v>0</v>
      </c>
      <c r="J187" s="80">
        <f t="shared" si="72"/>
        <v>0</v>
      </c>
      <c r="K187" s="80">
        <f t="shared" si="73"/>
        <v>0</v>
      </c>
      <c r="L187" s="80">
        <f t="shared" si="74"/>
        <v>0</v>
      </c>
      <c r="M187" s="80">
        <f t="shared" si="75"/>
        <v>0</v>
      </c>
      <c r="N187" s="80">
        <f t="shared" si="76"/>
        <v>0</v>
      </c>
      <c r="O187" s="80">
        <f t="shared" si="77"/>
        <v>0</v>
      </c>
      <c r="P187" s="80">
        <f t="shared" si="78"/>
        <v>0</v>
      </c>
      <c r="Q187" s="80">
        <f t="shared" si="79"/>
        <v>0</v>
      </c>
      <c r="R187" s="80">
        <f t="shared" si="80"/>
        <v>0</v>
      </c>
      <c r="S187" s="80">
        <f t="shared" si="81"/>
        <v>0</v>
      </c>
      <c r="T187" s="80">
        <f t="shared" si="82"/>
        <v>0</v>
      </c>
      <c r="U187" s="80">
        <f t="shared" si="83"/>
        <v>0</v>
      </c>
      <c r="V187" s="80">
        <f t="shared" si="84"/>
        <v>0</v>
      </c>
      <c r="W187" s="80">
        <f t="shared" si="85"/>
        <v>0</v>
      </c>
      <c r="X187" s="80">
        <f t="shared" si="86"/>
        <v>0</v>
      </c>
      <c r="Y187" s="80">
        <f t="shared" si="87"/>
        <v>0</v>
      </c>
      <c r="Z187" s="80">
        <f t="shared" si="88"/>
        <v>0</v>
      </c>
      <c r="AA187" s="80">
        <f t="shared" si="89"/>
        <v>0</v>
      </c>
      <c r="AB187" s="80">
        <f t="shared" si="90"/>
        <v>0</v>
      </c>
      <c r="AC187" s="80">
        <f t="shared" si="91"/>
        <v>0</v>
      </c>
      <c r="AD187" s="80">
        <f t="shared" si="92"/>
        <v>0</v>
      </c>
      <c r="AE187" s="80">
        <f t="shared" si="93"/>
        <v>0</v>
      </c>
      <c r="AF187" s="80">
        <f t="shared" si="94"/>
        <v>0</v>
      </c>
      <c r="AG187" s="80">
        <f t="shared" si="95"/>
        <v>0</v>
      </c>
      <c r="AH187" s="80">
        <f t="shared" si="96"/>
        <v>0</v>
      </c>
      <c r="AI187" s="80">
        <f t="shared" si="97"/>
        <v>0</v>
      </c>
      <c r="AJ187" s="80">
        <f t="shared" si="98"/>
        <v>0</v>
      </c>
      <c r="AK187" s="80">
        <f t="shared" si="99"/>
        <v>0</v>
      </c>
      <c r="AL187" s="80">
        <f t="shared" si="100"/>
        <v>0</v>
      </c>
      <c r="AM187" s="80">
        <f t="shared" si="101"/>
        <v>0</v>
      </c>
      <c r="AN187" s="80">
        <f t="shared" si="102"/>
        <v>0</v>
      </c>
      <c r="AO187" s="80">
        <f t="shared" si="103"/>
        <v>0</v>
      </c>
      <c r="AP187" s="80">
        <f t="shared" si="104"/>
        <v>0</v>
      </c>
      <c r="AQ187" s="80">
        <f t="shared" si="105"/>
        <v>0</v>
      </c>
      <c r="AR187" s="76">
        <f t="shared" si="106"/>
        <v>0</v>
      </c>
      <c r="AS187" s="72">
        <f t="shared" si="107"/>
        <v>0</v>
      </c>
      <c r="AT187" s="72">
        <f t="shared" si="108"/>
        <v>0</v>
      </c>
      <c r="AU187" s="72">
        <f t="shared" si="109"/>
        <v>0</v>
      </c>
      <c r="AV187" s="72">
        <f t="shared" si="110"/>
        <v>0</v>
      </c>
      <c r="AW187" s="72">
        <f t="shared" si="111"/>
        <v>0</v>
      </c>
      <c r="AX187" s="72">
        <f t="shared" si="112"/>
        <v>0</v>
      </c>
      <c r="AY187" s="72">
        <f t="shared" si="113"/>
        <v>0</v>
      </c>
      <c r="AZ187" s="72">
        <f t="shared" ref="AZ187:AZ212" si="114">AZ$135*$A138</f>
        <v>0</v>
      </c>
      <c r="BA187" s="72">
        <f>BA$135*$A137</f>
        <v>0</v>
      </c>
      <c r="CA187" s="72">
        <f t="shared" si="62"/>
        <v>0</v>
      </c>
    </row>
    <row r="188" spans="1:79">
      <c r="A188" s="143">
        <f t="shared" si="63"/>
        <v>0</v>
      </c>
      <c r="B188" s="72">
        <f t="shared" si="64"/>
        <v>52</v>
      </c>
      <c r="C188" s="144">
        <f t="shared" si="65"/>
        <v>0</v>
      </c>
      <c r="D188" s="76">
        <f t="shared" si="66"/>
        <v>0</v>
      </c>
      <c r="E188" s="80">
        <f t="shared" si="67"/>
        <v>0</v>
      </c>
      <c r="F188" s="80">
        <f t="shared" si="68"/>
        <v>0</v>
      </c>
      <c r="G188" s="80">
        <f t="shared" si="69"/>
        <v>0</v>
      </c>
      <c r="H188" s="80">
        <f t="shared" si="70"/>
        <v>0</v>
      </c>
      <c r="I188" s="76">
        <f t="shared" si="71"/>
        <v>0</v>
      </c>
      <c r="J188" s="80">
        <f t="shared" si="72"/>
        <v>0</v>
      </c>
      <c r="K188" s="80">
        <f t="shared" si="73"/>
        <v>0</v>
      </c>
      <c r="L188" s="80">
        <f t="shared" si="74"/>
        <v>0</v>
      </c>
      <c r="M188" s="80">
        <f t="shared" si="75"/>
        <v>0</v>
      </c>
      <c r="N188" s="80">
        <f t="shared" si="76"/>
        <v>0</v>
      </c>
      <c r="O188" s="80">
        <f t="shared" si="77"/>
        <v>0</v>
      </c>
      <c r="P188" s="80">
        <f t="shared" si="78"/>
        <v>0</v>
      </c>
      <c r="Q188" s="80">
        <f t="shared" si="79"/>
        <v>0</v>
      </c>
      <c r="R188" s="80">
        <f t="shared" si="80"/>
        <v>0</v>
      </c>
      <c r="S188" s="80">
        <f t="shared" si="81"/>
        <v>0</v>
      </c>
      <c r="T188" s="80">
        <f t="shared" si="82"/>
        <v>0</v>
      </c>
      <c r="U188" s="80">
        <f t="shared" si="83"/>
        <v>0</v>
      </c>
      <c r="V188" s="80">
        <f t="shared" si="84"/>
        <v>0</v>
      </c>
      <c r="W188" s="80">
        <f t="shared" si="85"/>
        <v>0</v>
      </c>
      <c r="X188" s="80">
        <f t="shared" si="86"/>
        <v>0</v>
      </c>
      <c r="Y188" s="80">
        <f t="shared" si="87"/>
        <v>0</v>
      </c>
      <c r="Z188" s="80">
        <f t="shared" si="88"/>
        <v>0</v>
      </c>
      <c r="AA188" s="80">
        <f t="shared" si="89"/>
        <v>0</v>
      </c>
      <c r="AB188" s="80">
        <f t="shared" si="90"/>
        <v>0</v>
      </c>
      <c r="AC188" s="80">
        <f t="shared" si="91"/>
        <v>0</v>
      </c>
      <c r="AD188" s="80">
        <f t="shared" si="92"/>
        <v>0</v>
      </c>
      <c r="AE188" s="80">
        <f t="shared" si="93"/>
        <v>0</v>
      </c>
      <c r="AF188" s="80">
        <f t="shared" si="94"/>
        <v>0</v>
      </c>
      <c r="AG188" s="80">
        <f t="shared" si="95"/>
        <v>0</v>
      </c>
      <c r="AH188" s="80">
        <f t="shared" si="96"/>
        <v>0</v>
      </c>
      <c r="AI188" s="80">
        <f t="shared" si="97"/>
        <v>0</v>
      </c>
      <c r="AJ188" s="80">
        <f t="shared" si="98"/>
        <v>0</v>
      </c>
      <c r="AK188" s="80">
        <f t="shared" si="99"/>
        <v>0</v>
      </c>
      <c r="AL188" s="80">
        <f t="shared" si="100"/>
        <v>0</v>
      </c>
      <c r="AM188" s="80">
        <f t="shared" si="101"/>
        <v>0</v>
      </c>
      <c r="AN188" s="80">
        <f t="shared" si="102"/>
        <v>0</v>
      </c>
      <c r="AO188" s="80">
        <f t="shared" si="103"/>
        <v>0</v>
      </c>
      <c r="AP188" s="80">
        <f t="shared" si="104"/>
        <v>0</v>
      </c>
      <c r="AQ188" s="80">
        <f t="shared" si="105"/>
        <v>0</v>
      </c>
      <c r="AR188" s="76">
        <f t="shared" si="106"/>
        <v>0</v>
      </c>
      <c r="AS188" s="72">
        <f t="shared" si="107"/>
        <v>0</v>
      </c>
      <c r="AT188" s="72">
        <f t="shared" si="108"/>
        <v>0</v>
      </c>
      <c r="AU188" s="72">
        <f t="shared" si="109"/>
        <v>0</v>
      </c>
      <c r="AV188" s="72">
        <f t="shared" si="110"/>
        <v>0</v>
      </c>
      <c r="AW188" s="72">
        <f t="shared" si="111"/>
        <v>0</v>
      </c>
      <c r="AX188" s="72">
        <f t="shared" si="112"/>
        <v>0</v>
      </c>
      <c r="AY188" s="72">
        <f t="shared" si="113"/>
        <v>0</v>
      </c>
      <c r="AZ188" s="72">
        <f t="shared" si="114"/>
        <v>0</v>
      </c>
      <c r="BA188" s="72">
        <f t="shared" ref="BA188:BA212" si="115">BA$135*$A138</f>
        <v>0</v>
      </c>
      <c r="BB188" s="76">
        <f>BB$135*$A137</f>
        <v>0</v>
      </c>
      <c r="CA188" s="72">
        <f t="shared" si="62"/>
        <v>0</v>
      </c>
    </row>
    <row r="189" spans="1:79">
      <c r="A189" s="143">
        <f t="shared" si="63"/>
        <v>0</v>
      </c>
      <c r="B189" s="72">
        <f t="shared" si="64"/>
        <v>53</v>
      </c>
      <c r="C189" s="144">
        <f t="shared" si="65"/>
        <v>0</v>
      </c>
      <c r="D189" s="76">
        <f t="shared" si="66"/>
        <v>0</v>
      </c>
      <c r="E189" s="80">
        <f t="shared" si="67"/>
        <v>0</v>
      </c>
      <c r="F189" s="80">
        <f t="shared" si="68"/>
        <v>0</v>
      </c>
      <c r="G189" s="80">
        <f t="shared" si="69"/>
        <v>0</v>
      </c>
      <c r="H189" s="80">
        <f t="shared" si="70"/>
        <v>0</v>
      </c>
      <c r="I189" s="76">
        <f t="shared" si="71"/>
        <v>0</v>
      </c>
      <c r="J189" s="80">
        <f t="shared" si="72"/>
        <v>0</v>
      </c>
      <c r="K189" s="80">
        <f t="shared" si="73"/>
        <v>0</v>
      </c>
      <c r="L189" s="80">
        <f t="shared" si="74"/>
        <v>0</v>
      </c>
      <c r="M189" s="80">
        <f t="shared" si="75"/>
        <v>0</v>
      </c>
      <c r="N189" s="80">
        <f t="shared" si="76"/>
        <v>0</v>
      </c>
      <c r="O189" s="80">
        <f t="shared" si="77"/>
        <v>0</v>
      </c>
      <c r="P189" s="80">
        <f t="shared" si="78"/>
        <v>0</v>
      </c>
      <c r="Q189" s="80">
        <f t="shared" si="79"/>
        <v>0</v>
      </c>
      <c r="R189" s="80">
        <f t="shared" si="80"/>
        <v>0</v>
      </c>
      <c r="S189" s="80">
        <f t="shared" si="81"/>
        <v>0</v>
      </c>
      <c r="T189" s="80">
        <f t="shared" si="82"/>
        <v>0</v>
      </c>
      <c r="U189" s="80">
        <f t="shared" si="83"/>
        <v>0</v>
      </c>
      <c r="V189" s="80">
        <f t="shared" si="84"/>
        <v>0</v>
      </c>
      <c r="W189" s="80">
        <f t="shared" si="85"/>
        <v>0</v>
      </c>
      <c r="X189" s="80">
        <f t="shared" si="86"/>
        <v>0</v>
      </c>
      <c r="Y189" s="80">
        <f t="shared" si="87"/>
        <v>0</v>
      </c>
      <c r="Z189" s="80">
        <f t="shared" si="88"/>
        <v>0</v>
      </c>
      <c r="AA189" s="80">
        <f t="shared" si="89"/>
        <v>0</v>
      </c>
      <c r="AB189" s="80">
        <f t="shared" si="90"/>
        <v>0</v>
      </c>
      <c r="AC189" s="80">
        <f t="shared" si="91"/>
        <v>0</v>
      </c>
      <c r="AD189" s="80">
        <f t="shared" si="92"/>
        <v>0</v>
      </c>
      <c r="AE189" s="80">
        <f t="shared" si="93"/>
        <v>0</v>
      </c>
      <c r="AF189" s="80">
        <f t="shared" si="94"/>
        <v>0</v>
      </c>
      <c r="AG189" s="80">
        <f t="shared" si="95"/>
        <v>0</v>
      </c>
      <c r="AH189" s="80">
        <f t="shared" si="96"/>
        <v>0</v>
      </c>
      <c r="AI189" s="80">
        <f t="shared" si="97"/>
        <v>0</v>
      </c>
      <c r="AJ189" s="80">
        <f t="shared" si="98"/>
        <v>0</v>
      </c>
      <c r="AK189" s="80">
        <f t="shared" si="99"/>
        <v>0</v>
      </c>
      <c r="AL189" s="80">
        <f t="shared" si="100"/>
        <v>0</v>
      </c>
      <c r="AM189" s="80">
        <f t="shared" si="101"/>
        <v>0</v>
      </c>
      <c r="AN189" s="80">
        <f t="shared" si="102"/>
        <v>0</v>
      </c>
      <c r="AO189" s="80">
        <f t="shared" si="103"/>
        <v>0</v>
      </c>
      <c r="AP189" s="80">
        <f t="shared" si="104"/>
        <v>0</v>
      </c>
      <c r="AQ189" s="80">
        <f t="shared" si="105"/>
        <v>0</v>
      </c>
      <c r="AR189" s="76">
        <f t="shared" si="106"/>
        <v>0</v>
      </c>
      <c r="AS189" s="72">
        <f t="shared" si="107"/>
        <v>0</v>
      </c>
      <c r="AT189" s="72">
        <f t="shared" si="108"/>
        <v>0</v>
      </c>
      <c r="AU189" s="72">
        <f t="shared" si="109"/>
        <v>0</v>
      </c>
      <c r="AV189" s="72">
        <f t="shared" si="110"/>
        <v>0</v>
      </c>
      <c r="AW189" s="72">
        <f t="shared" si="111"/>
        <v>0</v>
      </c>
      <c r="AX189" s="72">
        <f t="shared" si="112"/>
        <v>0</v>
      </c>
      <c r="AY189" s="72">
        <f t="shared" si="113"/>
        <v>0</v>
      </c>
      <c r="AZ189" s="72">
        <f t="shared" si="114"/>
        <v>0</v>
      </c>
      <c r="BA189" s="72">
        <f t="shared" si="115"/>
        <v>0</v>
      </c>
      <c r="BB189" s="76">
        <f t="shared" ref="BB189:BB212" si="116">BB$135*$A138</f>
        <v>0</v>
      </c>
      <c r="BC189" s="76">
        <f>BC$135*$A137</f>
        <v>0</v>
      </c>
      <c r="CA189" s="72">
        <f t="shared" si="62"/>
        <v>0</v>
      </c>
    </row>
    <row r="190" spans="1:79">
      <c r="A190" s="143">
        <f t="shared" si="63"/>
        <v>0</v>
      </c>
      <c r="B190" s="72">
        <f t="shared" si="64"/>
        <v>54</v>
      </c>
      <c r="C190" s="144">
        <f t="shared" si="65"/>
        <v>0</v>
      </c>
      <c r="D190" s="76">
        <f t="shared" si="66"/>
        <v>0</v>
      </c>
      <c r="E190" s="80">
        <f t="shared" si="67"/>
        <v>0</v>
      </c>
      <c r="F190" s="80">
        <f t="shared" si="68"/>
        <v>0</v>
      </c>
      <c r="G190" s="80">
        <f t="shared" si="69"/>
        <v>0</v>
      </c>
      <c r="H190" s="80">
        <f t="shared" si="70"/>
        <v>0</v>
      </c>
      <c r="I190" s="76">
        <f t="shared" si="71"/>
        <v>0</v>
      </c>
      <c r="J190" s="80">
        <f t="shared" si="72"/>
        <v>0</v>
      </c>
      <c r="K190" s="80">
        <f t="shared" si="73"/>
        <v>0</v>
      </c>
      <c r="L190" s="80">
        <f t="shared" si="74"/>
        <v>0</v>
      </c>
      <c r="M190" s="80">
        <f t="shared" si="75"/>
        <v>0</v>
      </c>
      <c r="N190" s="80">
        <f t="shared" si="76"/>
        <v>0</v>
      </c>
      <c r="O190" s="80">
        <f t="shared" si="77"/>
        <v>0</v>
      </c>
      <c r="P190" s="80">
        <f t="shared" si="78"/>
        <v>0</v>
      </c>
      <c r="Q190" s="80">
        <f t="shared" si="79"/>
        <v>0</v>
      </c>
      <c r="R190" s="80">
        <f t="shared" si="80"/>
        <v>0</v>
      </c>
      <c r="S190" s="80">
        <f t="shared" si="81"/>
        <v>0</v>
      </c>
      <c r="T190" s="80">
        <f t="shared" si="82"/>
        <v>0</v>
      </c>
      <c r="U190" s="80">
        <f t="shared" si="83"/>
        <v>0</v>
      </c>
      <c r="V190" s="80">
        <f t="shared" si="84"/>
        <v>0</v>
      </c>
      <c r="W190" s="80">
        <f t="shared" si="85"/>
        <v>0</v>
      </c>
      <c r="X190" s="80">
        <f t="shared" si="86"/>
        <v>0</v>
      </c>
      <c r="Y190" s="80">
        <f t="shared" si="87"/>
        <v>0</v>
      </c>
      <c r="Z190" s="80">
        <f t="shared" si="88"/>
        <v>0</v>
      </c>
      <c r="AA190" s="80">
        <f t="shared" si="89"/>
        <v>0</v>
      </c>
      <c r="AB190" s="80">
        <f t="shared" si="90"/>
        <v>0</v>
      </c>
      <c r="AC190" s="80">
        <f t="shared" si="91"/>
        <v>0</v>
      </c>
      <c r="AD190" s="80">
        <f t="shared" si="92"/>
        <v>0</v>
      </c>
      <c r="AE190" s="80">
        <f t="shared" si="93"/>
        <v>0</v>
      </c>
      <c r="AF190" s="80">
        <f t="shared" si="94"/>
        <v>0</v>
      </c>
      <c r="AG190" s="80">
        <f t="shared" si="95"/>
        <v>0</v>
      </c>
      <c r="AH190" s="80">
        <f t="shared" si="96"/>
        <v>0</v>
      </c>
      <c r="AI190" s="80">
        <f t="shared" si="97"/>
        <v>0</v>
      </c>
      <c r="AJ190" s="80">
        <f t="shared" si="98"/>
        <v>0</v>
      </c>
      <c r="AK190" s="80">
        <f t="shared" si="99"/>
        <v>0</v>
      </c>
      <c r="AL190" s="80">
        <f t="shared" si="100"/>
        <v>0</v>
      </c>
      <c r="AM190" s="80">
        <f t="shared" si="101"/>
        <v>0</v>
      </c>
      <c r="AN190" s="80">
        <f t="shared" si="102"/>
        <v>0</v>
      </c>
      <c r="AO190" s="80">
        <f t="shared" si="103"/>
        <v>0</v>
      </c>
      <c r="AP190" s="80">
        <f t="shared" si="104"/>
        <v>0</v>
      </c>
      <c r="AQ190" s="80">
        <f t="shared" si="105"/>
        <v>0</v>
      </c>
      <c r="AR190" s="76">
        <f t="shared" si="106"/>
        <v>0</v>
      </c>
      <c r="AS190" s="72">
        <f t="shared" si="107"/>
        <v>0</v>
      </c>
      <c r="AT190" s="72">
        <f t="shared" si="108"/>
        <v>0</v>
      </c>
      <c r="AU190" s="72">
        <f t="shared" si="109"/>
        <v>0</v>
      </c>
      <c r="AV190" s="72">
        <f t="shared" si="110"/>
        <v>0</v>
      </c>
      <c r="AW190" s="72">
        <f t="shared" si="111"/>
        <v>0</v>
      </c>
      <c r="AX190" s="72">
        <f t="shared" si="112"/>
        <v>0</v>
      </c>
      <c r="AY190" s="72">
        <f t="shared" si="113"/>
        <v>0</v>
      </c>
      <c r="AZ190" s="72">
        <f t="shared" si="114"/>
        <v>0</v>
      </c>
      <c r="BA190" s="72">
        <f t="shared" si="115"/>
        <v>0</v>
      </c>
      <c r="BB190" s="76">
        <f t="shared" si="116"/>
        <v>0</v>
      </c>
      <c r="BC190" s="76">
        <f t="shared" ref="BC190:BC212" si="117">BC$135*$A138</f>
        <v>0</v>
      </c>
      <c r="BD190" s="76">
        <f>BD$135*$A137</f>
        <v>0</v>
      </c>
      <c r="CA190" s="72">
        <f t="shared" si="62"/>
        <v>0</v>
      </c>
    </row>
    <row r="191" spans="1:79">
      <c r="A191" s="143">
        <f t="shared" si="63"/>
        <v>0</v>
      </c>
      <c r="B191" s="72">
        <f t="shared" si="64"/>
        <v>55</v>
      </c>
      <c r="C191" s="144">
        <f t="shared" si="65"/>
        <v>0</v>
      </c>
      <c r="D191" s="76">
        <f t="shared" si="66"/>
        <v>0</v>
      </c>
      <c r="E191" s="80">
        <f t="shared" si="67"/>
        <v>0</v>
      </c>
      <c r="F191" s="80">
        <f t="shared" si="68"/>
        <v>0</v>
      </c>
      <c r="G191" s="80">
        <f t="shared" si="69"/>
        <v>0</v>
      </c>
      <c r="H191" s="80">
        <f t="shared" si="70"/>
        <v>0</v>
      </c>
      <c r="I191" s="76">
        <f t="shared" si="71"/>
        <v>0</v>
      </c>
      <c r="J191" s="80">
        <f t="shared" si="72"/>
        <v>0</v>
      </c>
      <c r="K191" s="80">
        <f t="shared" si="73"/>
        <v>0</v>
      </c>
      <c r="L191" s="80">
        <f t="shared" si="74"/>
        <v>0</v>
      </c>
      <c r="M191" s="80">
        <f t="shared" si="75"/>
        <v>0</v>
      </c>
      <c r="N191" s="80">
        <f t="shared" si="76"/>
        <v>0</v>
      </c>
      <c r="O191" s="80">
        <f t="shared" si="77"/>
        <v>0</v>
      </c>
      <c r="P191" s="80">
        <f t="shared" si="78"/>
        <v>0</v>
      </c>
      <c r="Q191" s="80">
        <f t="shared" si="79"/>
        <v>0</v>
      </c>
      <c r="R191" s="80">
        <f t="shared" si="80"/>
        <v>0</v>
      </c>
      <c r="S191" s="80">
        <f t="shared" si="81"/>
        <v>0</v>
      </c>
      <c r="T191" s="80">
        <f t="shared" si="82"/>
        <v>0</v>
      </c>
      <c r="U191" s="80">
        <f t="shared" si="83"/>
        <v>0</v>
      </c>
      <c r="V191" s="80">
        <f t="shared" si="84"/>
        <v>0</v>
      </c>
      <c r="W191" s="80">
        <f t="shared" si="85"/>
        <v>0</v>
      </c>
      <c r="X191" s="80">
        <f t="shared" si="86"/>
        <v>0</v>
      </c>
      <c r="Y191" s="80">
        <f t="shared" si="87"/>
        <v>0</v>
      </c>
      <c r="Z191" s="80">
        <f t="shared" si="88"/>
        <v>0</v>
      </c>
      <c r="AA191" s="80">
        <f t="shared" si="89"/>
        <v>0</v>
      </c>
      <c r="AB191" s="80">
        <f t="shared" si="90"/>
        <v>0</v>
      </c>
      <c r="AC191" s="80">
        <f t="shared" si="91"/>
        <v>0</v>
      </c>
      <c r="AD191" s="80">
        <f t="shared" si="92"/>
        <v>0</v>
      </c>
      <c r="AE191" s="80">
        <f t="shared" si="93"/>
        <v>0</v>
      </c>
      <c r="AF191" s="80">
        <f t="shared" si="94"/>
        <v>0</v>
      </c>
      <c r="AG191" s="80">
        <f t="shared" si="95"/>
        <v>0</v>
      </c>
      <c r="AH191" s="80">
        <f t="shared" si="96"/>
        <v>0</v>
      </c>
      <c r="AI191" s="80">
        <f t="shared" si="97"/>
        <v>0</v>
      </c>
      <c r="AJ191" s="80">
        <f t="shared" si="98"/>
        <v>0</v>
      </c>
      <c r="AK191" s="80">
        <f t="shared" si="99"/>
        <v>0</v>
      </c>
      <c r="AL191" s="80">
        <f t="shared" si="100"/>
        <v>0</v>
      </c>
      <c r="AM191" s="80">
        <f t="shared" si="101"/>
        <v>0</v>
      </c>
      <c r="AN191" s="80">
        <f t="shared" si="102"/>
        <v>0</v>
      </c>
      <c r="AO191" s="80">
        <f t="shared" si="103"/>
        <v>0</v>
      </c>
      <c r="AP191" s="80">
        <f t="shared" si="104"/>
        <v>0</v>
      </c>
      <c r="AQ191" s="80">
        <f t="shared" si="105"/>
        <v>0</v>
      </c>
      <c r="AR191" s="76">
        <f t="shared" si="106"/>
        <v>0</v>
      </c>
      <c r="AS191" s="72">
        <f t="shared" si="107"/>
        <v>0</v>
      </c>
      <c r="AT191" s="72">
        <f t="shared" si="108"/>
        <v>0</v>
      </c>
      <c r="AU191" s="72">
        <f t="shared" si="109"/>
        <v>0</v>
      </c>
      <c r="AV191" s="72">
        <f t="shared" si="110"/>
        <v>0</v>
      </c>
      <c r="AW191" s="72">
        <f t="shared" si="111"/>
        <v>0</v>
      </c>
      <c r="AX191" s="72">
        <f t="shared" si="112"/>
        <v>0</v>
      </c>
      <c r="AY191" s="72">
        <f t="shared" si="113"/>
        <v>0</v>
      </c>
      <c r="AZ191" s="72">
        <f t="shared" si="114"/>
        <v>0</v>
      </c>
      <c r="BA191" s="72">
        <f t="shared" si="115"/>
        <v>0</v>
      </c>
      <c r="BB191" s="76">
        <f t="shared" si="116"/>
        <v>0</v>
      </c>
      <c r="BC191" s="76">
        <f t="shared" si="117"/>
        <v>0</v>
      </c>
      <c r="BD191" s="76">
        <f t="shared" ref="BD191:BD212" si="118">BD$135*$A138</f>
        <v>0</v>
      </c>
      <c r="BE191" s="76">
        <f>BE$135*$A137</f>
        <v>0</v>
      </c>
      <c r="CA191" s="72">
        <f t="shared" si="62"/>
        <v>0</v>
      </c>
    </row>
    <row r="192" spans="1:79">
      <c r="A192" s="143">
        <f t="shared" si="63"/>
        <v>0</v>
      </c>
      <c r="B192" s="72">
        <f t="shared" si="64"/>
        <v>56</v>
      </c>
      <c r="C192" s="144">
        <f t="shared" si="65"/>
        <v>0</v>
      </c>
      <c r="D192" s="76">
        <f t="shared" si="66"/>
        <v>0</v>
      </c>
      <c r="E192" s="80">
        <f t="shared" si="67"/>
        <v>0</v>
      </c>
      <c r="F192" s="80">
        <f t="shared" si="68"/>
        <v>0</v>
      </c>
      <c r="G192" s="80">
        <f t="shared" si="69"/>
        <v>0</v>
      </c>
      <c r="H192" s="80">
        <f t="shared" si="70"/>
        <v>0</v>
      </c>
      <c r="I192" s="76">
        <f t="shared" si="71"/>
        <v>0</v>
      </c>
      <c r="J192" s="80">
        <f t="shared" si="72"/>
        <v>0</v>
      </c>
      <c r="K192" s="80">
        <f t="shared" si="73"/>
        <v>0</v>
      </c>
      <c r="L192" s="80">
        <f t="shared" si="74"/>
        <v>0</v>
      </c>
      <c r="M192" s="80">
        <f t="shared" si="75"/>
        <v>0</v>
      </c>
      <c r="N192" s="80">
        <f t="shared" si="76"/>
        <v>0</v>
      </c>
      <c r="O192" s="80">
        <f t="shared" si="77"/>
        <v>0</v>
      </c>
      <c r="P192" s="80">
        <f t="shared" si="78"/>
        <v>0</v>
      </c>
      <c r="Q192" s="80">
        <f t="shared" si="79"/>
        <v>0</v>
      </c>
      <c r="R192" s="80">
        <f t="shared" si="80"/>
        <v>0</v>
      </c>
      <c r="S192" s="80">
        <f t="shared" si="81"/>
        <v>0</v>
      </c>
      <c r="T192" s="80">
        <f t="shared" si="82"/>
        <v>0</v>
      </c>
      <c r="U192" s="80">
        <f t="shared" si="83"/>
        <v>0</v>
      </c>
      <c r="V192" s="80">
        <f t="shared" si="84"/>
        <v>0</v>
      </c>
      <c r="W192" s="80">
        <f t="shared" si="85"/>
        <v>0</v>
      </c>
      <c r="X192" s="80">
        <f t="shared" si="86"/>
        <v>0</v>
      </c>
      <c r="Y192" s="80">
        <f t="shared" si="87"/>
        <v>0</v>
      </c>
      <c r="Z192" s="80">
        <f t="shared" si="88"/>
        <v>0</v>
      </c>
      <c r="AA192" s="80">
        <f t="shared" si="89"/>
        <v>0</v>
      </c>
      <c r="AB192" s="80">
        <f t="shared" si="90"/>
        <v>0</v>
      </c>
      <c r="AC192" s="80">
        <f t="shared" si="91"/>
        <v>0</v>
      </c>
      <c r="AD192" s="80">
        <f t="shared" si="92"/>
        <v>0</v>
      </c>
      <c r="AE192" s="80">
        <f t="shared" si="93"/>
        <v>0</v>
      </c>
      <c r="AF192" s="80">
        <f t="shared" si="94"/>
        <v>0</v>
      </c>
      <c r="AG192" s="80">
        <f t="shared" si="95"/>
        <v>0</v>
      </c>
      <c r="AH192" s="80">
        <f t="shared" si="96"/>
        <v>0</v>
      </c>
      <c r="AI192" s="80">
        <f t="shared" si="97"/>
        <v>0</v>
      </c>
      <c r="AJ192" s="80">
        <f t="shared" si="98"/>
        <v>0</v>
      </c>
      <c r="AK192" s="80">
        <f t="shared" si="99"/>
        <v>0</v>
      </c>
      <c r="AL192" s="80">
        <f t="shared" si="100"/>
        <v>0</v>
      </c>
      <c r="AM192" s="80">
        <f t="shared" si="101"/>
        <v>0</v>
      </c>
      <c r="AN192" s="80">
        <f t="shared" si="102"/>
        <v>0</v>
      </c>
      <c r="AO192" s="80">
        <f t="shared" si="103"/>
        <v>0</v>
      </c>
      <c r="AP192" s="80">
        <f t="shared" si="104"/>
        <v>0</v>
      </c>
      <c r="AQ192" s="80">
        <f t="shared" si="105"/>
        <v>0</v>
      </c>
      <c r="AR192" s="76">
        <f t="shared" si="106"/>
        <v>0</v>
      </c>
      <c r="AS192" s="72">
        <f t="shared" si="107"/>
        <v>0</v>
      </c>
      <c r="AT192" s="72">
        <f t="shared" si="108"/>
        <v>0</v>
      </c>
      <c r="AU192" s="72">
        <f t="shared" si="109"/>
        <v>0</v>
      </c>
      <c r="AV192" s="72">
        <f t="shared" si="110"/>
        <v>0</v>
      </c>
      <c r="AW192" s="72">
        <f t="shared" si="111"/>
        <v>0</v>
      </c>
      <c r="AX192" s="72">
        <f t="shared" si="112"/>
        <v>0</v>
      </c>
      <c r="AY192" s="72">
        <f t="shared" si="113"/>
        <v>0</v>
      </c>
      <c r="AZ192" s="72">
        <f t="shared" si="114"/>
        <v>0</v>
      </c>
      <c r="BA192" s="72">
        <f t="shared" si="115"/>
        <v>0</v>
      </c>
      <c r="BB192" s="76">
        <f t="shared" si="116"/>
        <v>0</v>
      </c>
      <c r="BC192" s="76">
        <f t="shared" si="117"/>
        <v>0</v>
      </c>
      <c r="BD192" s="76">
        <f t="shared" si="118"/>
        <v>0</v>
      </c>
      <c r="BE192" s="76">
        <f t="shared" ref="BE192:BE212" si="119">BE$135*$A138</f>
        <v>0</v>
      </c>
      <c r="BF192" s="76">
        <f>BF$135*$A137</f>
        <v>0</v>
      </c>
      <c r="CA192" s="72">
        <f t="shared" si="62"/>
        <v>0</v>
      </c>
    </row>
    <row r="193" spans="1:79">
      <c r="A193" s="143">
        <f t="shared" si="63"/>
        <v>0</v>
      </c>
      <c r="B193" s="72">
        <f t="shared" si="64"/>
        <v>57</v>
      </c>
      <c r="C193" s="144">
        <f t="shared" si="65"/>
        <v>0</v>
      </c>
      <c r="D193" s="76">
        <f t="shared" si="66"/>
        <v>0</v>
      </c>
      <c r="E193" s="80">
        <f t="shared" si="67"/>
        <v>0</v>
      </c>
      <c r="F193" s="80">
        <f t="shared" si="68"/>
        <v>0</v>
      </c>
      <c r="G193" s="80">
        <f t="shared" si="69"/>
        <v>0</v>
      </c>
      <c r="H193" s="80">
        <f t="shared" si="70"/>
        <v>0</v>
      </c>
      <c r="I193" s="76">
        <f t="shared" si="71"/>
        <v>0</v>
      </c>
      <c r="J193" s="80">
        <f t="shared" si="72"/>
        <v>0</v>
      </c>
      <c r="K193" s="80">
        <f t="shared" si="73"/>
        <v>0</v>
      </c>
      <c r="L193" s="80">
        <f t="shared" si="74"/>
        <v>0</v>
      </c>
      <c r="M193" s="80">
        <f t="shared" si="75"/>
        <v>0</v>
      </c>
      <c r="N193" s="80">
        <f t="shared" si="76"/>
        <v>0</v>
      </c>
      <c r="O193" s="80">
        <f t="shared" si="77"/>
        <v>0</v>
      </c>
      <c r="P193" s="80">
        <f t="shared" si="78"/>
        <v>0</v>
      </c>
      <c r="Q193" s="80">
        <f t="shared" si="79"/>
        <v>0</v>
      </c>
      <c r="R193" s="80">
        <f t="shared" si="80"/>
        <v>0</v>
      </c>
      <c r="S193" s="80">
        <f t="shared" si="81"/>
        <v>0</v>
      </c>
      <c r="T193" s="80">
        <f t="shared" si="82"/>
        <v>0</v>
      </c>
      <c r="U193" s="80">
        <f t="shared" si="83"/>
        <v>0</v>
      </c>
      <c r="V193" s="80">
        <f t="shared" si="84"/>
        <v>0</v>
      </c>
      <c r="W193" s="80">
        <f t="shared" si="85"/>
        <v>0</v>
      </c>
      <c r="X193" s="80">
        <f t="shared" si="86"/>
        <v>0</v>
      </c>
      <c r="Y193" s="80">
        <f t="shared" si="87"/>
        <v>0</v>
      </c>
      <c r="Z193" s="80">
        <f t="shared" si="88"/>
        <v>0</v>
      </c>
      <c r="AA193" s="80">
        <f t="shared" si="89"/>
        <v>0</v>
      </c>
      <c r="AB193" s="80">
        <f t="shared" si="90"/>
        <v>0</v>
      </c>
      <c r="AC193" s="80">
        <f t="shared" si="91"/>
        <v>0</v>
      </c>
      <c r="AD193" s="80">
        <f t="shared" si="92"/>
        <v>0</v>
      </c>
      <c r="AE193" s="80">
        <f t="shared" si="93"/>
        <v>0</v>
      </c>
      <c r="AF193" s="80">
        <f t="shared" si="94"/>
        <v>0</v>
      </c>
      <c r="AG193" s="80">
        <f t="shared" si="95"/>
        <v>0</v>
      </c>
      <c r="AH193" s="80">
        <f t="shared" si="96"/>
        <v>0</v>
      </c>
      <c r="AI193" s="80">
        <f t="shared" si="97"/>
        <v>0</v>
      </c>
      <c r="AJ193" s="80">
        <f t="shared" si="98"/>
        <v>0</v>
      </c>
      <c r="AK193" s="80">
        <f t="shared" si="99"/>
        <v>0</v>
      </c>
      <c r="AL193" s="80">
        <f t="shared" si="100"/>
        <v>0</v>
      </c>
      <c r="AM193" s="80">
        <f t="shared" si="101"/>
        <v>0</v>
      </c>
      <c r="AN193" s="80">
        <f t="shared" si="102"/>
        <v>0</v>
      </c>
      <c r="AO193" s="80">
        <f t="shared" si="103"/>
        <v>0</v>
      </c>
      <c r="AP193" s="80">
        <f t="shared" si="104"/>
        <v>0</v>
      </c>
      <c r="AQ193" s="80">
        <f t="shared" si="105"/>
        <v>0</v>
      </c>
      <c r="AR193" s="76">
        <f t="shared" si="106"/>
        <v>0</v>
      </c>
      <c r="AS193" s="72">
        <f t="shared" si="107"/>
        <v>0</v>
      </c>
      <c r="AT193" s="72">
        <f t="shared" si="108"/>
        <v>0</v>
      </c>
      <c r="AU193" s="72">
        <f t="shared" si="109"/>
        <v>0</v>
      </c>
      <c r="AV193" s="72">
        <f t="shared" si="110"/>
        <v>0</v>
      </c>
      <c r="AW193" s="72">
        <f t="shared" si="111"/>
        <v>0</v>
      </c>
      <c r="AX193" s="72">
        <f t="shared" si="112"/>
        <v>0</v>
      </c>
      <c r="AY193" s="72">
        <f t="shared" si="113"/>
        <v>0</v>
      </c>
      <c r="AZ193" s="72">
        <f t="shared" si="114"/>
        <v>0</v>
      </c>
      <c r="BA193" s="72">
        <f t="shared" si="115"/>
        <v>0</v>
      </c>
      <c r="BB193" s="76">
        <f t="shared" si="116"/>
        <v>0</v>
      </c>
      <c r="BC193" s="76">
        <f t="shared" si="117"/>
        <v>0</v>
      </c>
      <c r="BD193" s="76">
        <f t="shared" si="118"/>
        <v>0</v>
      </c>
      <c r="BE193" s="76">
        <f t="shared" si="119"/>
        <v>0</v>
      </c>
      <c r="BF193" s="76">
        <f t="shared" ref="BF193:BF212" si="120">BF$135*$A138</f>
        <v>0</v>
      </c>
      <c r="BG193" s="76">
        <f>BG$135*$A137</f>
        <v>0</v>
      </c>
      <c r="CA193" s="72">
        <f t="shared" si="62"/>
        <v>0</v>
      </c>
    </row>
    <row r="194" spans="1:79">
      <c r="A194" s="143">
        <f t="shared" si="63"/>
        <v>0</v>
      </c>
      <c r="B194" s="72">
        <f t="shared" si="64"/>
        <v>58</v>
      </c>
      <c r="C194" s="144">
        <f t="shared" si="65"/>
        <v>0</v>
      </c>
      <c r="D194" s="76">
        <f t="shared" si="66"/>
        <v>0</v>
      </c>
      <c r="E194" s="80">
        <f t="shared" si="67"/>
        <v>0</v>
      </c>
      <c r="F194" s="80">
        <f t="shared" si="68"/>
        <v>0</v>
      </c>
      <c r="G194" s="80">
        <f t="shared" si="69"/>
        <v>0</v>
      </c>
      <c r="H194" s="80">
        <f t="shared" si="70"/>
        <v>0</v>
      </c>
      <c r="I194" s="76">
        <f t="shared" si="71"/>
        <v>0</v>
      </c>
      <c r="J194" s="80">
        <f t="shared" si="72"/>
        <v>0</v>
      </c>
      <c r="K194" s="80">
        <f t="shared" si="73"/>
        <v>0</v>
      </c>
      <c r="L194" s="80">
        <f t="shared" si="74"/>
        <v>0</v>
      </c>
      <c r="M194" s="80">
        <f t="shared" si="75"/>
        <v>0</v>
      </c>
      <c r="N194" s="80">
        <f t="shared" si="76"/>
        <v>0</v>
      </c>
      <c r="O194" s="80">
        <f t="shared" si="77"/>
        <v>0</v>
      </c>
      <c r="P194" s="80">
        <f t="shared" si="78"/>
        <v>0</v>
      </c>
      <c r="Q194" s="80">
        <f t="shared" si="79"/>
        <v>0</v>
      </c>
      <c r="R194" s="80">
        <f t="shared" si="80"/>
        <v>0</v>
      </c>
      <c r="S194" s="80">
        <f t="shared" si="81"/>
        <v>0</v>
      </c>
      <c r="T194" s="80">
        <f t="shared" si="82"/>
        <v>0</v>
      </c>
      <c r="U194" s="80">
        <f t="shared" si="83"/>
        <v>0</v>
      </c>
      <c r="V194" s="80">
        <f t="shared" si="84"/>
        <v>0</v>
      </c>
      <c r="W194" s="80">
        <f t="shared" si="85"/>
        <v>0</v>
      </c>
      <c r="X194" s="80">
        <f t="shared" si="86"/>
        <v>0</v>
      </c>
      <c r="Y194" s="80">
        <f t="shared" si="87"/>
        <v>0</v>
      </c>
      <c r="Z194" s="80">
        <f t="shared" si="88"/>
        <v>0</v>
      </c>
      <c r="AA194" s="80">
        <f t="shared" si="89"/>
        <v>0</v>
      </c>
      <c r="AB194" s="80">
        <f t="shared" si="90"/>
        <v>0</v>
      </c>
      <c r="AC194" s="80">
        <f t="shared" si="91"/>
        <v>0</v>
      </c>
      <c r="AD194" s="80">
        <f t="shared" si="92"/>
        <v>0</v>
      </c>
      <c r="AE194" s="80">
        <f t="shared" si="93"/>
        <v>0</v>
      </c>
      <c r="AF194" s="80">
        <f t="shared" si="94"/>
        <v>0</v>
      </c>
      <c r="AG194" s="80">
        <f t="shared" si="95"/>
        <v>0</v>
      </c>
      <c r="AH194" s="80">
        <f t="shared" si="96"/>
        <v>0</v>
      </c>
      <c r="AI194" s="80">
        <f t="shared" si="97"/>
        <v>0</v>
      </c>
      <c r="AJ194" s="80">
        <f t="shared" si="98"/>
        <v>0</v>
      </c>
      <c r="AK194" s="80">
        <f t="shared" si="99"/>
        <v>0</v>
      </c>
      <c r="AL194" s="80">
        <f t="shared" si="100"/>
        <v>0</v>
      </c>
      <c r="AM194" s="80">
        <f t="shared" si="101"/>
        <v>0</v>
      </c>
      <c r="AN194" s="80">
        <f t="shared" si="102"/>
        <v>0</v>
      </c>
      <c r="AO194" s="80">
        <f t="shared" si="103"/>
        <v>0</v>
      </c>
      <c r="AP194" s="80">
        <f t="shared" si="104"/>
        <v>0</v>
      </c>
      <c r="AQ194" s="80">
        <f t="shared" si="105"/>
        <v>0</v>
      </c>
      <c r="AR194" s="76">
        <f t="shared" si="106"/>
        <v>0</v>
      </c>
      <c r="AS194" s="72">
        <f t="shared" si="107"/>
        <v>0</v>
      </c>
      <c r="AT194" s="72">
        <f t="shared" si="108"/>
        <v>0</v>
      </c>
      <c r="AU194" s="72">
        <f t="shared" si="109"/>
        <v>0</v>
      </c>
      <c r="AV194" s="72">
        <f t="shared" si="110"/>
        <v>0</v>
      </c>
      <c r="AW194" s="72">
        <f t="shared" si="111"/>
        <v>0</v>
      </c>
      <c r="AX194" s="72">
        <f t="shared" si="112"/>
        <v>0</v>
      </c>
      <c r="AY194" s="72">
        <f t="shared" si="113"/>
        <v>0</v>
      </c>
      <c r="AZ194" s="72">
        <f t="shared" si="114"/>
        <v>0</v>
      </c>
      <c r="BA194" s="72">
        <f t="shared" si="115"/>
        <v>0</v>
      </c>
      <c r="BB194" s="76">
        <f t="shared" si="116"/>
        <v>0</v>
      </c>
      <c r="BC194" s="76">
        <f t="shared" si="117"/>
        <v>0</v>
      </c>
      <c r="BD194" s="76">
        <f t="shared" si="118"/>
        <v>0</v>
      </c>
      <c r="BE194" s="76">
        <f t="shared" si="119"/>
        <v>0</v>
      </c>
      <c r="BF194" s="76">
        <f t="shared" si="120"/>
        <v>0</v>
      </c>
      <c r="BG194" s="76">
        <f t="shared" ref="BG194:BG212" si="121">BG$135*$A138</f>
        <v>0</v>
      </c>
      <c r="BH194" s="76">
        <f>BH$135*$A137</f>
        <v>0</v>
      </c>
      <c r="CA194" s="72">
        <f t="shared" si="62"/>
        <v>0</v>
      </c>
    </row>
    <row r="195" spans="1:79">
      <c r="A195" s="143">
        <f t="shared" si="63"/>
        <v>0</v>
      </c>
      <c r="B195" s="72">
        <f t="shared" si="64"/>
        <v>59</v>
      </c>
      <c r="C195" s="144">
        <f t="shared" si="65"/>
        <v>0</v>
      </c>
      <c r="D195" s="76">
        <f t="shared" si="66"/>
        <v>0</v>
      </c>
      <c r="E195" s="80">
        <f t="shared" si="67"/>
        <v>0</v>
      </c>
      <c r="F195" s="80">
        <f t="shared" si="68"/>
        <v>0</v>
      </c>
      <c r="G195" s="80">
        <f t="shared" si="69"/>
        <v>0</v>
      </c>
      <c r="H195" s="80">
        <f t="shared" si="70"/>
        <v>0</v>
      </c>
      <c r="I195" s="76">
        <f t="shared" si="71"/>
        <v>0</v>
      </c>
      <c r="J195" s="80">
        <f t="shared" si="72"/>
        <v>0</v>
      </c>
      <c r="K195" s="80">
        <f t="shared" si="73"/>
        <v>0</v>
      </c>
      <c r="L195" s="80">
        <f t="shared" si="74"/>
        <v>0</v>
      </c>
      <c r="M195" s="80">
        <f t="shared" si="75"/>
        <v>0</v>
      </c>
      <c r="N195" s="80">
        <f t="shared" si="76"/>
        <v>0</v>
      </c>
      <c r="O195" s="80">
        <f t="shared" si="77"/>
        <v>0</v>
      </c>
      <c r="P195" s="80">
        <f t="shared" si="78"/>
        <v>0</v>
      </c>
      <c r="Q195" s="80">
        <f t="shared" si="79"/>
        <v>0</v>
      </c>
      <c r="R195" s="80">
        <f t="shared" si="80"/>
        <v>0</v>
      </c>
      <c r="S195" s="80">
        <f t="shared" si="81"/>
        <v>0</v>
      </c>
      <c r="T195" s="80">
        <f t="shared" si="82"/>
        <v>0</v>
      </c>
      <c r="U195" s="80">
        <f t="shared" si="83"/>
        <v>0</v>
      </c>
      <c r="V195" s="80">
        <f t="shared" si="84"/>
        <v>0</v>
      </c>
      <c r="W195" s="80">
        <f t="shared" si="85"/>
        <v>0</v>
      </c>
      <c r="X195" s="80">
        <f t="shared" si="86"/>
        <v>0</v>
      </c>
      <c r="Y195" s="80">
        <f t="shared" si="87"/>
        <v>0</v>
      </c>
      <c r="Z195" s="80">
        <f t="shared" si="88"/>
        <v>0</v>
      </c>
      <c r="AA195" s="80">
        <f t="shared" si="89"/>
        <v>0</v>
      </c>
      <c r="AB195" s="80">
        <f t="shared" si="90"/>
        <v>0</v>
      </c>
      <c r="AC195" s="80">
        <f t="shared" si="91"/>
        <v>0</v>
      </c>
      <c r="AD195" s="80">
        <f t="shared" si="92"/>
        <v>0</v>
      </c>
      <c r="AE195" s="80">
        <f t="shared" si="93"/>
        <v>0</v>
      </c>
      <c r="AF195" s="80">
        <f t="shared" si="94"/>
        <v>0</v>
      </c>
      <c r="AG195" s="80">
        <f t="shared" si="95"/>
        <v>0</v>
      </c>
      <c r="AH195" s="80">
        <f t="shared" si="96"/>
        <v>0</v>
      </c>
      <c r="AI195" s="80">
        <f t="shared" si="97"/>
        <v>0</v>
      </c>
      <c r="AJ195" s="80">
        <f t="shared" si="98"/>
        <v>0</v>
      </c>
      <c r="AK195" s="80">
        <f t="shared" si="99"/>
        <v>0</v>
      </c>
      <c r="AL195" s="80">
        <f t="shared" si="100"/>
        <v>0</v>
      </c>
      <c r="AM195" s="80">
        <f t="shared" si="101"/>
        <v>0</v>
      </c>
      <c r="AN195" s="80">
        <f t="shared" si="102"/>
        <v>0</v>
      </c>
      <c r="AO195" s="80">
        <f t="shared" si="103"/>
        <v>0</v>
      </c>
      <c r="AP195" s="80">
        <f t="shared" si="104"/>
        <v>0</v>
      </c>
      <c r="AQ195" s="80">
        <f t="shared" si="105"/>
        <v>0</v>
      </c>
      <c r="AR195" s="76">
        <f t="shared" si="106"/>
        <v>0</v>
      </c>
      <c r="AS195" s="72">
        <f t="shared" si="107"/>
        <v>0</v>
      </c>
      <c r="AT195" s="72">
        <f t="shared" si="108"/>
        <v>0</v>
      </c>
      <c r="AU195" s="72">
        <f t="shared" si="109"/>
        <v>0</v>
      </c>
      <c r="AV195" s="72">
        <f t="shared" si="110"/>
        <v>0</v>
      </c>
      <c r="AW195" s="72">
        <f t="shared" si="111"/>
        <v>0</v>
      </c>
      <c r="AX195" s="72">
        <f t="shared" si="112"/>
        <v>0</v>
      </c>
      <c r="AY195" s="72">
        <f t="shared" si="113"/>
        <v>0</v>
      </c>
      <c r="AZ195" s="72">
        <f t="shared" si="114"/>
        <v>0</v>
      </c>
      <c r="BA195" s="72">
        <f t="shared" si="115"/>
        <v>0</v>
      </c>
      <c r="BB195" s="76">
        <f t="shared" si="116"/>
        <v>0</v>
      </c>
      <c r="BC195" s="76">
        <f t="shared" si="117"/>
        <v>0</v>
      </c>
      <c r="BD195" s="76">
        <f t="shared" si="118"/>
        <v>0</v>
      </c>
      <c r="BE195" s="76">
        <f t="shared" si="119"/>
        <v>0</v>
      </c>
      <c r="BF195" s="76">
        <f t="shared" si="120"/>
        <v>0</v>
      </c>
      <c r="BG195" s="76">
        <f t="shared" si="121"/>
        <v>0</v>
      </c>
      <c r="BH195" s="76">
        <f t="shared" ref="BH195:BH212" si="122">BH$135*$A138</f>
        <v>0</v>
      </c>
      <c r="BI195" s="76">
        <f>BI$135*$A137</f>
        <v>0</v>
      </c>
      <c r="CA195" s="72">
        <f t="shared" si="62"/>
        <v>0</v>
      </c>
    </row>
    <row r="196" spans="1:79">
      <c r="A196" s="143">
        <f t="shared" si="63"/>
        <v>0</v>
      </c>
      <c r="B196" s="72">
        <f t="shared" si="64"/>
        <v>60</v>
      </c>
      <c r="C196" s="144">
        <f t="shared" si="65"/>
        <v>0</v>
      </c>
      <c r="D196" s="76">
        <f t="shared" si="66"/>
        <v>0</v>
      </c>
      <c r="E196" s="80">
        <f t="shared" si="67"/>
        <v>0</v>
      </c>
      <c r="F196" s="80">
        <f t="shared" si="68"/>
        <v>0</v>
      </c>
      <c r="G196" s="80">
        <f t="shared" si="69"/>
        <v>0</v>
      </c>
      <c r="H196" s="80">
        <f t="shared" si="70"/>
        <v>0</v>
      </c>
      <c r="I196" s="76">
        <f t="shared" si="71"/>
        <v>0</v>
      </c>
      <c r="J196" s="80">
        <f t="shared" si="72"/>
        <v>0</v>
      </c>
      <c r="K196" s="80">
        <f t="shared" si="73"/>
        <v>0</v>
      </c>
      <c r="L196" s="80">
        <f t="shared" si="74"/>
        <v>0</v>
      </c>
      <c r="M196" s="80">
        <f t="shared" si="75"/>
        <v>0</v>
      </c>
      <c r="N196" s="80">
        <f t="shared" si="76"/>
        <v>0</v>
      </c>
      <c r="O196" s="80">
        <f t="shared" si="77"/>
        <v>0</v>
      </c>
      <c r="P196" s="80">
        <f t="shared" si="78"/>
        <v>0</v>
      </c>
      <c r="Q196" s="80">
        <f t="shared" si="79"/>
        <v>0</v>
      </c>
      <c r="R196" s="80">
        <f t="shared" si="80"/>
        <v>0</v>
      </c>
      <c r="S196" s="80">
        <f t="shared" si="81"/>
        <v>0</v>
      </c>
      <c r="T196" s="80">
        <f t="shared" si="82"/>
        <v>0</v>
      </c>
      <c r="U196" s="80">
        <f t="shared" si="83"/>
        <v>0</v>
      </c>
      <c r="V196" s="80">
        <f t="shared" si="84"/>
        <v>0</v>
      </c>
      <c r="W196" s="80">
        <f t="shared" si="85"/>
        <v>0</v>
      </c>
      <c r="X196" s="80">
        <f t="shared" si="86"/>
        <v>0</v>
      </c>
      <c r="Y196" s="80">
        <f t="shared" si="87"/>
        <v>0</v>
      </c>
      <c r="Z196" s="80">
        <f t="shared" si="88"/>
        <v>0</v>
      </c>
      <c r="AA196" s="80">
        <f t="shared" si="89"/>
        <v>0</v>
      </c>
      <c r="AB196" s="80">
        <f t="shared" si="90"/>
        <v>0</v>
      </c>
      <c r="AC196" s="80">
        <f t="shared" si="91"/>
        <v>0</v>
      </c>
      <c r="AD196" s="80">
        <f t="shared" si="92"/>
        <v>0</v>
      </c>
      <c r="AE196" s="80">
        <f t="shared" si="93"/>
        <v>0</v>
      </c>
      <c r="AF196" s="80">
        <f t="shared" si="94"/>
        <v>0</v>
      </c>
      <c r="AG196" s="80">
        <f t="shared" si="95"/>
        <v>0</v>
      </c>
      <c r="AH196" s="80">
        <f t="shared" si="96"/>
        <v>0</v>
      </c>
      <c r="AI196" s="80">
        <f t="shared" si="97"/>
        <v>0</v>
      </c>
      <c r="AJ196" s="80">
        <f t="shared" si="98"/>
        <v>0</v>
      </c>
      <c r="AK196" s="80">
        <f t="shared" si="99"/>
        <v>0</v>
      </c>
      <c r="AL196" s="80">
        <f t="shared" si="100"/>
        <v>0</v>
      </c>
      <c r="AM196" s="80">
        <f t="shared" si="101"/>
        <v>0</v>
      </c>
      <c r="AN196" s="80">
        <f t="shared" si="102"/>
        <v>0</v>
      </c>
      <c r="AO196" s="80">
        <f t="shared" si="103"/>
        <v>0</v>
      </c>
      <c r="AP196" s="80">
        <f t="shared" si="104"/>
        <v>0</v>
      </c>
      <c r="AQ196" s="80">
        <f t="shared" si="105"/>
        <v>0</v>
      </c>
      <c r="AR196" s="76">
        <f t="shared" si="106"/>
        <v>0</v>
      </c>
      <c r="AS196" s="72">
        <f t="shared" si="107"/>
        <v>0</v>
      </c>
      <c r="AT196" s="72">
        <f t="shared" si="108"/>
        <v>0</v>
      </c>
      <c r="AU196" s="72">
        <f t="shared" si="109"/>
        <v>0</v>
      </c>
      <c r="AV196" s="72">
        <f t="shared" si="110"/>
        <v>0</v>
      </c>
      <c r="AW196" s="72">
        <f t="shared" si="111"/>
        <v>0</v>
      </c>
      <c r="AX196" s="72">
        <f t="shared" si="112"/>
        <v>0</v>
      </c>
      <c r="AY196" s="72">
        <f t="shared" si="113"/>
        <v>0</v>
      </c>
      <c r="AZ196" s="72">
        <f t="shared" si="114"/>
        <v>0</v>
      </c>
      <c r="BA196" s="72">
        <f t="shared" si="115"/>
        <v>0</v>
      </c>
      <c r="BB196" s="76">
        <f t="shared" si="116"/>
        <v>0</v>
      </c>
      <c r="BC196" s="76">
        <f t="shared" si="117"/>
        <v>0</v>
      </c>
      <c r="BD196" s="76">
        <f t="shared" si="118"/>
        <v>0</v>
      </c>
      <c r="BE196" s="76">
        <f t="shared" si="119"/>
        <v>0</v>
      </c>
      <c r="BF196" s="76">
        <f t="shared" si="120"/>
        <v>0</v>
      </c>
      <c r="BG196" s="76">
        <f t="shared" si="121"/>
        <v>0</v>
      </c>
      <c r="BH196" s="76">
        <f t="shared" si="122"/>
        <v>0</v>
      </c>
      <c r="BI196" s="76">
        <f t="shared" ref="BI196:BI212" si="123">BI$135*$A138</f>
        <v>0</v>
      </c>
      <c r="BJ196" s="76">
        <f>BJ$135*$A137</f>
        <v>0</v>
      </c>
      <c r="CA196" s="72">
        <f t="shared" si="62"/>
        <v>0</v>
      </c>
    </row>
    <row r="197" spans="1:79">
      <c r="A197" s="143">
        <f t="shared" si="63"/>
        <v>0</v>
      </c>
      <c r="B197" s="72">
        <f t="shared" si="64"/>
        <v>61</v>
      </c>
      <c r="C197" s="144">
        <f t="shared" si="65"/>
        <v>0</v>
      </c>
      <c r="D197" s="76">
        <f t="shared" si="66"/>
        <v>0</v>
      </c>
      <c r="E197" s="80">
        <f t="shared" si="67"/>
        <v>0</v>
      </c>
      <c r="F197" s="80">
        <f t="shared" si="68"/>
        <v>0</v>
      </c>
      <c r="G197" s="80">
        <f t="shared" si="69"/>
        <v>0</v>
      </c>
      <c r="H197" s="80">
        <f t="shared" si="70"/>
        <v>0</v>
      </c>
      <c r="I197" s="76">
        <f t="shared" si="71"/>
        <v>0</v>
      </c>
      <c r="J197" s="80">
        <f t="shared" si="72"/>
        <v>0</v>
      </c>
      <c r="K197" s="80">
        <f t="shared" si="73"/>
        <v>0</v>
      </c>
      <c r="L197" s="80">
        <f t="shared" si="74"/>
        <v>0</v>
      </c>
      <c r="M197" s="80">
        <f t="shared" si="75"/>
        <v>0</v>
      </c>
      <c r="N197" s="80">
        <f t="shared" si="76"/>
        <v>0</v>
      </c>
      <c r="O197" s="80">
        <f t="shared" si="77"/>
        <v>0</v>
      </c>
      <c r="P197" s="80">
        <f t="shared" si="78"/>
        <v>0</v>
      </c>
      <c r="Q197" s="80">
        <f t="shared" si="79"/>
        <v>0</v>
      </c>
      <c r="R197" s="80">
        <f t="shared" si="80"/>
        <v>0</v>
      </c>
      <c r="S197" s="80">
        <f t="shared" si="81"/>
        <v>0</v>
      </c>
      <c r="T197" s="80">
        <f t="shared" si="82"/>
        <v>0</v>
      </c>
      <c r="U197" s="80">
        <f t="shared" si="83"/>
        <v>0</v>
      </c>
      <c r="V197" s="80">
        <f t="shared" si="84"/>
        <v>0</v>
      </c>
      <c r="W197" s="80">
        <f t="shared" si="85"/>
        <v>0</v>
      </c>
      <c r="X197" s="80">
        <f t="shared" si="86"/>
        <v>0</v>
      </c>
      <c r="Y197" s="80">
        <f t="shared" si="87"/>
        <v>0</v>
      </c>
      <c r="Z197" s="80">
        <f t="shared" si="88"/>
        <v>0</v>
      </c>
      <c r="AA197" s="80">
        <f t="shared" si="89"/>
        <v>0</v>
      </c>
      <c r="AB197" s="80">
        <f t="shared" si="90"/>
        <v>0</v>
      </c>
      <c r="AC197" s="80">
        <f t="shared" si="91"/>
        <v>0</v>
      </c>
      <c r="AD197" s="80">
        <f t="shared" si="92"/>
        <v>0</v>
      </c>
      <c r="AE197" s="80">
        <f t="shared" si="93"/>
        <v>0</v>
      </c>
      <c r="AF197" s="80">
        <f t="shared" si="94"/>
        <v>0</v>
      </c>
      <c r="AG197" s="80">
        <f t="shared" si="95"/>
        <v>0</v>
      </c>
      <c r="AH197" s="80">
        <f t="shared" si="96"/>
        <v>0</v>
      </c>
      <c r="AI197" s="80">
        <f t="shared" si="97"/>
        <v>0</v>
      </c>
      <c r="AJ197" s="80">
        <f t="shared" si="98"/>
        <v>0</v>
      </c>
      <c r="AK197" s="80">
        <f t="shared" si="99"/>
        <v>0</v>
      </c>
      <c r="AL197" s="80">
        <f t="shared" si="100"/>
        <v>0</v>
      </c>
      <c r="AM197" s="80">
        <f t="shared" si="101"/>
        <v>0</v>
      </c>
      <c r="AN197" s="80">
        <f t="shared" si="102"/>
        <v>0</v>
      </c>
      <c r="AO197" s="80">
        <f t="shared" si="103"/>
        <v>0</v>
      </c>
      <c r="AP197" s="80">
        <f t="shared" si="104"/>
        <v>0</v>
      </c>
      <c r="AQ197" s="80">
        <f t="shared" si="105"/>
        <v>0</v>
      </c>
      <c r="AR197" s="76">
        <f t="shared" si="106"/>
        <v>0</v>
      </c>
      <c r="AS197" s="72">
        <f t="shared" si="107"/>
        <v>0</v>
      </c>
      <c r="AT197" s="72">
        <f t="shared" si="108"/>
        <v>0</v>
      </c>
      <c r="AU197" s="72">
        <f t="shared" si="109"/>
        <v>0</v>
      </c>
      <c r="AV197" s="72">
        <f t="shared" si="110"/>
        <v>0</v>
      </c>
      <c r="AW197" s="72">
        <f t="shared" si="111"/>
        <v>0</v>
      </c>
      <c r="AX197" s="72">
        <f t="shared" si="112"/>
        <v>0</v>
      </c>
      <c r="AY197" s="72">
        <f t="shared" si="113"/>
        <v>0</v>
      </c>
      <c r="AZ197" s="72">
        <f t="shared" si="114"/>
        <v>0</v>
      </c>
      <c r="BA197" s="72">
        <f t="shared" si="115"/>
        <v>0</v>
      </c>
      <c r="BB197" s="76">
        <f t="shared" si="116"/>
        <v>0</v>
      </c>
      <c r="BC197" s="76">
        <f t="shared" si="117"/>
        <v>0</v>
      </c>
      <c r="BD197" s="76">
        <f t="shared" si="118"/>
        <v>0</v>
      </c>
      <c r="BE197" s="76">
        <f t="shared" si="119"/>
        <v>0</v>
      </c>
      <c r="BF197" s="76">
        <f t="shared" si="120"/>
        <v>0</v>
      </c>
      <c r="BG197" s="76">
        <f t="shared" si="121"/>
        <v>0</v>
      </c>
      <c r="BH197" s="76">
        <f t="shared" si="122"/>
        <v>0</v>
      </c>
      <c r="BI197" s="76">
        <f t="shared" si="123"/>
        <v>0</v>
      </c>
      <c r="BJ197" s="76">
        <f t="shared" ref="BJ197:BJ212" si="124">BJ$135*$A138</f>
        <v>0</v>
      </c>
      <c r="BK197" s="76">
        <f>BK$135*$A137</f>
        <v>0</v>
      </c>
      <c r="CA197" s="72">
        <f t="shared" si="62"/>
        <v>0</v>
      </c>
    </row>
    <row r="198" spans="1:79">
      <c r="A198" s="143">
        <f t="shared" si="63"/>
        <v>0</v>
      </c>
      <c r="B198" s="72">
        <f t="shared" si="64"/>
        <v>62</v>
      </c>
      <c r="C198" s="144">
        <f t="shared" si="65"/>
        <v>0</v>
      </c>
      <c r="D198" s="76">
        <f t="shared" si="66"/>
        <v>0</v>
      </c>
      <c r="E198" s="80">
        <f t="shared" si="67"/>
        <v>0</v>
      </c>
      <c r="F198" s="80">
        <f t="shared" si="68"/>
        <v>0</v>
      </c>
      <c r="G198" s="80">
        <f t="shared" si="69"/>
        <v>0</v>
      </c>
      <c r="H198" s="80">
        <f t="shared" si="70"/>
        <v>0</v>
      </c>
      <c r="I198" s="76">
        <f t="shared" si="71"/>
        <v>0</v>
      </c>
      <c r="J198" s="80">
        <f t="shared" si="72"/>
        <v>0</v>
      </c>
      <c r="K198" s="80">
        <f t="shared" si="73"/>
        <v>0</v>
      </c>
      <c r="L198" s="80">
        <f t="shared" si="74"/>
        <v>0</v>
      </c>
      <c r="M198" s="80">
        <f t="shared" si="75"/>
        <v>0</v>
      </c>
      <c r="N198" s="80">
        <f t="shared" si="76"/>
        <v>0</v>
      </c>
      <c r="O198" s="80">
        <f t="shared" si="77"/>
        <v>0</v>
      </c>
      <c r="P198" s="80">
        <f t="shared" si="78"/>
        <v>0</v>
      </c>
      <c r="Q198" s="80">
        <f t="shared" si="79"/>
        <v>0</v>
      </c>
      <c r="R198" s="80">
        <f t="shared" si="80"/>
        <v>0</v>
      </c>
      <c r="S198" s="80">
        <f t="shared" si="81"/>
        <v>0</v>
      </c>
      <c r="T198" s="80">
        <f t="shared" si="82"/>
        <v>0</v>
      </c>
      <c r="U198" s="80">
        <f t="shared" si="83"/>
        <v>0</v>
      </c>
      <c r="V198" s="80">
        <f t="shared" si="84"/>
        <v>0</v>
      </c>
      <c r="W198" s="80">
        <f t="shared" si="85"/>
        <v>0</v>
      </c>
      <c r="X198" s="80">
        <f t="shared" si="86"/>
        <v>0</v>
      </c>
      <c r="Y198" s="80">
        <f t="shared" si="87"/>
        <v>0</v>
      </c>
      <c r="Z198" s="80">
        <f t="shared" si="88"/>
        <v>0</v>
      </c>
      <c r="AA198" s="80">
        <f t="shared" si="89"/>
        <v>0</v>
      </c>
      <c r="AB198" s="80">
        <f t="shared" si="90"/>
        <v>0</v>
      </c>
      <c r="AC198" s="80">
        <f t="shared" si="91"/>
        <v>0</v>
      </c>
      <c r="AD198" s="80">
        <f t="shared" si="92"/>
        <v>0</v>
      </c>
      <c r="AE198" s="80">
        <f t="shared" si="93"/>
        <v>0</v>
      </c>
      <c r="AF198" s="80">
        <f t="shared" si="94"/>
        <v>0</v>
      </c>
      <c r="AG198" s="80">
        <f t="shared" si="95"/>
        <v>0</v>
      </c>
      <c r="AH198" s="80">
        <f t="shared" si="96"/>
        <v>0</v>
      </c>
      <c r="AI198" s="80">
        <f t="shared" si="97"/>
        <v>0</v>
      </c>
      <c r="AJ198" s="80">
        <f t="shared" si="98"/>
        <v>0</v>
      </c>
      <c r="AK198" s="80">
        <f t="shared" si="99"/>
        <v>0</v>
      </c>
      <c r="AL198" s="80">
        <f t="shared" si="100"/>
        <v>0</v>
      </c>
      <c r="AM198" s="80">
        <f t="shared" si="101"/>
        <v>0</v>
      </c>
      <c r="AN198" s="80">
        <f t="shared" si="102"/>
        <v>0</v>
      </c>
      <c r="AO198" s="80">
        <f t="shared" si="103"/>
        <v>0</v>
      </c>
      <c r="AP198" s="80">
        <f t="shared" si="104"/>
        <v>0</v>
      </c>
      <c r="AQ198" s="80">
        <f t="shared" si="105"/>
        <v>0</v>
      </c>
      <c r="AR198" s="76">
        <f t="shared" si="106"/>
        <v>0</v>
      </c>
      <c r="AS198" s="72">
        <f t="shared" si="107"/>
        <v>0</v>
      </c>
      <c r="AT198" s="72">
        <f t="shared" si="108"/>
        <v>0</v>
      </c>
      <c r="AU198" s="72">
        <f t="shared" si="109"/>
        <v>0</v>
      </c>
      <c r="AV198" s="72">
        <f t="shared" si="110"/>
        <v>0</v>
      </c>
      <c r="AW198" s="72">
        <f t="shared" si="111"/>
        <v>0</v>
      </c>
      <c r="AX198" s="72">
        <f t="shared" si="112"/>
        <v>0</v>
      </c>
      <c r="AY198" s="72">
        <f t="shared" si="113"/>
        <v>0</v>
      </c>
      <c r="AZ198" s="72">
        <f t="shared" si="114"/>
        <v>0</v>
      </c>
      <c r="BA198" s="72">
        <f t="shared" si="115"/>
        <v>0</v>
      </c>
      <c r="BB198" s="76">
        <f t="shared" si="116"/>
        <v>0</v>
      </c>
      <c r="BC198" s="76">
        <f t="shared" si="117"/>
        <v>0</v>
      </c>
      <c r="BD198" s="76">
        <f t="shared" si="118"/>
        <v>0</v>
      </c>
      <c r="BE198" s="76">
        <f t="shared" si="119"/>
        <v>0</v>
      </c>
      <c r="BF198" s="76">
        <f t="shared" si="120"/>
        <v>0</v>
      </c>
      <c r="BG198" s="76">
        <f t="shared" si="121"/>
        <v>0</v>
      </c>
      <c r="BH198" s="76">
        <f t="shared" si="122"/>
        <v>0</v>
      </c>
      <c r="BI198" s="76">
        <f t="shared" si="123"/>
        <v>0</v>
      </c>
      <c r="BJ198" s="76">
        <f t="shared" si="124"/>
        <v>0</v>
      </c>
      <c r="BK198" s="76">
        <f t="shared" ref="BK198:BK212" si="125">BK$135*$A138</f>
        <v>0</v>
      </c>
      <c r="BL198" s="76">
        <f>BL$135*$A137</f>
        <v>0</v>
      </c>
      <c r="CA198" s="72">
        <f t="shared" si="62"/>
        <v>0</v>
      </c>
    </row>
    <row r="199" spans="1:79">
      <c r="A199" s="143">
        <f t="shared" si="63"/>
        <v>0</v>
      </c>
      <c r="B199" s="72">
        <f t="shared" si="64"/>
        <v>63</v>
      </c>
      <c r="C199" s="144">
        <f t="shared" si="65"/>
        <v>0</v>
      </c>
      <c r="D199" s="76">
        <f t="shared" si="66"/>
        <v>0</v>
      </c>
      <c r="E199" s="80">
        <f t="shared" si="67"/>
        <v>0</v>
      </c>
      <c r="F199" s="80">
        <f t="shared" si="68"/>
        <v>0</v>
      </c>
      <c r="G199" s="80">
        <f t="shared" si="69"/>
        <v>0</v>
      </c>
      <c r="H199" s="80">
        <f t="shared" si="70"/>
        <v>0</v>
      </c>
      <c r="I199" s="76">
        <f t="shared" si="71"/>
        <v>0</v>
      </c>
      <c r="J199" s="80">
        <f t="shared" si="72"/>
        <v>0</v>
      </c>
      <c r="K199" s="80">
        <f t="shared" si="73"/>
        <v>0</v>
      </c>
      <c r="L199" s="80">
        <f t="shared" si="74"/>
        <v>0</v>
      </c>
      <c r="M199" s="80">
        <f t="shared" si="75"/>
        <v>0</v>
      </c>
      <c r="N199" s="80">
        <f t="shared" si="76"/>
        <v>0</v>
      </c>
      <c r="O199" s="80">
        <f t="shared" si="77"/>
        <v>0</v>
      </c>
      <c r="P199" s="80">
        <f t="shared" si="78"/>
        <v>0</v>
      </c>
      <c r="Q199" s="80">
        <f t="shared" si="79"/>
        <v>0</v>
      </c>
      <c r="R199" s="80">
        <f t="shared" si="80"/>
        <v>0</v>
      </c>
      <c r="S199" s="80">
        <f t="shared" si="81"/>
        <v>0</v>
      </c>
      <c r="T199" s="80">
        <f t="shared" si="82"/>
        <v>0</v>
      </c>
      <c r="U199" s="80">
        <f t="shared" si="83"/>
        <v>0</v>
      </c>
      <c r="V199" s="80">
        <f t="shared" si="84"/>
        <v>0</v>
      </c>
      <c r="W199" s="80">
        <f t="shared" si="85"/>
        <v>0</v>
      </c>
      <c r="X199" s="80">
        <f t="shared" si="86"/>
        <v>0</v>
      </c>
      <c r="Y199" s="80">
        <f t="shared" si="87"/>
        <v>0</v>
      </c>
      <c r="Z199" s="80">
        <f t="shared" si="88"/>
        <v>0</v>
      </c>
      <c r="AA199" s="80">
        <f t="shared" si="89"/>
        <v>0</v>
      </c>
      <c r="AB199" s="80">
        <f t="shared" si="90"/>
        <v>0</v>
      </c>
      <c r="AC199" s="80">
        <f t="shared" si="91"/>
        <v>0</v>
      </c>
      <c r="AD199" s="80">
        <f t="shared" si="92"/>
        <v>0</v>
      </c>
      <c r="AE199" s="80">
        <f t="shared" si="93"/>
        <v>0</v>
      </c>
      <c r="AF199" s="80">
        <f t="shared" si="94"/>
        <v>0</v>
      </c>
      <c r="AG199" s="80">
        <f t="shared" si="95"/>
        <v>0</v>
      </c>
      <c r="AH199" s="80">
        <f t="shared" si="96"/>
        <v>0</v>
      </c>
      <c r="AI199" s="80">
        <f t="shared" si="97"/>
        <v>0</v>
      </c>
      <c r="AJ199" s="80">
        <f t="shared" si="98"/>
        <v>0</v>
      </c>
      <c r="AK199" s="80">
        <f t="shared" si="99"/>
        <v>0</v>
      </c>
      <c r="AL199" s="80">
        <f t="shared" si="100"/>
        <v>0</v>
      </c>
      <c r="AM199" s="80">
        <f t="shared" si="101"/>
        <v>0</v>
      </c>
      <c r="AN199" s="80">
        <f t="shared" si="102"/>
        <v>0</v>
      </c>
      <c r="AO199" s="80">
        <f t="shared" si="103"/>
        <v>0</v>
      </c>
      <c r="AP199" s="80">
        <f t="shared" si="104"/>
        <v>0</v>
      </c>
      <c r="AQ199" s="80">
        <f t="shared" si="105"/>
        <v>0</v>
      </c>
      <c r="AR199" s="76">
        <f t="shared" si="106"/>
        <v>0</v>
      </c>
      <c r="AS199" s="72">
        <f t="shared" si="107"/>
        <v>0</v>
      </c>
      <c r="AT199" s="72">
        <f t="shared" si="108"/>
        <v>0</v>
      </c>
      <c r="AU199" s="72">
        <f t="shared" si="109"/>
        <v>0</v>
      </c>
      <c r="AV199" s="72">
        <f t="shared" si="110"/>
        <v>0</v>
      </c>
      <c r="AW199" s="72">
        <f t="shared" si="111"/>
        <v>0</v>
      </c>
      <c r="AX199" s="72">
        <f t="shared" si="112"/>
        <v>0</v>
      </c>
      <c r="AY199" s="72">
        <f t="shared" si="113"/>
        <v>0</v>
      </c>
      <c r="AZ199" s="72">
        <f t="shared" si="114"/>
        <v>0</v>
      </c>
      <c r="BA199" s="72">
        <f t="shared" si="115"/>
        <v>0</v>
      </c>
      <c r="BB199" s="76">
        <f t="shared" si="116"/>
        <v>0</v>
      </c>
      <c r="BC199" s="76">
        <f t="shared" si="117"/>
        <v>0</v>
      </c>
      <c r="BD199" s="76">
        <f t="shared" si="118"/>
        <v>0</v>
      </c>
      <c r="BE199" s="76">
        <f t="shared" si="119"/>
        <v>0</v>
      </c>
      <c r="BF199" s="76">
        <f t="shared" si="120"/>
        <v>0</v>
      </c>
      <c r="BG199" s="76">
        <f t="shared" si="121"/>
        <v>0</v>
      </c>
      <c r="BH199" s="76">
        <f t="shared" si="122"/>
        <v>0</v>
      </c>
      <c r="BI199" s="76">
        <f t="shared" si="123"/>
        <v>0</v>
      </c>
      <c r="BJ199" s="76">
        <f t="shared" si="124"/>
        <v>0</v>
      </c>
      <c r="BK199" s="76">
        <f t="shared" si="125"/>
        <v>0</v>
      </c>
      <c r="BL199" s="76">
        <f t="shared" ref="BL199:BL212" si="126">BL$135*$A138</f>
        <v>0</v>
      </c>
      <c r="BM199" s="76">
        <f>BM$135*$A137</f>
        <v>0</v>
      </c>
      <c r="CA199" s="72">
        <f t="shared" si="62"/>
        <v>0</v>
      </c>
    </row>
    <row r="200" spans="1:79">
      <c r="A200" s="143">
        <f t="shared" si="63"/>
        <v>0</v>
      </c>
      <c r="B200" s="72">
        <f t="shared" si="64"/>
        <v>64</v>
      </c>
      <c r="C200" s="144">
        <f t="shared" si="65"/>
        <v>0</v>
      </c>
      <c r="D200" s="76">
        <f t="shared" si="66"/>
        <v>0</v>
      </c>
      <c r="E200" s="80">
        <f t="shared" si="67"/>
        <v>0</v>
      </c>
      <c r="F200" s="80">
        <f t="shared" si="68"/>
        <v>0</v>
      </c>
      <c r="G200" s="80">
        <f t="shared" si="69"/>
        <v>0</v>
      </c>
      <c r="H200" s="80">
        <f t="shared" si="70"/>
        <v>0</v>
      </c>
      <c r="I200" s="76">
        <f t="shared" si="71"/>
        <v>0</v>
      </c>
      <c r="J200" s="80">
        <f t="shared" si="72"/>
        <v>0</v>
      </c>
      <c r="K200" s="80">
        <f t="shared" si="73"/>
        <v>0</v>
      </c>
      <c r="L200" s="80">
        <f t="shared" si="74"/>
        <v>0</v>
      </c>
      <c r="M200" s="80">
        <f t="shared" si="75"/>
        <v>0</v>
      </c>
      <c r="N200" s="80">
        <f t="shared" si="76"/>
        <v>0</v>
      </c>
      <c r="O200" s="80">
        <f t="shared" si="77"/>
        <v>0</v>
      </c>
      <c r="P200" s="80">
        <f t="shared" si="78"/>
        <v>0</v>
      </c>
      <c r="Q200" s="80">
        <f t="shared" si="79"/>
        <v>0</v>
      </c>
      <c r="R200" s="80">
        <f t="shared" si="80"/>
        <v>0</v>
      </c>
      <c r="S200" s="80">
        <f t="shared" si="81"/>
        <v>0</v>
      </c>
      <c r="T200" s="80">
        <f t="shared" si="82"/>
        <v>0</v>
      </c>
      <c r="U200" s="80">
        <f t="shared" si="83"/>
        <v>0</v>
      </c>
      <c r="V200" s="80">
        <f t="shared" si="84"/>
        <v>0</v>
      </c>
      <c r="W200" s="80">
        <f t="shared" si="85"/>
        <v>0</v>
      </c>
      <c r="X200" s="80">
        <f t="shared" si="86"/>
        <v>0</v>
      </c>
      <c r="Y200" s="80">
        <f t="shared" si="87"/>
        <v>0</v>
      </c>
      <c r="Z200" s="80">
        <f t="shared" si="88"/>
        <v>0</v>
      </c>
      <c r="AA200" s="80">
        <f t="shared" si="89"/>
        <v>0</v>
      </c>
      <c r="AB200" s="80">
        <f t="shared" si="90"/>
        <v>0</v>
      </c>
      <c r="AC200" s="80">
        <f t="shared" si="91"/>
        <v>0</v>
      </c>
      <c r="AD200" s="80">
        <f t="shared" si="92"/>
        <v>0</v>
      </c>
      <c r="AE200" s="80">
        <f t="shared" si="93"/>
        <v>0</v>
      </c>
      <c r="AF200" s="80">
        <f t="shared" si="94"/>
        <v>0</v>
      </c>
      <c r="AG200" s="80">
        <f t="shared" si="95"/>
        <v>0</v>
      </c>
      <c r="AH200" s="80">
        <f t="shared" si="96"/>
        <v>0</v>
      </c>
      <c r="AI200" s="80">
        <f t="shared" si="97"/>
        <v>0</v>
      </c>
      <c r="AJ200" s="80">
        <f t="shared" si="98"/>
        <v>0</v>
      </c>
      <c r="AK200" s="80">
        <f t="shared" si="99"/>
        <v>0</v>
      </c>
      <c r="AL200" s="80">
        <f t="shared" si="100"/>
        <v>0</v>
      </c>
      <c r="AM200" s="80">
        <f t="shared" si="101"/>
        <v>0</v>
      </c>
      <c r="AN200" s="80">
        <f t="shared" si="102"/>
        <v>0</v>
      </c>
      <c r="AO200" s="80">
        <f t="shared" si="103"/>
        <v>0</v>
      </c>
      <c r="AP200" s="80">
        <f t="shared" si="104"/>
        <v>0</v>
      </c>
      <c r="AQ200" s="80">
        <f t="shared" si="105"/>
        <v>0</v>
      </c>
      <c r="AR200" s="76">
        <f t="shared" si="106"/>
        <v>0</v>
      </c>
      <c r="AS200" s="72">
        <f t="shared" si="107"/>
        <v>0</v>
      </c>
      <c r="AT200" s="72">
        <f t="shared" si="108"/>
        <v>0</v>
      </c>
      <c r="AU200" s="72">
        <f t="shared" si="109"/>
        <v>0</v>
      </c>
      <c r="AV200" s="72">
        <f t="shared" si="110"/>
        <v>0</v>
      </c>
      <c r="AW200" s="72">
        <f t="shared" si="111"/>
        <v>0</v>
      </c>
      <c r="AX200" s="72">
        <f t="shared" si="112"/>
        <v>0</v>
      </c>
      <c r="AY200" s="72">
        <f t="shared" si="113"/>
        <v>0</v>
      </c>
      <c r="AZ200" s="72">
        <f t="shared" si="114"/>
        <v>0</v>
      </c>
      <c r="BA200" s="72">
        <f t="shared" si="115"/>
        <v>0</v>
      </c>
      <c r="BB200" s="76">
        <f t="shared" si="116"/>
        <v>0</v>
      </c>
      <c r="BC200" s="76">
        <f t="shared" si="117"/>
        <v>0</v>
      </c>
      <c r="BD200" s="76">
        <f t="shared" si="118"/>
        <v>0</v>
      </c>
      <c r="BE200" s="76">
        <f t="shared" si="119"/>
        <v>0</v>
      </c>
      <c r="BF200" s="76">
        <f t="shared" si="120"/>
        <v>0</v>
      </c>
      <c r="BG200" s="76">
        <f t="shared" si="121"/>
        <v>0</v>
      </c>
      <c r="BH200" s="76">
        <f t="shared" si="122"/>
        <v>0</v>
      </c>
      <c r="BI200" s="76">
        <f t="shared" si="123"/>
        <v>0</v>
      </c>
      <c r="BJ200" s="76">
        <f t="shared" si="124"/>
        <v>0</v>
      </c>
      <c r="BK200" s="76">
        <f t="shared" si="125"/>
        <v>0</v>
      </c>
      <c r="BL200" s="76">
        <f t="shared" si="126"/>
        <v>0</v>
      </c>
      <c r="BM200" s="76">
        <f t="shared" ref="BM200:BM212" si="127">BM$135*$A138</f>
        <v>0</v>
      </c>
      <c r="BN200" s="76">
        <f>BN$135*$A137</f>
        <v>0</v>
      </c>
      <c r="CA200" s="72">
        <f t="shared" si="62"/>
        <v>0</v>
      </c>
    </row>
    <row r="201" spans="1:79">
      <c r="A201" s="143">
        <f t="shared" si="63"/>
        <v>0</v>
      </c>
      <c r="B201" s="72">
        <f t="shared" si="64"/>
        <v>65</v>
      </c>
      <c r="C201" s="144">
        <f t="shared" si="65"/>
        <v>0</v>
      </c>
      <c r="D201" s="76">
        <f t="shared" si="66"/>
        <v>0</v>
      </c>
      <c r="E201" s="80">
        <f t="shared" si="67"/>
        <v>0</v>
      </c>
      <c r="F201" s="80">
        <f t="shared" si="68"/>
        <v>0</v>
      </c>
      <c r="G201" s="80">
        <f t="shared" si="69"/>
        <v>0</v>
      </c>
      <c r="H201" s="80">
        <f t="shared" si="70"/>
        <v>0</v>
      </c>
      <c r="I201" s="76">
        <f t="shared" si="71"/>
        <v>0</v>
      </c>
      <c r="J201" s="80">
        <f t="shared" si="72"/>
        <v>0</v>
      </c>
      <c r="K201" s="80">
        <f t="shared" si="73"/>
        <v>0</v>
      </c>
      <c r="L201" s="80">
        <f t="shared" si="74"/>
        <v>0</v>
      </c>
      <c r="M201" s="80">
        <f t="shared" si="75"/>
        <v>0</v>
      </c>
      <c r="N201" s="80">
        <f t="shared" si="76"/>
        <v>0</v>
      </c>
      <c r="O201" s="80">
        <f t="shared" si="77"/>
        <v>0</v>
      </c>
      <c r="P201" s="80">
        <f t="shared" si="78"/>
        <v>0</v>
      </c>
      <c r="Q201" s="80">
        <f t="shared" si="79"/>
        <v>0</v>
      </c>
      <c r="R201" s="80">
        <f t="shared" si="80"/>
        <v>0</v>
      </c>
      <c r="S201" s="80">
        <f t="shared" si="81"/>
        <v>0</v>
      </c>
      <c r="T201" s="80">
        <f t="shared" si="82"/>
        <v>0</v>
      </c>
      <c r="U201" s="80">
        <f t="shared" si="83"/>
        <v>0</v>
      </c>
      <c r="V201" s="80">
        <f t="shared" si="84"/>
        <v>0</v>
      </c>
      <c r="W201" s="80">
        <f t="shared" si="85"/>
        <v>0</v>
      </c>
      <c r="X201" s="80">
        <f t="shared" si="86"/>
        <v>0</v>
      </c>
      <c r="Y201" s="80">
        <f t="shared" si="87"/>
        <v>0</v>
      </c>
      <c r="Z201" s="80">
        <f t="shared" si="88"/>
        <v>0</v>
      </c>
      <c r="AA201" s="80">
        <f t="shared" si="89"/>
        <v>0</v>
      </c>
      <c r="AB201" s="80">
        <f t="shared" si="90"/>
        <v>0</v>
      </c>
      <c r="AC201" s="80">
        <f t="shared" si="91"/>
        <v>0</v>
      </c>
      <c r="AD201" s="80">
        <f t="shared" si="92"/>
        <v>0</v>
      </c>
      <c r="AE201" s="80">
        <f t="shared" si="93"/>
        <v>0</v>
      </c>
      <c r="AF201" s="80">
        <f t="shared" si="94"/>
        <v>0</v>
      </c>
      <c r="AG201" s="80">
        <f t="shared" si="95"/>
        <v>0</v>
      </c>
      <c r="AH201" s="80">
        <f t="shared" si="96"/>
        <v>0</v>
      </c>
      <c r="AI201" s="80">
        <f t="shared" si="97"/>
        <v>0</v>
      </c>
      <c r="AJ201" s="80">
        <f t="shared" si="98"/>
        <v>0</v>
      </c>
      <c r="AK201" s="80">
        <f t="shared" si="99"/>
        <v>0</v>
      </c>
      <c r="AL201" s="80">
        <f t="shared" si="100"/>
        <v>0</v>
      </c>
      <c r="AM201" s="80">
        <f t="shared" si="101"/>
        <v>0</v>
      </c>
      <c r="AN201" s="80">
        <f t="shared" si="102"/>
        <v>0</v>
      </c>
      <c r="AO201" s="80">
        <f t="shared" si="103"/>
        <v>0</v>
      </c>
      <c r="AP201" s="80">
        <f t="shared" si="104"/>
        <v>0</v>
      </c>
      <c r="AQ201" s="80">
        <f t="shared" si="105"/>
        <v>0</v>
      </c>
      <c r="AR201" s="76">
        <f t="shared" si="106"/>
        <v>0</v>
      </c>
      <c r="AS201" s="72">
        <f t="shared" si="107"/>
        <v>0</v>
      </c>
      <c r="AT201" s="72">
        <f t="shared" si="108"/>
        <v>0</v>
      </c>
      <c r="AU201" s="72">
        <f t="shared" si="109"/>
        <v>0</v>
      </c>
      <c r="AV201" s="72">
        <f t="shared" si="110"/>
        <v>0</v>
      </c>
      <c r="AW201" s="72">
        <f t="shared" si="111"/>
        <v>0</v>
      </c>
      <c r="AX201" s="72">
        <f t="shared" si="112"/>
        <v>0</v>
      </c>
      <c r="AY201" s="72">
        <f t="shared" si="113"/>
        <v>0</v>
      </c>
      <c r="AZ201" s="72">
        <f t="shared" si="114"/>
        <v>0</v>
      </c>
      <c r="BA201" s="72">
        <f t="shared" si="115"/>
        <v>0</v>
      </c>
      <c r="BB201" s="76">
        <f t="shared" si="116"/>
        <v>0</v>
      </c>
      <c r="BC201" s="76">
        <f t="shared" si="117"/>
        <v>0</v>
      </c>
      <c r="BD201" s="76">
        <f t="shared" si="118"/>
        <v>0</v>
      </c>
      <c r="BE201" s="76">
        <f t="shared" si="119"/>
        <v>0</v>
      </c>
      <c r="BF201" s="76">
        <f t="shared" si="120"/>
        <v>0</v>
      </c>
      <c r="BG201" s="76">
        <f t="shared" si="121"/>
        <v>0</v>
      </c>
      <c r="BH201" s="76">
        <f t="shared" si="122"/>
        <v>0</v>
      </c>
      <c r="BI201" s="76">
        <f t="shared" si="123"/>
        <v>0</v>
      </c>
      <c r="BJ201" s="76">
        <f t="shared" si="124"/>
        <v>0</v>
      </c>
      <c r="BK201" s="76">
        <f t="shared" si="125"/>
        <v>0</v>
      </c>
      <c r="BL201" s="76">
        <f t="shared" si="126"/>
        <v>0</v>
      </c>
      <c r="BM201" s="76">
        <f t="shared" si="127"/>
        <v>0</v>
      </c>
      <c r="BN201" s="76">
        <f t="shared" ref="BN201:BN212" si="128">BN$135*$A138</f>
        <v>0</v>
      </c>
      <c r="BO201" s="76">
        <f>BO$135*$A137</f>
        <v>0</v>
      </c>
      <c r="CA201" s="72">
        <f t="shared" ref="CA201:CA212" si="129">SUM($C201:$BZ201)</f>
        <v>0</v>
      </c>
    </row>
    <row r="202" spans="1:79">
      <c r="A202" s="143">
        <f t="shared" ref="A202:A212" si="130">IF($B$132=1,CC202,IF($B$132=2,CD202,IF($B$132=3,CE202,IF($B$132=4,CF202,#VALUE!))))</f>
        <v>0</v>
      </c>
      <c r="B202" s="72">
        <f t="shared" ref="B202:B212" si="131">+B201+1</f>
        <v>66</v>
      </c>
      <c r="C202" s="144">
        <f t="shared" ref="C202:C212" si="132">C$135*$A202</f>
        <v>0</v>
      </c>
      <c r="D202" s="76">
        <f t="shared" si="66"/>
        <v>0</v>
      </c>
      <c r="E202" s="80">
        <f t="shared" si="67"/>
        <v>0</v>
      </c>
      <c r="F202" s="80">
        <f t="shared" si="68"/>
        <v>0</v>
      </c>
      <c r="G202" s="80">
        <f t="shared" si="69"/>
        <v>0</v>
      </c>
      <c r="H202" s="80">
        <f t="shared" si="70"/>
        <v>0</v>
      </c>
      <c r="I202" s="76">
        <f t="shared" si="71"/>
        <v>0</v>
      </c>
      <c r="J202" s="80">
        <f t="shared" si="72"/>
        <v>0</v>
      </c>
      <c r="K202" s="80">
        <f t="shared" si="73"/>
        <v>0</v>
      </c>
      <c r="L202" s="80">
        <f t="shared" si="74"/>
        <v>0</v>
      </c>
      <c r="M202" s="80">
        <f t="shared" si="75"/>
        <v>0</v>
      </c>
      <c r="N202" s="80">
        <f t="shared" si="76"/>
        <v>0</v>
      </c>
      <c r="O202" s="80">
        <f t="shared" si="77"/>
        <v>0</v>
      </c>
      <c r="P202" s="80">
        <f t="shared" si="78"/>
        <v>0</v>
      </c>
      <c r="Q202" s="80">
        <f t="shared" si="79"/>
        <v>0</v>
      </c>
      <c r="R202" s="80">
        <f t="shared" si="80"/>
        <v>0</v>
      </c>
      <c r="S202" s="80">
        <f t="shared" si="81"/>
        <v>0</v>
      </c>
      <c r="T202" s="80">
        <f t="shared" si="82"/>
        <v>0</v>
      </c>
      <c r="U202" s="80">
        <f t="shared" si="83"/>
        <v>0</v>
      </c>
      <c r="V202" s="80">
        <f t="shared" si="84"/>
        <v>0</v>
      </c>
      <c r="W202" s="80">
        <f t="shared" si="85"/>
        <v>0</v>
      </c>
      <c r="X202" s="80">
        <f t="shared" si="86"/>
        <v>0</v>
      </c>
      <c r="Y202" s="80">
        <f t="shared" si="87"/>
        <v>0</v>
      </c>
      <c r="Z202" s="80">
        <f t="shared" si="88"/>
        <v>0</v>
      </c>
      <c r="AA202" s="80">
        <f t="shared" si="89"/>
        <v>0</v>
      </c>
      <c r="AB202" s="80">
        <f t="shared" si="90"/>
        <v>0</v>
      </c>
      <c r="AC202" s="80">
        <f t="shared" si="91"/>
        <v>0</v>
      </c>
      <c r="AD202" s="80">
        <f t="shared" si="92"/>
        <v>0</v>
      </c>
      <c r="AE202" s="80">
        <f t="shared" si="93"/>
        <v>0</v>
      </c>
      <c r="AF202" s="80">
        <f t="shared" si="94"/>
        <v>0</v>
      </c>
      <c r="AG202" s="80">
        <f t="shared" si="95"/>
        <v>0</v>
      </c>
      <c r="AH202" s="80">
        <f t="shared" si="96"/>
        <v>0</v>
      </c>
      <c r="AI202" s="80">
        <f t="shared" si="97"/>
        <v>0</v>
      </c>
      <c r="AJ202" s="80">
        <f t="shared" si="98"/>
        <v>0</v>
      </c>
      <c r="AK202" s="80">
        <f t="shared" si="99"/>
        <v>0</v>
      </c>
      <c r="AL202" s="80">
        <f t="shared" si="100"/>
        <v>0</v>
      </c>
      <c r="AM202" s="80">
        <f t="shared" si="101"/>
        <v>0</v>
      </c>
      <c r="AN202" s="80">
        <f t="shared" si="102"/>
        <v>0</v>
      </c>
      <c r="AO202" s="80">
        <f t="shared" si="103"/>
        <v>0</v>
      </c>
      <c r="AP202" s="80">
        <f t="shared" si="104"/>
        <v>0</v>
      </c>
      <c r="AQ202" s="80">
        <f t="shared" si="105"/>
        <v>0</v>
      </c>
      <c r="AR202" s="76">
        <f t="shared" si="106"/>
        <v>0</v>
      </c>
      <c r="AS202" s="72">
        <f t="shared" si="107"/>
        <v>0</v>
      </c>
      <c r="AT202" s="72">
        <f t="shared" si="108"/>
        <v>0</v>
      </c>
      <c r="AU202" s="72">
        <f t="shared" si="109"/>
        <v>0</v>
      </c>
      <c r="AV202" s="72">
        <f t="shared" si="110"/>
        <v>0</v>
      </c>
      <c r="AW202" s="72">
        <f t="shared" si="111"/>
        <v>0</v>
      </c>
      <c r="AX202" s="72">
        <f t="shared" si="112"/>
        <v>0</v>
      </c>
      <c r="AY202" s="72">
        <f t="shared" si="113"/>
        <v>0</v>
      </c>
      <c r="AZ202" s="72">
        <f t="shared" si="114"/>
        <v>0</v>
      </c>
      <c r="BA202" s="72">
        <f t="shared" si="115"/>
        <v>0</v>
      </c>
      <c r="BB202" s="76">
        <f t="shared" si="116"/>
        <v>0</v>
      </c>
      <c r="BC202" s="76">
        <f t="shared" si="117"/>
        <v>0</v>
      </c>
      <c r="BD202" s="76">
        <f t="shared" si="118"/>
        <v>0</v>
      </c>
      <c r="BE202" s="76">
        <f t="shared" si="119"/>
        <v>0</v>
      </c>
      <c r="BF202" s="76">
        <f t="shared" si="120"/>
        <v>0</v>
      </c>
      <c r="BG202" s="76">
        <f t="shared" si="121"/>
        <v>0</v>
      </c>
      <c r="BH202" s="76">
        <f t="shared" si="122"/>
        <v>0</v>
      </c>
      <c r="BI202" s="76">
        <f t="shared" si="123"/>
        <v>0</v>
      </c>
      <c r="BJ202" s="76">
        <f t="shared" si="124"/>
        <v>0</v>
      </c>
      <c r="BK202" s="76">
        <f t="shared" si="125"/>
        <v>0</v>
      </c>
      <c r="BL202" s="76">
        <f t="shared" si="126"/>
        <v>0</v>
      </c>
      <c r="BM202" s="76">
        <f t="shared" si="127"/>
        <v>0</v>
      </c>
      <c r="BN202" s="76">
        <f t="shared" si="128"/>
        <v>0</v>
      </c>
      <c r="BO202" s="76">
        <f t="shared" ref="BO202:BO212" si="133">BO$135*$A138</f>
        <v>0</v>
      </c>
      <c r="BP202" s="76">
        <f>BP$135*$A137</f>
        <v>0</v>
      </c>
      <c r="CA202" s="72">
        <f t="shared" si="129"/>
        <v>0</v>
      </c>
    </row>
    <row r="203" spans="1:79">
      <c r="A203" s="143">
        <f t="shared" si="130"/>
        <v>0</v>
      </c>
      <c r="B203" s="72">
        <f t="shared" si="131"/>
        <v>67</v>
      </c>
      <c r="C203" s="144">
        <f t="shared" si="132"/>
        <v>0</v>
      </c>
      <c r="D203" s="76">
        <f t="shared" ref="D203:D212" si="134">D$135*$A202</f>
        <v>0</v>
      </c>
      <c r="E203" s="80">
        <f t="shared" si="67"/>
        <v>0</v>
      </c>
      <c r="F203" s="80">
        <f t="shared" si="68"/>
        <v>0</v>
      </c>
      <c r="G203" s="80">
        <f t="shared" si="69"/>
        <v>0</v>
      </c>
      <c r="H203" s="80">
        <f t="shared" si="70"/>
        <v>0</v>
      </c>
      <c r="I203" s="76">
        <f t="shared" si="71"/>
        <v>0</v>
      </c>
      <c r="J203" s="80">
        <f t="shared" si="72"/>
        <v>0</v>
      </c>
      <c r="K203" s="80">
        <f t="shared" si="73"/>
        <v>0</v>
      </c>
      <c r="L203" s="80">
        <f t="shared" si="74"/>
        <v>0</v>
      </c>
      <c r="M203" s="80">
        <f t="shared" si="75"/>
        <v>0</v>
      </c>
      <c r="N203" s="80">
        <f t="shared" si="76"/>
        <v>0</v>
      </c>
      <c r="O203" s="80">
        <f t="shared" si="77"/>
        <v>0</v>
      </c>
      <c r="P203" s="80">
        <f t="shared" si="78"/>
        <v>0</v>
      </c>
      <c r="Q203" s="80">
        <f t="shared" si="79"/>
        <v>0</v>
      </c>
      <c r="R203" s="80">
        <f t="shared" si="80"/>
        <v>0</v>
      </c>
      <c r="S203" s="80">
        <f t="shared" si="81"/>
        <v>0</v>
      </c>
      <c r="T203" s="80">
        <f t="shared" si="82"/>
        <v>0</v>
      </c>
      <c r="U203" s="80">
        <f t="shared" si="83"/>
        <v>0</v>
      </c>
      <c r="V203" s="80">
        <f t="shared" si="84"/>
        <v>0</v>
      </c>
      <c r="W203" s="80">
        <f t="shared" si="85"/>
        <v>0</v>
      </c>
      <c r="X203" s="80">
        <f t="shared" si="86"/>
        <v>0</v>
      </c>
      <c r="Y203" s="80">
        <f t="shared" si="87"/>
        <v>0</v>
      </c>
      <c r="Z203" s="80">
        <f t="shared" si="88"/>
        <v>0</v>
      </c>
      <c r="AA203" s="80">
        <f t="shared" si="89"/>
        <v>0</v>
      </c>
      <c r="AB203" s="80">
        <f t="shared" si="90"/>
        <v>0</v>
      </c>
      <c r="AC203" s="80">
        <f t="shared" si="91"/>
        <v>0</v>
      </c>
      <c r="AD203" s="80">
        <f t="shared" si="92"/>
        <v>0</v>
      </c>
      <c r="AE203" s="80">
        <f t="shared" si="93"/>
        <v>0</v>
      </c>
      <c r="AF203" s="80">
        <f t="shared" si="94"/>
        <v>0</v>
      </c>
      <c r="AG203" s="80">
        <f t="shared" si="95"/>
        <v>0</v>
      </c>
      <c r="AH203" s="80">
        <f t="shared" si="96"/>
        <v>0</v>
      </c>
      <c r="AI203" s="80">
        <f t="shared" si="97"/>
        <v>0</v>
      </c>
      <c r="AJ203" s="80">
        <f t="shared" si="98"/>
        <v>0</v>
      </c>
      <c r="AK203" s="80">
        <f t="shared" si="99"/>
        <v>0</v>
      </c>
      <c r="AL203" s="80">
        <f t="shared" si="100"/>
        <v>0</v>
      </c>
      <c r="AM203" s="80">
        <f t="shared" si="101"/>
        <v>0</v>
      </c>
      <c r="AN203" s="80">
        <f t="shared" si="102"/>
        <v>0</v>
      </c>
      <c r="AO203" s="80">
        <f t="shared" si="103"/>
        <v>0</v>
      </c>
      <c r="AP203" s="80">
        <f t="shared" si="104"/>
        <v>0</v>
      </c>
      <c r="AQ203" s="80">
        <f t="shared" si="105"/>
        <v>0</v>
      </c>
      <c r="AR203" s="76">
        <f t="shared" si="106"/>
        <v>0</v>
      </c>
      <c r="AS203" s="72">
        <f t="shared" si="107"/>
        <v>0</v>
      </c>
      <c r="AT203" s="72">
        <f t="shared" si="108"/>
        <v>0</v>
      </c>
      <c r="AU203" s="72">
        <f t="shared" si="109"/>
        <v>0</v>
      </c>
      <c r="AV203" s="72">
        <f t="shared" si="110"/>
        <v>0</v>
      </c>
      <c r="AW203" s="72">
        <f t="shared" si="111"/>
        <v>0</v>
      </c>
      <c r="AX203" s="72">
        <f t="shared" si="112"/>
        <v>0</v>
      </c>
      <c r="AY203" s="72">
        <f t="shared" si="113"/>
        <v>0</v>
      </c>
      <c r="AZ203" s="72">
        <f t="shared" si="114"/>
        <v>0</v>
      </c>
      <c r="BA203" s="72">
        <f t="shared" si="115"/>
        <v>0</v>
      </c>
      <c r="BB203" s="76">
        <f t="shared" si="116"/>
        <v>0</v>
      </c>
      <c r="BC203" s="76">
        <f t="shared" si="117"/>
        <v>0</v>
      </c>
      <c r="BD203" s="76">
        <f t="shared" si="118"/>
        <v>0</v>
      </c>
      <c r="BE203" s="76">
        <f t="shared" si="119"/>
        <v>0</v>
      </c>
      <c r="BF203" s="76">
        <f t="shared" si="120"/>
        <v>0</v>
      </c>
      <c r="BG203" s="76">
        <f t="shared" si="121"/>
        <v>0</v>
      </c>
      <c r="BH203" s="76">
        <f t="shared" si="122"/>
        <v>0</v>
      </c>
      <c r="BI203" s="76">
        <f t="shared" si="123"/>
        <v>0</v>
      </c>
      <c r="BJ203" s="76">
        <f t="shared" si="124"/>
        <v>0</v>
      </c>
      <c r="BK203" s="76">
        <f t="shared" si="125"/>
        <v>0</v>
      </c>
      <c r="BL203" s="76">
        <f t="shared" si="126"/>
        <v>0</v>
      </c>
      <c r="BM203" s="76">
        <f t="shared" si="127"/>
        <v>0</v>
      </c>
      <c r="BN203" s="76">
        <f t="shared" si="128"/>
        <v>0</v>
      </c>
      <c r="BO203" s="76">
        <f t="shared" si="133"/>
        <v>0</v>
      </c>
      <c r="BP203" s="76">
        <f t="shared" ref="BP203:BP212" si="135">BP$135*$A138</f>
        <v>0</v>
      </c>
      <c r="BQ203" s="76">
        <f>BQ$135*$A137</f>
        <v>0</v>
      </c>
      <c r="CA203" s="72">
        <f t="shared" si="129"/>
        <v>0</v>
      </c>
    </row>
    <row r="204" spans="1:79">
      <c r="A204" s="143">
        <f t="shared" si="130"/>
        <v>0</v>
      </c>
      <c r="B204" s="72">
        <f t="shared" si="131"/>
        <v>68</v>
      </c>
      <c r="C204" s="144">
        <f t="shared" si="132"/>
        <v>0</v>
      </c>
      <c r="D204" s="76">
        <f t="shared" si="134"/>
        <v>0</v>
      </c>
      <c r="E204" s="80">
        <f t="shared" ref="E204:E212" si="136">E$135*$A202</f>
        <v>0</v>
      </c>
      <c r="F204" s="80">
        <f t="shared" si="68"/>
        <v>0</v>
      </c>
      <c r="G204" s="80">
        <f t="shared" si="69"/>
        <v>0</v>
      </c>
      <c r="H204" s="80">
        <f t="shared" si="70"/>
        <v>0</v>
      </c>
      <c r="I204" s="76">
        <f t="shared" si="71"/>
        <v>0</v>
      </c>
      <c r="J204" s="80">
        <f t="shared" si="72"/>
        <v>0</v>
      </c>
      <c r="K204" s="80">
        <f t="shared" si="73"/>
        <v>0</v>
      </c>
      <c r="L204" s="80">
        <f t="shared" si="74"/>
        <v>0</v>
      </c>
      <c r="M204" s="80">
        <f t="shared" si="75"/>
        <v>0</v>
      </c>
      <c r="N204" s="80">
        <f t="shared" si="76"/>
        <v>0</v>
      </c>
      <c r="O204" s="80">
        <f t="shared" si="77"/>
        <v>0</v>
      </c>
      <c r="P204" s="80">
        <f t="shared" si="78"/>
        <v>0</v>
      </c>
      <c r="Q204" s="80">
        <f t="shared" si="79"/>
        <v>0</v>
      </c>
      <c r="R204" s="80">
        <f t="shared" si="80"/>
        <v>0</v>
      </c>
      <c r="S204" s="80">
        <f t="shared" si="81"/>
        <v>0</v>
      </c>
      <c r="T204" s="80">
        <f t="shared" si="82"/>
        <v>0</v>
      </c>
      <c r="U204" s="80">
        <f t="shared" si="83"/>
        <v>0</v>
      </c>
      <c r="V204" s="80">
        <f t="shared" si="84"/>
        <v>0</v>
      </c>
      <c r="W204" s="80">
        <f t="shared" si="85"/>
        <v>0</v>
      </c>
      <c r="X204" s="80">
        <f t="shared" si="86"/>
        <v>0</v>
      </c>
      <c r="Y204" s="80">
        <f t="shared" si="87"/>
        <v>0</v>
      </c>
      <c r="Z204" s="80">
        <f t="shared" si="88"/>
        <v>0</v>
      </c>
      <c r="AA204" s="80">
        <f t="shared" si="89"/>
        <v>0</v>
      </c>
      <c r="AB204" s="80">
        <f t="shared" si="90"/>
        <v>0</v>
      </c>
      <c r="AC204" s="80">
        <f t="shared" si="91"/>
        <v>0</v>
      </c>
      <c r="AD204" s="80">
        <f t="shared" si="92"/>
        <v>0</v>
      </c>
      <c r="AE204" s="80">
        <f t="shared" si="93"/>
        <v>0</v>
      </c>
      <c r="AF204" s="80">
        <f t="shared" si="94"/>
        <v>0</v>
      </c>
      <c r="AG204" s="80">
        <f t="shared" si="95"/>
        <v>0</v>
      </c>
      <c r="AH204" s="80">
        <f t="shared" si="96"/>
        <v>0</v>
      </c>
      <c r="AI204" s="80">
        <f t="shared" si="97"/>
        <v>0</v>
      </c>
      <c r="AJ204" s="80">
        <f t="shared" si="98"/>
        <v>0</v>
      </c>
      <c r="AK204" s="80">
        <f t="shared" si="99"/>
        <v>0</v>
      </c>
      <c r="AL204" s="80">
        <f t="shared" si="100"/>
        <v>0</v>
      </c>
      <c r="AM204" s="80">
        <f t="shared" si="101"/>
        <v>0</v>
      </c>
      <c r="AN204" s="80">
        <f t="shared" si="102"/>
        <v>0</v>
      </c>
      <c r="AO204" s="80">
        <f t="shared" si="103"/>
        <v>0</v>
      </c>
      <c r="AP204" s="80">
        <f t="shared" si="104"/>
        <v>0</v>
      </c>
      <c r="AQ204" s="80">
        <f t="shared" si="105"/>
        <v>0</v>
      </c>
      <c r="AR204" s="76">
        <f t="shared" si="106"/>
        <v>0</v>
      </c>
      <c r="AS204" s="72">
        <f t="shared" si="107"/>
        <v>0</v>
      </c>
      <c r="AT204" s="72">
        <f t="shared" si="108"/>
        <v>0</v>
      </c>
      <c r="AU204" s="72">
        <f t="shared" si="109"/>
        <v>0</v>
      </c>
      <c r="AV204" s="72">
        <f t="shared" si="110"/>
        <v>0</v>
      </c>
      <c r="AW204" s="72">
        <f t="shared" si="111"/>
        <v>0</v>
      </c>
      <c r="AX204" s="72">
        <f t="shared" si="112"/>
        <v>0</v>
      </c>
      <c r="AY204" s="72">
        <f t="shared" si="113"/>
        <v>0</v>
      </c>
      <c r="AZ204" s="72">
        <f t="shared" si="114"/>
        <v>0</v>
      </c>
      <c r="BA204" s="72">
        <f t="shared" si="115"/>
        <v>0</v>
      </c>
      <c r="BB204" s="76">
        <f t="shared" si="116"/>
        <v>0</v>
      </c>
      <c r="BC204" s="76">
        <f t="shared" si="117"/>
        <v>0</v>
      </c>
      <c r="BD204" s="76">
        <f t="shared" si="118"/>
        <v>0</v>
      </c>
      <c r="BE204" s="76">
        <f t="shared" si="119"/>
        <v>0</v>
      </c>
      <c r="BF204" s="76">
        <f t="shared" si="120"/>
        <v>0</v>
      </c>
      <c r="BG204" s="76">
        <f t="shared" si="121"/>
        <v>0</v>
      </c>
      <c r="BH204" s="76">
        <f t="shared" si="122"/>
        <v>0</v>
      </c>
      <c r="BI204" s="76">
        <f t="shared" si="123"/>
        <v>0</v>
      </c>
      <c r="BJ204" s="76">
        <f t="shared" si="124"/>
        <v>0</v>
      </c>
      <c r="BK204" s="76">
        <f t="shared" si="125"/>
        <v>0</v>
      </c>
      <c r="BL204" s="76">
        <f t="shared" si="126"/>
        <v>0</v>
      </c>
      <c r="BM204" s="76">
        <f t="shared" si="127"/>
        <v>0</v>
      </c>
      <c r="BN204" s="76">
        <f t="shared" si="128"/>
        <v>0</v>
      </c>
      <c r="BO204" s="76">
        <f t="shared" si="133"/>
        <v>0</v>
      </c>
      <c r="BP204" s="76">
        <f t="shared" si="135"/>
        <v>0</v>
      </c>
      <c r="BQ204" s="76">
        <f t="shared" ref="BQ204:BQ212" si="137">BQ$135*$A138</f>
        <v>0</v>
      </c>
      <c r="BR204" s="76">
        <f>BR$135*$A137</f>
        <v>0</v>
      </c>
      <c r="CA204" s="72">
        <f t="shared" si="129"/>
        <v>0</v>
      </c>
    </row>
    <row r="205" spans="1:79">
      <c r="A205" s="143">
        <f t="shared" si="130"/>
        <v>0</v>
      </c>
      <c r="B205" s="72">
        <f t="shared" si="131"/>
        <v>69</v>
      </c>
      <c r="C205" s="144">
        <f t="shared" si="132"/>
        <v>0</v>
      </c>
      <c r="D205" s="76">
        <f t="shared" si="134"/>
        <v>0</v>
      </c>
      <c r="E205" s="80">
        <f t="shared" si="136"/>
        <v>0</v>
      </c>
      <c r="F205" s="80">
        <f t="shared" ref="F205:F212" si="138">F$135*$A202</f>
        <v>0</v>
      </c>
      <c r="G205" s="80">
        <f t="shared" si="69"/>
        <v>0</v>
      </c>
      <c r="H205" s="80">
        <f t="shared" si="70"/>
        <v>0</v>
      </c>
      <c r="I205" s="76">
        <f t="shared" si="71"/>
        <v>0</v>
      </c>
      <c r="J205" s="80">
        <f t="shared" si="72"/>
        <v>0</v>
      </c>
      <c r="K205" s="80">
        <f t="shared" si="73"/>
        <v>0</v>
      </c>
      <c r="L205" s="80">
        <f t="shared" si="74"/>
        <v>0</v>
      </c>
      <c r="M205" s="80">
        <f t="shared" si="75"/>
        <v>0</v>
      </c>
      <c r="N205" s="80">
        <f t="shared" si="76"/>
        <v>0</v>
      </c>
      <c r="O205" s="80">
        <f t="shared" si="77"/>
        <v>0</v>
      </c>
      <c r="P205" s="80">
        <f t="shared" si="78"/>
        <v>0</v>
      </c>
      <c r="Q205" s="80">
        <f t="shared" si="79"/>
        <v>0</v>
      </c>
      <c r="R205" s="80">
        <f t="shared" si="80"/>
        <v>0</v>
      </c>
      <c r="S205" s="80">
        <f t="shared" si="81"/>
        <v>0</v>
      </c>
      <c r="T205" s="80">
        <f t="shared" si="82"/>
        <v>0</v>
      </c>
      <c r="U205" s="80">
        <f t="shared" si="83"/>
        <v>0</v>
      </c>
      <c r="V205" s="80">
        <f t="shared" si="84"/>
        <v>0</v>
      </c>
      <c r="W205" s="80">
        <f t="shared" si="85"/>
        <v>0</v>
      </c>
      <c r="X205" s="80">
        <f t="shared" si="86"/>
        <v>0</v>
      </c>
      <c r="Y205" s="80">
        <f t="shared" si="87"/>
        <v>0</v>
      </c>
      <c r="Z205" s="80">
        <f t="shared" si="88"/>
        <v>0</v>
      </c>
      <c r="AA205" s="80">
        <f t="shared" si="89"/>
        <v>0</v>
      </c>
      <c r="AB205" s="80">
        <f t="shared" si="90"/>
        <v>0</v>
      </c>
      <c r="AC205" s="80">
        <f t="shared" si="91"/>
        <v>0</v>
      </c>
      <c r="AD205" s="80">
        <f t="shared" si="92"/>
        <v>0</v>
      </c>
      <c r="AE205" s="80">
        <f t="shared" si="93"/>
        <v>0</v>
      </c>
      <c r="AF205" s="80">
        <f t="shared" si="94"/>
        <v>0</v>
      </c>
      <c r="AG205" s="80">
        <f t="shared" si="95"/>
        <v>0</v>
      </c>
      <c r="AH205" s="80">
        <f t="shared" si="96"/>
        <v>0</v>
      </c>
      <c r="AI205" s="80">
        <f t="shared" si="97"/>
        <v>0</v>
      </c>
      <c r="AJ205" s="80">
        <f t="shared" si="98"/>
        <v>0</v>
      </c>
      <c r="AK205" s="80">
        <f t="shared" si="99"/>
        <v>0</v>
      </c>
      <c r="AL205" s="80">
        <f t="shared" si="100"/>
        <v>0</v>
      </c>
      <c r="AM205" s="80">
        <f t="shared" si="101"/>
        <v>0</v>
      </c>
      <c r="AN205" s="80">
        <f t="shared" si="102"/>
        <v>0</v>
      </c>
      <c r="AO205" s="80">
        <f t="shared" si="103"/>
        <v>0</v>
      </c>
      <c r="AP205" s="80">
        <f t="shared" si="104"/>
        <v>0</v>
      </c>
      <c r="AQ205" s="80">
        <f t="shared" si="105"/>
        <v>0</v>
      </c>
      <c r="AR205" s="76">
        <f t="shared" si="106"/>
        <v>0</v>
      </c>
      <c r="AS205" s="72">
        <f t="shared" si="107"/>
        <v>0</v>
      </c>
      <c r="AT205" s="72">
        <f t="shared" si="108"/>
        <v>0</v>
      </c>
      <c r="AU205" s="72">
        <f t="shared" si="109"/>
        <v>0</v>
      </c>
      <c r="AV205" s="72">
        <f t="shared" si="110"/>
        <v>0</v>
      </c>
      <c r="AW205" s="72">
        <f t="shared" si="111"/>
        <v>0</v>
      </c>
      <c r="AX205" s="72">
        <f t="shared" si="112"/>
        <v>0</v>
      </c>
      <c r="AY205" s="72">
        <f t="shared" si="113"/>
        <v>0</v>
      </c>
      <c r="AZ205" s="72">
        <f t="shared" si="114"/>
        <v>0</v>
      </c>
      <c r="BA205" s="72">
        <f t="shared" si="115"/>
        <v>0</v>
      </c>
      <c r="BB205" s="76">
        <f t="shared" si="116"/>
        <v>0</v>
      </c>
      <c r="BC205" s="76">
        <f t="shared" si="117"/>
        <v>0</v>
      </c>
      <c r="BD205" s="76">
        <f t="shared" si="118"/>
        <v>0</v>
      </c>
      <c r="BE205" s="76">
        <f t="shared" si="119"/>
        <v>0</v>
      </c>
      <c r="BF205" s="76">
        <f t="shared" si="120"/>
        <v>0</v>
      </c>
      <c r="BG205" s="76">
        <f t="shared" si="121"/>
        <v>0</v>
      </c>
      <c r="BH205" s="76">
        <f t="shared" si="122"/>
        <v>0</v>
      </c>
      <c r="BI205" s="76">
        <f t="shared" si="123"/>
        <v>0</v>
      </c>
      <c r="BJ205" s="76">
        <f t="shared" si="124"/>
        <v>0</v>
      </c>
      <c r="BK205" s="76">
        <f t="shared" si="125"/>
        <v>0</v>
      </c>
      <c r="BL205" s="76">
        <f t="shared" si="126"/>
        <v>0</v>
      </c>
      <c r="BM205" s="76">
        <f t="shared" si="127"/>
        <v>0</v>
      </c>
      <c r="BN205" s="76">
        <f t="shared" si="128"/>
        <v>0</v>
      </c>
      <c r="BO205" s="76">
        <f t="shared" si="133"/>
        <v>0</v>
      </c>
      <c r="BP205" s="76">
        <f t="shared" si="135"/>
        <v>0</v>
      </c>
      <c r="BQ205" s="76">
        <f t="shared" si="137"/>
        <v>0</v>
      </c>
      <c r="BR205" s="76">
        <f t="shared" ref="BR205:BR212" si="139">BR$135*$A138</f>
        <v>0</v>
      </c>
      <c r="BS205" s="76">
        <f>BS$135*$A137</f>
        <v>0</v>
      </c>
      <c r="CA205" s="72">
        <f t="shared" si="129"/>
        <v>0</v>
      </c>
    </row>
    <row r="206" spans="1:79">
      <c r="A206" s="143">
        <f t="shared" si="130"/>
        <v>0</v>
      </c>
      <c r="B206" s="72">
        <f t="shared" si="131"/>
        <v>70</v>
      </c>
      <c r="C206" s="144">
        <f t="shared" si="132"/>
        <v>0</v>
      </c>
      <c r="D206" s="76">
        <f t="shared" si="134"/>
        <v>0</v>
      </c>
      <c r="E206" s="80">
        <f t="shared" si="136"/>
        <v>0</v>
      </c>
      <c r="F206" s="80">
        <f t="shared" si="138"/>
        <v>0</v>
      </c>
      <c r="G206" s="80">
        <f t="shared" ref="G206:G212" si="140">G$135*$A202</f>
        <v>0</v>
      </c>
      <c r="H206" s="80">
        <f t="shared" si="70"/>
        <v>0</v>
      </c>
      <c r="I206" s="76">
        <f t="shared" si="71"/>
        <v>0</v>
      </c>
      <c r="J206" s="80">
        <f t="shared" si="72"/>
        <v>0</v>
      </c>
      <c r="K206" s="80">
        <f t="shared" si="73"/>
        <v>0</v>
      </c>
      <c r="L206" s="80">
        <f t="shared" si="74"/>
        <v>0</v>
      </c>
      <c r="M206" s="80">
        <f t="shared" si="75"/>
        <v>0</v>
      </c>
      <c r="N206" s="80">
        <f t="shared" si="76"/>
        <v>0</v>
      </c>
      <c r="O206" s="80">
        <f t="shared" si="77"/>
        <v>0</v>
      </c>
      <c r="P206" s="80">
        <f t="shared" si="78"/>
        <v>0</v>
      </c>
      <c r="Q206" s="80">
        <f t="shared" si="79"/>
        <v>0</v>
      </c>
      <c r="R206" s="80">
        <f t="shared" si="80"/>
        <v>0</v>
      </c>
      <c r="S206" s="80">
        <f t="shared" si="81"/>
        <v>0</v>
      </c>
      <c r="T206" s="80">
        <f t="shared" si="82"/>
        <v>0</v>
      </c>
      <c r="U206" s="80">
        <f t="shared" si="83"/>
        <v>0</v>
      </c>
      <c r="V206" s="80">
        <f t="shared" si="84"/>
        <v>0</v>
      </c>
      <c r="W206" s="80">
        <f t="shared" si="85"/>
        <v>0</v>
      </c>
      <c r="X206" s="80">
        <f t="shared" si="86"/>
        <v>0</v>
      </c>
      <c r="Y206" s="80">
        <f t="shared" si="87"/>
        <v>0</v>
      </c>
      <c r="Z206" s="80">
        <f t="shared" si="88"/>
        <v>0</v>
      </c>
      <c r="AA206" s="80">
        <f t="shared" si="89"/>
        <v>0</v>
      </c>
      <c r="AB206" s="80">
        <f t="shared" si="90"/>
        <v>0</v>
      </c>
      <c r="AC206" s="80">
        <f t="shared" si="91"/>
        <v>0</v>
      </c>
      <c r="AD206" s="80">
        <f t="shared" si="92"/>
        <v>0</v>
      </c>
      <c r="AE206" s="80">
        <f t="shared" si="93"/>
        <v>0</v>
      </c>
      <c r="AF206" s="80">
        <f t="shared" si="94"/>
        <v>0</v>
      </c>
      <c r="AG206" s="80">
        <f t="shared" si="95"/>
        <v>0</v>
      </c>
      <c r="AH206" s="80">
        <f t="shared" si="96"/>
        <v>0</v>
      </c>
      <c r="AI206" s="80">
        <f t="shared" si="97"/>
        <v>0</v>
      </c>
      <c r="AJ206" s="80">
        <f t="shared" si="98"/>
        <v>0</v>
      </c>
      <c r="AK206" s="80">
        <f t="shared" si="99"/>
        <v>0</v>
      </c>
      <c r="AL206" s="80">
        <f t="shared" si="100"/>
        <v>0</v>
      </c>
      <c r="AM206" s="80">
        <f t="shared" si="101"/>
        <v>0</v>
      </c>
      <c r="AN206" s="80">
        <f t="shared" si="102"/>
        <v>0</v>
      </c>
      <c r="AO206" s="80">
        <f t="shared" si="103"/>
        <v>0</v>
      </c>
      <c r="AP206" s="80">
        <f t="shared" si="104"/>
        <v>0</v>
      </c>
      <c r="AQ206" s="80">
        <f t="shared" si="105"/>
        <v>0</v>
      </c>
      <c r="AR206" s="76">
        <f t="shared" si="106"/>
        <v>0</v>
      </c>
      <c r="AS206" s="72">
        <f t="shared" si="107"/>
        <v>0</v>
      </c>
      <c r="AT206" s="72">
        <f t="shared" si="108"/>
        <v>0</v>
      </c>
      <c r="AU206" s="72">
        <f t="shared" si="109"/>
        <v>0</v>
      </c>
      <c r="AV206" s="72">
        <f t="shared" si="110"/>
        <v>0</v>
      </c>
      <c r="AW206" s="72">
        <f t="shared" si="111"/>
        <v>0</v>
      </c>
      <c r="AX206" s="72">
        <f t="shared" si="112"/>
        <v>0</v>
      </c>
      <c r="AY206" s="72">
        <f t="shared" si="113"/>
        <v>0</v>
      </c>
      <c r="AZ206" s="72">
        <f t="shared" si="114"/>
        <v>0</v>
      </c>
      <c r="BA206" s="72">
        <f t="shared" si="115"/>
        <v>0</v>
      </c>
      <c r="BB206" s="76">
        <f t="shared" si="116"/>
        <v>0</v>
      </c>
      <c r="BC206" s="76">
        <f t="shared" si="117"/>
        <v>0</v>
      </c>
      <c r="BD206" s="76">
        <f t="shared" si="118"/>
        <v>0</v>
      </c>
      <c r="BE206" s="76">
        <f t="shared" si="119"/>
        <v>0</v>
      </c>
      <c r="BF206" s="76">
        <f t="shared" si="120"/>
        <v>0</v>
      </c>
      <c r="BG206" s="76">
        <f t="shared" si="121"/>
        <v>0</v>
      </c>
      <c r="BH206" s="76">
        <f t="shared" si="122"/>
        <v>0</v>
      </c>
      <c r="BI206" s="76">
        <f t="shared" si="123"/>
        <v>0</v>
      </c>
      <c r="BJ206" s="76">
        <f t="shared" si="124"/>
        <v>0</v>
      </c>
      <c r="BK206" s="76">
        <f t="shared" si="125"/>
        <v>0</v>
      </c>
      <c r="BL206" s="76">
        <f t="shared" si="126"/>
        <v>0</v>
      </c>
      <c r="BM206" s="76">
        <f t="shared" si="127"/>
        <v>0</v>
      </c>
      <c r="BN206" s="76">
        <f t="shared" si="128"/>
        <v>0</v>
      </c>
      <c r="BO206" s="76">
        <f t="shared" si="133"/>
        <v>0</v>
      </c>
      <c r="BP206" s="76">
        <f t="shared" si="135"/>
        <v>0</v>
      </c>
      <c r="BQ206" s="76">
        <f t="shared" si="137"/>
        <v>0</v>
      </c>
      <c r="BR206" s="76">
        <f t="shared" si="139"/>
        <v>0</v>
      </c>
      <c r="BS206" s="76">
        <f t="shared" ref="BS206:BS212" si="141">BS$135*$A138</f>
        <v>0</v>
      </c>
      <c r="BT206" s="76">
        <f>BT$135*$A137</f>
        <v>0</v>
      </c>
      <c r="CA206" s="72">
        <f t="shared" si="129"/>
        <v>0</v>
      </c>
    </row>
    <row r="207" spans="1:79">
      <c r="A207" s="143">
        <f t="shared" si="130"/>
        <v>0</v>
      </c>
      <c r="B207" s="72">
        <f t="shared" si="131"/>
        <v>71</v>
      </c>
      <c r="C207" s="144">
        <f t="shared" si="132"/>
        <v>0</v>
      </c>
      <c r="D207" s="76">
        <f t="shared" si="134"/>
        <v>0</v>
      </c>
      <c r="E207" s="80">
        <f t="shared" si="136"/>
        <v>0</v>
      </c>
      <c r="F207" s="80">
        <f t="shared" si="138"/>
        <v>0</v>
      </c>
      <c r="G207" s="80">
        <f t="shared" si="140"/>
        <v>0</v>
      </c>
      <c r="H207" s="80">
        <f t="shared" ref="H207:H212" si="142">H$135*$A202</f>
        <v>0</v>
      </c>
      <c r="I207" s="76">
        <f t="shared" si="71"/>
        <v>0</v>
      </c>
      <c r="J207" s="80">
        <f t="shared" si="72"/>
        <v>0</v>
      </c>
      <c r="K207" s="80">
        <f t="shared" si="73"/>
        <v>0</v>
      </c>
      <c r="L207" s="80">
        <f t="shared" si="74"/>
        <v>0</v>
      </c>
      <c r="M207" s="80">
        <f t="shared" si="75"/>
        <v>0</v>
      </c>
      <c r="N207" s="80">
        <f t="shared" si="76"/>
        <v>0</v>
      </c>
      <c r="O207" s="80">
        <f t="shared" si="77"/>
        <v>0</v>
      </c>
      <c r="P207" s="80">
        <f t="shared" si="78"/>
        <v>0</v>
      </c>
      <c r="Q207" s="80">
        <f t="shared" si="79"/>
        <v>0</v>
      </c>
      <c r="R207" s="80">
        <f t="shared" si="80"/>
        <v>0</v>
      </c>
      <c r="S207" s="80">
        <f t="shared" si="81"/>
        <v>0</v>
      </c>
      <c r="T207" s="80">
        <f t="shared" si="82"/>
        <v>0</v>
      </c>
      <c r="U207" s="80">
        <f t="shared" si="83"/>
        <v>0</v>
      </c>
      <c r="V207" s="80">
        <f t="shared" si="84"/>
        <v>0</v>
      </c>
      <c r="W207" s="80">
        <f t="shared" si="85"/>
        <v>0</v>
      </c>
      <c r="X207" s="80">
        <f t="shared" si="86"/>
        <v>0</v>
      </c>
      <c r="Y207" s="80">
        <f t="shared" si="87"/>
        <v>0</v>
      </c>
      <c r="Z207" s="80">
        <f t="shared" si="88"/>
        <v>0</v>
      </c>
      <c r="AA207" s="80">
        <f t="shared" si="89"/>
        <v>0</v>
      </c>
      <c r="AB207" s="80">
        <f t="shared" si="90"/>
        <v>0</v>
      </c>
      <c r="AC207" s="80">
        <f t="shared" si="91"/>
        <v>0</v>
      </c>
      <c r="AD207" s="80">
        <f t="shared" si="92"/>
        <v>0</v>
      </c>
      <c r="AE207" s="80">
        <f t="shared" si="93"/>
        <v>0</v>
      </c>
      <c r="AF207" s="80">
        <f t="shared" si="94"/>
        <v>0</v>
      </c>
      <c r="AG207" s="80">
        <f t="shared" si="95"/>
        <v>0</v>
      </c>
      <c r="AH207" s="80">
        <f t="shared" si="96"/>
        <v>0</v>
      </c>
      <c r="AI207" s="80">
        <f t="shared" si="97"/>
        <v>0</v>
      </c>
      <c r="AJ207" s="80">
        <f t="shared" si="98"/>
        <v>0</v>
      </c>
      <c r="AK207" s="80">
        <f t="shared" si="99"/>
        <v>0</v>
      </c>
      <c r="AL207" s="80">
        <f t="shared" si="100"/>
        <v>0</v>
      </c>
      <c r="AM207" s="80">
        <f t="shared" si="101"/>
        <v>0</v>
      </c>
      <c r="AN207" s="80">
        <f t="shared" si="102"/>
        <v>0</v>
      </c>
      <c r="AO207" s="80">
        <f t="shared" si="103"/>
        <v>0</v>
      </c>
      <c r="AP207" s="80">
        <f t="shared" si="104"/>
        <v>0</v>
      </c>
      <c r="AQ207" s="80">
        <f t="shared" si="105"/>
        <v>0</v>
      </c>
      <c r="AR207" s="76">
        <f t="shared" si="106"/>
        <v>0</v>
      </c>
      <c r="AS207" s="72">
        <f t="shared" si="107"/>
        <v>0</v>
      </c>
      <c r="AT207" s="72">
        <f t="shared" si="108"/>
        <v>0</v>
      </c>
      <c r="AU207" s="72">
        <f t="shared" si="109"/>
        <v>0</v>
      </c>
      <c r="AV207" s="72">
        <f t="shared" si="110"/>
        <v>0</v>
      </c>
      <c r="AW207" s="72">
        <f t="shared" si="111"/>
        <v>0</v>
      </c>
      <c r="AX207" s="72">
        <f t="shared" si="112"/>
        <v>0</v>
      </c>
      <c r="AY207" s="72">
        <f t="shared" si="113"/>
        <v>0</v>
      </c>
      <c r="AZ207" s="72">
        <f t="shared" si="114"/>
        <v>0</v>
      </c>
      <c r="BA207" s="72">
        <f t="shared" si="115"/>
        <v>0</v>
      </c>
      <c r="BB207" s="76">
        <f t="shared" si="116"/>
        <v>0</v>
      </c>
      <c r="BC207" s="76">
        <f t="shared" si="117"/>
        <v>0</v>
      </c>
      <c r="BD207" s="76">
        <f t="shared" si="118"/>
        <v>0</v>
      </c>
      <c r="BE207" s="76">
        <f t="shared" si="119"/>
        <v>0</v>
      </c>
      <c r="BF207" s="76">
        <f t="shared" si="120"/>
        <v>0</v>
      </c>
      <c r="BG207" s="76">
        <f t="shared" si="121"/>
        <v>0</v>
      </c>
      <c r="BH207" s="76">
        <f t="shared" si="122"/>
        <v>0</v>
      </c>
      <c r="BI207" s="76">
        <f t="shared" si="123"/>
        <v>0</v>
      </c>
      <c r="BJ207" s="76">
        <f t="shared" si="124"/>
        <v>0</v>
      </c>
      <c r="BK207" s="76">
        <f t="shared" si="125"/>
        <v>0</v>
      </c>
      <c r="BL207" s="76">
        <f t="shared" si="126"/>
        <v>0</v>
      </c>
      <c r="BM207" s="76">
        <f t="shared" si="127"/>
        <v>0</v>
      </c>
      <c r="BN207" s="76">
        <f t="shared" si="128"/>
        <v>0</v>
      </c>
      <c r="BO207" s="76">
        <f t="shared" si="133"/>
        <v>0</v>
      </c>
      <c r="BP207" s="76">
        <f t="shared" si="135"/>
        <v>0</v>
      </c>
      <c r="BQ207" s="76">
        <f t="shared" si="137"/>
        <v>0</v>
      </c>
      <c r="BR207" s="76">
        <f t="shared" si="139"/>
        <v>0</v>
      </c>
      <c r="BS207" s="76">
        <f t="shared" si="141"/>
        <v>0</v>
      </c>
      <c r="BT207" s="76">
        <f t="shared" ref="BT207:BT212" si="143">BT$135*$A138</f>
        <v>0</v>
      </c>
      <c r="BU207" s="76">
        <f>BU$135*$A137</f>
        <v>0</v>
      </c>
      <c r="CA207" s="72">
        <f t="shared" si="129"/>
        <v>0</v>
      </c>
    </row>
    <row r="208" spans="1:79">
      <c r="A208" s="143">
        <f t="shared" si="130"/>
        <v>0</v>
      </c>
      <c r="B208" s="72">
        <f t="shared" si="131"/>
        <v>72</v>
      </c>
      <c r="C208" s="144">
        <f t="shared" si="132"/>
        <v>0</v>
      </c>
      <c r="D208" s="76">
        <f t="shared" si="134"/>
        <v>0</v>
      </c>
      <c r="E208" s="80">
        <f t="shared" si="136"/>
        <v>0</v>
      </c>
      <c r="F208" s="80">
        <f t="shared" si="138"/>
        <v>0</v>
      </c>
      <c r="G208" s="80">
        <f t="shared" si="140"/>
        <v>0</v>
      </c>
      <c r="H208" s="80">
        <f t="shared" si="142"/>
        <v>0</v>
      </c>
      <c r="I208" s="76">
        <f t="shared" ref="I208:I212" si="144">I$135*$A202</f>
        <v>0</v>
      </c>
      <c r="J208" s="80">
        <f t="shared" si="72"/>
        <v>0</v>
      </c>
      <c r="K208" s="80">
        <f t="shared" si="73"/>
        <v>0</v>
      </c>
      <c r="L208" s="80">
        <f t="shared" si="74"/>
        <v>0</v>
      </c>
      <c r="M208" s="80">
        <f t="shared" si="75"/>
        <v>0</v>
      </c>
      <c r="N208" s="80">
        <f t="shared" si="76"/>
        <v>0</v>
      </c>
      <c r="O208" s="80">
        <f t="shared" si="77"/>
        <v>0</v>
      </c>
      <c r="P208" s="80">
        <f t="shared" si="78"/>
        <v>0</v>
      </c>
      <c r="Q208" s="80">
        <f t="shared" si="79"/>
        <v>0</v>
      </c>
      <c r="R208" s="80">
        <f t="shared" si="80"/>
        <v>0</v>
      </c>
      <c r="S208" s="80">
        <f t="shared" si="81"/>
        <v>0</v>
      </c>
      <c r="T208" s="80">
        <f t="shared" si="82"/>
        <v>0</v>
      </c>
      <c r="U208" s="80">
        <f t="shared" si="83"/>
        <v>0</v>
      </c>
      <c r="V208" s="80">
        <f t="shared" si="84"/>
        <v>0</v>
      </c>
      <c r="W208" s="80">
        <f t="shared" si="85"/>
        <v>0</v>
      </c>
      <c r="X208" s="80">
        <f t="shared" si="86"/>
        <v>0</v>
      </c>
      <c r="Y208" s="80">
        <f t="shared" si="87"/>
        <v>0</v>
      </c>
      <c r="Z208" s="80">
        <f t="shared" si="88"/>
        <v>0</v>
      </c>
      <c r="AA208" s="80">
        <f t="shared" si="89"/>
        <v>0</v>
      </c>
      <c r="AB208" s="80">
        <f t="shared" si="90"/>
        <v>0</v>
      </c>
      <c r="AC208" s="80">
        <f t="shared" si="91"/>
        <v>0</v>
      </c>
      <c r="AD208" s="80">
        <f t="shared" si="92"/>
        <v>0</v>
      </c>
      <c r="AE208" s="80">
        <f t="shared" si="93"/>
        <v>0</v>
      </c>
      <c r="AF208" s="80">
        <f t="shared" si="94"/>
        <v>0</v>
      </c>
      <c r="AG208" s="80">
        <f t="shared" si="95"/>
        <v>0</v>
      </c>
      <c r="AH208" s="80">
        <f t="shared" si="96"/>
        <v>0</v>
      </c>
      <c r="AI208" s="80">
        <f t="shared" si="97"/>
        <v>0</v>
      </c>
      <c r="AJ208" s="80">
        <f t="shared" si="98"/>
        <v>0</v>
      </c>
      <c r="AK208" s="80">
        <f t="shared" si="99"/>
        <v>0</v>
      </c>
      <c r="AL208" s="80">
        <f t="shared" si="100"/>
        <v>0</v>
      </c>
      <c r="AM208" s="80">
        <f t="shared" si="101"/>
        <v>0</v>
      </c>
      <c r="AN208" s="80">
        <f t="shared" si="102"/>
        <v>0</v>
      </c>
      <c r="AO208" s="80">
        <f t="shared" si="103"/>
        <v>0</v>
      </c>
      <c r="AP208" s="80">
        <f t="shared" si="104"/>
        <v>0</v>
      </c>
      <c r="AQ208" s="80">
        <f t="shared" si="105"/>
        <v>0</v>
      </c>
      <c r="AR208" s="76">
        <f t="shared" si="106"/>
        <v>0</v>
      </c>
      <c r="AS208" s="72">
        <f t="shared" si="107"/>
        <v>0</v>
      </c>
      <c r="AT208" s="72">
        <f t="shared" si="108"/>
        <v>0</v>
      </c>
      <c r="AU208" s="72">
        <f t="shared" si="109"/>
        <v>0</v>
      </c>
      <c r="AV208" s="72">
        <f t="shared" si="110"/>
        <v>0</v>
      </c>
      <c r="AW208" s="72">
        <f t="shared" si="111"/>
        <v>0</v>
      </c>
      <c r="AX208" s="72">
        <f t="shared" si="112"/>
        <v>0</v>
      </c>
      <c r="AY208" s="72">
        <f t="shared" si="113"/>
        <v>0</v>
      </c>
      <c r="AZ208" s="72">
        <f t="shared" si="114"/>
        <v>0</v>
      </c>
      <c r="BA208" s="72">
        <f t="shared" si="115"/>
        <v>0</v>
      </c>
      <c r="BB208" s="76">
        <f t="shared" si="116"/>
        <v>0</v>
      </c>
      <c r="BC208" s="76">
        <f t="shared" si="117"/>
        <v>0</v>
      </c>
      <c r="BD208" s="76">
        <f t="shared" si="118"/>
        <v>0</v>
      </c>
      <c r="BE208" s="76">
        <f t="shared" si="119"/>
        <v>0</v>
      </c>
      <c r="BF208" s="76">
        <f t="shared" si="120"/>
        <v>0</v>
      </c>
      <c r="BG208" s="76">
        <f t="shared" si="121"/>
        <v>0</v>
      </c>
      <c r="BH208" s="76">
        <f t="shared" si="122"/>
        <v>0</v>
      </c>
      <c r="BI208" s="76">
        <f t="shared" si="123"/>
        <v>0</v>
      </c>
      <c r="BJ208" s="76">
        <f t="shared" si="124"/>
        <v>0</v>
      </c>
      <c r="BK208" s="76">
        <f t="shared" si="125"/>
        <v>0</v>
      </c>
      <c r="BL208" s="76">
        <f t="shared" si="126"/>
        <v>0</v>
      </c>
      <c r="BM208" s="76">
        <f t="shared" si="127"/>
        <v>0</v>
      </c>
      <c r="BN208" s="76">
        <f t="shared" si="128"/>
        <v>0</v>
      </c>
      <c r="BO208" s="76">
        <f t="shared" si="133"/>
        <v>0</v>
      </c>
      <c r="BP208" s="76">
        <f t="shared" si="135"/>
        <v>0</v>
      </c>
      <c r="BQ208" s="76">
        <f t="shared" si="137"/>
        <v>0</v>
      </c>
      <c r="BR208" s="76">
        <f t="shared" si="139"/>
        <v>0</v>
      </c>
      <c r="BS208" s="76">
        <f t="shared" si="141"/>
        <v>0</v>
      </c>
      <c r="BT208" s="76">
        <f t="shared" si="143"/>
        <v>0</v>
      </c>
      <c r="BU208" s="76">
        <f t="shared" ref="BU208:BU212" si="145">BU$135*$A138</f>
        <v>0</v>
      </c>
      <c r="BV208" s="76">
        <f>BV$135*$A137</f>
        <v>0</v>
      </c>
      <c r="CA208" s="72">
        <f t="shared" si="129"/>
        <v>0</v>
      </c>
    </row>
    <row r="209" spans="1:79">
      <c r="A209" s="143">
        <f t="shared" si="130"/>
        <v>0</v>
      </c>
      <c r="B209" s="72">
        <f t="shared" si="131"/>
        <v>73</v>
      </c>
      <c r="C209" s="144">
        <f t="shared" si="132"/>
        <v>0</v>
      </c>
      <c r="D209" s="76">
        <f t="shared" si="134"/>
        <v>0</v>
      </c>
      <c r="E209" s="80">
        <f t="shared" si="136"/>
        <v>0</v>
      </c>
      <c r="F209" s="80">
        <f t="shared" si="138"/>
        <v>0</v>
      </c>
      <c r="G209" s="80">
        <f t="shared" si="140"/>
        <v>0</v>
      </c>
      <c r="H209" s="80">
        <f t="shared" si="142"/>
        <v>0</v>
      </c>
      <c r="I209" s="76">
        <f t="shared" si="144"/>
        <v>0</v>
      </c>
      <c r="J209" s="80">
        <f t="shared" ref="J209:J212" si="146">J$135*$A202</f>
        <v>0</v>
      </c>
      <c r="K209" s="80">
        <f t="shared" si="73"/>
        <v>0</v>
      </c>
      <c r="L209" s="80">
        <f t="shared" si="74"/>
        <v>0</v>
      </c>
      <c r="M209" s="80">
        <f t="shared" si="75"/>
        <v>0</v>
      </c>
      <c r="N209" s="80">
        <f t="shared" si="76"/>
        <v>0</v>
      </c>
      <c r="O209" s="80">
        <f t="shared" si="77"/>
        <v>0</v>
      </c>
      <c r="P209" s="80">
        <f t="shared" si="78"/>
        <v>0</v>
      </c>
      <c r="Q209" s="80">
        <f t="shared" si="79"/>
        <v>0</v>
      </c>
      <c r="R209" s="80">
        <f t="shared" si="80"/>
        <v>0</v>
      </c>
      <c r="S209" s="80">
        <f t="shared" si="81"/>
        <v>0</v>
      </c>
      <c r="T209" s="80">
        <f t="shared" si="82"/>
        <v>0</v>
      </c>
      <c r="U209" s="80">
        <f t="shared" si="83"/>
        <v>0</v>
      </c>
      <c r="V209" s="80">
        <f t="shared" si="84"/>
        <v>0</v>
      </c>
      <c r="W209" s="80">
        <f t="shared" si="85"/>
        <v>0</v>
      </c>
      <c r="X209" s="80">
        <f t="shared" si="86"/>
        <v>0</v>
      </c>
      <c r="Y209" s="80">
        <f t="shared" si="87"/>
        <v>0</v>
      </c>
      <c r="Z209" s="80">
        <f t="shared" si="88"/>
        <v>0</v>
      </c>
      <c r="AA209" s="80">
        <f t="shared" si="89"/>
        <v>0</v>
      </c>
      <c r="AB209" s="80">
        <f t="shared" si="90"/>
        <v>0</v>
      </c>
      <c r="AC209" s="80">
        <f t="shared" si="91"/>
        <v>0</v>
      </c>
      <c r="AD209" s="80">
        <f t="shared" si="92"/>
        <v>0</v>
      </c>
      <c r="AE209" s="80">
        <f t="shared" si="93"/>
        <v>0</v>
      </c>
      <c r="AF209" s="80">
        <f t="shared" si="94"/>
        <v>0</v>
      </c>
      <c r="AG209" s="80">
        <f t="shared" si="95"/>
        <v>0</v>
      </c>
      <c r="AH209" s="80">
        <f t="shared" si="96"/>
        <v>0</v>
      </c>
      <c r="AI209" s="80">
        <f t="shared" si="97"/>
        <v>0</v>
      </c>
      <c r="AJ209" s="80">
        <f t="shared" si="98"/>
        <v>0</v>
      </c>
      <c r="AK209" s="80">
        <f t="shared" si="99"/>
        <v>0</v>
      </c>
      <c r="AL209" s="80">
        <f t="shared" si="100"/>
        <v>0</v>
      </c>
      <c r="AM209" s="80">
        <f t="shared" si="101"/>
        <v>0</v>
      </c>
      <c r="AN209" s="80">
        <f t="shared" si="102"/>
        <v>0</v>
      </c>
      <c r="AO209" s="80">
        <f t="shared" si="103"/>
        <v>0</v>
      </c>
      <c r="AP209" s="80">
        <f t="shared" si="104"/>
        <v>0</v>
      </c>
      <c r="AQ209" s="80">
        <f t="shared" si="105"/>
        <v>0</v>
      </c>
      <c r="AR209" s="76">
        <f t="shared" si="106"/>
        <v>0</v>
      </c>
      <c r="AS209" s="72">
        <f t="shared" si="107"/>
        <v>0</v>
      </c>
      <c r="AT209" s="72">
        <f t="shared" si="108"/>
        <v>0</v>
      </c>
      <c r="AU209" s="72">
        <f t="shared" si="109"/>
        <v>0</v>
      </c>
      <c r="AV209" s="72">
        <f t="shared" si="110"/>
        <v>0</v>
      </c>
      <c r="AW209" s="72">
        <f t="shared" si="111"/>
        <v>0</v>
      </c>
      <c r="AX209" s="72">
        <f t="shared" si="112"/>
        <v>0</v>
      </c>
      <c r="AY209" s="72">
        <f t="shared" si="113"/>
        <v>0</v>
      </c>
      <c r="AZ209" s="72">
        <f t="shared" si="114"/>
        <v>0</v>
      </c>
      <c r="BA209" s="72">
        <f t="shared" si="115"/>
        <v>0</v>
      </c>
      <c r="BB209" s="76">
        <f t="shared" si="116"/>
        <v>0</v>
      </c>
      <c r="BC209" s="76">
        <f t="shared" si="117"/>
        <v>0</v>
      </c>
      <c r="BD209" s="76">
        <f t="shared" si="118"/>
        <v>0</v>
      </c>
      <c r="BE209" s="76">
        <f t="shared" si="119"/>
        <v>0</v>
      </c>
      <c r="BF209" s="76">
        <f t="shared" si="120"/>
        <v>0</v>
      </c>
      <c r="BG209" s="76">
        <f t="shared" si="121"/>
        <v>0</v>
      </c>
      <c r="BH209" s="76">
        <f t="shared" si="122"/>
        <v>0</v>
      </c>
      <c r="BI209" s="76">
        <f t="shared" si="123"/>
        <v>0</v>
      </c>
      <c r="BJ209" s="76">
        <f t="shared" si="124"/>
        <v>0</v>
      </c>
      <c r="BK209" s="76">
        <f t="shared" si="125"/>
        <v>0</v>
      </c>
      <c r="BL209" s="76">
        <f t="shared" si="126"/>
        <v>0</v>
      </c>
      <c r="BM209" s="76">
        <f t="shared" si="127"/>
        <v>0</v>
      </c>
      <c r="BN209" s="76">
        <f t="shared" si="128"/>
        <v>0</v>
      </c>
      <c r="BO209" s="76">
        <f t="shared" si="133"/>
        <v>0</v>
      </c>
      <c r="BP209" s="76">
        <f t="shared" si="135"/>
        <v>0</v>
      </c>
      <c r="BQ209" s="76">
        <f t="shared" si="137"/>
        <v>0</v>
      </c>
      <c r="BR209" s="76">
        <f t="shared" si="139"/>
        <v>0</v>
      </c>
      <c r="BS209" s="76">
        <f t="shared" si="141"/>
        <v>0</v>
      </c>
      <c r="BT209" s="76">
        <f t="shared" si="143"/>
        <v>0</v>
      </c>
      <c r="BU209" s="76">
        <f t="shared" si="145"/>
        <v>0</v>
      </c>
      <c r="BV209" s="76">
        <f t="shared" ref="BV209:BV212" si="147">BV$135*$A138</f>
        <v>0</v>
      </c>
      <c r="BW209" s="76">
        <f>BW$135*$A137</f>
        <v>0</v>
      </c>
      <c r="CA209" s="72">
        <f t="shared" si="129"/>
        <v>0</v>
      </c>
    </row>
    <row r="210" spans="1:79">
      <c r="A210" s="143">
        <f t="shared" si="130"/>
        <v>0</v>
      </c>
      <c r="B210" s="72">
        <f t="shared" si="131"/>
        <v>74</v>
      </c>
      <c r="C210" s="144">
        <f t="shared" si="132"/>
        <v>0</v>
      </c>
      <c r="D210" s="76">
        <f t="shared" si="134"/>
        <v>0</v>
      </c>
      <c r="E210" s="80">
        <f t="shared" si="136"/>
        <v>0</v>
      </c>
      <c r="F210" s="80">
        <f t="shared" si="138"/>
        <v>0</v>
      </c>
      <c r="G210" s="80">
        <f t="shared" si="140"/>
        <v>0</v>
      </c>
      <c r="H210" s="80">
        <f t="shared" si="142"/>
        <v>0</v>
      </c>
      <c r="I210" s="76">
        <f t="shared" si="144"/>
        <v>0</v>
      </c>
      <c r="J210" s="80">
        <f t="shared" si="146"/>
        <v>0</v>
      </c>
      <c r="K210" s="80">
        <f t="shared" ref="K210:K212" si="148">K$135*$A202</f>
        <v>0</v>
      </c>
      <c r="L210" s="80">
        <f t="shared" si="74"/>
        <v>0</v>
      </c>
      <c r="M210" s="80">
        <f t="shared" si="75"/>
        <v>0</v>
      </c>
      <c r="N210" s="80">
        <f t="shared" si="76"/>
        <v>0</v>
      </c>
      <c r="O210" s="80">
        <f t="shared" si="77"/>
        <v>0</v>
      </c>
      <c r="P210" s="80">
        <f t="shared" si="78"/>
        <v>0</v>
      </c>
      <c r="Q210" s="80">
        <f t="shared" si="79"/>
        <v>0</v>
      </c>
      <c r="R210" s="80">
        <f t="shared" si="80"/>
        <v>0</v>
      </c>
      <c r="S210" s="80">
        <f t="shared" si="81"/>
        <v>0</v>
      </c>
      <c r="T210" s="80">
        <f t="shared" si="82"/>
        <v>0</v>
      </c>
      <c r="U210" s="80">
        <f t="shared" si="83"/>
        <v>0</v>
      </c>
      <c r="V210" s="80">
        <f t="shared" si="84"/>
        <v>0</v>
      </c>
      <c r="W210" s="80">
        <f t="shared" si="85"/>
        <v>0</v>
      </c>
      <c r="X210" s="80">
        <f t="shared" si="86"/>
        <v>0</v>
      </c>
      <c r="Y210" s="80">
        <f t="shared" si="87"/>
        <v>0</v>
      </c>
      <c r="Z210" s="80">
        <f t="shared" si="88"/>
        <v>0</v>
      </c>
      <c r="AA210" s="80">
        <f t="shared" si="89"/>
        <v>0</v>
      </c>
      <c r="AB210" s="80">
        <f t="shared" si="90"/>
        <v>0</v>
      </c>
      <c r="AC210" s="80">
        <f t="shared" si="91"/>
        <v>0</v>
      </c>
      <c r="AD210" s="80">
        <f t="shared" si="92"/>
        <v>0</v>
      </c>
      <c r="AE210" s="80">
        <f t="shared" si="93"/>
        <v>0</v>
      </c>
      <c r="AF210" s="80">
        <f t="shared" si="94"/>
        <v>0</v>
      </c>
      <c r="AG210" s="80">
        <f t="shared" si="95"/>
        <v>0</v>
      </c>
      <c r="AH210" s="80">
        <f t="shared" si="96"/>
        <v>0</v>
      </c>
      <c r="AI210" s="80">
        <f t="shared" si="97"/>
        <v>0</v>
      </c>
      <c r="AJ210" s="80">
        <f t="shared" si="98"/>
        <v>0</v>
      </c>
      <c r="AK210" s="80">
        <f t="shared" si="99"/>
        <v>0</v>
      </c>
      <c r="AL210" s="80">
        <f t="shared" si="100"/>
        <v>0</v>
      </c>
      <c r="AM210" s="80">
        <f t="shared" si="101"/>
        <v>0</v>
      </c>
      <c r="AN210" s="80">
        <f t="shared" si="102"/>
        <v>0</v>
      </c>
      <c r="AO210" s="80">
        <f t="shared" si="103"/>
        <v>0</v>
      </c>
      <c r="AP210" s="80">
        <f t="shared" si="104"/>
        <v>0</v>
      </c>
      <c r="AQ210" s="80">
        <f t="shared" si="105"/>
        <v>0</v>
      </c>
      <c r="AR210" s="76">
        <f t="shared" si="106"/>
        <v>0</v>
      </c>
      <c r="AS210" s="72">
        <f t="shared" si="107"/>
        <v>0</v>
      </c>
      <c r="AT210" s="72">
        <f t="shared" si="108"/>
        <v>0</v>
      </c>
      <c r="AU210" s="72">
        <f t="shared" si="109"/>
        <v>0</v>
      </c>
      <c r="AV210" s="72">
        <f t="shared" si="110"/>
        <v>0</v>
      </c>
      <c r="AW210" s="72">
        <f t="shared" si="111"/>
        <v>0</v>
      </c>
      <c r="AX210" s="72">
        <f t="shared" si="112"/>
        <v>0</v>
      </c>
      <c r="AY210" s="72">
        <f t="shared" si="113"/>
        <v>0</v>
      </c>
      <c r="AZ210" s="72">
        <f t="shared" si="114"/>
        <v>0</v>
      </c>
      <c r="BA210" s="72">
        <f t="shared" si="115"/>
        <v>0</v>
      </c>
      <c r="BB210" s="76">
        <f t="shared" si="116"/>
        <v>0</v>
      </c>
      <c r="BC210" s="76">
        <f t="shared" si="117"/>
        <v>0</v>
      </c>
      <c r="BD210" s="76">
        <f t="shared" si="118"/>
        <v>0</v>
      </c>
      <c r="BE210" s="76">
        <f t="shared" si="119"/>
        <v>0</v>
      </c>
      <c r="BF210" s="76">
        <f t="shared" si="120"/>
        <v>0</v>
      </c>
      <c r="BG210" s="76">
        <f t="shared" si="121"/>
        <v>0</v>
      </c>
      <c r="BH210" s="76">
        <f t="shared" si="122"/>
        <v>0</v>
      </c>
      <c r="BI210" s="76">
        <f t="shared" si="123"/>
        <v>0</v>
      </c>
      <c r="BJ210" s="76">
        <f t="shared" si="124"/>
        <v>0</v>
      </c>
      <c r="BK210" s="76">
        <f t="shared" si="125"/>
        <v>0</v>
      </c>
      <c r="BL210" s="76">
        <f t="shared" si="126"/>
        <v>0</v>
      </c>
      <c r="BM210" s="76">
        <f t="shared" si="127"/>
        <v>0</v>
      </c>
      <c r="BN210" s="76">
        <f t="shared" si="128"/>
        <v>0</v>
      </c>
      <c r="BO210" s="76">
        <f t="shared" si="133"/>
        <v>0</v>
      </c>
      <c r="BP210" s="76">
        <f t="shared" si="135"/>
        <v>0</v>
      </c>
      <c r="BQ210" s="76">
        <f t="shared" si="137"/>
        <v>0</v>
      </c>
      <c r="BR210" s="76">
        <f t="shared" si="139"/>
        <v>0</v>
      </c>
      <c r="BS210" s="76">
        <f t="shared" si="141"/>
        <v>0</v>
      </c>
      <c r="BT210" s="76">
        <f t="shared" si="143"/>
        <v>0</v>
      </c>
      <c r="BU210" s="76">
        <f t="shared" si="145"/>
        <v>0</v>
      </c>
      <c r="BV210" s="76">
        <f t="shared" si="147"/>
        <v>0</v>
      </c>
      <c r="BW210" s="76">
        <f t="shared" ref="BW210:BW212" si="149">BW$135*$A138</f>
        <v>0</v>
      </c>
      <c r="BX210" s="76">
        <f>BX$135*$A137</f>
        <v>0</v>
      </c>
      <c r="CA210" s="72">
        <f t="shared" si="129"/>
        <v>0</v>
      </c>
    </row>
    <row r="211" spans="1:79">
      <c r="A211" s="143">
        <f t="shared" si="130"/>
        <v>0</v>
      </c>
      <c r="B211" s="72">
        <f t="shared" si="131"/>
        <v>75</v>
      </c>
      <c r="C211" s="144">
        <f t="shared" si="132"/>
        <v>0</v>
      </c>
      <c r="D211" s="76">
        <f t="shared" si="134"/>
        <v>0</v>
      </c>
      <c r="E211" s="80">
        <f t="shared" si="136"/>
        <v>0</v>
      </c>
      <c r="F211" s="80">
        <f t="shared" si="138"/>
        <v>0</v>
      </c>
      <c r="G211" s="80">
        <f t="shared" si="140"/>
        <v>0</v>
      </c>
      <c r="H211" s="80">
        <f t="shared" si="142"/>
        <v>0</v>
      </c>
      <c r="I211" s="76">
        <f t="shared" si="144"/>
        <v>0</v>
      </c>
      <c r="J211" s="80">
        <f t="shared" si="146"/>
        <v>0</v>
      </c>
      <c r="K211" s="80">
        <f t="shared" si="148"/>
        <v>0</v>
      </c>
      <c r="L211" s="80">
        <f t="shared" ref="L211:L212" si="150">L$135*$A202</f>
        <v>0</v>
      </c>
      <c r="M211" s="80">
        <f t="shared" si="75"/>
        <v>0</v>
      </c>
      <c r="N211" s="80">
        <f t="shared" si="76"/>
        <v>0</v>
      </c>
      <c r="O211" s="80">
        <f t="shared" si="77"/>
        <v>0</v>
      </c>
      <c r="P211" s="80">
        <f t="shared" si="78"/>
        <v>0</v>
      </c>
      <c r="Q211" s="80">
        <f t="shared" si="79"/>
        <v>0</v>
      </c>
      <c r="R211" s="80">
        <f t="shared" si="80"/>
        <v>0</v>
      </c>
      <c r="S211" s="80">
        <f t="shared" si="81"/>
        <v>0</v>
      </c>
      <c r="T211" s="80">
        <f t="shared" si="82"/>
        <v>0</v>
      </c>
      <c r="U211" s="80">
        <f t="shared" si="83"/>
        <v>0</v>
      </c>
      <c r="V211" s="80">
        <f t="shared" si="84"/>
        <v>0</v>
      </c>
      <c r="W211" s="80">
        <f t="shared" si="85"/>
        <v>0</v>
      </c>
      <c r="X211" s="80">
        <f t="shared" si="86"/>
        <v>0</v>
      </c>
      <c r="Y211" s="80">
        <f t="shared" si="87"/>
        <v>0</v>
      </c>
      <c r="Z211" s="80">
        <f t="shared" si="88"/>
        <v>0</v>
      </c>
      <c r="AA211" s="80">
        <f t="shared" si="89"/>
        <v>0</v>
      </c>
      <c r="AB211" s="80">
        <f t="shared" si="90"/>
        <v>0</v>
      </c>
      <c r="AC211" s="80">
        <f t="shared" si="91"/>
        <v>0</v>
      </c>
      <c r="AD211" s="80">
        <f t="shared" si="92"/>
        <v>0</v>
      </c>
      <c r="AE211" s="80">
        <f t="shared" si="93"/>
        <v>0</v>
      </c>
      <c r="AF211" s="80">
        <f t="shared" si="94"/>
        <v>0</v>
      </c>
      <c r="AG211" s="80">
        <f t="shared" si="95"/>
        <v>0</v>
      </c>
      <c r="AH211" s="80">
        <f t="shared" si="96"/>
        <v>0</v>
      </c>
      <c r="AI211" s="80">
        <f t="shared" si="97"/>
        <v>0</v>
      </c>
      <c r="AJ211" s="80">
        <f t="shared" si="98"/>
        <v>0</v>
      </c>
      <c r="AK211" s="80">
        <f t="shared" si="99"/>
        <v>0</v>
      </c>
      <c r="AL211" s="80">
        <f t="shared" si="100"/>
        <v>0</v>
      </c>
      <c r="AM211" s="80">
        <f t="shared" si="101"/>
        <v>0</v>
      </c>
      <c r="AN211" s="80">
        <f t="shared" si="102"/>
        <v>0</v>
      </c>
      <c r="AO211" s="80">
        <f t="shared" si="103"/>
        <v>0</v>
      </c>
      <c r="AP211" s="80">
        <f t="shared" si="104"/>
        <v>0</v>
      </c>
      <c r="AQ211" s="80">
        <f t="shared" si="105"/>
        <v>0</v>
      </c>
      <c r="AR211" s="76">
        <f t="shared" si="106"/>
        <v>0</v>
      </c>
      <c r="AS211" s="72">
        <f t="shared" si="107"/>
        <v>0</v>
      </c>
      <c r="AT211" s="72">
        <f t="shared" si="108"/>
        <v>0</v>
      </c>
      <c r="AU211" s="72">
        <f t="shared" si="109"/>
        <v>0</v>
      </c>
      <c r="AV211" s="72">
        <f t="shared" si="110"/>
        <v>0</v>
      </c>
      <c r="AW211" s="72">
        <f t="shared" si="111"/>
        <v>0</v>
      </c>
      <c r="AX211" s="72">
        <f t="shared" si="112"/>
        <v>0</v>
      </c>
      <c r="AY211" s="72">
        <f t="shared" si="113"/>
        <v>0</v>
      </c>
      <c r="AZ211" s="72">
        <f t="shared" si="114"/>
        <v>0</v>
      </c>
      <c r="BA211" s="72">
        <f t="shared" si="115"/>
        <v>0</v>
      </c>
      <c r="BB211" s="76">
        <f t="shared" si="116"/>
        <v>0</v>
      </c>
      <c r="BC211" s="76">
        <f t="shared" si="117"/>
        <v>0</v>
      </c>
      <c r="BD211" s="76">
        <f t="shared" si="118"/>
        <v>0</v>
      </c>
      <c r="BE211" s="76">
        <f t="shared" si="119"/>
        <v>0</v>
      </c>
      <c r="BF211" s="76">
        <f t="shared" si="120"/>
        <v>0</v>
      </c>
      <c r="BG211" s="76">
        <f t="shared" si="121"/>
        <v>0</v>
      </c>
      <c r="BH211" s="76">
        <f t="shared" si="122"/>
        <v>0</v>
      </c>
      <c r="BI211" s="76">
        <f t="shared" si="123"/>
        <v>0</v>
      </c>
      <c r="BJ211" s="76">
        <f t="shared" si="124"/>
        <v>0</v>
      </c>
      <c r="BK211" s="76">
        <f t="shared" si="125"/>
        <v>0</v>
      </c>
      <c r="BL211" s="76">
        <f t="shared" si="126"/>
        <v>0</v>
      </c>
      <c r="BM211" s="76">
        <f t="shared" si="127"/>
        <v>0</v>
      </c>
      <c r="BN211" s="76">
        <f t="shared" si="128"/>
        <v>0</v>
      </c>
      <c r="BO211" s="76">
        <f t="shared" si="133"/>
        <v>0</v>
      </c>
      <c r="BP211" s="76">
        <f t="shared" si="135"/>
        <v>0</v>
      </c>
      <c r="BQ211" s="76">
        <f t="shared" si="137"/>
        <v>0</v>
      </c>
      <c r="BR211" s="76">
        <f t="shared" si="139"/>
        <v>0</v>
      </c>
      <c r="BS211" s="76">
        <f t="shared" si="141"/>
        <v>0</v>
      </c>
      <c r="BT211" s="76">
        <f t="shared" si="143"/>
        <v>0</v>
      </c>
      <c r="BU211" s="76">
        <f t="shared" si="145"/>
        <v>0</v>
      </c>
      <c r="BV211" s="76">
        <f t="shared" si="147"/>
        <v>0</v>
      </c>
      <c r="BW211" s="76">
        <f t="shared" si="149"/>
        <v>0</v>
      </c>
      <c r="BX211" s="76">
        <f t="shared" ref="BX211:BX212" si="151">BX$135*$A138</f>
        <v>0</v>
      </c>
      <c r="BY211" s="76">
        <f>BY$135*$A137</f>
        <v>0</v>
      </c>
      <c r="CA211" s="72">
        <f t="shared" si="129"/>
        <v>0</v>
      </c>
    </row>
    <row r="212" spans="1:79">
      <c r="A212" s="143">
        <f t="shared" si="130"/>
        <v>0</v>
      </c>
      <c r="B212" s="72">
        <f t="shared" si="131"/>
        <v>76</v>
      </c>
      <c r="C212" s="144">
        <f t="shared" si="132"/>
        <v>0</v>
      </c>
      <c r="D212" s="76">
        <f t="shared" si="134"/>
        <v>0</v>
      </c>
      <c r="E212" s="80">
        <f t="shared" si="136"/>
        <v>0</v>
      </c>
      <c r="F212" s="80">
        <f t="shared" si="138"/>
        <v>0</v>
      </c>
      <c r="G212" s="80">
        <f t="shared" si="140"/>
        <v>0</v>
      </c>
      <c r="H212" s="80">
        <f t="shared" si="142"/>
        <v>0</v>
      </c>
      <c r="I212" s="76">
        <f t="shared" si="144"/>
        <v>0</v>
      </c>
      <c r="J212" s="80">
        <f t="shared" si="146"/>
        <v>0</v>
      </c>
      <c r="K212" s="80">
        <f t="shared" si="148"/>
        <v>0</v>
      </c>
      <c r="L212" s="80">
        <f t="shared" si="150"/>
        <v>0</v>
      </c>
      <c r="M212" s="80">
        <f t="shared" ref="M212" si="152">M$135*$A202</f>
        <v>0</v>
      </c>
      <c r="N212" s="80">
        <f t="shared" si="76"/>
        <v>0</v>
      </c>
      <c r="O212" s="80">
        <f t="shared" si="77"/>
        <v>0</v>
      </c>
      <c r="P212" s="80">
        <f t="shared" si="78"/>
        <v>0</v>
      </c>
      <c r="Q212" s="80">
        <f t="shared" si="79"/>
        <v>0</v>
      </c>
      <c r="R212" s="80">
        <f t="shared" si="80"/>
        <v>0</v>
      </c>
      <c r="S212" s="80">
        <f t="shared" si="81"/>
        <v>0</v>
      </c>
      <c r="T212" s="80">
        <f t="shared" si="82"/>
        <v>0</v>
      </c>
      <c r="U212" s="80">
        <f t="shared" si="83"/>
        <v>0</v>
      </c>
      <c r="V212" s="80">
        <f t="shared" si="84"/>
        <v>0</v>
      </c>
      <c r="W212" s="80">
        <f t="shared" si="85"/>
        <v>0</v>
      </c>
      <c r="X212" s="80">
        <f t="shared" si="86"/>
        <v>0</v>
      </c>
      <c r="Y212" s="80">
        <f t="shared" si="87"/>
        <v>0</v>
      </c>
      <c r="Z212" s="80">
        <f t="shared" si="88"/>
        <v>0</v>
      </c>
      <c r="AA212" s="80">
        <f t="shared" si="89"/>
        <v>0</v>
      </c>
      <c r="AB212" s="80">
        <f t="shared" si="90"/>
        <v>0</v>
      </c>
      <c r="AC212" s="80">
        <f t="shared" si="91"/>
        <v>0</v>
      </c>
      <c r="AD212" s="80">
        <f t="shared" si="92"/>
        <v>0</v>
      </c>
      <c r="AE212" s="80">
        <f t="shared" si="93"/>
        <v>0</v>
      </c>
      <c r="AF212" s="80">
        <f t="shared" si="94"/>
        <v>0</v>
      </c>
      <c r="AG212" s="80">
        <f t="shared" si="95"/>
        <v>0</v>
      </c>
      <c r="AH212" s="80">
        <f t="shared" si="96"/>
        <v>0</v>
      </c>
      <c r="AI212" s="80">
        <f t="shared" si="97"/>
        <v>0</v>
      </c>
      <c r="AJ212" s="80">
        <f t="shared" si="98"/>
        <v>0</v>
      </c>
      <c r="AK212" s="80">
        <f t="shared" si="99"/>
        <v>0</v>
      </c>
      <c r="AL212" s="80">
        <f t="shared" si="100"/>
        <v>0</v>
      </c>
      <c r="AM212" s="80">
        <f t="shared" si="101"/>
        <v>0</v>
      </c>
      <c r="AN212" s="80">
        <f t="shared" si="102"/>
        <v>0</v>
      </c>
      <c r="AO212" s="80">
        <f t="shared" si="103"/>
        <v>0</v>
      </c>
      <c r="AP212" s="80">
        <f t="shared" si="104"/>
        <v>0</v>
      </c>
      <c r="AQ212" s="80">
        <f t="shared" si="105"/>
        <v>0</v>
      </c>
      <c r="AR212" s="76">
        <f t="shared" si="106"/>
        <v>0</v>
      </c>
      <c r="AS212" s="72">
        <f t="shared" si="107"/>
        <v>0</v>
      </c>
      <c r="AT212" s="72">
        <f t="shared" si="108"/>
        <v>0</v>
      </c>
      <c r="AU212" s="72">
        <f t="shared" si="109"/>
        <v>0</v>
      </c>
      <c r="AV212" s="72">
        <f t="shared" si="110"/>
        <v>0</v>
      </c>
      <c r="AW212" s="72">
        <f t="shared" si="111"/>
        <v>0</v>
      </c>
      <c r="AX212" s="72">
        <f t="shared" si="112"/>
        <v>0</v>
      </c>
      <c r="AY212" s="72">
        <f t="shared" si="113"/>
        <v>0</v>
      </c>
      <c r="AZ212" s="72">
        <f t="shared" si="114"/>
        <v>0</v>
      </c>
      <c r="BA212" s="72">
        <f t="shared" si="115"/>
        <v>0</v>
      </c>
      <c r="BB212" s="76">
        <f t="shared" si="116"/>
        <v>0</v>
      </c>
      <c r="BC212" s="76">
        <f t="shared" si="117"/>
        <v>0</v>
      </c>
      <c r="BD212" s="76">
        <f t="shared" si="118"/>
        <v>0</v>
      </c>
      <c r="BE212" s="76">
        <f t="shared" si="119"/>
        <v>0</v>
      </c>
      <c r="BF212" s="76">
        <f t="shared" si="120"/>
        <v>0</v>
      </c>
      <c r="BG212" s="76">
        <f t="shared" si="121"/>
        <v>0</v>
      </c>
      <c r="BH212" s="76">
        <f t="shared" si="122"/>
        <v>0</v>
      </c>
      <c r="BI212" s="76">
        <f t="shared" si="123"/>
        <v>0</v>
      </c>
      <c r="BJ212" s="76">
        <f t="shared" si="124"/>
        <v>0</v>
      </c>
      <c r="BK212" s="76">
        <f t="shared" si="125"/>
        <v>0</v>
      </c>
      <c r="BL212" s="76">
        <f t="shared" si="126"/>
        <v>0</v>
      </c>
      <c r="BM212" s="76">
        <f t="shared" si="127"/>
        <v>0</v>
      </c>
      <c r="BN212" s="76">
        <f t="shared" si="128"/>
        <v>0</v>
      </c>
      <c r="BO212" s="76">
        <f t="shared" si="133"/>
        <v>0</v>
      </c>
      <c r="BP212" s="76">
        <f t="shared" si="135"/>
        <v>0</v>
      </c>
      <c r="BQ212" s="76">
        <f t="shared" si="137"/>
        <v>0</v>
      </c>
      <c r="BR212" s="76">
        <f t="shared" si="139"/>
        <v>0</v>
      </c>
      <c r="BS212" s="76">
        <f t="shared" si="141"/>
        <v>0</v>
      </c>
      <c r="BT212" s="76">
        <f t="shared" si="143"/>
        <v>0</v>
      </c>
      <c r="BU212" s="76">
        <f t="shared" si="145"/>
        <v>0</v>
      </c>
      <c r="BV212" s="76">
        <f t="shared" si="147"/>
        <v>0</v>
      </c>
      <c r="BW212" s="76">
        <f t="shared" si="149"/>
        <v>0</v>
      </c>
      <c r="BX212" s="76">
        <f t="shared" si="151"/>
        <v>0</v>
      </c>
      <c r="BY212" s="76">
        <f>BY$135*$A138</f>
        <v>0</v>
      </c>
      <c r="BZ212" s="76">
        <f>BZ$135*$A137</f>
        <v>0</v>
      </c>
      <c r="CA212" s="72">
        <f t="shared" si="129"/>
        <v>0</v>
      </c>
    </row>
    <row r="213" spans="1:79">
      <c r="A213" s="72"/>
      <c r="B213" s="72"/>
      <c r="C213" s="135" t="s">
        <v>368</v>
      </c>
      <c r="D213" s="135" t="s">
        <v>368</v>
      </c>
      <c r="E213" s="135" t="s">
        <v>368</v>
      </c>
      <c r="F213" s="135" t="s">
        <v>368</v>
      </c>
      <c r="G213" s="135" t="s">
        <v>368</v>
      </c>
      <c r="H213" s="135" t="s">
        <v>368</v>
      </c>
      <c r="I213" s="135" t="s">
        <v>368</v>
      </c>
      <c r="J213" s="135" t="s">
        <v>368</v>
      </c>
      <c r="K213" s="135" t="s">
        <v>368</v>
      </c>
      <c r="L213" s="135" t="s">
        <v>368</v>
      </c>
      <c r="M213" s="135" t="s">
        <v>368</v>
      </c>
      <c r="N213" s="135" t="s">
        <v>368</v>
      </c>
      <c r="O213" s="135" t="s">
        <v>368</v>
      </c>
      <c r="P213" s="135" t="s">
        <v>368</v>
      </c>
      <c r="Q213" s="135" t="s">
        <v>368</v>
      </c>
      <c r="R213" s="135" t="s">
        <v>368</v>
      </c>
      <c r="S213" s="135" t="s">
        <v>368</v>
      </c>
      <c r="T213" s="135" t="s">
        <v>368</v>
      </c>
      <c r="U213" s="135" t="s">
        <v>368</v>
      </c>
      <c r="V213" s="135" t="s">
        <v>368</v>
      </c>
      <c r="W213" s="135" t="s">
        <v>368</v>
      </c>
      <c r="X213" s="135" t="s">
        <v>368</v>
      </c>
      <c r="Y213" s="135" t="s">
        <v>368</v>
      </c>
      <c r="Z213" s="135" t="s">
        <v>368</v>
      </c>
      <c r="AA213" s="135" t="s">
        <v>368</v>
      </c>
      <c r="AB213" s="135" t="s">
        <v>368</v>
      </c>
      <c r="AC213" s="135" t="s">
        <v>368</v>
      </c>
      <c r="AD213" s="135" t="s">
        <v>368</v>
      </c>
      <c r="AE213" s="135" t="s">
        <v>368</v>
      </c>
      <c r="AF213" s="135" t="s">
        <v>368</v>
      </c>
      <c r="AG213" s="135" t="s">
        <v>368</v>
      </c>
      <c r="AH213" s="135" t="s">
        <v>368</v>
      </c>
      <c r="AI213" s="135" t="s">
        <v>368</v>
      </c>
      <c r="AJ213" s="135" t="s">
        <v>368</v>
      </c>
      <c r="AK213" s="135" t="s">
        <v>368</v>
      </c>
      <c r="AL213" s="135" t="s">
        <v>368</v>
      </c>
      <c r="AM213" s="135" t="s">
        <v>368</v>
      </c>
      <c r="AN213" s="135" t="s">
        <v>368</v>
      </c>
      <c r="AO213" s="135" t="s">
        <v>368</v>
      </c>
      <c r="AP213" s="135" t="s">
        <v>368</v>
      </c>
      <c r="AQ213" s="135" t="s">
        <v>368</v>
      </c>
      <c r="AR213" s="135" t="s">
        <v>368</v>
      </c>
      <c r="AS213" s="135" t="s">
        <v>368</v>
      </c>
      <c r="AT213" s="135" t="s">
        <v>368</v>
      </c>
      <c r="AU213" s="135" t="s">
        <v>368</v>
      </c>
      <c r="AV213" s="135" t="s">
        <v>368</v>
      </c>
      <c r="AW213" s="135" t="s">
        <v>368</v>
      </c>
      <c r="AX213" s="135" t="s">
        <v>368</v>
      </c>
      <c r="AY213" s="135" t="s">
        <v>368</v>
      </c>
      <c r="AZ213" s="135" t="s">
        <v>368</v>
      </c>
      <c r="BA213" s="135" t="s">
        <v>368</v>
      </c>
      <c r="BB213" s="135" t="s">
        <v>368</v>
      </c>
      <c r="BC213" s="135" t="s">
        <v>368</v>
      </c>
      <c r="BD213" s="135" t="s">
        <v>368</v>
      </c>
      <c r="BE213" s="135" t="s">
        <v>368</v>
      </c>
      <c r="BF213" s="135" t="s">
        <v>368</v>
      </c>
      <c r="BG213" s="135" t="s">
        <v>368</v>
      </c>
      <c r="BH213" s="135" t="s">
        <v>368</v>
      </c>
      <c r="BI213" s="135" t="s">
        <v>368</v>
      </c>
      <c r="BJ213" s="135" t="s">
        <v>368</v>
      </c>
      <c r="BK213" s="135" t="s">
        <v>368</v>
      </c>
      <c r="BL213" s="135" t="s">
        <v>368</v>
      </c>
      <c r="BM213" s="135" t="s">
        <v>368</v>
      </c>
      <c r="BN213" s="135" t="s">
        <v>368</v>
      </c>
      <c r="BO213" s="135" t="s">
        <v>368</v>
      </c>
      <c r="BP213" s="135" t="s">
        <v>368</v>
      </c>
      <c r="BQ213" s="135" t="s">
        <v>368</v>
      </c>
      <c r="BR213" s="135" t="s">
        <v>368</v>
      </c>
      <c r="BS213" s="135" t="s">
        <v>368</v>
      </c>
      <c r="BT213" s="135" t="s">
        <v>368</v>
      </c>
      <c r="BU213" s="135" t="s">
        <v>368</v>
      </c>
      <c r="BV213" s="135" t="s">
        <v>368</v>
      </c>
      <c r="BW213" s="135" t="s">
        <v>368</v>
      </c>
      <c r="BX213" s="135" t="s">
        <v>368</v>
      </c>
      <c r="BY213" s="135" t="s">
        <v>368</v>
      </c>
      <c r="BZ213" s="135" t="s">
        <v>368</v>
      </c>
      <c r="CA213" s="135" t="s">
        <v>368</v>
      </c>
    </row>
    <row r="214" spans="1:79">
      <c r="A214" s="146">
        <f>SUM(A137:A212)</f>
        <v>1.0000000000000002</v>
      </c>
      <c r="B214" s="72"/>
      <c r="C214" s="72">
        <f>SUM(C$137:C$212)</f>
        <v>17756383.3663041</v>
      </c>
      <c r="D214" s="72">
        <f t="shared" ref="D214:BO214" si="153">SUM(D$137:D$212)</f>
        <v>0</v>
      </c>
      <c r="E214" s="72">
        <f t="shared" si="153"/>
        <v>0</v>
      </c>
      <c r="F214" s="72">
        <f t="shared" si="153"/>
        <v>0</v>
      </c>
      <c r="G214" s="72">
        <f t="shared" si="153"/>
        <v>0</v>
      </c>
      <c r="H214" s="72">
        <f t="shared" si="153"/>
        <v>0</v>
      </c>
      <c r="I214" s="72">
        <f t="shared" si="153"/>
        <v>0</v>
      </c>
      <c r="J214" s="72">
        <f t="shared" si="153"/>
        <v>0</v>
      </c>
      <c r="K214" s="72">
        <f t="shared" si="153"/>
        <v>0</v>
      </c>
      <c r="L214" s="72">
        <f t="shared" si="153"/>
        <v>0</v>
      </c>
      <c r="M214" s="72">
        <f t="shared" si="153"/>
        <v>0</v>
      </c>
      <c r="N214" s="72">
        <f t="shared" si="153"/>
        <v>0</v>
      </c>
      <c r="O214" s="72">
        <f t="shared" si="153"/>
        <v>0</v>
      </c>
      <c r="P214" s="72">
        <f t="shared" si="153"/>
        <v>0</v>
      </c>
      <c r="Q214" s="72">
        <f t="shared" si="153"/>
        <v>0</v>
      </c>
      <c r="R214" s="72">
        <f t="shared" si="153"/>
        <v>0</v>
      </c>
      <c r="S214" s="72">
        <f t="shared" si="153"/>
        <v>0</v>
      </c>
      <c r="T214" s="72">
        <f t="shared" si="153"/>
        <v>0</v>
      </c>
      <c r="U214" s="72">
        <f t="shared" si="153"/>
        <v>0</v>
      </c>
      <c r="V214" s="72">
        <f t="shared" si="153"/>
        <v>0</v>
      </c>
      <c r="W214" s="72">
        <f t="shared" si="153"/>
        <v>0</v>
      </c>
      <c r="X214" s="72">
        <f t="shared" si="153"/>
        <v>0</v>
      </c>
      <c r="Y214" s="72">
        <f t="shared" si="153"/>
        <v>0</v>
      </c>
      <c r="Z214" s="72">
        <f t="shared" si="153"/>
        <v>0</v>
      </c>
      <c r="AA214" s="72">
        <f t="shared" si="153"/>
        <v>0</v>
      </c>
      <c r="AB214" s="72">
        <f t="shared" si="153"/>
        <v>0</v>
      </c>
      <c r="AC214" s="72">
        <f t="shared" si="153"/>
        <v>0</v>
      </c>
      <c r="AD214" s="72">
        <f t="shared" si="153"/>
        <v>0</v>
      </c>
      <c r="AE214" s="72">
        <f t="shared" si="153"/>
        <v>0</v>
      </c>
      <c r="AF214" s="72">
        <f t="shared" si="153"/>
        <v>0</v>
      </c>
      <c r="AG214" s="72">
        <f t="shared" si="153"/>
        <v>0</v>
      </c>
      <c r="AH214" s="72">
        <f t="shared" si="153"/>
        <v>0</v>
      </c>
      <c r="AI214" s="72">
        <f t="shared" si="153"/>
        <v>0</v>
      </c>
      <c r="AJ214" s="72">
        <f t="shared" si="153"/>
        <v>0</v>
      </c>
      <c r="AK214" s="72">
        <f t="shared" si="153"/>
        <v>0</v>
      </c>
      <c r="AL214" s="72">
        <f t="shared" si="153"/>
        <v>0</v>
      </c>
      <c r="AM214" s="72">
        <f t="shared" si="153"/>
        <v>0</v>
      </c>
      <c r="AN214" s="72">
        <f t="shared" si="153"/>
        <v>0</v>
      </c>
      <c r="AO214" s="72">
        <f t="shared" si="153"/>
        <v>0</v>
      </c>
      <c r="AP214" s="72">
        <f t="shared" si="153"/>
        <v>0</v>
      </c>
      <c r="AQ214" s="72">
        <f t="shared" si="153"/>
        <v>0</v>
      </c>
      <c r="AR214" s="72">
        <f t="shared" si="153"/>
        <v>0</v>
      </c>
      <c r="AS214" s="72">
        <f t="shared" si="153"/>
        <v>0</v>
      </c>
      <c r="AT214" s="72">
        <f t="shared" si="153"/>
        <v>0</v>
      </c>
      <c r="AU214" s="72">
        <f t="shared" si="153"/>
        <v>0</v>
      </c>
      <c r="AV214" s="72">
        <f t="shared" si="153"/>
        <v>0</v>
      </c>
      <c r="AW214" s="72">
        <f t="shared" si="153"/>
        <v>0</v>
      </c>
      <c r="AX214" s="72">
        <f t="shared" si="153"/>
        <v>0</v>
      </c>
      <c r="AY214" s="72">
        <f t="shared" si="153"/>
        <v>0</v>
      </c>
      <c r="AZ214" s="72">
        <f t="shared" si="153"/>
        <v>0</v>
      </c>
      <c r="BA214" s="72">
        <f t="shared" si="153"/>
        <v>0</v>
      </c>
      <c r="BB214" s="72">
        <f t="shared" si="153"/>
        <v>0</v>
      </c>
      <c r="BC214" s="72">
        <f t="shared" si="153"/>
        <v>0</v>
      </c>
      <c r="BD214" s="72">
        <f t="shared" si="153"/>
        <v>0</v>
      </c>
      <c r="BE214" s="72">
        <f t="shared" si="153"/>
        <v>0</v>
      </c>
      <c r="BF214" s="72">
        <f t="shared" si="153"/>
        <v>0</v>
      </c>
      <c r="BG214" s="72">
        <f t="shared" si="153"/>
        <v>0</v>
      </c>
      <c r="BH214" s="72">
        <f t="shared" si="153"/>
        <v>0</v>
      </c>
      <c r="BI214" s="72">
        <f t="shared" si="153"/>
        <v>0</v>
      </c>
      <c r="BJ214" s="72">
        <f t="shared" si="153"/>
        <v>0</v>
      </c>
      <c r="BK214" s="72">
        <f t="shared" si="153"/>
        <v>0</v>
      </c>
      <c r="BL214" s="72">
        <f t="shared" si="153"/>
        <v>0</v>
      </c>
      <c r="BM214" s="72">
        <f t="shared" si="153"/>
        <v>0</v>
      </c>
      <c r="BN214" s="72">
        <f t="shared" si="153"/>
        <v>0</v>
      </c>
      <c r="BO214" s="72">
        <f t="shared" si="153"/>
        <v>0</v>
      </c>
      <c r="BP214" s="72">
        <f t="shared" ref="BP214:CA214" si="154">SUM(BP$137:BP$212)</f>
        <v>0</v>
      </c>
      <c r="BQ214" s="72">
        <f t="shared" si="154"/>
        <v>0</v>
      </c>
      <c r="BR214" s="72">
        <f t="shared" si="154"/>
        <v>0</v>
      </c>
      <c r="BS214" s="72">
        <f t="shared" si="154"/>
        <v>0</v>
      </c>
      <c r="BT214" s="72">
        <f t="shared" si="154"/>
        <v>0</v>
      </c>
      <c r="BU214" s="72">
        <f t="shared" si="154"/>
        <v>0</v>
      </c>
      <c r="BV214" s="72">
        <f t="shared" si="154"/>
        <v>0</v>
      </c>
      <c r="BW214" s="72">
        <f t="shared" si="154"/>
        <v>0</v>
      </c>
      <c r="BX214" s="72">
        <f t="shared" si="154"/>
        <v>0</v>
      </c>
      <c r="BY214" s="72">
        <f t="shared" si="154"/>
        <v>0</v>
      </c>
      <c r="BZ214" s="72">
        <f t="shared" si="154"/>
        <v>0</v>
      </c>
      <c r="CA214" s="72">
        <f t="shared" si="154"/>
        <v>17756383.3663041</v>
      </c>
    </row>
    <row r="215" spans="1:79">
      <c r="A215" s="72"/>
      <c r="B215" s="72"/>
      <c r="C215" s="72"/>
      <c r="D215" s="72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S215" s="72"/>
      <c r="AT215" s="72"/>
      <c r="AU215" s="72"/>
      <c r="AV215" s="72"/>
      <c r="AW215" s="72"/>
      <c r="AX215" s="72"/>
      <c r="AY215" s="72"/>
      <c r="AZ215" s="72"/>
      <c r="BA215" s="72"/>
    </row>
    <row r="216" spans="1:79">
      <c r="A216" s="147"/>
      <c r="B216" s="72"/>
      <c r="C216" s="72"/>
      <c r="D216" s="72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S216" s="72"/>
      <c r="AT216" s="72"/>
      <c r="AU216" s="72"/>
      <c r="AV216" s="72"/>
      <c r="AW216" s="72"/>
      <c r="AX216" s="72"/>
      <c r="AY216" s="72"/>
      <c r="AZ216" s="72"/>
      <c r="BA216" s="72"/>
    </row>
    <row r="217" spans="1:79">
      <c r="A217" s="72"/>
      <c r="B217" s="72"/>
      <c r="C217" s="72"/>
      <c r="D217" s="72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S217" s="72"/>
      <c r="AT217" s="72"/>
      <c r="AU217" s="72"/>
      <c r="AV217" s="72"/>
      <c r="AW217" s="72"/>
      <c r="AX217" s="72"/>
      <c r="AY217" s="72"/>
      <c r="AZ217" s="72"/>
      <c r="BA217" s="72"/>
    </row>
    <row r="218" spans="1:79">
      <c r="A218" s="72"/>
      <c r="B218" s="72"/>
      <c r="C218" s="72"/>
      <c r="D218" s="72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S218" s="72"/>
      <c r="AT218" s="72"/>
      <c r="AU218" s="72"/>
      <c r="AV218" s="72"/>
      <c r="AW218" s="72"/>
      <c r="AX218" s="72"/>
      <c r="AY218" s="72"/>
      <c r="AZ218" s="72"/>
      <c r="BA218" s="72"/>
    </row>
    <row r="219" spans="1:79">
      <c r="A219" s="72"/>
      <c r="B219" s="72"/>
      <c r="C219" s="72"/>
      <c r="D219" s="72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S219" s="72"/>
      <c r="AT219" s="72"/>
      <c r="AU219" s="72"/>
      <c r="AV219" s="72"/>
      <c r="AW219" s="72"/>
      <c r="AX219" s="72"/>
      <c r="AY219" s="72"/>
      <c r="AZ219" s="72"/>
      <c r="BA219" s="72"/>
    </row>
    <row r="220" spans="1:79">
      <c r="A220" s="72"/>
      <c r="B220" s="72"/>
      <c r="C220" s="72"/>
      <c r="D220" s="72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S220" s="72"/>
      <c r="AT220" s="72"/>
      <c r="AU220" s="72"/>
      <c r="AV220" s="72"/>
      <c r="AW220" s="72"/>
      <c r="AX220" s="72"/>
      <c r="AY220" s="72"/>
      <c r="AZ220" s="72"/>
      <c r="BA220" s="72"/>
    </row>
    <row r="221" spans="1:79">
      <c r="A221" s="72"/>
      <c r="B221" s="72"/>
      <c r="C221" s="72"/>
      <c r="D221" s="72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S221" s="72"/>
      <c r="AT221" s="72"/>
      <c r="AU221" s="72"/>
      <c r="AV221" s="72"/>
      <c r="AW221" s="72"/>
      <c r="AX221" s="72"/>
      <c r="AY221" s="72"/>
      <c r="AZ221" s="72"/>
      <c r="BA221" s="72"/>
    </row>
    <row r="222" spans="1:79">
      <c r="A222" s="71" t="s">
        <v>397</v>
      </c>
      <c r="B222" s="72"/>
      <c r="C222" s="72"/>
      <c r="D222" s="72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S222" s="72"/>
      <c r="AT222" s="72"/>
      <c r="AU222" s="72"/>
      <c r="AV222" s="72"/>
      <c r="AW222" s="72"/>
      <c r="AX222" s="72"/>
      <c r="AY222" s="72"/>
      <c r="AZ222" s="72"/>
      <c r="BA222" s="72"/>
    </row>
    <row r="223" spans="1:79">
      <c r="A223" s="72"/>
      <c r="B223" s="72"/>
      <c r="C223" s="72"/>
      <c r="D223" s="72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S223" s="72"/>
      <c r="AT223" s="72"/>
      <c r="AU223" s="72"/>
      <c r="AV223" s="72"/>
      <c r="AW223" s="72"/>
      <c r="AX223" s="72"/>
      <c r="AY223" s="72"/>
      <c r="AZ223" s="72"/>
      <c r="BA223" s="72"/>
    </row>
    <row r="224" spans="1:79">
      <c r="A224" s="71" t="s">
        <v>391</v>
      </c>
      <c r="B224" s="72">
        <f>$D$4</f>
        <v>3</v>
      </c>
      <c r="C224" s="72"/>
      <c r="D224" s="72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S224" s="78"/>
      <c r="AT224" s="72"/>
      <c r="AU224" s="72"/>
      <c r="AV224" s="72"/>
      <c r="AW224" s="72"/>
      <c r="AX224" s="72"/>
      <c r="AY224" s="72"/>
      <c r="AZ224" s="72"/>
      <c r="BA224" s="72"/>
      <c r="BB224" s="79"/>
      <c r="BC224" s="79"/>
      <c r="BD224" s="72"/>
      <c r="BE224" s="72"/>
      <c r="BF224" s="72"/>
      <c r="BG224" s="72"/>
      <c r="BH224" s="72"/>
      <c r="BI224" s="72"/>
      <c r="BJ224" s="72"/>
      <c r="BK224" s="72"/>
      <c r="BL224" s="72"/>
      <c r="BM224" s="72"/>
    </row>
    <row r="225" spans="1:79">
      <c r="A225" s="72"/>
      <c r="B225" s="72"/>
      <c r="C225" s="72">
        <f>+B225+1</f>
        <v>1</v>
      </c>
      <c r="D225" s="72">
        <f t="shared" ref="D225:BO225" si="155">+C225+1</f>
        <v>2</v>
      </c>
      <c r="E225" s="72">
        <f t="shared" si="155"/>
        <v>3</v>
      </c>
      <c r="F225" s="72">
        <f t="shared" si="155"/>
        <v>4</v>
      </c>
      <c r="G225" s="72">
        <f t="shared" si="155"/>
        <v>5</v>
      </c>
      <c r="H225" s="72">
        <f t="shared" si="155"/>
        <v>6</v>
      </c>
      <c r="I225" s="72">
        <f t="shared" si="155"/>
        <v>7</v>
      </c>
      <c r="J225" s="72">
        <f t="shared" si="155"/>
        <v>8</v>
      </c>
      <c r="K225" s="72">
        <f t="shared" si="155"/>
        <v>9</v>
      </c>
      <c r="L225" s="72">
        <f t="shared" si="155"/>
        <v>10</v>
      </c>
      <c r="M225" s="72">
        <f t="shared" si="155"/>
        <v>11</v>
      </c>
      <c r="N225" s="72">
        <f t="shared" si="155"/>
        <v>12</v>
      </c>
      <c r="O225" s="72">
        <f t="shared" si="155"/>
        <v>13</v>
      </c>
      <c r="P225" s="72">
        <f t="shared" si="155"/>
        <v>14</v>
      </c>
      <c r="Q225" s="72">
        <f t="shared" si="155"/>
        <v>15</v>
      </c>
      <c r="R225" s="72">
        <f t="shared" si="155"/>
        <v>16</v>
      </c>
      <c r="S225" s="72">
        <f t="shared" si="155"/>
        <v>17</v>
      </c>
      <c r="T225" s="72">
        <f t="shared" si="155"/>
        <v>18</v>
      </c>
      <c r="U225" s="72">
        <f t="shared" si="155"/>
        <v>19</v>
      </c>
      <c r="V225" s="72">
        <f t="shared" si="155"/>
        <v>20</v>
      </c>
      <c r="W225" s="72">
        <f t="shared" si="155"/>
        <v>21</v>
      </c>
      <c r="X225" s="72">
        <f t="shared" si="155"/>
        <v>22</v>
      </c>
      <c r="Y225" s="72">
        <f t="shared" si="155"/>
        <v>23</v>
      </c>
      <c r="Z225" s="72">
        <f t="shared" si="155"/>
        <v>24</v>
      </c>
      <c r="AA225" s="72">
        <f t="shared" si="155"/>
        <v>25</v>
      </c>
      <c r="AB225" s="72">
        <f t="shared" si="155"/>
        <v>26</v>
      </c>
      <c r="AC225" s="72">
        <f t="shared" si="155"/>
        <v>27</v>
      </c>
      <c r="AD225" s="72">
        <f t="shared" si="155"/>
        <v>28</v>
      </c>
      <c r="AE225" s="72">
        <f t="shared" si="155"/>
        <v>29</v>
      </c>
      <c r="AF225" s="72">
        <f t="shared" si="155"/>
        <v>30</v>
      </c>
      <c r="AG225" s="72">
        <f t="shared" si="155"/>
        <v>31</v>
      </c>
      <c r="AH225" s="72">
        <f t="shared" si="155"/>
        <v>32</v>
      </c>
      <c r="AI225" s="72">
        <f t="shared" si="155"/>
        <v>33</v>
      </c>
      <c r="AJ225" s="72">
        <f t="shared" si="155"/>
        <v>34</v>
      </c>
      <c r="AK225" s="72">
        <f t="shared" si="155"/>
        <v>35</v>
      </c>
      <c r="AL225" s="72">
        <f t="shared" si="155"/>
        <v>36</v>
      </c>
      <c r="AM225" s="72">
        <f t="shared" si="155"/>
        <v>37</v>
      </c>
      <c r="AN225" s="72">
        <f t="shared" si="155"/>
        <v>38</v>
      </c>
      <c r="AO225" s="72">
        <f t="shared" si="155"/>
        <v>39</v>
      </c>
      <c r="AP225" s="72">
        <f t="shared" si="155"/>
        <v>40</v>
      </c>
      <c r="AQ225" s="72">
        <f t="shared" si="155"/>
        <v>41</v>
      </c>
      <c r="AR225" s="72">
        <f t="shared" si="155"/>
        <v>42</v>
      </c>
      <c r="AS225" s="72">
        <f t="shared" si="155"/>
        <v>43</v>
      </c>
      <c r="AT225" s="72">
        <f t="shared" si="155"/>
        <v>44</v>
      </c>
      <c r="AU225" s="72">
        <f t="shared" si="155"/>
        <v>45</v>
      </c>
      <c r="AV225" s="72">
        <f t="shared" si="155"/>
        <v>46</v>
      </c>
      <c r="AW225" s="72">
        <f t="shared" si="155"/>
        <v>47</v>
      </c>
      <c r="AX225" s="72">
        <f t="shared" si="155"/>
        <v>48</v>
      </c>
      <c r="AY225" s="72">
        <f t="shared" si="155"/>
        <v>49</v>
      </c>
      <c r="AZ225" s="72">
        <f t="shared" si="155"/>
        <v>50</v>
      </c>
      <c r="BA225" s="72">
        <f t="shared" si="155"/>
        <v>51</v>
      </c>
      <c r="BB225" s="72">
        <f t="shared" si="155"/>
        <v>52</v>
      </c>
      <c r="BC225" s="72">
        <f t="shared" si="155"/>
        <v>53</v>
      </c>
      <c r="BD225" s="72">
        <f t="shared" si="155"/>
        <v>54</v>
      </c>
      <c r="BE225" s="72">
        <f t="shared" si="155"/>
        <v>55</v>
      </c>
      <c r="BF225" s="72">
        <f t="shared" si="155"/>
        <v>56</v>
      </c>
      <c r="BG225" s="72">
        <f t="shared" si="155"/>
        <v>57</v>
      </c>
      <c r="BH225" s="72">
        <f t="shared" si="155"/>
        <v>58</v>
      </c>
      <c r="BI225" s="72">
        <f t="shared" si="155"/>
        <v>59</v>
      </c>
      <c r="BJ225" s="72">
        <f t="shared" si="155"/>
        <v>60</v>
      </c>
      <c r="BK225" s="72">
        <f t="shared" si="155"/>
        <v>61</v>
      </c>
      <c r="BL225" s="72">
        <f t="shared" si="155"/>
        <v>62</v>
      </c>
      <c r="BM225" s="72">
        <f t="shared" si="155"/>
        <v>63</v>
      </c>
      <c r="BN225" s="72">
        <f t="shared" si="155"/>
        <v>64</v>
      </c>
      <c r="BO225" s="72">
        <f t="shared" si="155"/>
        <v>65</v>
      </c>
      <c r="BP225" s="72">
        <f t="shared" ref="BP225:BZ225" si="156">+BO225+1</f>
        <v>66</v>
      </c>
      <c r="BQ225" s="72">
        <f t="shared" si="156"/>
        <v>67</v>
      </c>
      <c r="BR225" s="72">
        <f t="shared" si="156"/>
        <v>68</v>
      </c>
      <c r="BS225" s="72">
        <f t="shared" si="156"/>
        <v>69</v>
      </c>
      <c r="BT225" s="72">
        <f t="shared" si="156"/>
        <v>70</v>
      </c>
      <c r="BU225" s="72">
        <f t="shared" si="156"/>
        <v>71</v>
      </c>
      <c r="BV225" s="72">
        <f t="shared" si="156"/>
        <v>72</v>
      </c>
      <c r="BW225" s="72">
        <f t="shared" si="156"/>
        <v>73</v>
      </c>
      <c r="BX225" s="72">
        <f t="shared" si="156"/>
        <v>74</v>
      </c>
      <c r="BY225" s="72">
        <f t="shared" si="156"/>
        <v>75</v>
      </c>
      <c r="BZ225" s="72">
        <f t="shared" si="156"/>
        <v>76</v>
      </c>
      <c r="CA225" s="76" t="s">
        <v>128</v>
      </c>
    </row>
    <row r="226" spans="1:79">
      <c r="A226" s="72"/>
      <c r="B226" s="72"/>
      <c r="C226" s="135" t="s">
        <v>246</v>
      </c>
      <c r="D226" s="135" t="s">
        <v>246</v>
      </c>
      <c r="E226" s="135" t="s">
        <v>246</v>
      </c>
      <c r="F226" s="135" t="s">
        <v>246</v>
      </c>
      <c r="G226" s="135" t="s">
        <v>246</v>
      </c>
      <c r="H226" s="135" t="s">
        <v>246</v>
      </c>
      <c r="I226" s="135" t="s">
        <v>246</v>
      </c>
      <c r="J226" s="135" t="s">
        <v>246</v>
      </c>
      <c r="K226" s="135" t="s">
        <v>246</v>
      </c>
      <c r="L226" s="135" t="s">
        <v>246</v>
      </c>
      <c r="M226" s="135" t="s">
        <v>246</v>
      </c>
      <c r="N226" s="135" t="s">
        <v>246</v>
      </c>
      <c r="O226" s="135" t="s">
        <v>246</v>
      </c>
      <c r="P226" s="135" t="s">
        <v>246</v>
      </c>
      <c r="Q226" s="135" t="s">
        <v>246</v>
      </c>
      <c r="R226" s="135" t="s">
        <v>246</v>
      </c>
      <c r="S226" s="135" t="s">
        <v>246</v>
      </c>
      <c r="T226" s="135" t="s">
        <v>246</v>
      </c>
      <c r="U226" s="135" t="s">
        <v>246</v>
      </c>
      <c r="V226" s="135" t="s">
        <v>246</v>
      </c>
      <c r="W226" s="135" t="s">
        <v>246</v>
      </c>
      <c r="X226" s="135" t="s">
        <v>246</v>
      </c>
      <c r="Y226" s="135" t="s">
        <v>246</v>
      </c>
      <c r="Z226" s="135" t="s">
        <v>246</v>
      </c>
      <c r="AA226" s="135" t="s">
        <v>246</v>
      </c>
      <c r="AB226" s="135" t="s">
        <v>246</v>
      </c>
      <c r="AC226" s="135" t="s">
        <v>246</v>
      </c>
      <c r="AD226" s="135" t="s">
        <v>246</v>
      </c>
      <c r="AE226" s="135" t="s">
        <v>246</v>
      </c>
      <c r="AF226" s="135" t="s">
        <v>246</v>
      </c>
      <c r="AG226" s="135" t="s">
        <v>246</v>
      </c>
      <c r="AH226" s="135" t="s">
        <v>246</v>
      </c>
      <c r="AI226" s="135" t="s">
        <v>246</v>
      </c>
      <c r="AJ226" s="135" t="s">
        <v>246</v>
      </c>
      <c r="AK226" s="135" t="s">
        <v>246</v>
      </c>
      <c r="AL226" s="135" t="s">
        <v>246</v>
      </c>
      <c r="AM226" s="135" t="s">
        <v>246</v>
      </c>
      <c r="AN226" s="135" t="s">
        <v>246</v>
      </c>
      <c r="AO226" s="135" t="s">
        <v>246</v>
      </c>
      <c r="AP226" s="135" t="s">
        <v>246</v>
      </c>
      <c r="AQ226" s="135" t="s">
        <v>246</v>
      </c>
      <c r="AR226" s="135" t="s">
        <v>246</v>
      </c>
      <c r="AS226" s="135" t="s">
        <v>246</v>
      </c>
      <c r="AT226" s="135" t="s">
        <v>246</v>
      </c>
      <c r="AU226" s="135" t="s">
        <v>246</v>
      </c>
      <c r="AV226" s="135" t="s">
        <v>246</v>
      </c>
      <c r="AW226" s="135" t="s">
        <v>246</v>
      </c>
      <c r="AX226" s="135" t="s">
        <v>246</v>
      </c>
      <c r="AY226" s="135" t="s">
        <v>246</v>
      </c>
      <c r="AZ226" s="135" t="s">
        <v>246</v>
      </c>
      <c r="BA226" s="135" t="s">
        <v>246</v>
      </c>
      <c r="BB226" s="135" t="s">
        <v>246</v>
      </c>
      <c r="BC226" s="135" t="s">
        <v>246</v>
      </c>
      <c r="BD226" s="135" t="s">
        <v>246</v>
      </c>
      <c r="BE226" s="135" t="s">
        <v>246</v>
      </c>
      <c r="BF226" s="135" t="s">
        <v>246</v>
      </c>
      <c r="BG226" s="135" t="s">
        <v>246</v>
      </c>
      <c r="BH226" s="135" t="s">
        <v>246</v>
      </c>
      <c r="BI226" s="135" t="s">
        <v>246</v>
      </c>
      <c r="BJ226" s="135" t="s">
        <v>246</v>
      </c>
      <c r="BK226" s="135" t="s">
        <v>246</v>
      </c>
      <c r="BL226" s="135" t="s">
        <v>246</v>
      </c>
      <c r="BM226" s="135" t="s">
        <v>246</v>
      </c>
      <c r="BN226" s="135" t="s">
        <v>246</v>
      </c>
      <c r="BO226" s="135" t="s">
        <v>246</v>
      </c>
      <c r="BP226" s="135" t="s">
        <v>246</v>
      </c>
      <c r="BQ226" s="135" t="s">
        <v>246</v>
      </c>
      <c r="BR226" s="135" t="s">
        <v>246</v>
      </c>
      <c r="BS226" s="135" t="s">
        <v>246</v>
      </c>
      <c r="BT226" s="135" t="s">
        <v>246</v>
      </c>
      <c r="BU226" s="135" t="s">
        <v>246</v>
      </c>
      <c r="BV226" s="135" t="s">
        <v>246</v>
      </c>
      <c r="BW226" s="135" t="s">
        <v>246</v>
      </c>
      <c r="BX226" s="135" t="s">
        <v>246</v>
      </c>
      <c r="BY226" s="135" t="s">
        <v>246</v>
      </c>
      <c r="BZ226" s="135" t="s">
        <v>246</v>
      </c>
      <c r="CA226" s="135" t="s">
        <v>246</v>
      </c>
    </row>
    <row r="227" spans="1:79">
      <c r="A227" s="71" t="s">
        <v>289</v>
      </c>
      <c r="B227" s="71" t="s">
        <v>392</v>
      </c>
      <c r="C227" s="72">
        <f>$B28</f>
        <v>17756383.3663041</v>
      </c>
      <c r="D227" s="72">
        <f>$B29</f>
        <v>0</v>
      </c>
      <c r="E227" s="142">
        <f>$B30</f>
        <v>0</v>
      </c>
      <c r="F227" s="142">
        <f>$B31</f>
        <v>0</v>
      </c>
      <c r="G227" s="142">
        <f>$B32</f>
        <v>0</v>
      </c>
      <c r="H227" s="142">
        <f>$B33</f>
        <v>0</v>
      </c>
      <c r="I227" s="72">
        <f>$B34</f>
        <v>0</v>
      </c>
      <c r="J227" s="142">
        <f>$B35</f>
        <v>0</v>
      </c>
      <c r="K227" s="142">
        <f>$B36</f>
        <v>0</v>
      </c>
      <c r="L227" s="142">
        <f>$B37</f>
        <v>0</v>
      </c>
      <c r="M227" s="142">
        <f>$B38</f>
        <v>0</v>
      </c>
      <c r="N227" s="142">
        <f>$B39</f>
        <v>0</v>
      </c>
      <c r="O227" s="142">
        <f>$B40</f>
        <v>0</v>
      </c>
      <c r="P227" s="142">
        <f>$B41</f>
        <v>0</v>
      </c>
      <c r="Q227" s="142">
        <f>$B42</f>
        <v>0</v>
      </c>
      <c r="R227" s="142">
        <f>$B43</f>
        <v>0</v>
      </c>
      <c r="S227" s="142">
        <f>$B44</f>
        <v>0</v>
      </c>
      <c r="T227" s="142">
        <f>$B45</f>
        <v>0</v>
      </c>
      <c r="U227" s="142">
        <f>$B46</f>
        <v>0</v>
      </c>
      <c r="V227" s="142">
        <f>$B47</f>
        <v>0</v>
      </c>
      <c r="W227" s="142">
        <f>$B48</f>
        <v>0</v>
      </c>
      <c r="X227" s="142">
        <f>$B49</f>
        <v>0</v>
      </c>
      <c r="Y227" s="142">
        <f>$B50</f>
        <v>0</v>
      </c>
      <c r="Z227" s="142">
        <f>$B51</f>
        <v>0</v>
      </c>
      <c r="AA227" s="142">
        <f>$B52</f>
        <v>0</v>
      </c>
      <c r="AB227" s="142">
        <f>$B53</f>
        <v>0</v>
      </c>
      <c r="AC227" s="142">
        <f>$B54</f>
        <v>0</v>
      </c>
      <c r="AD227" s="142">
        <f>$B55</f>
        <v>0</v>
      </c>
      <c r="AE227" s="142">
        <f>$B56</f>
        <v>0</v>
      </c>
      <c r="AF227" s="142">
        <f>$B57</f>
        <v>0</v>
      </c>
      <c r="AG227" s="142">
        <f>$B58</f>
        <v>0</v>
      </c>
      <c r="AH227" s="142">
        <f>$B59</f>
        <v>0</v>
      </c>
      <c r="AI227" s="142">
        <f>$B60</f>
        <v>0</v>
      </c>
      <c r="AJ227" s="142">
        <f>$B61</f>
        <v>0</v>
      </c>
      <c r="AK227" s="142">
        <f>$B62</f>
        <v>0</v>
      </c>
      <c r="AL227" s="142">
        <f>$B63</f>
        <v>0</v>
      </c>
      <c r="AM227" s="142">
        <f>$B64</f>
        <v>0</v>
      </c>
      <c r="AN227" s="142">
        <f>$B65</f>
        <v>0</v>
      </c>
      <c r="AO227" s="142">
        <f>$B66</f>
        <v>0</v>
      </c>
      <c r="AP227" s="142">
        <f>$B67</f>
        <v>0</v>
      </c>
      <c r="AQ227" s="142">
        <f>$B68</f>
        <v>0</v>
      </c>
      <c r="AR227" s="72">
        <f>$B69</f>
        <v>0</v>
      </c>
      <c r="AS227" s="78">
        <f>$B70</f>
        <v>0</v>
      </c>
      <c r="AT227" s="72">
        <f>$B71</f>
        <v>0</v>
      </c>
      <c r="AU227" s="72">
        <f>$B72</f>
        <v>0</v>
      </c>
      <c r="AV227" s="72">
        <f>$B73</f>
        <v>0</v>
      </c>
      <c r="AW227" s="72">
        <f>$B74</f>
        <v>0</v>
      </c>
      <c r="AX227" s="72">
        <f>$B75</f>
        <v>0</v>
      </c>
      <c r="AY227" s="72">
        <f>$B76</f>
        <v>0</v>
      </c>
      <c r="AZ227" s="72">
        <f>$B77</f>
        <v>0</v>
      </c>
      <c r="BA227" s="72">
        <f>$B78</f>
        <v>0</v>
      </c>
      <c r="BB227" s="79">
        <f>$B79</f>
        <v>0</v>
      </c>
      <c r="BC227" s="79">
        <f>$B80</f>
        <v>0</v>
      </c>
      <c r="BD227" s="72">
        <f>$B81</f>
        <v>0</v>
      </c>
      <c r="BE227" s="72">
        <f>$B82</f>
        <v>0</v>
      </c>
      <c r="BF227" s="72">
        <f>$B83</f>
        <v>0</v>
      </c>
      <c r="BG227" s="72">
        <f>$B84</f>
        <v>0</v>
      </c>
      <c r="BH227" s="72">
        <f>$B85</f>
        <v>0</v>
      </c>
      <c r="BI227" s="72">
        <f>$B86</f>
        <v>0</v>
      </c>
      <c r="BJ227" s="72">
        <f>$B87</f>
        <v>0</v>
      </c>
      <c r="BK227" s="72">
        <f>$B88</f>
        <v>0</v>
      </c>
      <c r="BL227" s="72">
        <f>$B89</f>
        <v>0</v>
      </c>
      <c r="BM227" s="72">
        <f>$B90</f>
        <v>0</v>
      </c>
      <c r="BN227" s="72">
        <f>$B91</f>
        <v>0</v>
      </c>
      <c r="BO227" s="72">
        <f>$B92</f>
        <v>0</v>
      </c>
      <c r="BP227" s="72">
        <f>$B93</f>
        <v>0</v>
      </c>
      <c r="BQ227" s="72">
        <f>$B94</f>
        <v>0</v>
      </c>
      <c r="BR227" s="72">
        <f>$B95</f>
        <v>0</v>
      </c>
      <c r="BS227" s="72">
        <f>$B96</f>
        <v>0</v>
      </c>
      <c r="BT227" s="72">
        <f>$B97</f>
        <v>0</v>
      </c>
      <c r="BU227" s="72">
        <f>$B98</f>
        <v>0</v>
      </c>
      <c r="BV227" s="72">
        <f>$B99</f>
        <v>0</v>
      </c>
      <c r="BW227" s="72">
        <f>$B100</f>
        <v>0</v>
      </c>
      <c r="BX227" s="72">
        <f>$B101</f>
        <v>0</v>
      </c>
      <c r="BY227" s="72">
        <f>$B102</f>
        <v>0</v>
      </c>
      <c r="BZ227" s="72">
        <f>$B103</f>
        <v>0</v>
      </c>
      <c r="CA227" s="72">
        <f>SUM($C227:$BZ227)</f>
        <v>17756383.3663041</v>
      </c>
    </row>
    <row r="228" spans="1:79">
      <c r="A228" s="72"/>
      <c r="B228" s="72"/>
      <c r="C228" s="135" t="s">
        <v>246</v>
      </c>
      <c r="D228" s="135" t="s">
        <v>246</v>
      </c>
      <c r="E228" s="135" t="s">
        <v>246</v>
      </c>
      <c r="F228" s="135" t="s">
        <v>246</v>
      </c>
      <c r="G228" s="135" t="s">
        <v>246</v>
      </c>
      <c r="H228" s="135" t="s">
        <v>246</v>
      </c>
      <c r="I228" s="135" t="s">
        <v>246</v>
      </c>
      <c r="J228" s="135" t="s">
        <v>246</v>
      </c>
      <c r="K228" s="135" t="s">
        <v>246</v>
      </c>
      <c r="L228" s="135" t="s">
        <v>246</v>
      </c>
      <c r="M228" s="135" t="s">
        <v>246</v>
      </c>
      <c r="N228" s="135" t="s">
        <v>246</v>
      </c>
      <c r="O228" s="135" t="s">
        <v>246</v>
      </c>
      <c r="P228" s="135" t="s">
        <v>246</v>
      </c>
      <c r="Q228" s="135" t="s">
        <v>246</v>
      </c>
      <c r="R228" s="135" t="s">
        <v>246</v>
      </c>
      <c r="S228" s="135" t="s">
        <v>246</v>
      </c>
      <c r="T228" s="135" t="s">
        <v>246</v>
      </c>
      <c r="U228" s="135" t="s">
        <v>246</v>
      </c>
      <c r="V228" s="135" t="s">
        <v>246</v>
      </c>
      <c r="W228" s="135" t="s">
        <v>246</v>
      </c>
      <c r="X228" s="135" t="s">
        <v>246</v>
      </c>
      <c r="Y228" s="135" t="s">
        <v>246</v>
      </c>
      <c r="Z228" s="135" t="s">
        <v>246</v>
      </c>
      <c r="AA228" s="135" t="s">
        <v>246</v>
      </c>
      <c r="AB228" s="135" t="s">
        <v>246</v>
      </c>
      <c r="AC228" s="135" t="s">
        <v>246</v>
      </c>
      <c r="AD228" s="135" t="s">
        <v>246</v>
      </c>
      <c r="AE228" s="135" t="s">
        <v>246</v>
      </c>
      <c r="AF228" s="135" t="s">
        <v>246</v>
      </c>
      <c r="AG228" s="135" t="s">
        <v>246</v>
      </c>
      <c r="AH228" s="135" t="s">
        <v>246</v>
      </c>
      <c r="AI228" s="135" t="s">
        <v>246</v>
      </c>
      <c r="AJ228" s="135" t="s">
        <v>246</v>
      </c>
      <c r="AK228" s="135" t="s">
        <v>246</v>
      </c>
      <c r="AL228" s="135" t="s">
        <v>246</v>
      </c>
      <c r="AM228" s="135" t="s">
        <v>246</v>
      </c>
      <c r="AN228" s="135" t="s">
        <v>246</v>
      </c>
      <c r="AO228" s="135" t="s">
        <v>246</v>
      </c>
      <c r="AP228" s="135" t="s">
        <v>246</v>
      </c>
      <c r="AQ228" s="135" t="s">
        <v>246</v>
      </c>
      <c r="AR228" s="135" t="s">
        <v>246</v>
      </c>
      <c r="AS228" s="135" t="s">
        <v>246</v>
      </c>
      <c r="AT228" s="135" t="s">
        <v>246</v>
      </c>
      <c r="AU228" s="135" t="s">
        <v>246</v>
      </c>
      <c r="AV228" s="135" t="s">
        <v>246</v>
      </c>
      <c r="AW228" s="135" t="s">
        <v>246</v>
      </c>
      <c r="AX228" s="135" t="s">
        <v>246</v>
      </c>
      <c r="AY228" s="135" t="s">
        <v>246</v>
      </c>
      <c r="AZ228" s="135" t="s">
        <v>246</v>
      </c>
      <c r="BA228" s="135" t="s">
        <v>246</v>
      </c>
      <c r="BB228" s="135" t="s">
        <v>246</v>
      </c>
      <c r="BC228" s="135" t="s">
        <v>246</v>
      </c>
      <c r="BD228" s="135" t="s">
        <v>246</v>
      </c>
      <c r="BE228" s="135" t="s">
        <v>246</v>
      </c>
      <c r="BF228" s="135" t="s">
        <v>246</v>
      </c>
      <c r="BG228" s="135" t="s">
        <v>246</v>
      </c>
      <c r="BH228" s="135" t="s">
        <v>246</v>
      </c>
      <c r="BI228" s="135" t="s">
        <v>246</v>
      </c>
      <c r="BJ228" s="135" t="s">
        <v>246</v>
      </c>
      <c r="BK228" s="135" t="s">
        <v>246</v>
      </c>
      <c r="BL228" s="135" t="s">
        <v>246</v>
      </c>
      <c r="BM228" s="135" t="s">
        <v>246</v>
      </c>
      <c r="BN228" s="135" t="s">
        <v>246</v>
      </c>
      <c r="BO228" s="135" t="s">
        <v>246</v>
      </c>
      <c r="BP228" s="135" t="s">
        <v>246</v>
      </c>
      <c r="BQ228" s="135" t="s">
        <v>246</v>
      </c>
      <c r="BR228" s="135" t="s">
        <v>246</v>
      </c>
      <c r="BS228" s="135" t="s">
        <v>246</v>
      </c>
      <c r="BT228" s="135" t="s">
        <v>246</v>
      </c>
      <c r="BU228" s="135" t="s">
        <v>246</v>
      </c>
      <c r="BV228" s="135" t="s">
        <v>246</v>
      </c>
      <c r="BW228" s="135" t="s">
        <v>246</v>
      </c>
      <c r="BX228" s="135" t="s">
        <v>246</v>
      </c>
      <c r="BY228" s="135" t="s">
        <v>246</v>
      </c>
      <c r="BZ228" s="135" t="s">
        <v>246</v>
      </c>
      <c r="CA228" s="135" t="s">
        <v>246</v>
      </c>
    </row>
    <row r="229" spans="1:79">
      <c r="A229" s="148">
        <f>IF($B229=1,1/$D$9,IF($B229=$D$9+1,0,IF($B229&gt;$D$9,0,1/$D$9)))</f>
        <v>0.1</v>
      </c>
      <c r="B229" s="72">
        <f>+B228+1</f>
        <v>1</v>
      </c>
      <c r="C229" s="144">
        <f>C$227*$A229</f>
        <v>1775638.33663041</v>
      </c>
      <c r="E229" s="80"/>
      <c r="F229" s="80"/>
      <c r="G229" s="80"/>
      <c r="H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S229" s="78"/>
      <c r="AT229" s="72"/>
      <c r="AU229" s="72"/>
      <c r="AV229" s="72"/>
      <c r="AW229" s="72"/>
      <c r="AX229" s="72"/>
      <c r="AY229" s="72"/>
      <c r="AZ229" s="72"/>
      <c r="BA229" s="72"/>
      <c r="BB229" s="79"/>
      <c r="BC229" s="79"/>
      <c r="BD229" s="72"/>
      <c r="BE229" s="72"/>
      <c r="BF229" s="72"/>
      <c r="BG229" s="72"/>
      <c r="BH229" s="72"/>
      <c r="BI229" s="72"/>
      <c r="BJ229" s="72"/>
      <c r="BK229" s="72"/>
      <c r="BL229" s="72"/>
      <c r="BM229" s="72"/>
      <c r="BN229" s="72"/>
      <c r="BO229" s="72"/>
      <c r="BP229" s="72"/>
      <c r="BQ229" s="72"/>
      <c r="BR229" s="72"/>
      <c r="BS229" s="72"/>
      <c r="CA229" s="72">
        <f t="shared" ref="CA229:CA292" si="157">SUM($C229:$BZ229)</f>
        <v>1775638.33663041</v>
      </c>
    </row>
    <row r="230" spans="1:79">
      <c r="A230" s="148">
        <f t="shared" ref="A230:A293" si="158">IF($B230=1,1/$D$9,IF($B230=$D$9+1,0,IF($B230&gt;$D$9,0,1/$D$9)))</f>
        <v>0.1</v>
      </c>
      <c r="B230" s="72">
        <f t="shared" ref="B230:B293" si="159">+B229+1</f>
        <v>2</v>
      </c>
      <c r="C230" s="144">
        <f t="shared" ref="C230:C293" si="160">C$227*$A230</f>
        <v>1775638.33663041</v>
      </c>
      <c r="D230" s="76">
        <f>D$227*$A229</f>
        <v>0</v>
      </c>
      <c r="E230" s="80"/>
      <c r="F230" s="80"/>
      <c r="G230" s="80"/>
      <c r="H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S230" s="78"/>
      <c r="AT230" s="72"/>
      <c r="AU230" s="72"/>
      <c r="AV230" s="72"/>
      <c r="AW230" s="72"/>
      <c r="AX230" s="72"/>
      <c r="AY230" s="72"/>
      <c r="AZ230" s="72"/>
      <c r="BA230" s="72"/>
      <c r="BB230" s="79"/>
      <c r="BC230" s="79"/>
      <c r="BD230" s="72"/>
      <c r="BE230" s="72"/>
      <c r="BF230" s="72"/>
      <c r="BG230" s="72"/>
      <c r="BH230" s="72"/>
      <c r="BI230" s="72"/>
      <c r="BJ230" s="72"/>
      <c r="BK230" s="72"/>
      <c r="BL230" s="72"/>
      <c r="BM230" s="72"/>
      <c r="BN230" s="72"/>
      <c r="BO230" s="72"/>
      <c r="BP230" s="72"/>
      <c r="BQ230" s="72"/>
      <c r="BR230" s="72"/>
      <c r="BS230" s="72"/>
      <c r="CA230" s="72">
        <f t="shared" si="157"/>
        <v>1775638.33663041</v>
      </c>
    </row>
    <row r="231" spans="1:79">
      <c r="A231" s="148">
        <f t="shared" si="158"/>
        <v>0.1</v>
      </c>
      <c r="B231" s="72">
        <f t="shared" si="159"/>
        <v>3</v>
      </c>
      <c r="C231" s="144">
        <f t="shared" si="160"/>
        <v>1775638.33663041</v>
      </c>
      <c r="D231" s="76">
        <f t="shared" ref="D231:D294" si="161">D$227*$A230</f>
        <v>0</v>
      </c>
      <c r="E231" s="80">
        <f>E$227*$A229</f>
        <v>0</v>
      </c>
      <c r="F231" s="80"/>
      <c r="G231" s="80"/>
      <c r="H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S231" s="78"/>
      <c r="AT231" s="72"/>
      <c r="AU231" s="72"/>
      <c r="AV231" s="72"/>
      <c r="AW231" s="72"/>
      <c r="AX231" s="72"/>
      <c r="AY231" s="72"/>
      <c r="AZ231" s="72"/>
      <c r="BA231" s="72"/>
      <c r="BB231" s="79"/>
      <c r="BC231" s="79"/>
      <c r="BD231" s="72"/>
      <c r="BE231" s="72"/>
      <c r="BF231" s="72"/>
      <c r="BG231" s="72"/>
      <c r="BH231" s="72"/>
      <c r="BI231" s="72"/>
      <c r="BJ231" s="72"/>
      <c r="BK231" s="72"/>
      <c r="BL231" s="72"/>
      <c r="BM231" s="72"/>
      <c r="BN231" s="72"/>
      <c r="BO231" s="72"/>
      <c r="BP231" s="72"/>
      <c r="BQ231" s="72"/>
      <c r="BR231" s="72"/>
      <c r="BS231" s="72"/>
      <c r="CA231" s="72">
        <f t="shared" si="157"/>
        <v>1775638.33663041</v>
      </c>
    </row>
    <row r="232" spans="1:79">
      <c r="A232" s="148">
        <f t="shared" si="158"/>
        <v>0.1</v>
      </c>
      <c r="B232" s="72">
        <f t="shared" si="159"/>
        <v>4</v>
      </c>
      <c r="C232" s="144">
        <f t="shared" si="160"/>
        <v>1775638.33663041</v>
      </c>
      <c r="D232" s="76">
        <f t="shared" si="161"/>
        <v>0</v>
      </c>
      <c r="E232" s="80">
        <f t="shared" ref="E232:E295" si="162">E$227*$A230</f>
        <v>0</v>
      </c>
      <c r="F232" s="80">
        <f>F$227*$A229</f>
        <v>0</v>
      </c>
      <c r="G232" s="80"/>
      <c r="H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S232" s="78"/>
      <c r="AT232" s="72"/>
      <c r="AU232" s="72"/>
      <c r="AV232" s="72"/>
      <c r="AW232" s="72"/>
      <c r="AX232" s="72"/>
      <c r="AY232" s="72"/>
      <c r="AZ232" s="72"/>
      <c r="BA232" s="72"/>
      <c r="BB232" s="79"/>
      <c r="BC232" s="79"/>
      <c r="BD232" s="72"/>
      <c r="BE232" s="72"/>
      <c r="BF232" s="72"/>
      <c r="BG232" s="72"/>
      <c r="BH232" s="72"/>
      <c r="BI232" s="72"/>
      <c r="BJ232" s="72"/>
      <c r="BK232" s="72"/>
      <c r="BL232" s="72"/>
      <c r="BM232" s="72"/>
      <c r="BN232" s="72"/>
      <c r="BO232" s="72"/>
      <c r="BP232" s="72"/>
      <c r="BQ232" s="72"/>
      <c r="BR232" s="72"/>
      <c r="BS232" s="72"/>
      <c r="CA232" s="72">
        <f t="shared" si="157"/>
        <v>1775638.33663041</v>
      </c>
    </row>
    <row r="233" spans="1:79">
      <c r="A233" s="148">
        <f t="shared" si="158"/>
        <v>0.1</v>
      </c>
      <c r="B233" s="72">
        <f t="shared" si="159"/>
        <v>5</v>
      </c>
      <c r="C233" s="144">
        <f t="shared" si="160"/>
        <v>1775638.33663041</v>
      </c>
      <c r="D233" s="76">
        <f t="shared" si="161"/>
        <v>0</v>
      </c>
      <c r="E233" s="80">
        <f t="shared" si="162"/>
        <v>0</v>
      </c>
      <c r="F233" s="80">
        <f t="shared" ref="F233:F296" si="163">F$227*$A230</f>
        <v>0</v>
      </c>
      <c r="G233" s="80">
        <f>G$227*$A229</f>
        <v>0</v>
      </c>
      <c r="H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S233" s="78"/>
      <c r="AT233" s="72"/>
      <c r="AU233" s="72"/>
      <c r="AV233" s="72"/>
      <c r="AW233" s="72"/>
      <c r="AX233" s="72"/>
      <c r="AY233" s="72"/>
      <c r="AZ233" s="72"/>
      <c r="BA233" s="72"/>
      <c r="BB233" s="79"/>
      <c r="BC233" s="79"/>
      <c r="BD233" s="72"/>
      <c r="BE233" s="72"/>
      <c r="BF233" s="72"/>
      <c r="BG233" s="72"/>
      <c r="BH233" s="72"/>
      <c r="BI233" s="72"/>
      <c r="BJ233" s="72"/>
      <c r="BK233" s="72"/>
      <c r="BL233" s="72"/>
      <c r="BM233" s="72"/>
      <c r="BN233" s="72"/>
      <c r="BO233" s="72"/>
      <c r="BP233" s="72"/>
      <c r="BQ233" s="72"/>
      <c r="BR233" s="72"/>
      <c r="BS233" s="72"/>
      <c r="CA233" s="72">
        <f t="shared" si="157"/>
        <v>1775638.33663041</v>
      </c>
    </row>
    <row r="234" spans="1:79">
      <c r="A234" s="148">
        <f t="shared" si="158"/>
        <v>0.1</v>
      </c>
      <c r="B234" s="72">
        <f t="shared" si="159"/>
        <v>6</v>
      </c>
      <c r="C234" s="144">
        <f t="shared" si="160"/>
        <v>1775638.33663041</v>
      </c>
      <c r="D234" s="76">
        <f t="shared" si="161"/>
        <v>0</v>
      </c>
      <c r="E234" s="80">
        <f t="shared" si="162"/>
        <v>0</v>
      </c>
      <c r="F234" s="80">
        <f t="shared" si="163"/>
        <v>0</v>
      </c>
      <c r="G234" s="80">
        <f t="shared" ref="G234:G297" si="164">G$227*$A230</f>
        <v>0</v>
      </c>
      <c r="H234" s="80">
        <f>H$227*$A229</f>
        <v>0</v>
      </c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S234" s="78"/>
      <c r="AT234" s="72"/>
      <c r="AU234" s="72"/>
      <c r="AV234" s="72"/>
      <c r="AW234" s="72"/>
      <c r="AX234" s="72"/>
      <c r="AY234" s="72"/>
      <c r="AZ234" s="72"/>
      <c r="BA234" s="72"/>
      <c r="BB234" s="79"/>
      <c r="BC234" s="79"/>
      <c r="BD234" s="72"/>
      <c r="BE234" s="72"/>
      <c r="BF234" s="72"/>
      <c r="BG234" s="72"/>
      <c r="BH234" s="72"/>
      <c r="BI234" s="72"/>
      <c r="BJ234" s="72"/>
      <c r="BK234" s="72"/>
      <c r="BL234" s="72"/>
      <c r="BM234" s="72"/>
      <c r="BN234" s="72"/>
      <c r="BO234" s="72"/>
      <c r="BP234" s="72"/>
      <c r="BQ234" s="72"/>
      <c r="BR234" s="72"/>
      <c r="BS234" s="72"/>
      <c r="CA234" s="72">
        <f t="shared" si="157"/>
        <v>1775638.33663041</v>
      </c>
    </row>
    <row r="235" spans="1:79">
      <c r="A235" s="148">
        <f t="shared" si="158"/>
        <v>0.1</v>
      </c>
      <c r="B235" s="72">
        <f t="shared" si="159"/>
        <v>7</v>
      </c>
      <c r="C235" s="144">
        <f t="shared" si="160"/>
        <v>1775638.33663041</v>
      </c>
      <c r="D235" s="76">
        <f t="shared" si="161"/>
        <v>0</v>
      </c>
      <c r="E235" s="80">
        <f t="shared" si="162"/>
        <v>0</v>
      </c>
      <c r="F235" s="80">
        <f t="shared" si="163"/>
        <v>0</v>
      </c>
      <c r="G235" s="80">
        <f t="shared" si="164"/>
        <v>0</v>
      </c>
      <c r="H235" s="80">
        <f t="shared" ref="H235:H298" si="165">H$227*$A230</f>
        <v>0</v>
      </c>
      <c r="I235" s="76">
        <f>I$227*$A229</f>
        <v>0</v>
      </c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S235" s="78"/>
      <c r="AT235" s="72"/>
      <c r="AU235" s="72"/>
      <c r="AV235" s="72"/>
      <c r="AW235" s="72"/>
      <c r="AX235" s="72"/>
      <c r="AY235" s="72"/>
      <c r="AZ235" s="72"/>
      <c r="BA235" s="72"/>
      <c r="BB235" s="79"/>
      <c r="BC235" s="79"/>
      <c r="BD235" s="72"/>
      <c r="BE235" s="72"/>
      <c r="BF235" s="72"/>
      <c r="BG235" s="72"/>
      <c r="BH235" s="72"/>
      <c r="BI235" s="72"/>
      <c r="BJ235" s="72"/>
      <c r="BK235" s="72"/>
      <c r="BL235" s="72"/>
      <c r="BM235" s="72"/>
      <c r="BN235" s="72"/>
      <c r="BO235" s="72"/>
      <c r="BP235" s="72"/>
      <c r="BQ235" s="72"/>
      <c r="BR235" s="72"/>
      <c r="BS235" s="72"/>
      <c r="CA235" s="72">
        <f t="shared" si="157"/>
        <v>1775638.33663041</v>
      </c>
    </row>
    <row r="236" spans="1:79">
      <c r="A236" s="148">
        <f t="shared" si="158"/>
        <v>0.1</v>
      </c>
      <c r="B236" s="72">
        <f t="shared" si="159"/>
        <v>8</v>
      </c>
      <c r="C236" s="144">
        <f t="shared" si="160"/>
        <v>1775638.33663041</v>
      </c>
      <c r="D236" s="76">
        <f t="shared" si="161"/>
        <v>0</v>
      </c>
      <c r="E236" s="80">
        <f t="shared" si="162"/>
        <v>0</v>
      </c>
      <c r="F236" s="80">
        <f t="shared" si="163"/>
        <v>0</v>
      </c>
      <c r="G236" s="80">
        <f t="shared" si="164"/>
        <v>0</v>
      </c>
      <c r="H236" s="80">
        <f t="shared" si="165"/>
        <v>0</v>
      </c>
      <c r="I236" s="76">
        <f t="shared" ref="I236:I299" si="166">I$227*$A230</f>
        <v>0</v>
      </c>
      <c r="J236" s="80">
        <f>J$227*$A229</f>
        <v>0</v>
      </c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S236" s="78"/>
      <c r="AT236" s="72"/>
      <c r="AU236" s="72"/>
      <c r="AV236" s="72"/>
      <c r="AW236" s="72"/>
      <c r="AX236" s="72"/>
      <c r="AY236" s="72"/>
      <c r="AZ236" s="72"/>
      <c r="BA236" s="72"/>
      <c r="BB236" s="79"/>
      <c r="BC236" s="79"/>
      <c r="BD236" s="72"/>
      <c r="BE236" s="72"/>
      <c r="BF236" s="72"/>
      <c r="BG236" s="72"/>
      <c r="BH236" s="72"/>
      <c r="BI236" s="72"/>
      <c r="BJ236" s="72"/>
      <c r="BK236" s="72"/>
      <c r="BL236" s="72"/>
      <c r="BM236" s="72"/>
      <c r="BN236" s="72"/>
      <c r="BO236" s="72"/>
      <c r="BP236" s="72"/>
      <c r="BQ236" s="72"/>
      <c r="BR236" s="72"/>
      <c r="BS236" s="72"/>
      <c r="CA236" s="72">
        <f t="shared" si="157"/>
        <v>1775638.33663041</v>
      </c>
    </row>
    <row r="237" spans="1:79">
      <c r="A237" s="148">
        <f t="shared" si="158"/>
        <v>0.1</v>
      </c>
      <c r="B237" s="72">
        <f t="shared" si="159"/>
        <v>9</v>
      </c>
      <c r="C237" s="144">
        <f t="shared" si="160"/>
        <v>1775638.33663041</v>
      </c>
      <c r="D237" s="76">
        <f t="shared" si="161"/>
        <v>0</v>
      </c>
      <c r="E237" s="80">
        <f t="shared" si="162"/>
        <v>0</v>
      </c>
      <c r="F237" s="80">
        <f t="shared" si="163"/>
        <v>0</v>
      </c>
      <c r="G237" s="80">
        <f t="shared" si="164"/>
        <v>0</v>
      </c>
      <c r="H237" s="80">
        <f t="shared" si="165"/>
        <v>0</v>
      </c>
      <c r="I237" s="76">
        <f t="shared" si="166"/>
        <v>0</v>
      </c>
      <c r="J237" s="80">
        <f t="shared" ref="J237:J300" si="167">J$227*$A230</f>
        <v>0</v>
      </c>
      <c r="K237" s="80">
        <f>K$227*$A229</f>
        <v>0</v>
      </c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S237" s="78"/>
      <c r="AT237" s="72"/>
      <c r="AU237" s="72"/>
      <c r="AV237" s="72"/>
      <c r="AW237" s="72"/>
      <c r="AX237" s="72"/>
      <c r="AY237" s="72"/>
      <c r="AZ237" s="72"/>
      <c r="BA237" s="72"/>
      <c r="BB237" s="79"/>
      <c r="BC237" s="79"/>
      <c r="BD237" s="72"/>
      <c r="BE237" s="72"/>
      <c r="BF237" s="72"/>
      <c r="BG237" s="72"/>
      <c r="BH237" s="72"/>
      <c r="BI237" s="72"/>
      <c r="BJ237" s="72"/>
      <c r="BK237" s="72"/>
      <c r="BL237" s="72"/>
      <c r="BM237" s="72"/>
      <c r="BN237" s="72"/>
      <c r="BO237" s="72"/>
      <c r="BP237" s="72"/>
      <c r="BQ237" s="72"/>
      <c r="BR237" s="72"/>
      <c r="BS237" s="72"/>
      <c r="CA237" s="72">
        <f t="shared" si="157"/>
        <v>1775638.33663041</v>
      </c>
    </row>
    <row r="238" spans="1:79">
      <c r="A238" s="148">
        <f t="shared" si="158"/>
        <v>0.1</v>
      </c>
      <c r="B238" s="72">
        <f t="shared" si="159"/>
        <v>10</v>
      </c>
      <c r="C238" s="144">
        <f t="shared" si="160"/>
        <v>1775638.33663041</v>
      </c>
      <c r="D238" s="76">
        <f t="shared" si="161"/>
        <v>0</v>
      </c>
      <c r="E238" s="80">
        <f t="shared" si="162"/>
        <v>0</v>
      </c>
      <c r="F238" s="80">
        <f t="shared" si="163"/>
        <v>0</v>
      </c>
      <c r="G238" s="80">
        <f t="shared" si="164"/>
        <v>0</v>
      </c>
      <c r="H238" s="80">
        <f t="shared" si="165"/>
        <v>0</v>
      </c>
      <c r="I238" s="76">
        <f t="shared" si="166"/>
        <v>0</v>
      </c>
      <c r="J238" s="80">
        <f t="shared" si="167"/>
        <v>0</v>
      </c>
      <c r="K238" s="80">
        <f t="shared" ref="K238:K301" si="168">K$227*$A230</f>
        <v>0</v>
      </c>
      <c r="L238" s="80">
        <f>L$227*$A229</f>
        <v>0</v>
      </c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S238" s="78"/>
      <c r="AT238" s="72"/>
      <c r="AU238" s="72"/>
      <c r="AV238" s="72"/>
      <c r="AW238" s="72"/>
      <c r="AX238" s="72"/>
      <c r="AY238" s="72"/>
      <c r="AZ238" s="72"/>
      <c r="BA238" s="72"/>
      <c r="BB238" s="79"/>
      <c r="BC238" s="79"/>
      <c r="BD238" s="72"/>
      <c r="BE238" s="72"/>
      <c r="BF238" s="72"/>
      <c r="BG238" s="72"/>
      <c r="BH238" s="72"/>
      <c r="BI238" s="72"/>
      <c r="BJ238" s="72"/>
      <c r="BK238" s="72"/>
      <c r="BL238" s="72"/>
      <c r="BM238" s="72"/>
      <c r="BN238" s="72"/>
      <c r="BO238" s="72"/>
      <c r="BP238" s="72"/>
      <c r="BQ238" s="72"/>
      <c r="BR238" s="72"/>
      <c r="BS238" s="72"/>
      <c r="CA238" s="72">
        <f t="shared" si="157"/>
        <v>1775638.33663041</v>
      </c>
    </row>
    <row r="239" spans="1:79">
      <c r="A239" s="148">
        <f t="shared" si="158"/>
        <v>0</v>
      </c>
      <c r="B239" s="72">
        <f t="shared" si="159"/>
        <v>11</v>
      </c>
      <c r="C239" s="144">
        <f t="shared" si="160"/>
        <v>0</v>
      </c>
      <c r="D239" s="76">
        <f t="shared" si="161"/>
        <v>0</v>
      </c>
      <c r="E239" s="80">
        <f t="shared" si="162"/>
        <v>0</v>
      </c>
      <c r="F239" s="80">
        <f t="shared" si="163"/>
        <v>0</v>
      </c>
      <c r="G239" s="80">
        <f t="shared" si="164"/>
        <v>0</v>
      </c>
      <c r="H239" s="80">
        <f t="shared" si="165"/>
        <v>0</v>
      </c>
      <c r="I239" s="76">
        <f t="shared" si="166"/>
        <v>0</v>
      </c>
      <c r="J239" s="80">
        <f t="shared" si="167"/>
        <v>0</v>
      </c>
      <c r="K239" s="80">
        <f t="shared" si="168"/>
        <v>0</v>
      </c>
      <c r="L239" s="80">
        <f t="shared" ref="L239:L302" si="169">L$227*$A230</f>
        <v>0</v>
      </c>
      <c r="M239" s="80">
        <f>M$227*$A229</f>
        <v>0</v>
      </c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S239" s="78"/>
      <c r="AT239" s="72"/>
      <c r="AU239" s="72"/>
      <c r="AV239" s="72"/>
      <c r="AW239" s="72"/>
      <c r="AX239" s="72"/>
      <c r="AY239" s="72"/>
      <c r="AZ239" s="72"/>
      <c r="BA239" s="72"/>
      <c r="BB239" s="79"/>
      <c r="BC239" s="79"/>
      <c r="BD239" s="72"/>
      <c r="BE239" s="72"/>
      <c r="BF239" s="72"/>
      <c r="BG239" s="72"/>
      <c r="BH239" s="72"/>
      <c r="BI239" s="72"/>
      <c r="BJ239" s="72"/>
      <c r="BK239" s="72"/>
      <c r="BL239" s="72"/>
      <c r="BM239" s="72"/>
      <c r="BN239" s="72"/>
      <c r="BO239" s="72"/>
      <c r="BP239" s="72"/>
      <c r="BQ239" s="72"/>
      <c r="BR239" s="72"/>
      <c r="BS239" s="72"/>
      <c r="CA239" s="72">
        <f t="shared" si="157"/>
        <v>0</v>
      </c>
    </row>
    <row r="240" spans="1:79">
      <c r="A240" s="148">
        <f t="shared" si="158"/>
        <v>0</v>
      </c>
      <c r="B240" s="72">
        <f t="shared" si="159"/>
        <v>12</v>
      </c>
      <c r="C240" s="144">
        <f t="shared" si="160"/>
        <v>0</v>
      </c>
      <c r="D240" s="76">
        <f t="shared" si="161"/>
        <v>0</v>
      </c>
      <c r="E240" s="80">
        <f t="shared" si="162"/>
        <v>0</v>
      </c>
      <c r="F240" s="80">
        <f t="shared" si="163"/>
        <v>0</v>
      </c>
      <c r="G240" s="80">
        <f t="shared" si="164"/>
        <v>0</v>
      </c>
      <c r="H240" s="80">
        <f t="shared" si="165"/>
        <v>0</v>
      </c>
      <c r="I240" s="76">
        <f t="shared" si="166"/>
        <v>0</v>
      </c>
      <c r="J240" s="80">
        <f t="shared" si="167"/>
        <v>0</v>
      </c>
      <c r="K240" s="80">
        <f t="shared" si="168"/>
        <v>0</v>
      </c>
      <c r="L240" s="80">
        <f t="shared" si="169"/>
        <v>0</v>
      </c>
      <c r="M240" s="80">
        <f t="shared" ref="M240:M303" si="170">M$227*$A230</f>
        <v>0</v>
      </c>
      <c r="N240" s="80">
        <f>N$227*$A229</f>
        <v>0</v>
      </c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S240" s="78"/>
      <c r="AT240" s="72"/>
      <c r="AU240" s="72"/>
      <c r="AV240" s="72"/>
      <c r="AW240" s="72"/>
      <c r="AX240" s="72"/>
      <c r="AY240" s="72"/>
      <c r="AZ240" s="72"/>
      <c r="BA240" s="72"/>
      <c r="BB240" s="79"/>
      <c r="BC240" s="79"/>
      <c r="BD240" s="72"/>
      <c r="BE240" s="72"/>
      <c r="BF240" s="72"/>
      <c r="BG240" s="72"/>
      <c r="BH240" s="72"/>
      <c r="BI240" s="72"/>
      <c r="BJ240" s="72"/>
      <c r="BK240" s="72"/>
      <c r="BL240" s="72"/>
      <c r="BM240" s="72"/>
      <c r="BN240" s="72"/>
      <c r="BO240" s="72"/>
      <c r="BP240" s="72"/>
      <c r="BQ240" s="72"/>
      <c r="BR240" s="72"/>
      <c r="BS240" s="72"/>
      <c r="CA240" s="72">
        <f t="shared" si="157"/>
        <v>0</v>
      </c>
    </row>
    <row r="241" spans="1:79">
      <c r="A241" s="148">
        <f t="shared" si="158"/>
        <v>0</v>
      </c>
      <c r="B241" s="72">
        <f t="shared" si="159"/>
        <v>13</v>
      </c>
      <c r="C241" s="144">
        <f t="shared" si="160"/>
        <v>0</v>
      </c>
      <c r="D241" s="76">
        <f t="shared" si="161"/>
        <v>0</v>
      </c>
      <c r="E241" s="80">
        <f t="shared" si="162"/>
        <v>0</v>
      </c>
      <c r="F241" s="80">
        <f t="shared" si="163"/>
        <v>0</v>
      </c>
      <c r="G241" s="80">
        <f t="shared" si="164"/>
        <v>0</v>
      </c>
      <c r="H241" s="80">
        <f t="shared" si="165"/>
        <v>0</v>
      </c>
      <c r="I241" s="76">
        <f t="shared" si="166"/>
        <v>0</v>
      </c>
      <c r="J241" s="80">
        <f t="shared" si="167"/>
        <v>0</v>
      </c>
      <c r="K241" s="80">
        <f t="shared" si="168"/>
        <v>0</v>
      </c>
      <c r="L241" s="80">
        <f t="shared" si="169"/>
        <v>0</v>
      </c>
      <c r="M241" s="80">
        <f t="shared" si="170"/>
        <v>0</v>
      </c>
      <c r="N241" s="80">
        <f t="shared" ref="N241:N304" si="171">N$227*$A230</f>
        <v>0</v>
      </c>
      <c r="O241" s="80">
        <f>O$227*$A229</f>
        <v>0</v>
      </c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S241" s="78"/>
      <c r="AT241" s="72"/>
      <c r="AU241" s="72"/>
      <c r="AV241" s="72"/>
      <c r="AW241" s="72"/>
      <c r="AX241" s="72"/>
      <c r="AY241" s="72"/>
      <c r="AZ241" s="72"/>
      <c r="BA241" s="72"/>
      <c r="BB241" s="79"/>
      <c r="BC241" s="79"/>
      <c r="BD241" s="72"/>
      <c r="BE241" s="72"/>
      <c r="BF241" s="72"/>
      <c r="BG241" s="72"/>
      <c r="BH241" s="72"/>
      <c r="BI241" s="72"/>
      <c r="BJ241" s="72"/>
      <c r="BK241" s="72"/>
      <c r="BL241" s="72"/>
      <c r="BM241" s="72"/>
      <c r="BN241" s="72"/>
      <c r="BO241" s="72"/>
      <c r="BP241" s="72"/>
      <c r="BQ241" s="72"/>
      <c r="BR241" s="72"/>
      <c r="BS241" s="72"/>
      <c r="CA241" s="72">
        <f t="shared" si="157"/>
        <v>0</v>
      </c>
    </row>
    <row r="242" spans="1:79">
      <c r="A242" s="148">
        <f t="shared" si="158"/>
        <v>0</v>
      </c>
      <c r="B242" s="72">
        <f t="shared" si="159"/>
        <v>14</v>
      </c>
      <c r="C242" s="144">
        <f t="shared" si="160"/>
        <v>0</v>
      </c>
      <c r="D242" s="76">
        <f t="shared" si="161"/>
        <v>0</v>
      </c>
      <c r="E242" s="80">
        <f t="shared" si="162"/>
        <v>0</v>
      </c>
      <c r="F242" s="80">
        <f t="shared" si="163"/>
        <v>0</v>
      </c>
      <c r="G242" s="80">
        <f t="shared" si="164"/>
        <v>0</v>
      </c>
      <c r="H242" s="80">
        <f t="shared" si="165"/>
        <v>0</v>
      </c>
      <c r="I242" s="76">
        <f t="shared" si="166"/>
        <v>0</v>
      </c>
      <c r="J242" s="80">
        <f t="shared" si="167"/>
        <v>0</v>
      </c>
      <c r="K242" s="80">
        <f t="shared" si="168"/>
        <v>0</v>
      </c>
      <c r="L242" s="80">
        <f t="shared" si="169"/>
        <v>0</v>
      </c>
      <c r="M242" s="80">
        <f t="shared" si="170"/>
        <v>0</v>
      </c>
      <c r="N242" s="80">
        <f t="shared" si="171"/>
        <v>0</v>
      </c>
      <c r="O242" s="80">
        <f t="shared" ref="O242:O304" si="172">O$227*$A230</f>
        <v>0</v>
      </c>
      <c r="P242" s="80">
        <f>P$227*$A229</f>
        <v>0</v>
      </c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S242" s="78"/>
      <c r="AT242" s="72"/>
      <c r="AU242" s="72"/>
      <c r="AV242" s="72"/>
      <c r="AW242" s="72"/>
      <c r="AX242" s="72"/>
      <c r="AY242" s="72"/>
      <c r="AZ242" s="72"/>
      <c r="BA242" s="72"/>
      <c r="BB242" s="79"/>
      <c r="BC242" s="79"/>
      <c r="BD242" s="72"/>
      <c r="BE242" s="72"/>
      <c r="BF242" s="72"/>
      <c r="BG242" s="72"/>
      <c r="BH242" s="72"/>
      <c r="BI242" s="72"/>
      <c r="BJ242" s="72"/>
      <c r="BK242" s="72"/>
      <c r="BL242" s="72"/>
      <c r="BM242" s="72"/>
      <c r="BN242" s="72"/>
      <c r="BO242" s="72"/>
      <c r="BP242" s="72"/>
      <c r="BQ242" s="72"/>
      <c r="BR242" s="72"/>
      <c r="BS242" s="72"/>
      <c r="CA242" s="72">
        <f t="shared" si="157"/>
        <v>0</v>
      </c>
    </row>
    <row r="243" spans="1:79">
      <c r="A243" s="148">
        <f t="shared" si="158"/>
        <v>0</v>
      </c>
      <c r="B243" s="72">
        <f t="shared" si="159"/>
        <v>15</v>
      </c>
      <c r="C243" s="144">
        <f t="shared" si="160"/>
        <v>0</v>
      </c>
      <c r="D243" s="76">
        <f t="shared" si="161"/>
        <v>0</v>
      </c>
      <c r="E243" s="80">
        <f t="shared" si="162"/>
        <v>0</v>
      </c>
      <c r="F243" s="80">
        <f t="shared" si="163"/>
        <v>0</v>
      </c>
      <c r="G243" s="80">
        <f t="shared" si="164"/>
        <v>0</v>
      </c>
      <c r="H243" s="80">
        <f t="shared" si="165"/>
        <v>0</v>
      </c>
      <c r="I243" s="76">
        <f t="shared" si="166"/>
        <v>0</v>
      </c>
      <c r="J243" s="80">
        <f t="shared" si="167"/>
        <v>0</v>
      </c>
      <c r="K243" s="80">
        <f t="shared" si="168"/>
        <v>0</v>
      </c>
      <c r="L243" s="80">
        <f t="shared" si="169"/>
        <v>0</v>
      </c>
      <c r="M243" s="80">
        <f t="shared" si="170"/>
        <v>0</v>
      </c>
      <c r="N243" s="80">
        <f t="shared" si="171"/>
        <v>0</v>
      </c>
      <c r="O243" s="80">
        <f t="shared" si="172"/>
        <v>0</v>
      </c>
      <c r="P243" s="80">
        <f t="shared" ref="P243:P304" si="173">P$227*$A230</f>
        <v>0</v>
      </c>
      <c r="Q243" s="80">
        <f>Q$227*$A229</f>
        <v>0</v>
      </c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S243" s="78"/>
      <c r="AT243" s="72"/>
      <c r="AU243" s="72"/>
      <c r="AV243" s="72"/>
      <c r="AW243" s="72"/>
      <c r="AX243" s="72"/>
      <c r="AY243" s="72"/>
      <c r="AZ243" s="72"/>
      <c r="BA243" s="72"/>
      <c r="BB243" s="79"/>
      <c r="BC243" s="79"/>
      <c r="BD243" s="72"/>
      <c r="BE243" s="72"/>
      <c r="BF243" s="72"/>
      <c r="BG243" s="72"/>
      <c r="BH243" s="72"/>
      <c r="BI243" s="72"/>
      <c r="BJ243" s="72"/>
      <c r="BK243" s="72"/>
      <c r="BL243" s="72"/>
      <c r="BM243" s="72"/>
      <c r="BN243" s="72"/>
      <c r="BO243" s="72"/>
      <c r="BP243" s="72"/>
      <c r="BQ243" s="72"/>
      <c r="BR243" s="72"/>
      <c r="BS243" s="72"/>
      <c r="CA243" s="72">
        <f t="shared" si="157"/>
        <v>0</v>
      </c>
    </row>
    <row r="244" spans="1:79">
      <c r="A244" s="148">
        <f t="shared" si="158"/>
        <v>0</v>
      </c>
      <c r="B244" s="72">
        <f t="shared" si="159"/>
        <v>16</v>
      </c>
      <c r="C244" s="144">
        <f t="shared" si="160"/>
        <v>0</v>
      </c>
      <c r="D244" s="76">
        <f t="shared" si="161"/>
        <v>0</v>
      </c>
      <c r="E244" s="80">
        <f t="shared" si="162"/>
        <v>0</v>
      </c>
      <c r="F244" s="80">
        <f t="shared" si="163"/>
        <v>0</v>
      </c>
      <c r="G244" s="80">
        <f t="shared" si="164"/>
        <v>0</v>
      </c>
      <c r="H244" s="80">
        <f t="shared" si="165"/>
        <v>0</v>
      </c>
      <c r="I244" s="76">
        <f t="shared" si="166"/>
        <v>0</v>
      </c>
      <c r="J244" s="80">
        <f t="shared" si="167"/>
        <v>0</v>
      </c>
      <c r="K244" s="80">
        <f t="shared" si="168"/>
        <v>0</v>
      </c>
      <c r="L244" s="80">
        <f t="shared" si="169"/>
        <v>0</v>
      </c>
      <c r="M244" s="80">
        <f t="shared" si="170"/>
        <v>0</v>
      </c>
      <c r="N244" s="80">
        <f t="shared" si="171"/>
        <v>0</v>
      </c>
      <c r="O244" s="80">
        <f t="shared" si="172"/>
        <v>0</v>
      </c>
      <c r="P244" s="80">
        <f t="shared" si="173"/>
        <v>0</v>
      </c>
      <c r="Q244" s="80">
        <f t="shared" ref="Q244:Q304" si="174">Q$227*$A230</f>
        <v>0</v>
      </c>
      <c r="R244" s="80">
        <f>R$227*$A229</f>
        <v>0</v>
      </c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S244" s="78"/>
      <c r="AT244" s="72"/>
      <c r="AU244" s="72"/>
      <c r="AV244" s="72"/>
      <c r="AW244" s="72"/>
      <c r="AX244" s="72"/>
      <c r="AY244" s="72"/>
      <c r="AZ244" s="72"/>
      <c r="BA244" s="72"/>
      <c r="BB244" s="79"/>
      <c r="BC244" s="79"/>
      <c r="BD244" s="72"/>
      <c r="BE244" s="72"/>
      <c r="BF244" s="72"/>
      <c r="BG244" s="72"/>
      <c r="BH244" s="72"/>
      <c r="BI244" s="72"/>
      <c r="BJ244" s="72"/>
      <c r="BK244" s="72"/>
      <c r="BL244" s="72"/>
      <c r="BM244" s="72"/>
      <c r="BN244" s="72"/>
      <c r="BO244" s="72"/>
      <c r="BP244" s="72"/>
      <c r="BQ244" s="72"/>
      <c r="BR244" s="72"/>
      <c r="BS244" s="72"/>
      <c r="CA244" s="72">
        <f t="shared" si="157"/>
        <v>0</v>
      </c>
    </row>
    <row r="245" spans="1:79">
      <c r="A245" s="148">
        <f t="shared" si="158"/>
        <v>0</v>
      </c>
      <c r="B245" s="72">
        <f t="shared" si="159"/>
        <v>17</v>
      </c>
      <c r="C245" s="144">
        <f t="shared" si="160"/>
        <v>0</v>
      </c>
      <c r="D245" s="76">
        <f t="shared" si="161"/>
        <v>0</v>
      </c>
      <c r="E245" s="80">
        <f t="shared" si="162"/>
        <v>0</v>
      </c>
      <c r="F245" s="80">
        <f t="shared" si="163"/>
        <v>0</v>
      </c>
      <c r="G245" s="80">
        <f t="shared" si="164"/>
        <v>0</v>
      </c>
      <c r="H245" s="80">
        <f t="shared" si="165"/>
        <v>0</v>
      </c>
      <c r="I245" s="76">
        <f t="shared" si="166"/>
        <v>0</v>
      </c>
      <c r="J245" s="80">
        <f t="shared" si="167"/>
        <v>0</v>
      </c>
      <c r="K245" s="80">
        <f t="shared" si="168"/>
        <v>0</v>
      </c>
      <c r="L245" s="80">
        <f t="shared" si="169"/>
        <v>0</v>
      </c>
      <c r="M245" s="80">
        <f t="shared" si="170"/>
        <v>0</v>
      </c>
      <c r="N245" s="80">
        <f t="shared" si="171"/>
        <v>0</v>
      </c>
      <c r="O245" s="80">
        <f t="shared" si="172"/>
        <v>0</v>
      </c>
      <c r="P245" s="80">
        <f t="shared" si="173"/>
        <v>0</v>
      </c>
      <c r="Q245" s="80">
        <f t="shared" si="174"/>
        <v>0</v>
      </c>
      <c r="R245" s="80">
        <f t="shared" ref="R245:R304" si="175">R$227*$A230</f>
        <v>0</v>
      </c>
      <c r="S245" s="80">
        <f>S$227*$A229</f>
        <v>0</v>
      </c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S245" s="78"/>
      <c r="AT245" s="72"/>
      <c r="AU245" s="72"/>
      <c r="AV245" s="72"/>
      <c r="AW245" s="72"/>
      <c r="AX245" s="72"/>
      <c r="AY245" s="72"/>
      <c r="AZ245" s="72"/>
      <c r="BA245" s="72"/>
      <c r="BB245" s="79"/>
      <c r="BC245" s="79"/>
      <c r="BD245" s="72"/>
      <c r="BE245" s="72"/>
      <c r="BF245" s="72"/>
      <c r="BG245" s="72"/>
      <c r="BH245" s="72"/>
      <c r="BI245" s="72"/>
      <c r="BJ245" s="72"/>
      <c r="BK245" s="72"/>
      <c r="BL245" s="72"/>
      <c r="BM245" s="72"/>
      <c r="BN245" s="72"/>
      <c r="BO245" s="72"/>
      <c r="BP245" s="72"/>
      <c r="BQ245" s="72"/>
      <c r="BR245" s="72"/>
      <c r="BS245" s="72"/>
      <c r="CA245" s="72">
        <f t="shared" si="157"/>
        <v>0</v>
      </c>
    </row>
    <row r="246" spans="1:79">
      <c r="A246" s="148">
        <f t="shared" si="158"/>
        <v>0</v>
      </c>
      <c r="B246" s="72">
        <f t="shared" si="159"/>
        <v>18</v>
      </c>
      <c r="C246" s="144">
        <f t="shared" si="160"/>
        <v>0</v>
      </c>
      <c r="D246" s="76">
        <f t="shared" si="161"/>
        <v>0</v>
      </c>
      <c r="E246" s="80">
        <f t="shared" si="162"/>
        <v>0</v>
      </c>
      <c r="F246" s="80">
        <f t="shared" si="163"/>
        <v>0</v>
      </c>
      <c r="G246" s="80">
        <f t="shared" si="164"/>
        <v>0</v>
      </c>
      <c r="H246" s="80">
        <f t="shared" si="165"/>
        <v>0</v>
      </c>
      <c r="I246" s="76">
        <f t="shared" si="166"/>
        <v>0</v>
      </c>
      <c r="J246" s="80">
        <f t="shared" si="167"/>
        <v>0</v>
      </c>
      <c r="K246" s="80">
        <f t="shared" si="168"/>
        <v>0</v>
      </c>
      <c r="L246" s="80">
        <f t="shared" si="169"/>
        <v>0</v>
      </c>
      <c r="M246" s="80">
        <f t="shared" si="170"/>
        <v>0</v>
      </c>
      <c r="N246" s="80">
        <f t="shared" si="171"/>
        <v>0</v>
      </c>
      <c r="O246" s="80">
        <f t="shared" si="172"/>
        <v>0</v>
      </c>
      <c r="P246" s="80">
        <f t="shared" si="173"/>
        <v>0</v>
      </c>
      <c r="Q246" s="80">
        <f t="shared" si="174"/>
        <v>0</v>
      </c>
      <c r="R246" s="80">
        <f t="shared" si="175"/>
        <v>0</v>
      </c>
      <c r="S246" s="80">
        <f t="shared" ref="S246:S304" si="176">S$227*$A230</f>
        <v>0</v>
      </c>
      <c r="T246" s="80">
        <f>T$227*$A229</f>
        <v>0</v>
      </c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S246" s="78"/>
      <c r="AT246" s="72"/>
      <c r="AU246" s="72"/>
      <c r="AV246" s="72"/>
      <c r="AW246" s="72"/>
      <c r="AX246" s="72"/>
      <c r="AY246" s="72"/>
      <c r="AZ246" s="72"/>
      <c r="BA246" s="72"/>
      <c r="BB246" s="79"/>
      <c r="BC246" s="79"/>
      <c r="BD246" s="72"/>
      <c r="BE246" s="72"/>
      <c r="BF246" s="72"/>
      <c r="BG246" s="72"/>
      <c r="BH246" s="72"/>
      <c r="BI246" s="72"/>
      <c r="BJ246" s="72"/>
      <c r="BK246" s="72"/>
      <c r="BL246" s="72"/>
      <c r="BM246" s="72"/>
      <c r="BN246" s="72"/>
      <c r="BO246" s="72"/>
      <c r="BP246" s="72"/>
      <c r="BQ246" s="72"/>
      <c r="BR246" s="72"/>
      <c r="BS246" s="72"/>
      <c r="CA246" s="72">
        <f t="shared" si="157"/>
        <v>0</v>
      </c>
    </row>
    <row r="247" spans="1:79">
      <c r="A247" s="148">
        <f t="shared" si="158"/>
        <v>0</v>
      </c>
      <c r="B247" s="72">
        <f t="shared" si="159"/>
        <v>19</v>
      </c>
      <c r="C247" s="144">
        <f t="shared" si="160"/>
        <v>0</v>
      </c>
      <c r="D247" s="76">
        <f t="shared" si="161"/>
        <v>0</v>
      </c>
      <c r="E247" s="80">
        <f t="shared" si="162"/>
        <v>0</v>
      </c>
      <c r="F247" s="80">
        <f t="shared" si="163"/>
        <v>0</v>
      </c>
      <c r="G247" s="80">
        <f t="shared" si="164"/>
        <v>0</v>
      </c>
      <c r="H247" s="80">
        <f t="shared" si="165"/>
        <v>0</v>
      </c>
      <c r="I247" s="76">
        <f t="shared" si="166"/>
        <v>0</v>
      </c>
      <c r="J247" s="80">
        <f t="shared" si="167"/>
        <v>0</v>
      </c>
      <c r="K247" s="80">
        <f t="shared" si="168"/>
        <v>0</v>
      </c>
      <c r="L247" s="80">
        <f t="shared" si="169"/>
        <v>0</v>
      </c>
      <c r="M247" s="80">
        <f t="shared" si="170"/>
        <v>0</v>
      </c>
      <c r="N247" s="80">
        <f t="shared" si="171"/>
        <v>0</v>
      </c>
      <c r="O247" s="80">
        <f t="shared" si="172"/>
        <v>0</v>
      </c>
      <c r="P247" s="80">
        <f t="shared" si="173"/>
        <v>0</v>
      </c>
      <c r="Q247" s="80">
        <f t="shared" si="174"/>
        <v>0</v>
      </c>
      <c r="R247" s="80">
        <f t="shared" si="175"/>
        <v>0</v>
      </c>
      <c r="S247" s="80">
        <f t="shared" si="176"/>
        <v>0</v>
      </c>
      <c r="T247" s="80">
        <f t="shared" ref="T247:T304" si="177">T$227*$A230</f>
        <v>0</v>
      </c>
      <c r="U247" s="80">
        <f>U$227*$A229</f>
        <v>0</v>
      </c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S247" s="78"/>
      <c r="AT247" s="72"/>
      <c r="AU247" s="72"/>
      <c r="AV247" s="72"/>
      <c r="AW247" s="72"/>
      <c r="AX247" s="72"/>
      <c r="AY247" s="72"/>
      <c r="AZ247" s="72"/>
      <c r="BA247" s="72"/>
      <c r="BB247" s="79"/>
      <c r="BC247" s="79"/>
      <c r="BD247" s="72"/>
      <c r="BE247" s="72"/>
      <c r="BF247" s="72"/>
      <c r="BG247" s="72"/>
      <c r="BH247" s="72"/>
      <c r="BI247" s="72"/>
      <c r="BJ247" s="72"/>
      <c r="BK247" s="72"/>
      <c r="BL247" s="72"/>
      <c r="BM247" s="72"/>
      <c r="BN247" s="72"/>
      <c r="BO247" s="72"/>
      <c r="BP247" s="72"/>
      <c r="BQ247" s="72"/>
      <c r="BR247" s="72"/>
      <c r="BS247" s="72"/>
      <c r="CA247" s="72">
        <f t="shared" si="157"/>
        <v>0</v>
      </c>
    </row>
    <row r="248" spans="1:79">
      <c r="A248" s="148">
        <f t="shared" si="158"/>
        <v>0</v>
      </c>
      <c r="B248" s="72">
        <f t="shared" si="159"/>
        <v>20</v>
      </c>
      <c r="C248" s="144">
        <f t="shared" si="160"/>
        <v>0</v>
      </c>
      <c r="D248" s="76">
        <f t="shared" si="161"/>
        <v>0</v>
      </c>
      <c r="E248" s="80">
        <f t="shared" si="162"/>
        <v>0</v>
      </c>
      <c r="F248" s="80">
        <f t="shared" si="163"/>
        <v>0</v>
      </c>
      <c r="G248" s="80">
        <f t="shared" si="164"/>
        <v>0</v>
      </c>
      <c r="H248" s="80">
        <f t="shared" si="165"/>
        <v>0</v>
      </c>
      <c r="I248" s="76">
        <f t="shared" si="166"/>
        <v>0</v>
      </c>
      <c r="J248" s="80">
        <f t="shared" si="167"/>
        <v>0</v>
      </c>
      <c r="K248" s="80">
        <f t="shared" si="168"/>
        <v>0</v>
      </c>
      <c r="L248" s="80">
        <f t="shared" si="169"/>
        <v>0</v>
      </c>
      <c r="M248" s="80">
        <f t="shared" si="170"/>
        <v>0</v>
      </c>
      <c r="N248" s="80">
        <f t="shared" si="171"/>
        <v>0</v>
      </c>
      <c r="O248" s="80">
        <f t="shared" si="172"/>
        <v>0</v>
      </c>
      <c r="P248" s="80">
        <f t="shared" si="173"/>
        <v>0</v>
      </c>
      <c r="Q248" s="80">
        <f t="shared" si="174"/>
        <v>0</v>
      </c>
      <c r="R248" s="80">
        <f t="shared" si="175"/>
        <v>0</v>
      </c>
      <c r="S248" s="80">
        <f t="shared" si="176"/>
        <v>0</v>
      </c>
      <c r="T248" s="80">
        <f t="shared" si="177"/>
        <v>0</v>
      </c>
      <c r="U248" s="80">
        <f t="shared" ref="U248:U304" si="178">U$227*$A230</f>
        <v>0</v>
      </c>
      <c r="V248" s="80">
        <f>V$227*$A229</f>
        <v>0</v>
      </c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S248" s="78"/>
      <c r="AT248" s="72"/>
      <c r="AU248" s="72"/>
      <c r="AV248" s="72"/>
      <c r="AW248" s="72"/>
      <c r="AX248" s="72"/>
      <c r="AY248" s="72"/>
      <c r="AZ248" s="72"/>
      <c r="BA248" s="72"/>
      <c r="BB248" s="79"/>
      <c r="BC248" s="79"/>
      <c r="BD248" s="72"/>
      <c r="BE248" s="72"/>
      <c r="BF248" s="72"/>
      <c r="BG248" s="72"/>
      <c r="BH248" s="72"/>
      <c r="BI248" s="72"/>
      <c r="BJ248" s="72"/>
      <c r="BK248" s="72"/>
      <c r="BL248" s="72"/>
      <c r="BM248" s="72"/>
      <c r="BN248" s="72"/>
      <c r="BO248" s="72"/>
      <c r="BP248" s="72"/>
      <c r="BQ248" s="72"/>
      <c r="BR248" s="72"/>
      <c r="BS248" s="72"/>
      <c r="CA248" s="72">
        <f t="shared" si="157"/>
        <v>0</v>
      </c>
    </row>
    <row r="249" spans="1:79">
      <c r="A249" s="148">
        <f t="shared" si="158"/>
        <v>0</v>
      </c>
      <c r="B249" s="72">
        <f t="shared" si="159"/>
        <v>21</v>
      </c>
      <c r="C249" s="144">
        <f t="shared" si="160"/>
        <v>0</v>
      </c>
      <c r="D249" s="76">
        <f t="shared" si="161"/>
        <v>0</v>
      </c>
      <c r="E249" s="80">
        <f t="shared" si="162"/>
        <v>0</v>
      </c>
      <c r="F249" s="80">
        <f t="shared" si="163"/>
        <v>0</v>
      </c>
      <c r="G249" s="80">
        <f t="shared" si="164"/>
        <v>0</v>
      </c>
      <c r="H249" s="80">
        <f t="shared" si="165"/>
        <v>0</v>
      </c>
      <c r="I249" s="76">
        <f t="shared" si="166"/>
        <v>0</v>
      </c>
      <c r="J249" s="80">
        <f t="shared" si="167"/>
        <v>0</v>
      </c>
      <c r="K249" s="80">
        <f t="shared" si="168"/>
        <v>0</v>
      </c>
      <c r="L249" s="80">
        <f t="shared" si="169"/>
        <v>0</v>
      </c>
      <c r="M249" s="80">
        <f t="shared" si="170"/>
        <v>0</v>
      </c>
      <c r="N249" s="80">
        <f t="shared" si="171"/>
        <v>0</v>
      </c>
      <c r="O249" s="80">
        <f t="shared" si="172"/>
        <v>0</v>
      </c>
      <c r="P249" s="80">
        <f t="shared" si="173"/>
        <v>0</v>
      </c>
      <c r="Q249" s="80">
        <f t="shared" si="174"/>
        <v>0</v>
      </c>
      <c r="R249" s="80">
        <f t="shared" si="175"/>
        <v>0</v>
      </c>
      <c r="S249" s="80">
        <f t="shared" si="176"/>
        <v>0</v>
      </c>
      <c r="T249" s="80">
        <f t="shared" si="177"/>
        <v>0</v>
      </c>
      <c r="U249" s="80">
        <f t="shared" si="178"/>
        <v>0</v>
      </c>
      <c r="V249" s="80">
        <f t="shared" ref="V249:V304" si="179">V$227*$A230</f>
        <v>0</v>
      </c>
      <c r="W249" s="80">
        <f>W$227*$A229</f>
        <v>0</v>
      </c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S249" s="78"/>
      <c r="AT249" s="72"/>
      <c r="AU249" s="72"/>
      <c r="AV249" s="72"/>
      <c r="AW249" s="72"/>
      <c r="AX249" s="72"/>
      <c r="AY249" s="72"/>
      <c r="AZ249" s="72"/>
      <c r="BA249" s="72"/>
      <c r="BB249" s="79"/>
      <c r="BC249" s="79"/>
      <c r="BD249" s="72"/>
      <c r="BE249" s="72"/>
      <c r="BF249" s="72"/>
      <c r="BG249" s="72"/>
      <c r="BH249" s="72"/>
      <c r="BI249" s="72"/>
      <c r="BJ249" s="72"/>
      <c r="BK249" s="72"/>
      <c r="BL249" s="72"/>
      <c r="BM249" s="72"/>
      <c r="BN249" s="72"/>
      <c r="BO249" s="72"/>
      <c r="BP249" s="72"/>
      <c r="BQ249" s="72"/>
      <c r="BR249" s="72"/>
      <c r="BS249" s="72"/>
      <c r="CA249" s="72">
        <f t="shared" si="157"/>
        <v>0</v>
      </c>
    </row>
    <row r="250" spans="1:79">
      <c r="A250" s="148">
        <f t="shared" si="158"/>
        <v>0</v>
      </c>
      <c r="B250" s="72">
        <f t="shared" si="159"/>
        <v>22</v>
      </c>
      <c r="C250" s="144">
        <f t="shared" si="160"/>
        <v>0</v>
      </c>
      <c r="D250" s="76">
        <f t="shared" si="161"/>
        <v>0</v>
      </c>
      <c r="E250" s="80">
        <f t="shared" si="162"/>
        <v>0</v>
      </c>
      <c r="F250" s="80">
        <f t="shared" si="163"/>
        <v>0</v>
      </c>
      <c r="G250" s="80">
        <f t="shared" si="164"/>
        <v>0</v>
      </c>
      <c r="H250" s="80">
        <f t="shared" si="165"/>
        <v>0</v>
      </c>
      <c r="I250" s="76">
        <f t="shared" si="166"/>
        <v>0</v>
      </c>
      <c r="J250" s="80">
        <f t="shared" si="167"/>
        <v>0</v>
      </c>
      <c r="K250" s="80">
        <f t="shared" si="168"/>
        <v>0</v>
      </c>
      <c r="L250" s="80">
        <f t="shared" si="169"/>
        <v>0</v>
      </c>
      <c r="M250" s="80">
        <f t="shared" si="170"/>
        <v>0</v>
      </c>
      <c r="N250" s="80">
        <f t="shared" si="171"/>
        <v>0</v>
      </c>
      <c r="O250" s="80">
        <f t="shared" si="172"/>
        <v>0</v>
      </c>
      <c r="P250" s="80">
        <f t="shared" si="173"/>
        <v>0</v>
      </c>
      <c r="Q250" s="80">
        <f t="shared" si="174"/>
        <v>0</v>
      </c>
      <c r="R250" s="80">
        <f t="shared" si="175"/>
        <v>0</v>
      </c>
      <c r="S250" s="80">
        <f t="shared" si="176"/>
        <v>0</v>
      </c>
      <c r="T250" s="80">
        <f t="shared" si="177"/>
        <v>0</v>
      </c>
      <c r="U250" s="80">
        <f t="shared" si="178"/>
        <v>0</v>
      </c>
      <c r="V250" s="80">
        <f t="shared" si="179"/>
        <v>0</v>
      </c>
      <c r="W250" s="80">
        <f t="shared" ref="W250:W304" si="180">W$227*$A230</f>
        <v>0</v>
      </c>
      <c r="X250" s="80">
        <f>X$227*$A229</f>
        <v>0</v>
      </c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S250" s="78"/>
      <c r="AT250" s="72"/>
      <c r="AU250" s="72"/>
      <c r="AV250" s="72"/>
      <c r="AW250" s="72"/>
      <c r="AX250" s="72"/>
      <c r="AY250" s="72"/>
      <c r="AZ250" s="72"/>
      <c r="BA250" s="72"/>
      <c r="BB250" s="79"/>
      <c r="BC250" s="79"/>
      <c r="BD250" s="72"/>
      <c r="BE250" s="72"/>
      <c r="BF250" s="72"/>
      <c r="BG250" s="72"/>
      <c r="BH250" s="72"/>
      <c r="BI250" s="72"/>
      <c r="BJ250" s="72"/>
      <c r="BK250" s="72"/>
      <c r="BL250" s="72"/>
      <c r="BM250" s="72"/>
      <c r="BN250" s="72"/>
      <c r="BO250" s="72"/>
      <c r="BP250" s="72"/>
      <c r="BQ250" s="72"/>
      <c r="BR250" s="72"/>
      <c r="BS250" s="72"/>
      <c r="CA250" s="72">
        <f t="shared" si="157"/>
        <v>0</v>
      </c>
    </row>
    <row r="251" spans="1:79">
      <c r="A251" s="148">
        <f t="shared" si="158"/>
        <v>0</v>
      </c>
      <c r="B251" s="72">
        <f t="shared" si="159"/>
        <v>23</v>
      </c>
      <c r="C251" s="144">
        <f t="shared" si="160"/>
        <v>0</v>
      </c>
      <c r="D251" s="76">
        <f t="shared" si="161"/>
        <v>0</v>
      </c>
      <c r="E251" s="80">
        <f t="shared" si="162"/>
        <v>0</v>
      </c>
      <c r="F251" s="80">
        <f t="shared" si="163"/>
        <v>0</v>
      </c>
      <c r="G251" s="80">
        <f t="shared" si="164"/>
        <v>0</v>
      </c>
      <c r="H251" s="80">
        <f t="shared" si="165"/>
        <v>0</v>
      </c>
      <c r="I251" s="76">
        <f t="shared" si="166"/>
        <v>0</v>
      </c>
      <c r="J251" s="80">
        <f t="shared" si="167"/>
        <v>0</v>
      </c>
      <c r="K251" s="80">
        <f t="shared" si="168"/>
        <v>0</v>
      </c>
      <c r="L251" s="80">
        <f t="shared" si="169"/>
        <v>0</v>
      </c>
      <c r="M251" s="80">
        <f t="shared" si="170"/>
        <v>0</v>
      </c>
      <c r="N251" s="80">
        <f t="shared" si="171"/>
        <v>0</v>
      </c>
      <c r="O251" s="80">
        <f t="shared" si="172"/>
        <v>0</v>
      </c>
      <c r="P251" s="80">
        <f t="shared" si="173"/>
        <v>0</v>
      </c>
      <c r="Q251" s="80">
        <f t="shared" si="174"/>
        <v>0</v>
      </c>
      <c r="R251" s="80">
        <f t="shared" si="175"/>
        <v>0</v>
      </c>
      <c r="S251" s="80">
        <f t="shared" si="176"/>
        <v>0</v>
      </c>
      <c r="T251" s="80">
        <f t="shared" si="177"/>
        <v>0</v>
      </c>
      <c r="U251" s="80">
        <f t="shared" si="178"/>
        <v>0</v>
      </c>
      <c r="V251" s="80">
        <f t="shared" si="179"/>
        <v>0</v>
      </c>
      <c r="W251" s="80">
        <f t="shared" si="180"/>
        <v>0</v>
      </c>
      <c r="X251" s="80">
        <f t="shared" ref="X251:X304" si="181">X$227*$A230</f>
        <v>0</v>
      </c>
      <c r="Y251" s="80">
        <f>Y$227*$A229</f>
        <v>0</v>
      </c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S251" s="78"/>
      <c r="AT251" s="72"/>
      <c r="AU251" s="72"/>
      <c r="AV251" s="72"/>
      <c r="AW251" s="72"/>
      <c r="AX251" s="72"/>
      <c r="AY251" s="72"/>
      <c r="AZ251" s="72"/>
      <c r="BA251" s="72"/>
      <c r="BB251" s="79"/>
      <c r="BC251" s="79"/>
      <c r="BD251" s="72"/>
      <c r="BE251" s="72"/>
      <c r="BF251" s="72"/>
      <c r="BG251" s="72"/>
      <c r="BH251" s="72"/>
      <c r="BI251" s="72"/>
      <c r="BJ251" s="72"/>
      <c r="BK251" s="72"/>
      <c r="BL251" s="72"/>
      <c r="BM251" s="72"/>
      <c r="BN251" s="72"/>
      <c r="BO251" s="72"/>
      <c r="BP251" s="72"/>
      <c r="BQ251" s="72"/>
      <c r="BR251" s="72"/>
      <c r="BS251" s="72"/>
      <c r="CA251" s="72">
        <f t="shared" si="157"/>
        <v>0</v>
      </c>
    </row>
    <row r="252" spans="1:79">
      <c r="A252" s="148">
        <f t="shared" si="158"/>
        <v>0</v>
      </c>
      <c r="B252" s="72">
        <f t="shared" si="159"/>
        <v>24</v>
      </c>
      <c r="C252" s="144">
        <f t="shared" si="160"/>
        <v>0</v>
      </c>
      <c r="D252" s="76">
        <f t="shared" si="161"/>
        <v>0</v>
      </c>
      <c r="E252" s="80">
        <f t="shared" si="162"/>
        <v>0</v>
      </c>
      <c r="F252" s="80">
        <f t="shared" si="163"/>
        <v>0</v>
      </c>
      <c r="G252" s="80">
        <f t="shared" si="164"/>
        <v>0</v>
      </c>
      <c r="H252" s="80">
        <f t="shared" si="165"/>
        <v>0</v>
      </c>
      <c r="I252" s="76">
        <f t="shared" si="166"/>
        <v>0</v>
      </c>
      <c r="J252" s="80">
        <f t="shared" si="167"/>
        <v>0</v>
      </c>
      <c r="K252" s="80">
        <f t="shared" si="168"/>
        <v>0</v>
      </c>
      <c r="L252" s="80">
        <f t="shared" si="169"/>
        <v>0</v>
      </c>
      <c r="M252" s="80">
        <f t="shared" si="170"/>
        <v>0</v>
      </c>
      <c r="N252" s="80">
        <f t="shared" si="171"/>
        <v>0</v>
      </c>
      <c r="O252" s="80">
        <f t="shared" si="172"/>
        <v>0</v>
      </c>
      <c r="P252" s="80">
        <f t="shared" si="173"/>
        <v>0</v>
      </c>
      <c r="Q252" s="80">
        <f t="shared" si="174"/>
        <v>0</v>
      </c>
      <c r="R252" s="80">
        <f t="shared" si="175"/>
        <v>0</v>
      </c>
      <c r="S252" s="80">
        <f t="shared" si="176"/>
        <v>0</v>
      </c>
      <c r="T252" s="80">
        <f t="shared" si="177"/>
        <v>0</v>
      </c>
      <c r="U252" s="80">
        <f t="shared" si="178"/>
        <v>0</v>
      </c>
      <c r="V252" s="80">
        <f t="shared" si="179"/>
        <v>0</v>
      </c>
      <c r="W252" s="80">
        <f t="shared" si="180"/>
        <v>0</v>
      </c>
      <c r="X252" s="80">
        <f t="shared" si="181"/>
        <v>0</v>
      </c>
      <c r="Y252" s="80">
        <f t="shared" ref="Y252:Y304" si="182">Y$227*$A230</f>
        <v>0</v>
      </c>
      <c r="Z252" s="80">
        <f>Z$227*$A229</f>
        <v>0</v>
      </c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S252" s="78"/>
      <c r="AT252" s="72"/>
      <c r="AU252" s="72"/>
      <c r="AV252" s="72"/>
      <c r="AW252" s="72"/>
      <c r="AX252" s="72"/>
      <c r="AY252" s="72"/>
      <c r="AZ252" s="72"/>
      <c r="BA252" s="72"/>
      <c r="BB252" s="79"/>
      <c r="BC252" s="79"/>
      <c r="BD252" s="72"/>
      <c r="BE252" s="72"/>
      <c r="BF252" s="72"/>
      <c r="BG252" s="72"/>
      <c r="BH252" s="72"/>
      <c r="BI252" s="72"/>
      <c r="BJ252" s="72"/>
      <c r="BK252" s="72"/>
      <c r="BL252" s="72"/>
      <c r="BM252" s="72"/>
      <c r="BN252" s="72"/>
      <c r="BO252" s="72"/>
      <c r="BP252" s="72"/>
      <c r="BQ252" s="72"/>
      <c r="BR252" s="72"/>
      <c r="BS252" s="72"/>
      <c r="CA252" s="72">
        <f t="shared" si="157"/>
        <v>0</v>
      </c>
    </row>
    <row r="253" spans="1:79">
      <c r="A253" s="148">
        <f t="shared" si="158"/>
        <v>0</v>
      </c>
      <c r="B253" s="72">
        <f t="shared" si="159"/>
        <v>25</v>
      </c>
      <c r="C253" s="144">
        <f t="shared" si="160"/>
        <v>0</v>
      </c>
      <c r="D253" s="76">
        <f t="shared" si="161"/>
        <v>0</v>
      </c>
      <c r="E253" s="80">
        <f t="shared" si="162"/>
        <v>0</v>
      </c>
      <c r="F253" s="80">
        <f t="shared" si="163"/>
        <v>0</v>
      </c>
      <c r="G253" s="80">
        <f t="shared" si="164"/>
        <v>0</v>
      </c>
      <c r="H253" s="80">
        <f t="shared" si="165"/>
        <v>0</v>
      </c>
      <c r="I253" s="76">
        <f t="shared" si="166"/>
        <v>0</v>
      </c>
      <c r="J253" s="80">
        <f t="shared" si="167"/>
        <v>0</v>
      </c>
      <c r="K253" s="80">
        <f t="shared" si="168"/>
        <v>0</v>
      </c>
      <c r="L253" s="80">
        <f t="shared" si="169"/>
        <v>0</v>
      </c>
      <c r="M253" s="80">
        <f t="shared" si="170"/>
        <v>0</v>
      </c>
      <c r="N253" s="80">
        <f t="shared" si="171"/>
        <v>0</v>
      </c>
      <c r="O253" s="80">
        <f t="shared" si="172"/>
        <v>0</v>
      </c>
      <c r="P253" s="80">
        <f t="shared" si="173"/>
        <v>0</v>
      </c>
      <c r="Q253" s="80">
        <f t="shared" si="174"/>
        <v>0</v>
      </c>
      <c r="R253" s="80">
        <f t="shared" si="175"/>
        <v>0</v>
      </c>
      <c r="S253" s="80">
        <f t="shared" si="176"/>
        <v>0</v>
      </c>
      <c r="T253" s="80">
        <f t="shared" si="177"/>
        <v>0</v>
      </c>
      <c r="U253" s="80">
        <f t="shared" si="178"/>
        <v>0</v>
      </c>
      <c r="V253" s="80">
        <f t="shared" si="179"/>
        <v>0</v>
      </c>
      <c r="W253" s="80">
        <f t="shared" si="180"/>
        <v>0</v>
      </c>
      <c r="X253" s="80">
        <f t="shared" si="181"/>
        <v>0</v>
      </c>
      <c r="Y253" s="80">
        <f t="shared" si="182"/>
        <v>0</v>
      </c>
      <c r="Z253" s="80">
        <f t="shared" ref="Z253:Z304" si="183">Z$227*$A230</f>
        <v>0</v>
      </c>
      <c r="AA253" s="80">
        <f>AA$227*$A229</f>
        <v>0</v>
      </c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S253" s="78"/>
      <c r="AT253" s="72"/>
      <c r="AU253" s="72"/>
      <c r="AV253" s="72"/>
      <c r="AW253" s="72"/>
      <c r="AX253" s="72"/>
      <c r="AY253" s="72"/>
      <c r="AZ253" s="72"/>
      <c r="BA253" s="72"/>
      <c r="BB253" s="79"/>
      <c r="BC253" s="79"/>
      <c r="BD253" s="72"/>
      <c r="BE253" s="72"/>
      <c r="BF253" s="72"/>
      <c r="BG253" s="72"/>
      <c r="BH253" s="72"/>
      <c r="BI253" s="72"/>
      <c r="BJ253" s="72"/>
      <c r="BK253" s="72"/>
      <c r="BL253" s="72"/>
      <c r="BM253" s="72"/>
      <c r="BN253" s="72"/>
      <c r="BO253" s="72"/>
      <c r="BP253" s="72"/>
      <c r="BQ253" s="72"/>
      <c r="BR253" s="72"/>
      <c r="BS253" s="72"/>
      <c r="CA253" s="72">
        <f t="shared" si="157"/>
        <v>0</v>
      </c>
    </row>
    <row r="254" spans="1:79">
      <c r="A254" s="148">
        <f t="shared" si="158"/>
        <v>0</v>
      </c>
      <c r="B254" s="72">
        <f t="shared" si="159"/>
        <v>26</v>
      </c>
      <c r="C254" s="144">
        <f t="shared" si="160"/>
        <v>0</v>
      </c>
      <c r="D254" s="76">
        <f t="shared" si="161"/>
        <v>0</v>
      </c>
      <c r="E254" s="80">
        <f t="shared" si="162"/>
        <v>0</v>
      </c>
      <c r="F254" s="80">
        <f t="shared" si="163"/>
        <v>0</v>
      </c>
      <c r="G254" s="80">
        <f t="shared" si="164"/>
        <v>0</v>
      </c>
      <c r="H254" s="80">
        <f t="shared" si="165"/>
        <v>0</v>
      </c>
      <c r="I254" s="76">
        <f t="shared" si="166"/>
        <v>0</v>
      </c>
      <c r="J254" s="80">
        <f t="shared" si="167"/>
        <v>0</v>
      </c>
      <c r="K254" s="80">
        <f t="shared" si="168"/>
        <v>0</v>
      </c>
      <c r="L254" s="80">
        <f t="shared" si="169"/>
        <v>0</v>
      </c>
      <c r="M254" s="80">
        <f t="shared" si="170"/>
        <v>0</v>
      </c>
      <c r="N254" s="80">
        <f t="shared" si="171"/>
        <v>0</v>
      </c>
      <c r="O254" s="80">
        <f t="shared" si="172"/>
        <v>0</v>
      </c>
      <c r="P254" s="80">
        <f t="shared" si="173"/>
        <v>0</v>
      </c>
      <c r="Q254" s="80">
        <f t="shared" si="174"/>
        <v>0</v>
      </c>
      <c r="R254" s="80">
        <f t="shared" si="175"/>
        <v>0</v>
      </c>
      <c r="S254" s="80">
        <f t="shared" si="176"/>
        <v>0</v>
      </c>
      <c r="T254" s="80">
        <f t="shared" si="177"/>
        <v>0</v>
      </c>
      <c r="U254" s="80">
        <f t="shared" si="178"/>
        <v>0</v>
      </c>
      <c r="V254" s="80">
        <f t="shared" si="179"/>
        <v>0</v>
      </c>
      <c r="W254" s="80">
        <f t="shared" si="180"/>
        <v>0</v>
      </c>
      <c r="X254" s="80">
        <f t="shared" si="181"/>
        <v>0</v>
      </c>
      <c r="Y254" s="80">
        <f t="shared" si="182"/>
        <v>0</v>
      </c>
      <c r="Z254" s="80">
        <f t="shared" si="183"/>
        <v>0</v>
      </c>
      <c r="AA254" s="80">
        <f t="shared" ref="AA254:AA304" si="184">AA$227*$A230</f>
        <v>0</v>
      </c>
      <c r="AB254" s="80">
        <f>AB$227*$A229</f>
        <v>0</v>
      </c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  <c r="AO254" s="80"/>
      <c r="AP254" s="80"/>
      <c r="AQ254" s="80"/>
      <c r="AS254" s="78"/>
      <c r="AT254" s="72"/>
      <c r="AU254" s="72"/>
      <c r="AV254" s="72"/>
      <c r="AW254" s="72"/>
      <c r="AX254" s="72"/>
      <c r="AY254" s="72"/>
      <c r="AZ254" s="72"/>
      <c r="BA254" s="72"/>
      <c r="BB254" s="79"/>
      <c r="BC254" s="79"/>
      <c r="BD254" s="72"/>
      <c r="BE254" s="72"/>
      <c r="BF254" s="72"/>
      <c r="BG254" s="72"/>
      <c r="BH254" s="72"/>
      <c r="BI254" s="72"/>
      <c r="BJ254" s="72"/>
      <c r="BK254" s="72"/>
      <c r="BL254" s="72"/>
      <c r="BM254" s="72"/>
      <c r="BN254" s="72"/>
      <c r="BO254" s="72"/>
      <c r="BP254" s="72"/>
      <c r="BQ254" s="72"/>
      <c r="BR254" s="72"/>
      <c r="BS254" s="72"/>
      <c r="CA254" s="72">
        <f t="shared" si="157"/>
        <v>0</v>
      </c>
    </row>
    <row r="255" spans="1:79">
      <c r="A255" s="148">
        <f t="shared" si="158"/>
        <v>0</v>
      </c>
      <c r="B255" s="72">
        <f t="shared" si="159"/>
        <v>27</v>
      </c>
      <c r="C255" s="144">
        <f t="shared" si="160"/>
        <v>0</v>
      </c>
      <c r="D255" s="76">
        <f t="shared" si="161"/>
        <v>0</v>
      </c>
      <c r="E255" s="80">
        <f t="shared" si="162"/>
        <v>0</v>
      </c>
      <c r="F255" s="80">
        <f t="shared" si="163"/>
        <v>0</v>
      </c>
      <c r="G255" s="80">
        <f t="shared" si="164"/>
        <v>0</v>
      </c>
      <c r="H255" s="80">
        <f t="shared" si="165"/>
        <v>0</v>
      </c>
      <c r="I255" s="76">
        <f t="shared" si="166"/>
        <v>0</v>
      </c>
      <c r="J255" s="80">
        <f t="shared" si="167"/>
        <v>0</v>
      </c>
      <c r="K255" s="80">
        <f t="shared" si="168"/>
        <v>0</v>
      </c>
      <c r="L255" s="80">
        <f t="shared" si="169"/>
        <v>0</v>
      </c>
      <c r="M255" s="80">
        <f t="shared" si="170"/>
        <v>0</v>
      </c>
      <c r="N255" s="80">
        <f t="shared" si="171"/>
        <v>0</v>
      </c>
      <c r="O255" s="80">
        <f t="shared" si="172"/>
        <v>0</v>
      </c>
      <c r="P255" s="80">
        <f t="shared" si="173"/>
        <v>0</v>
      </c>
      <c r="Q255" s="80">
        <f t="shared" si="174"/>
        <v>0</v>
      </c>
      <c r="R255" s="80">
        <f t="shared" si="175"/>
        <v>0</v>
      </c>
      <c r="S255" s="80">
        <f t="shared" si="176"/>
        <v>0</v>
      </c>
      <c r="T255" s="80">
        <f t="shared" si="177"/>
        <v>0</v>
      </c>
      <c r="U255" s="80">
        <f t="shared" si="178"/>
        <v>0</v>
      </c>
      <c r="V255" s="80">
        <f t="shared" si="179"/>
        <v>0</v>
      </c>
      <c r="W255" s="80">
        <f t="shared" si="180"/>
        <v>0</v>
      </c>
      <c r="X255" s="80">
        <f t="shared" si="181"/>
        <v>0</v>
      </c>
      <c r="Y255" s="80">
        <f t="shared" si="182"/>
        <v>0</v>
      </c>
      <c r="Z255" s="80">
        <f t="shared" si="183"/>
        <v>0</v>
      </c>
      <c r="AA255" s="80">
        <f t="shared" si="184"/>
        <v>0</v>
      </c>
      <c r="AB255" s="80">
        <f t="shared" ref="AB255:AB304" si="185">AB$227*$A230</f>
        <v>0</v>
      </c>
      <c r="AC255" s="80">
        <f>AC$227*$A229</f>
        <v>0</v>
      </c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S255" s="78"/>
      <c r="AT255" s="72"/>
      <c r="AU255" s="72"/>
      <c r="AV255" s="72"/>
      <c r="AW255" s="72"/>
      <c r="AX255" s="72"/>
      <c r="AY255" s="72"/>
      <c r="AZ255" s="72"/>
      <c r="BA255" s="72"/>
      <c r="BB255" s="79"/>
      <c r="BC255" s="79"/>
      <c r="BD255" s="72"/>
      <c r="BE255" s="72"/>
      <c r="BF255" s="72"/>
      <c r="BG255" s="72"/>
      <c r="BH255" s="72"/>
      <c r="BI255" s="72"/>
      <c r="BJ255" s="72"/>
      <c r="BK255" s="72"/>
      <c r="BL255" s="72"/>
      <c r="BM255" s="72"/>
      <c r="BN255" s="72"/>
      <c r="BO255" s="72"/>
      <c r="BP255" s="72"/>
      <c r="BQ255" s="72"/>
      <c r="BR255" s="72"/>
      <c r="BS255" s="72"/>
      <c r="CA255" s="72">
        <f t="shared" si="157"/>
        <v>0</v>
      </c>
    </row>
    <row r="256" spans="1:79">
      <c r="A256" s="148">
        <f t="shared" si="158"/>
        <v>0</v>
      </c>
      <c r="B256" s="72">
        <f t="shared" si="159"/>
        <v>28</v>
      </c>
      <c r="C256" s="144">
        <f t="shared" si="160"/>
        <v>0</v>
      </c>
      <c r="D256" s="76">
        <f t="shared" si="161"/>
        <v>0</v>
      </c>
      <c r="E256" s="80">
        <f t="shared" si="162"/>
        <v>0</v>
      </c>
      <c r="F256" s="80">
        <f t="shared" si="163"/>
        <v>0</v>
      </c>
      <c r="G256" s="80">
        <f t="shared" si="164"/>
        <v>0</v>
      </c>
      <c r="H256" s="80">
        <f t="shared" si="165"/>
        <v>0</v>
      </c>
      <c r="I256" s="76">
        <f t="shared" si="166"/>
        <v>0</v>
      </c>
      <c r="J256" s="80">
        <f t="shared" si="167"/>
        <v>0</v>
      </c>
      <c r="K256" s="80">
        <f t="shared" si="168"/>
        <v>0</v>
      </c>
      <c r="L256" s="80">
        <f t="shared" si="169"/>
        <v>0</v>
      </c>
      <c r="M256" s="80">
        <f t="shared" si="170"/>
        <v>0</v>
      </c>
      <c r="N256" s="80">
        <f t="shared" si="171"/>
        <v>0</v>
      </c>
      <c r="O256" s="80">
        <f t="shared" si="172"/>
        <v>0</v>
      </c>
      <c r="P256" s="80">
        <f t="shared" si="173"/>
        <v>0</v>
      </c>
      <c r="Q256" s="80">
        <f t="shared" si="174"/>
        <v>0</v>
      </c>
      <c r="R256" s="80">
        <f t="shared" si="175"/>
        <v>0</v>
      </c>
      <c r="S256" s="80">
        <f t="shared" si="176"/>
        <v>0</v>
      </c>
      <c r="T256" s="80">
        <f t="shared" si="177"/>
        <v>0</v>
      </c>
      <c r="U256" s="80">
        <f t="shared" si="178"/>
        <v>0</v>
      </c>
      <c r="V256" s="80">
        <f t="shared" si="179"/>
        <v>0</v>
      </c>
      <c r="W256" s="80">
        <f t="shared" si="180"/>
        <v>0</v>
      </c>
      <c r="X256" s="80">
        <f t="shared" si="181"/>
        <v>0</v>
      </c>
      <c r="Y256" s="80">
        <f t="shared" si="182"/>
        <v>0</v>
      </c>
      <c r="Z256" s="80">
        <f t="shared" si="183"/>
        <v>0</v>
      </c>
      <c r="AA256" s="80">
        <f t="shared" si="184"/>
        <v>0</v>
      </c>
      <c r="AB256" s="80">
        <f t="shared" si="185"/>
        <v>0</v>
      </c>
      <c r="AC256" s="80">
        <f t="shared" ref="AC256:AC304" si="186">AC$227*$A230</f>
        <v>0</v>
      </c>
      <c r="AD256" s="80">
        <f>AD$227*$A229</f>
        <v>0</v>
      </c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S256" s="78"/>
      <c r="AT256" s="72"/>
      <c r="AU256" s="72"/>
      <c r="AV256" s="72"/>
      <c r="AW256" s="72"/>
      <c r="AX256" s="72"/>
      <c r="AY256" s="72"/>
      <c r="AZ256" s="72"/>
      <c r="BA256" s="72"/>
      <c r="BB256" s="79"/>
      <c r="BC256" s="79"/>
      <c r="BD256" s="72"/>
      <c r="BE256" s="72"/>
      <c r="BF256" s="72"/>
      <c r="BG256" s="72"/>
      <c r="BH256" s="72"/>
      <c r="BI256" s="72"/>
      <c r="BJ256" s="72"/>
      <c r="BK256" s="72"/>
      <c r="BL256" s="72"/>
      <c r="BM256" s="72"/>
      <c r="BN256" s="72"/>
      <c r="BO256" s="72"/>
      <c r="BP256" s="72"/>
      <c r="BQ256" s="72"/>
      <c r="BR256" s="72"/>
      <c r="BS256" s="72"/>
      <c r="CA256" s="72">
        <f t="shared" si="157"/>
        <v>0</v>
      </c>
    </row>
    <row r="257" spans="1:79">
      <c r="A257" s="148">
        <f t="shared" si="158"/>
        <v>0</v>
      </c>
      <c r="B257" s="72">
        <f t="shared" si="159"/>
        <v>29</v>
      </c>
      <c r="C257" s="144">
        <f t="shared" si="160"/>
        <v>0</v>
      </c>
      <c r="D257" s="76">
        <f t="shared" si="161"/>
        <v>0</v>
      </c>
      <c r="E257" s="80">
        <f t="shared" si="162"/>
        <v>0</v>
      </c>
      <c r="F257" s="80">
        <f t="shared" si="163"/>
        <v>0</v>
      </c>
      <c r="G257" s="80">
        <f t="shared" si="164"/>
        <v>0</v>
      </c>
      <c r="H257" s="80">
        <f t="shared" si="165"/>
        <v>0</v>
      </c>
      <c r="I257" s="76">
        <f t="shared" si="166"/>
        <v>0</v>
      </c>
      <c r="J257" s="80">
        <f t="shared" si="167"/>
        <v>0</v>
      </c>
      <c r="K257" s="80">
        <f t="shared" si="168"/>
        <v>0</v>
      </c>
      <c r="L257" s="80">
        <f t="shared" si="169"/>
        <v>0</v>
      </c>
      <c r="M257" s="80">
        <f t="shared" si="170"/>
        <v>0</v>
      </c>
      <c r="N257" s="80">
        <f t="shared" si="171"/>
        <v>0</v>
      </c>
      <c r="O257" s="80">
        <f t="shared" si="172"/>
        <v>0</v>
      </c>
      <c r="P257" s="80">
        <f t="shared" si="173"/>
        <v>0</v>
      </c>
      <c r="Q257" s="80">
        <f t="shared" si="174"/>
        <v>0</v>
      </c>
      <c r="R257" s="80">
        <f t="shared" si="175"/>
        <v>0</v>
      </c>
      <c r="S257" s="80">
        <f t="shared" si="176"/>
        <v>0</v>
      </c>
      <c r="T257" s="80">
        <f t="shared" si="177"/>
        <v>0</v>
      </c>
      <c r="U257" s="80">
        <f t="shared" si="178"/>
        <v>0</v>
      </c>
      <c r="V257" s="80">
        <f t="shared" si="179"/>
        <v>0</v>
      </c>
      <c r="W257" s="80">
        <f t="shared" si="180"/>
        <v>0</v>
      </c>
      <c r="X257" s="80">
        <f t="shared" si="181"/>
        <v>0</v>
      </c>
      <c r="Y257" s="80">
        <f t="shared" si="182"/>
        <v>0</v>
      </c>
      <c r="Z257" s="80">
        <f t="shared" si="183"/>
        <v>0</v>
      </c>
      <c r="AA257" s="80">
        <f t="shared" si="184"/>
        <v>0</v>
      </c>
      <c r="AB257" s="80">
        <f t="shared" si="185"/>
        <v>0</v>
      </c>
      <c r="AC257" s="80">
        <f t="shared" si="186"/>
        <v>0</v>
      </c>
      <c r="AD257" s="80">
        <f t="shared" ref="AD257:AD304" si="187">AD$227*$A230</f>
        <v>0</v>
      </c>
      <c r="AE257" s="80">
        <f>AE$227*$A229</f>
        <v>0</v>
      </c>
      <c r="AF257" s="80"/>
      <c r="AG257" s="80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S257" s="78"/>
      <c r="AT257" s="72"/>
      <c r="AU257" s="72"/>
      <c r="AV257" s="72"/>
      <c r="AW257" s="72"/>
      <c r="AX257" s="72"/>
      <c r="AY257" s="72"/>
      <c r="AZ257" s="72"/>
      <c r="BA257" s="72"/>
      <c r="BB257" s="79"/>
      <c r="BC257" s="79"/>
      <c r="BD257" s="72"/>
      <c r="BE257" s="72"/>
      <c r="BF257" s="72"/>
      <c r="BG257" s="72"/>
      <c r="BH257" s="72"/>
      <c r="BI257" s="72"/>
      <c r="BJ257" s="72"/>
      <c r="BK257" s="72"/>
      <c r="BL257" s="72"/>
      <c r="BM257" s="72"/>
      <c r="BN257" s="72"/>
      <c r="BO257" s="72"/>
      <c r="BP257" s="72"/>
      <c r="BQ257" s="72"/>
      <c r="BR257" s="72"/>
      <c r="BS257" s="72"/>
      <c r="CA257" s="72">
        <f t="shared" si="157"/>
        <v>0</v>
      </c>
    </row>
    <row r="258" spans="1:79">
      <c r="A258" s="148">
        <f t="shared" si="158"/>
        <v>0</v>
      </c>
      <c r="B258" s="72">
        <f t="shared" si="159"/>
        <v>30</v>
      </c>
      <c r="C258" s="144">
        <f t="shared" si="160"/>
        <v>0</v>
      </c>
      <c r="D258" s="76">
        <f t="shared" si="161"/>
        <v>0</v>
      </c>
      <c r="E258" s="80">
        <f t="shared" si="162"/>
        <v>0</v>
      </c>
      <c r="F258" s="80">
        <f t="shared" si="163"/>
        <v>0</v>
      </c>
      <c r="G258" s="80">
        <f t="shared" si="164"/>
        <v>0</v>
      </c>
      <c r="H258" s="80">
        <f t="shared" si="165"/>
        <v>0</v>
      </c>
      <c r="I258" s="76">
        <f t="shared" si="166"/>
        <v>0</v>
      </c>
      <c r="J258" s="80">
        <f t="shared" si="167"/>
        <v>0</v>
      </c>
      <c r="K258" s="80">
        <f t="shared" si="168"/>
        <v>0</v>
      </c>
      <c r="L258" s="80">
        <f t="shared" si="169"/>
        <v>0</v>
      </c>
      <c r="M258" s="80">
        <f t="shared" si="170"/>
        <v>0</v>
      </c>
      <c r="N258" s="80">
        <f t="shared" si="171"/>
        <v>0</v>
      </c>
      <c r="O258" s="80">
        <f t="shared" si="172"/>
        <v>0</v>
      </c>
      <c r="P258" s="80">
        <f t="shared" si="173"/>
        <v>0</v>
      </c>
      <c r="Q258" s="80">
        <f t="shared" si="174"/>
        <v>0</v>
      </c>
      <c r="R258" s="80">
        <f t="shared" si="175"/>
        <v>0</v>
      </c>
      <c r="S258" s="80">
        <f t="shared" si="176"/>
        <v>0</v>
      </c>
      <c r="T258" s="80">
        <f t="shared" si="177"/>
        <v>0</v>
      </c>
      <c r="U258" s="80">
        <f t="shared" si="178"/>
        <v>0</v>
      </c>
      <c r="V258" s="80">
        <f t="shared" si="179"/>
        <v>0</v>
      </c>
      <c r="W258" s="80">
        <f t="shared" si="180"/>
        <v>0</v>
      </c>
      <c r="X258" s="80">
        <f t="shared" si="181"/>
        <v>0</v>
      </c>
      <c r="Y258" s="80">
        <f t="shared" si="182"/>
        <v>0</v>
      </c>
      <c r="Z258" s="80">
        <f t="shared" si="183"/>
        <v>0</v>
      </c>
      <c r="AA258" s="80">
        <f t="shared" si="184"/>
        <v>0</v>
      </c>
      <c r="AB258" s="80">
        <f t="shared" si="185"/>
        <v>0</v>
      </c>
      <c r="AC258" s="80">
        <f t="shared" si="186"/>
        <v>0</v>
      </c>
      <c r="AD258" s="80">
        <f t="shared" si="187"/>
        <v>0</v>
      </c>
      <c r="AE258" s="80">
        <f t="shared" ref="AE258:AE304" si="188">AE$227*$A230</f>
        <v>0</v>
      </c>
      <c r="AF258" s="80">
        <f>AF$227*$A229</f>
        <v>0</v>
      </c>
      <c r="AG258" s="80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S258" s="78"/>
      <c r="AT258" s="72"/>
      <c r="AU258" s="72"/>
      <c r="AV258" s="72"/>
      <c r="AW258" s="72"/>
      <c r="AX258" s="72"/>
      <c r="AY258" s="72"/>
      <c r="AZ258" s="72"/>
      <c r="BA258" s="72"/>
      <c r="BB258" s="79"/>
      <c r="BC258" s="79"/>
      <c r="BD258" s="72"/>
      <c r="BE258" s="72"/>
      <c r="BF258" s="72"/>
      <c r="BG258" s="72"/>
      <c r="BH258" s="72"/>
      <c r="BI258" s="72"/>
      <c r="BJ258" s="72"/>
      <c r="BK258" s="72"/>
      <c r="BL258" s="72"/>
      <c r="BM258" s="72"/>
      <c r="BN258" s="72"/>
      <c r="BO258" s="72"/>
      <c r="BP258" s="72"/>
      <c r="BQ258" s="72"/>
      <c r="BR258" s="72"/>
      <c r="BS258" s="72"/>
      <c r="CA258" s="72">
        <f t="shared" si="157"/>
        <v>0</v>
      </c>
    </row>
    <row r="259" spans="1:79">
      <c r="A259" s="148">
        <f t="shared" si="158"/>
        <v>0</v>
      </c>
      <c r="B259" s="72">
        <f t="shared" si="159"/>
        <v>31</v>
      </c>
      <c r="C259" s="144">
        <f t="shared" si="160"/>
        <v>0</v>
      </c>
      <c r="D259" s="76">
        <f t="shared" si="161"/>
        <v>0</v>
      </c>
      <c r="E259" s="80">
        <f t="shared" si="162"/>
        <v>0</v>
      </c>
      <c r="F259" s="80">
        <f t="shared" si="163"/>
        <v>0</v>
      </c>
      <c r="G259" s="80">
        <f t="shared" si="164"/>
        <v>0</v>
      </c>
      <c r="H259" s="80">
        <f t="shared" si="165"/>
        <v>0</v>
      </c>
      <c r="I259" s="76">
        <f t="shared" si="166"/>
        <v>0</v>
      </c>
      <c r="J259" s="80">
        <f t="shared" si="167"/>
        <v>0</v>
      </c>
      <c r="K259" s="80">
        <f t="shared" si="168"/>
        <v>0</v>
      </c>
      <c r="L259" s="80">
        <f t="shared" si="169"/>
        <v>0</v>
      </c>
      <c r="M259" s="80">
        <f t="shared" si="170"/>
        <v>0</v>
      </c>
      <c r="N259" s="80">
        <f t="shared" si="171"/>
        <v>0</v>
      </c>
      <c r="O259" s="80">
        <f t="shared" si="172"/>
        <v>0</v>
      </c>
      <c r="P259" s="80">
        <f t="shared" si="173"/>
        <v>0</v>
      </c>
      <c r="Q259" s="80">
        <f t="shared" si="174"/>
        <v>0</v>
      </c>
      <c r="R259" s="80">
        <f t="shared" si="175"/>
        <v>0</v>
      </c>
      <c r="S259" s="80">
        <f t="shared" si="176"/>
        <v>0</v>
      </c>
      <c r="T259" s="80">
        <f t="shared" si="177"/>
        <v>0</v>
      </c>
      <c r="U259" s="80">
        <f t="shared" si="178"/>
        <v>0</v>
      </c>
      <c r="V259" s="80">
        <f t="shared" si="179"/>
        <v>0</v>
      </c>
      <c r="W259" s="80">
        <f t="shared" si="180"/>
        <v>0</v>
      </c>
      <c r="X259" s="80">
        <f t="shared" si="181"/>
        <v>0</v>
      </c>
      <c r="Y259" s="80">
        <f t="shared" si="182"/>
        <v>0</v>
      </c>
      <c r="Z259" s="80">
        <f t="shared" si="183"/>
        <v>0</v>
      </c>
      <c r="AA259" s="80">
        <f t="shared" si="184"/>
        <v>0</v>
      </c>
      <c r="AB259" s="80">
        <f t="shared" si="185"/>
        <v>0</v>
      </c>
      <c r="AC259" s="80">
        <f t="shared" si="186"/>
        <v>0</v>
      </c>
      <c r="AD259" s="80">
        <f t="shared" si="187"/>
        <v>0</v>
      </c>
      <c r="AE259" s="80">
        <f t="shared" si="188"/>
        <v>0</v>
      </c>
      <c r="AF259" s="80">
        <f t="shared" ref="AF259:AF304" si="189">AF$227*$A230</f>
        <v>0</v>
      </c>
      <c r="AG259" s="80">
        <f>AG$227*$A229</f>
        <v>0</v>
      </c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S259" s="78"/>
      <c r="AT259" s="72"/>
      <c r="AU259" s="72"/>
      <c r="AV259" s="72"/>
      <c r="AW259" s="72"/>
      <c r="AX259" s="72"/>
      <c r="AY259" s="72"/>
      <c r="AZ259" s="72"/>
      <c r="BA259" s="72"/>
      <c r="BB259" s="79"/>
      <c r="BC259" s="79"/>
      <c r="BD259" s="72"/>
      <c r="BE259" s="72"/>
      <c r="BF259" s="72"/>
      <c r="BG259" s="72"/>
      <c r="BH259" s="72"/>
      <c r="BI259" s="72"/>
      <c r="BJ259" s="72"/>
      <c r="BK259" s="72"/>
      <c r="BL259" s="72"/>
      <c r="BM259" s="72"/>
      <c r="BN259" s="72"/>
      <c r="BO259" s="72"/>
      <c r="BP259" s="72"/>
      <c r="BQ259" s="72"/>
      <c r="BR259" s="72"/>
      <c r="BS259" s="72"/>
      <c r="CA259" s="72">
        <f t="shared" si="157"/>
        <v>0</v>
      </c>
    </row>
    <row r="260" spans="1:79">
      <c r="A260" s="148">
        <f t="shared" si="158"/>
        <v>0</v>
      </c>
      <c r="B260" s="72">
        <f t="shared" si="159"/>
        <v>32</v>
      </c>
      <c r="C260" s="144">
        <f t="shared" si="160"/>
        <v>0</v>
      </c>
      <c r="D260" s="76">
        <f t="shared" si="161"/>
        <v>0</v>
      </c>
      <c r="E260" s="80">
        <f t="shared" si="162"/>
        <v>0</v>
      </c>
      <c r="F260" s="80">
        <f t="shared" si="163"/>
        <v>0</v>
      </c>
      <c r="G260" s="80">
        <f t="shared" si="164"/>
        <v>0</v>
      </c>
      <c r="H260" s="80">
        <f t="shared" si="165"/>
        <v>0</v>
      </c>
      <c r="I260" s="76">
        <f t="shared" si="166"/>
        <v>0</v>
      </c>
      <c r="J260" s="80">
        <f t="shared" si="167"/>
        <v>0</v>
      </c>
      <c r="K260" s="80">
        <f t="shared" si="168"/>
        <v>0</v>
      </c>
      <c r="L260" s="80">
        <f t="shared" si="169"/>
        <v>0</v>
      </c>
      <c r="M260" s="80">
        <f t="shared" si="170"/>
        <v>0</v>
      </c>
      <c r="N260" s="80">
        <f t="shared" si="171"/>
        <v>0</v>
      </c>
      <c r="O260" s="80">
        <f t="shared" si="172"/>
        <v>0</v>
      </c>
      <c r="P260" s="80">
        <f t="shared" si="173"/>
        <v>0</v>
      </c>
      <c r="Q260" s="80">
        <f t="shared" si="174"/>
        <v>0</v>
      </c>
      <c r="R260" s="80">
        <f t="shared" si="175"/>
        <v>0</v>
      </c>
      <c r="S260" s="80">
        <f t="shared" si="176"/>
        <v>0</v>
      </c>
      <c r="T260" s="80">
        <f t="shared" si="177"/>
        <v>0</v>
      </c>
      <c r="U260" s="80">
        <f t="shared" si="178"/>
        <v>0</v>
      </c>
      <c r="V260" s="80">
        <f t="shared" si="179"/>
        <v>0</v>
      </c>
      <c r="W260" s="80">
        <f t="shared" si="180"/>
        <v>0</v>
      </c>
      <c r="X260" s="80">
        <f t="shared" si="181"/>
        <v>0</v>
      </c>
      <c r="Y260" s="80">
        <f t="shared" si="182"/>
        <v>0</v>
      </c>
      <c r="Z260" s="80">
        <f t="shared" si="183"/>
        <v>0</v>
      </c>
      <c r="AA260" s="80">
        <f t="shared" si="184"/>
        <v>0</v>
      </c>
      <c r="AB260" s="80">
        <f t="shared" si="185"/>
        <v>0</v>
      </c>
      <c r="AC260" s="80">
        <f t="shared" si="186"/>
        <v>0</v>
      </c>
      <c r="AD260" s="80">
        <f t="shared" si="187"/>
        <v>0</v>
      </c>
      <c r="AE260" s="80">
        <f t="shared" si="188"/>
        <v>0</v>
      </c>
      <c r="AF260" s="80">
        <f t="shared" si="189"/>
        <v>0</v>
      </c>
      <c r="AG260" s="80">
        <f t="shared" ref="AG260:AG304" si="190">AG$227*$A230</f>
        <v>0</v>
      </c>
      <c r="AH260" s="80">
        <f>AH$227*$A229</f>
        <v>0</v>
      </c>
      <c r="AI260" s="80"/>
      <c r="AJ260" s="80"/>
      <c r="AK260" s="80"/>
      <c r="AL260" s="80"/>
      <c r="AM260" s="80"/>
      <c r="AN260" s="80"/>
      <c r="AO260" s="80"/>
      <c r="AP260" s="80"/>
      <c r="AQ260" s="80"/>
      <c r="AS260" s="78"/>
      <c r="AT260" s="72"/>
      <c r="AU260" s="72"/>
      <c r="AV260" s="72"/>
      <c r="AW260" s="72"/>
      <c r="AX260" s="72"/>
      <c r="AY260" s="72"/>
      <c r="AZ260" s="72"/>
      <c r="BA260" s="72"/>
      <c r="BB260" s="79"/>
      <c r="BC260" s="79"/>
      <c r="BD260" s="72"/>
      <c r="BE260" s="72"/>
      <c r="BF260" s="72"/>
      <c r="BG260" s="72"/>
      <c r="BH260" s="72"/>
      <c r="BI260" s="72"/>
      <c r="BJ260" s="72"/>
      <c r="BK260" s="72"/>
      <c r="BL260" s="72"/>
      <c r="BM260" s="72"/>
      <c r="BN260" s="72"/>
      <c r="BO260" s="72"/>
      <c r="BP260" s="72"/>
      <c r="BQ260" s="72"/>
      <c r="BR260" s="72"/>
      <c r="BS260" s="72"/>
      <c r="CA260" s="72">
        <f t="shared" si="157"/>
        <v>0</v>
      </c>
    </row>
    <row r="261" spans="1:79">
      <c r="A261" s="148">
        <f t="shared" si="158"/>
        <v>0</v>
      </c>
      <c r="B261" s="72">
        <f t="shared" si="159"/>
        <v>33</v>
      </c>
      <c r="C261" s="144">
        <f t="shared" si="160"/>
        <v>0</v>
      </c>
      <c r="D261" s="76">
        <f t="shared" si="161"/>
        <v>0</v>
      </c>
      <c r="E261" s="80">
        <f t="shared" si="162"/>
        <v>0</v>
      </c>
      <c r="F261" s="80">
        <f t="shared" si="163"/>
        <v>0</v>
      </c>
      <c r="G261" s="80">
        <f t="shared" si="164"/>
        <v>0</v>
      </c>
      <c r="H261" s="80">
        <f t="shared" si="165"/>
        <v>0</v>
      </c>
      <c r="I261" s="76">
        <f t="shared" si="166"/>
        <v>0</v>
      </c>
      <c r="J261" s="80">
        <f t="shared" si="167"/>
        <v>0</v>
      </c>
      <c r="K261" s="80">
        <f t="shared" si="168"/>
        <v>0</v>
      </c>
      <c r="L261" s="80">
        <f t="shared" si="169"/>
        <v>0</v>
      </c>
      <c r="M261" s="80">
        <f t="shared" si="170"/>
        <v>0</v>
      </c>
      <c r="N261" s="80">
        <f t="shared" si="171"/>
        <v>0</v>
      </c>
      <c r="O261" s="80">
        <f t="shared" si="172"/>
        <v>0</v>
      </c>
      <c r="P261" s="80">
        <f t="shared" si="173"/>
        <v>0</v>
      </c>
      <c r="Q261" s="80">
        <f t="shared" si="174"/>
        <v>0</v>
      </c>
      <c r="R261" s="80">
        <f t="shared" si="175"/>
        <v>0</v>
      </c>
      <c r="S261" s="80">
        <f t="shared" si="176"/>
        <v>0</v>
      </c>
      <c r="T261" s="80">
        <f t="shared" si="177"/>
        <v>0</v>
      </c>
      <c r="U261" s="80">
        <f t="shared" si="178"/>
        <v>0</v>
      </c>
      <c r="V261" s="80">
        <f t="shared" si="179"/>
        <v>0</v>
      </c>
      <c r="W261" s="80">
        <f t="shared" si="180"/>
        <v>0</v>
      </c>
      <c r="X261" s="80">
        <f t="shared" si="181"/>
        <v>0</v>
      </c>
      <c r="Y261" s="80">
        <f t="shared" si="182"/>
        <v>0</v>
      </c>
      <c r="Z261" s="80">
        <f t="shared" si="183"/>
        <v>0</v>
      </c>
      <c r="AA261" s="80">
        <f t="shared" si="184"/>
        <v>0</v>
      </c>
      <c r="AB261" s="80">
        <f t="shared" si="185"/>
        <v>0</v>
      </c>
      <c r="AC261" s="80">
        <f t="shared" si="186"/>
        <v>0</v>
      </c>
      <c r="AD261" s="80">
        <f t="shared" si="187"/>
        <v>0</v>
      </c>
      <c r="AE261" s="80">
        <f t="shared" si="188"/>
        <v>0</v>
      </c>
      <c r="AF261" s="80">
        <f t="shared" si="189"/>
        <v>0</v>
      </c>
      <c r="AG261" s="80">
        <f t="shared" si="190"/>
        <v>0</v>
      </c>
      <c r="AH261" s="80">
        <f t="shared" ref="AH261:AH304" si="191">AH$227*$A230</f>
        <v>0</v>
      </c>
      <c r="AI261" s="80">
        <f>AI$227*$A229</f>
        <v>0</v>
      </c>
      <c r="AJ261" s="80"/>
      <c r="AK261" s="80"/>
      <c r="AL261" s="80"/>
      <c r="AM261" s="80"/>
      <c r="AN261" s="80"/>
      <c r="AO261" s="80"/>
      <c r="AP261" s="80"/>
      <c r="AQ261" s="80"/>
      <c r="AS261" s="78"/>
      <c r="AT261" s="72"/>
      <c r="AU261" s="72"/>
      <c r="AV261" s="72"/>
      <c r="AW261" s="72"/>
      <c r="AX261" s="72"/>
      <c r="AY261" s="72"/>
      <c r="AZ261" s="72"/>
      <c r="BA261" s="72"/>
      <c r="BB261" s="79"/>
      <c r="BC261" s="79"/>
      <c r="BD261" s="72"/>
      <c r="BE261" s="72"/>
      <c r="BF261" s="72"/>
      <c r="BG261" s="72"/>
      <c r="BH261" s="72"/>
      <c r="BI261" s="72"/>
      <c r="BJ261" s="72"/>
      <c r="BK261" s="72"/>
      <c r="BL261" s="72"/>
      <c r="BM261" s="72"/>
      <c r="BN261" s="72"/>
      <c r="BO261" s="72"/>
      <c r="BP261" s="72"/>
      <c r="BQ261" s="72"/>
      <c r="BR261" s="72"/>
      <c r="BS261" s="72"/>
      <c r="CA261" s="72">
        <f t="shared" si="157"/>
        <v>0</v>
      </c>
    </row>
    <row r="262" spans="1:79">
      <c r="A262" s="148">
        <f t="shared" si="158"/>
        <v>0</v>
      </c>
      <c r="B262" s="72">
        <f t="shared" si="159"/>
        <v>34</v>
      </c>
      <c r="C262" s="144">
        <f t="shared" si="160"/>
        <v>0</v>
      </c>
      <c r="D262" s="76">
        <f t="shared" si="161"/>
        <v>0</v>
      </c>
      <c r="E262" s="80">
        <f t="shared" si="162"/>
        <v>0</v>
      </c>
      <c r="F262" s="80">
        <f t="shared" si="163"/>
        <v>0</v>
      </c>
      <c r="G262" s="80">
        <f t="shared" si="164"/>
        <v>0</v>
      </c>
      <c r="H262" s="80">
        <f t="shared" si="165"/>
        <v>0</v>
      </c>
      <c r="I262" s="76">
        <f t="shared" si="166"/>
        <v>0</v>
      </c>
      <c r="J262" s="80">
        <f t="shared" si="167"/>
        <v>0</v>
      </c>
      <c r="K262" s="80">
        <f t="shared" si="168"/>
        <v>0</v>
      </c>
      <c r="L262" s="80">
        <f t="shared" si="169"/>
        <v>0</v>
      </c>
      <c r="M262" s="80">
        <f t="shared" si="170"/>
        <v>0</v>
      </c>
      <c r="N262" s="80">
        <f t="shared" si="171"/>
        <v>0</v>
      </c>
      <c r="O262" s="80">
        <f t="shared" si="172"/>
        <v>0</v>
      </c>
      <c r="P262" s="80">
        <f t="shared" si="173"/>
        <v>0</v>
      </c>
      <c r="Q262" s="80">
        <f t="shared" si="174"/>
        <v>0</v>
      </c>
      <c r="R262" s="80">
        <f t="shared" si="175"/>
        <v>0</v>
      </c>
      <c r="S262" s="80">
        <f t="shared" si="176"/>
        <v>0</v>
      </c>
      <c r="T262" s="80">
        <f t="shared" si="177"/>
        <v>0</v>
      </c>
      <c r="U262" s="80">
        <f t="shared" si="178"/>
        <v>0</v>
      </c>
      <c r="V262" s="80">
        <f t="shared" si="179"/>
        <v>0</v>
      </c>
      <c r="W262" s="80">
        <f t="shared" si="180"/>
        <v>0</v>
      </c>
      <c r="X262" s="80">
        <f t="shared" si="181"/>
        <v>0</v>
      </c>
      <c r="Y262" s="80">
        <f t="shared" si="182"/>
        <v>0</v>
      </c>
      <c r="Z262" s="80">
        <f t="shared" si="183"/>
        <v>0</v>
      </c>
      <c r="AA262" s="80">
        <f t="shared" si="184"/>
        <v>0</v>
      </c>
      <c r="AB262" s="80">
        <f t="shared" si="185"/>
        <v>0</v>
      </c>
      <c r="AC262" s="80">
        <f t="shared" si="186"/>
        <v>0</v>
      </c>
      <c r="AD262" s="80">
        <f t="shared" si="187"/>
        <v>0</v>
      </c>
      <c r="AE262" s="80">
        <f t="shared" si="188"/>
        <v>0</v>
      </c>
      <c r="AF262" s="80">
        <f t="shared" si="189"/>
        <v>0</v>
      </c>
      <c r="AG262" s="80">
        <f t="shared" si="190"/>
        <v>0</v>
      </c>
      <c r="AH262" s="80">
        <f t="shared" si="191"/>
        <v>0</v>
      </c>
      <c r="AI262" s="80">
        <f t="shared" ref="AI262:AI304" si="192">AI$227*$A230</f>
        <v>0</v>
      </c>
      <c r="AJ262" s="80">
        <f>AJ$227*$A229</f>
        <v>0</v>
      </c>
      <c r="AK262" s="80"/>
      <c r="AL262" s="80"/>
      <c r="AM262" s="80"/>
      <c r="AN262" s="80"/>
      <c r="AO262" s="80"/>
      <c r="AP262" s="80"/>
      <c r="AQ262" s="80"/>
      <c r="AS262" s="78"/>
      <c r="AT262" s="72"/>
      <c r="AU262" s="72"/>
      <c r="AV262" s="72"/>
      <c r="AW262" s="72"/>
      <c r="AX262" s="72"/>
      <c r="AY262" s="72"/>
      <c r="AZ262" s="72"/>
      <c r="BA262" s="72"/>
      <c r="BB262" s="79"/>
      <c r="BC262" s="79"/>
      <c r="BD262" s="72"/>
      <c r="BE262" s="72"/>
      <c r="BF262" s="72"/>
      <c r="BG262" s="72"/>
      <c r="BH262" s="72"/>
      <c r="BI262" s="72"/>
      <c r="BJ262" s="72"/>
      <c r="BK262" s="72"/>
      <c r="BL262" s="72"/>
      <c r="BM262" s="72"/>
      <c r="BN262" s="72"/>
      <c r="BO262" s="72"/>
      <c r="BP262" s="72"/>
      <c r="BQ262" s="72"/>
      <c r="BR262" s="72"/>
      <c r="BS262" s="72"/>
      <c r="CA262" s="72">
        <f t="shared" si="157"/>
        <v>0</v>
      </c>
    </row>
    <row r="263" spans="1:79">
      <c r="A263" s="148">
        <f t="shared" si="158"/>
        <v>0</v>
      </c>
      <c r="B263" s="72">
        <f t="shared" si="159"/>
        <v>35</v>
      </c>
      <c r="C263" s="144">
        <f t="shared" si="160"/>
        <v>0</v>
      </c>
      <c r="D263" s="76">
        <f t="shared" si="161"/>
        <v>0</v>
      </c>
      <c r="E263" s="80">
        <f t="shared" si="162"/>
        <v>0</v>
      </c>
      <c r="F263" s="80">
        <f t="shared" si="163"/>
        <v>0</v>
      </c>
      <c r="G263" s="80">
        <f t="shared" si="164"/>
        <v>0</v>
      </c>
      <c r="H263" s="80">
        <f t="shared" si="165"/>
        <v>0</v>
      </c>
      <c r="I263" s="76">
        <f t="shared" si="166"/>
        <v>0</v>
      </c>
      <c r="J263" s="80">
        <f t="shared" si="167"/>
        <v>0</v>
      </c>
      <c r="K263" s="80">
        <f t="shared" si="168"/>
        <v>0</v>
      </c>
      <c r="L263" s="80">
        <f t="shared" si="169"/>
        <v>0</v>
      </c>
      <c r="M263" s="80">
        <f t="shared" si="170"/>
        <v>0</v>
      </c>
      <c r="N263" s="80">
        <f t="shared" si="171"/>
        <v>0</v>
      </c>
      <c r="O263" s="80">
        <f t="shared" si="172"/>
        <v>0</v>
      </c>
      <c r="P263" s="80">
        <f t="shared" si="173"/>
        <v>0</v>
      </c>
      <c r="Q263" s="80">
        <f t="shared" si="174"/>
        <v>0</v>
      </c>
      <c r="R263" s="80">
        <f t="shared" si="175"/>
        <v>0</v>
      </c>
      <c r="S263" s="80">
        <f t="shared" si="176"/>
        <v>0</v>
      </c>
      <c r="T263" s="80">
        <f t="shared" si="177"/>
        <v>0</v>
      </c>
      <c r="U263" s="80">
        <f t="shared" si="178"/>
        <v>0</v>
      </c>
      <c r="V263" s="80">
        <f t="shared" si="179"/>
        <v>0</v>
      </c>
      <c r="W263" s="80">
        <f t="shared" si="180"/>
        <v>0</v>
      </c>
      <c r="X263" s="80">
        <f t="shared" si="181"/>
        <v>0</v>
      </c>
      <c r="Y263" s="80">
        <f t="shared" si="182"/>
        <v>0</v>
      </c>
      <c r="Z263" s="80">
        <f t="shared" si="183"/>
        <v>0</v>
      </c>
      <c r="AA263" s="80">
        <f t="shared" si="184"/>
        <v>0</v>
      </c>
      <c r="AB263" s="80">
        <f t="shared" si="185"/>
        <v>0</v>
      </c>
      <c r="AC263" s="80">
        <f t="shared" si="186"/>
        <v>0</v>
      </c>
      <c r="AD263" s="80">
        <f t="shared" si="187"/>
        <v>0</v>
      </c>
      <c r="AE263" s="80">
        <f t="shared" si="188"/>
        <v>0</v>
      </c>
      <c r="AF263" s="80">
        <f t="shared" si="189"/>
        <v>0</v>
      </c>
      <c r="AG263" s="80">
        <f t="shared" si="190"/>
        <v>0</v>
      </c>
      <c r="AH263" s="80">
        <f t="shared" si="191"/>
        <v>0</v>
      </c>
      <c r="AI263" s="80">
        <f t="shared" si="192"/>
        <v>0</v>
      </c>
      <c r="AJ263" s="80">
        <f t="shared" ref="AJ263:AJ304" si="193">AJ$227*$A230</f>
        <v>0</v>
      </c>
      <c r="AK263" s="80">
        <f>AK$227*$A229</f>
        <v>0</v>
      </c>
      <c r="AL263" s="80"/>
      <c r="AM263" s="80"/>
      <c r="AN263" s="80"/>
      <c r="AO263" s="80"/>
      <c r="AP263" s="80"/>
      <c r="AQ263" s="80"/>
      <c r="AS263" s="78"/>
      <c r="AT263" s="72"/>
      <c r="AU263" s="72"/>
      <c r="AV263" s="72"/>
      <c r="AW263" s="72"/>
      <c r="AX263" s="72"/>
      <c r="AY263" s="72"/>
      <c r="AZ263" s="72"/>
      <c r="BA263" s="72"/>
      <c r="BB263" s="79"/>
      <c r="BC263" s="79"/>
      <c r="BD263" s="72"/>
      <c r="BE263" s="72"/>
      <c r="BF263" s="72"/>
      <c r="BG263" s="72"/>
      <c r="BH263" s="72"/>
      <c r="BI263" s="72"/>
      <c r="BJ263" s="72"/>
      <c r="BK263" s="72"/>
      <c r="BL263" s="72"/>
      <c r="BM263" s="72"/>
      <c r="BN263" s="72"/>
      <c r="BO263" s="72"/>
      <c r="BP263" s="72"/>
      <c r="BQ263" s="72"/>
      <c r="BR263" s="72"/>
      <c r="BS263" s="72"/>
      <c r="CA263" s="72">
        <f t="shared" si="157"/>
        <v>0</v>
      </c>
    </row>
    <row r="264" spans="1:79">
      <c r="A264" s="148">
        <f t="shared" si="158"/>
        <v>0</v>
      </c>
      <c r="B264" s="72">
        <f t="shared" si="159"/>
        <v>36</v>
      </c>
      <c r="C264" s="144">
        <f t="shared" si="160"/>
        <v>0</v>
      </c>
      <c r="D264" s="76">
        <f t="shared" si="161"/>
        <v>0</v>
      </c>
      <c r="E264" s="80">
        <f t="shared" si="162"/>
        <v>0</v>
      </c>
      <c r="F264" s="80">
        <f t="shared" si="163"/>
        <v>0</v>
      </c>
      <c r="G264" s="80">
        <f t="shared" si="164"/>
        <v>0</v>
      </c>
      <c r="H264" s="80">
        <f t="shared" si="165"/>
        <v>0</v>
      </c>
      <c r="I264" s="76">
        <f t="shared" si="166"/>
        <v>0</v>
      </c>
      <c r="J264" s="80">
        <f t="shared" si="167"/>
        <v>0</v>
      </c>
      <c r="K264" s="80">
        <f t="shared" si="168"/>
        <v>0</v>
      </c>
      <c r="L264" s="80">
        <f t="shared" si="169"/>
        <v>0</v>
      </c>
      <c r="M264" s="80">
        <f t="shared" si="170"/>
        <v>0</v>
      </c>
      <c r="N264" s="80">
        <f t="shared" si="171"/>
        <v>0</v>
      </c>
      <c r="O264" s="80">
        <f t="shared" si="172"/>
        <v>0</v>
      </c>
      <c r="P264" s="80">
        <f t="shared" si="173"/>
        <v>0</v>
      </c>
      <c r="Q264" s="80">
        <f t="shared" si="174"/>
        <v>0</v>
      </c>
      <c r="R264" s="80">
        <f t="shared" si="175"/>
        <v>0</v>
      </c>
      <c r="S264" s="80">
        <f t="shared" si="176"/>
        <v>0</v>
      </c>
      <c r="T264" s="80">
        <f t="shared" si="177"/>
        <v>0</v>
      </c>
      <c r="U264" s="80">
        <f t="shared" si="178"/>
        <v>0</v>
      </c>
      <c r="V264" s="80">
        <f t="shared" si="179"/>
        <v>0</v>
      </c>
      <c r="W264" s="80">
        <f t="shared" si="180"/>
        <v>0</v>
      </c>
      <c r="X264" s="80">
        <f t="shared" si="181"/>
        <v>0</v>
      </c>
      <c r="Y264" s="80">
        <f t="shared" si="182"/>
        <v>0</v>
      </c>
      <c r="Z264" s="80">
        <f t="shared" si="183"/>
        <v>0</v>
      </c>
      <c r="AA264" s="80">
        <f t="shared" si="184"/>
        <v>0</v>
      </c>
      <c r="AB264" s="80">
        <f t="shared" si="185"/>
        <v>0</v>
      </c>
      <c r="AC264" s="80">
        <f t="shared" si="186"/>
        <v>0</v>
      </c>
      <c r="AD264" s="80">
        <f t="shared" si="187"/>
        <v>0</v>
      </c>
      <c r="AE264" s="80">
        <f t="shared" si="188"/>
        <v>0</v>
      </c>
      <c r="AF264" s="80">
        <f t="shared" si="189"/>
        <v>0</v>
      </c>
      <c r="AG264" s="80">
        <f t="shared" si="190"/>
        <v>0</v>
      </c>
      <c r="AH264" s="80">
        <f t="shared" si="191"/>
        <v>0</v>
      </c>
      <c r="AI264" s="80">
        <f t="shared" si="192"/>
        <v>0</v>
      </c>
      <c r="AJ264" s="80">
        <f t="shared" si="193"/>
        <v>0</v>
      </c>
      <c r="AK264" s="80">
        <f t="shared" ref="AK264:AK304" si="194">AK$227*$A230</f>
        <v>0</v>
      </c>
      <c r="AL264" s="80">
        <f>AL$227*$A229</f>
        <v>0</v>
      </c>
      <c r="AM264" s="80"/>
      <c r="AN264" s="80"/>
      <c r="AO264" s="80"/>
      <c r="AP264" s="80"/>
      <c r="AQ264" s="80"/>
      <c r="AS264" s="78"/>
      <c r="AT264" s="72"/>
      <c r="AU264" s="72"/>
      <c r="AV264" s="72"/>
      <c r="AW264" s="72"/>
      <c r="AX264" s="72"/>
      <c r="AY264" s="72"/>
      <c r="AZ264" s="72"/>
      <c r="BA264" s="72"/>
      <c r="BB264" s="79"/>
      <c r="BC264" s="79"/>
      <c r="BD264" s="72"/>
      <c r="BE264" s="72"/>
      <c r="BF264" s="72"/>
      <c r="BG264" s="72"/>
      <c r="BH264" s="72"/>
      <c r="BI264" s="72"/>
      <c r="BJ264" s="72"/>
      <c r="BK264" s="72"/>
      <c r="BL264" s="72"/>
      <c r="BM264" s="72"/>
      <c r="BN264" s="72"/>
      <c r="BO264" s="72"/>
      <c r="BP264" s="72"/>
      <c r="BQ264" s="72"/>
      <c r="BR264" s="72"/>
      <c r="BS264" s="72"/>
      <c r="CA264" s="72">
        <f t="shared" si="157"/>
        <v>0</v>
      </c>
    </row>
    <row r="265" spans="1:79">
      <c r="A265" s="148">
        <f t="shared" si="158"/>
        <v>0</v>
      </c>
      <c r="B265" s="72">
        <f t="shared" si="159"/>
        <v>37</v>
      </c>
      <c r="C265" s="144">
        <f t="shared" si="160"/>
        <v>0</v>
      </c>
      <c r="D265" s="76">
        <f t="shared" si="161"/>
        <v>0</v>
      </c>
      <c r="E265" s="80">
        <f t="shared" si="162"/>
        <v>0</v>
      </c>
      <c r="F265" s="80">
        <f t="shared" si="163"/>
        <v>0</v>
      </c>
      <c r="G265" s="80">
        <f t="shared" si="164"/>
        <v>0</v>
      </c>
      <c r="H265" s="80">
        <f t="shared" si="165"/>
        <v>0</v>
      </c>
      <c r="I265" s="76">
        <f t="shared" si="166"/>
        <v>0</v>
      </c>
      <c r="J265" s="80">
        <f t="shared" si="167"/>
        <v>0</v>
      </c>
      <c r="K265" s="80">
        <f t="shared" si="168"/>
        <v>0</v>
      </c>
      <c r="L265" s="80">
        <f t="shared" si="169"/>
        <v>0</v>
      </c>
      <c r="M265" s="80">
        <f t="shared" si="170"/>
        <v>0</v>
      </c>
      <c r="N265" s="80">
        <f t="shared" si="171"/>
        <v>0</v>
      </c>
      <c r="O265" s="80">
        <f t="shared" si="172"/>
        <v>0</v>
      </c>
      <c r="P265" s="80">
        <f t="shared" si="173"/>
        <v>0</v>
      </c>
      <c r="Q265" s="80">
        <f t="shared" si="174"/>
        <v>0</v>
      </c>
      <c r="R265" s="80">
        <f t="shared" si="175"/>
        <v>0</v>
      </c>
      <c r="S265" s="80">
        <f t="shared" si="176"/>
        <v>0</v>
      </c>
      <c r="T265" s="80">
        <f t="shared" si="177"/>
        <v>0</v>
      </c>
      <c r="U265" s="80">
        <f t="shared" si="178"/>
        <v>0</v>
      </c>
      <c r="V265" s="80">
        <f t="shared" si="179"/>
        <v>0</v>
      </c>
      <c r="W265" s="80">
        <f t="shared" si="180"/>
        <v>0</v>
      </c>
      <c r="X265" s="80">
        <f t="shared" si="181"/>
        <v>0</v>
      </c>
      <c r="Y265" s="80">
        <f t="shared" si="182"/>
        <v>0</v>
      </c>
      <c r="Z265" s="80">
        <f t="shared" si="183"/>
        <v>0</v>
      </c>
      <c r="AA265" s="80">
        <f t="shared" si="184"/>
        <v>0</v>
      </c>
      <c r="AB265" s="80">
        <f t="shared" si="185"/>
        <v>0</v>
      </c>
      <c r="AC265" s="80">
        <f t="shared" si="186"/>
        <v>0</v>
      </c>
      <c r="AD265" s="80">
        <f t="shared" si="187"/>
        <v>0</v>
      </c>
      <c r="AE265" s="80">
        <f t="shared" si="188"/>
        <v>0</v>
      </c>
      <c r="AF265" s="80">
        <f t="shared" si="189"/>
        <v>0</v>
      </c>
      <c r="AG265" s="80">
        <f t="shared" si="190"/>
        <v>0</v>
      </c>
      <c r="AH265" s="80">
        <f t="shared" si="191"/>
        <v>0</v>
      </c>
      <c r="AI265" s="80">
        <f t="shared" si="192"/>
        <v>0</v>
      </c>
      <c r="AJ265" s="80">
        <f t="shared" si="193"/>
        <v>0</v>
      </c>
      <c r="AK265" s="80">
        <f t="shared" si="194"/>
        <v>0</v>
      </c>
      <c r="AL265" s="80">
        <f t="shared" ref="AL265:AL304" si="195">AL$227*$A230</f>
        <v>0</v>
      </c>
      <c r="AM265" s="80">
        <f>AM$227*$A229</f>
        <v>0</v>
      </c>
      <c r="AN265" s="80"/>
      <c r="AO265" s="80"/>
      <c r="AP265" s="80"/>
      <c r="AQ265" s="80"/>
      <c r="AS265" s="78"/>
      <c r="AT265" s="72"/>
      <c r="AU265" s="72"/>
      <c r="AV265" s="72"/>
      <c r="AW265" s="72"/>
      <c r="AX265" s="72"/>
      <c r="AY265" s="72"/>
      <c r="AZ265" s="72"/>
      <c r="BA265" s="72"/>
      <c r="BB265" s="79"/>
      <c r="BC265" s="79"/>
      <c r="BD265" s="72"/>
      <c r="BE265" s="72"/>
      <c r="BF265" s="72"/>
      <c r="BG265" s="72"/>
      <c r="BH265" s="72"/>
      <c r="BI265" s="72"/>
      <c r="BJ265" s="72"/>
      <c r="BK265" s="72"/>
      <c r="BL265" s="72"/>
      <c r="BM265" s="72"/>
      <c r="BN265" s="72"/>
      <c r="BO265" s="72"/>
      <c r="BP265" s="72"/>
      <c r="BQ265" s="72"/>
      <c r="BR265" s="72"/>
      <c r="BS265" s="72"/>
      <c r="CA265" s="72">
        <f t="shared" si="157"/>
        <v>0</v>
      </c>
    </row>
    <row r="266" spans="1:79">
      <c r="A266" s="148">
        <f t="shared" si="158"/>
        <v>0</v>
      </c>
      <c r="B266" s="72">
        <f t="shared" si="159"/>
        <v>38</v>
      </c>
      <c r="C266" s="144">
        <f t="shared" si="160"/>
        <v>0</v>
      </c>
      <c r="D266" s="76">
        <f t="shared" si="161"/>
        <v>0</v>
      </c>
      <c r="E266" s="80">
        <f t="shared" si="162"/>
        <v>0</v>
      </c>
      <c r="F266" s="80">
        <f t="shared" si="163"/>
        <v>0</v>
      </c>
      <c r="G266" s="80">
        <f t="shared" si="164"/>
        <v>0</v>
      </c>
      <c r="H266" s="80">
        <f t="shared" si="165"/>
        <v>0</v>
      </c>
      <c r="I266" s="76">
        <f t="shared" si="166"/>
        <v>0</v>
      </c>
      <c r="J266" s="80">
        <f t="shared" si="167"/>
        <v>0</v>
      </c>
      <c r="K266" s="80">
        <f t="shared" si="168"/>
        <v>0</v>
      </c>
      <c r="L266" s="80">
        <f t="shared" si="169"/>
        <v>0</v>
      </c>
      <c r="M266" s="80">
        <f t="shared" si="170"/>
        <v>0</v>
      </c>
      <c r="N266" s="80">
        <f t="shared" si="171"/>
        <v>0</v>
      </c>
      <c r="O266" s="80">
        <f t="shared" si="172"/>
        <v>0</v>
      </c>
      <c r="P266" s="80">
        <f t="shared" si="173"/>
        <v>0</v>
      </c>
      <c r="Q266" s="80">
        <f t="shared" si="174"/>
        <v>0</v>
      </c>
      <c r="R266" s="80">
        <f t="shared" si="175"/>
        <v>0</v>
      </c>
      <c r="S266" s="80">
        <f t="shared" si="176"/>
        <v>0</v>
      </c>
      <c r="T266" s="80">
        <f t="shared" si="177"/>
        <v>0</v>
      </c>
      <c r="U266" s="80">
        <f t="shared" si="178"/>
        <v>0</v>
      </c>
      <c r="V266" s="80">
        <f t="shared" si="179"/>
        <v>0</v>
      </c>
      <c r="W266" s="80">
        <f t="shared" si="180"/>
        <v>0</v>
      </c>
      <c r="X266" s="80">
        <f t="shared" si="181"/>
        <v>0</v>
      </c>
      <c r="Y266" s="80">
        <f t="shared" si="182"/>
        <v>0</v>
      </c>
      <c r="Z266" s="80">
        <f t="shared" si="183"/>
        <v>0</v>
      </c>
      <c r="AA266" s="80">
        <f t="shared" si="184"/>
        <v>0</v>
      </c>
      <c r="AB266" s="80">
        <f t="shared" si="185"/>
        <v>0</v>
      </c>
      <c r="AC266" s="80">
        <f t="shared" si="186"/>
        <v>0</v>
      </c>
      <c r="AD266" s="80">
        <f t="shared" si="187"/>
        <v>0</v>
      </c>
      <c r="AE266" s="80">
        <f t="shared" si="188"/>
        <v>0</v>
      </c>
      <c r="AF266" s="80">
        <f t="shared" si="189"/>
        <v>0</v>
      </c>
      <c r="AG266" s="80">
        <f t="shared" si="190"/>
        <v>0</v>
      </c>
      <c r="AH266" s="80">
        <f t="shared" si="191"/>
        <v>0</v>
      </c>
      <c r="AI266" s="80">
        <f t="shared" si="192"/>
        <v>0</v>
      </c>
      <c r="AJ266" s="80">
        <f t="shared" si="193"/>
        <v>0</v>
      </c>
      <c r="AK266" s="80">
        <f t="shared" si="194"/>
        <v>0</v>
      </c>
      <c r="AL266" s="80">
        <f t="shared" si="195"/>
        <v>0</v>
      </c>
      <c r="AM266" s="80">
        <f t="shared" ref="AM266:AM304" si="196">AM$227*$A230</f>
        <v>0</v>
      </c>
      <c r="AN266" s="80">
        <f>AN$227*$A229</f>
        <v>0</v>
      </c>
      <c r="AO266" s="80"/>
      <c r="AP266" s="80"/>
      <c r="AQ266" s="80"/>
      <c r="AS266" s="78"/>
      <c r="AT266" s="72"/>
      <c r="AU266" s="72"/>
      <c r="AV266" s="72"/>
      <c r="AW266" s="72"/>
      <c r="AX266" s="72"/>
      <c r="AY266" s="72"/>
      <c r="AZ266" s="72"/>
      <c r="BA266" s="72"/>
      <c r="BB266" s="79"/>
      <c r="BC266" s="79"/>
      <c r="BD266" s="72"/>
      <c r="BE266" s="72"/>
      <c r="BF266" s="72"/>
      <c r="BG266" s="72"/>
      <c r="BH266" s="72"/>
      <c r="BI266" s="72"/>
      <c r="BJ266" s="72"/>
      <c r="BK266" s="72"/>
      <c r="BL266" s="72"/>
      <c r="BM266" s="72"/>
      <c r="BN266" s="72"/>
      <c r="BO266" s="72"/>
      <c r="BP266" s="72"/>
      <c r="BQ266" s="72"/>
      <c r="BR266" s="72"/>
      <c r="BS266" s="72"/>
      <c r="CA266" s="72">
        <f t="shared" si="157"/>
        <v>0</v>
      </c>
    </row>
    <row r="267" spans="1:79">
      <c r="A267" s="148">
        <f t="shared" si="158"/>
        <v>0</v>
      </c>
      <c r="B267" s="72">
        <f t="shared" si="159"/>
        <v>39</v>
      </c>
      <c r="C267" s="144">
        <f t="shared" si="160"/>
        <v>0</v>
      </c>
      <c r="D267" s="76">
        <f t="shared" si="161"/>
        <v>0</v>
      </c>
      <c r="E267" s="80">
        <f t="shared" si="162"/>
        <v>0</v>
      </c>
      <c r="F267" s="80">
        <f t="shared" si="163"/>
        <v>0</v>
      </c>
      <c r="G267" s="80">
        <f t="shared" si="164"/>
        <v>0</v>
      </c>
      <c r="H267" s="80">
        <f t="shared" si="165"/>
        <v>0</v>
      </c>
      <c r="I267" s="76">
        <f t="shared" si="166"/>
        <v>0</v>
      </c>
      <c r="J267" s="80">
        <f t="shared" si="167"/>
        <v>0</v>
      </c>
      <c r="K267" s="80">
        <f t="shared" si="168"/>
        <v>0</v>
      </c>
      <c r="L267" s="80">
        <f t="shared" si="169"/>
        <v>0</v>
      </c>
      <c r="M267" s="80">
        <f t="shared" si="170"/>
        <v>0</v>
      </c>
      <c r="N267" s="80">
        <f t="shared" si="171"/>
        <v>0</v>
      </c>
      <c r="O267" s="80">
        <f t="shared" si="172"/>
        <v>0</v>
      </c>
      <c r="P267" s="80">
        <f t="shared" si="173"/>
        <v>0</v>
      </c>
      <c r="Q267" s="80">
        <f t="shared" si="174"/>
        <v>0</v>
      </c>
      <c r="R267" s="80">
        <f t="shared" si="175"/>
        <v>0</v>
      </c>
      <c r="S267" s="80">
        <f t="shared" si="176"/>
        <v>0</v>
      </c>
      <c r="T267" s="80">
        <f t="shared" si="177"/>
        <v>0</v>
      </c>
      <c r="U267" s="80">
        <f t="shared" si="178"/>
        <v>0</v>
      </c>
      <c r="V267" s="80">
        <f t="shared" si="179"/>
        <v>0</v>
      </c>
      <c r="W267" s="80">
        <f t="shared" si="180"/>
        <v>0</v>
      </c>
      <c r="X267" s="80">
        <f t="shared" si="181"/>
        <v>0</v>
      </c>
      <c r="Y267" s="80">
        <f t="shared" si="182"/>
        <v>0</v>
      </c>
      <c r="Z267" s="80">
        <f t="shared" si="183"/>
        <v>0</v>
      </c>
      <c r="AA267" s="80">
        <f t="shared" si="184"/>
        <v>0</v>
      </c>
      <c r="AB267" s="80">
        <f t="shared" si="185"/>
        <v>0</v>
      </c>
      <c r="AC267" s="80">
        <f t="shared" si="186"/>
        <v>0</v>
      </c>
      <c r="AD267" s="80">
        <f t="shared" si="187"/>
        <v>0</v>
      </c>
      <c r="AE267" s="80">
        <f t="shared" si="188"/>
        <v>0</v>
      </c>
      <c r="AF267" s="80">
        <f t="shared" si="189"/>
        <v>0</v>
      </c>
      <c r="AG267" s="80">
        <f t="shared" si="190"/>
        <v>0</v>
      </c>
      <c r="AH267" s="80">
        <f t="shared" si="191"/>
        <v>0</v>
      </c>
      <c r="AI267" s="80">
        <f t="shared" si="192"/>
        <v>0</v>
      </c>
      <c r="AJ267" s="80">
        <f t="shared" si="193"/>
        <v>0</v>
      </c>
      <c r="AK267" s="80">
        <f t="shared" si="194"/>
        <v>0</v>
      </c>
      <c r="AL267" s="80">
        <f t="shared" si="195"/>
        <v>0</v>
      </c>
      <c r="AM267" s="80">
        <f t="shared" si="196"/>
        <v>0</v>
      </c>
      <c r="AN267" s="80">
        <f t="shared" ref="AN267:AN304" si="197">AN$227*$A230</f>
        <v>0</v>
      </c>
      <c r="AO267" s="80">
        <f>AO$227*$A229</f>
        <v>0</v>
      </c>
      <c r="AP267" s="80"/>
      <c r="AQ267" s="80"/>
      <c r="AS267" s="78"/>
      <c r="AT267" s="72"/>
      <c r="AU267" s="72"/>
      <c r="AV267" s="72"/>
      <c r="AW267" s="72"/>
      <c r="AX267" s="72"/>
      <c r="AY267" s="72"/>
      <c r="AZ267" s="72"/>
      <c r="BA267" s="72"/>
      <c r="BB267" s="79"/>
      <c r="BC267" s="79"/>
      <c r="BD267" s="72"/>
      <c r="BE267" s="72"/>
      <c r="BF267" s="72"/>
      <c r="BG267" s="72"/>
      <c r="BH267" s="72"/>
      <c r="BI267" s="72"/>
      <c r="BJ267" s="72"/>
      <c r="BK267" s="72"/>
      <c r="BL267" s="72"/>
      <c r="BM267" s="72"/>
      <c r="BN267" s="72"/>
      <c r="BO267" s="72"/>
      <c r="BP267" s="72"/>
      <c r="BQ267" s="72"/>
      <c r="BR267" s="72"/>
      <c r="BS267" s="72"/>
      <c r="CA267" s="72">
        <f t="shared" si="157"/>
        <v>0</v>
      </c>
    </row>
    <row r="268" spans="1:79">
      <c r="A268" s="148">
        <f t="shared" si="158"/>
        <v>0</v>
      </c>
      <c r="B268" s="72">
        <f t="shared" si="159"/>
        <v>40</v>
      </c>
      <c r="C268" s="144">
        <f t="shared" si="160"/>
        <v>0</v>
      </c>
      <c r="D268" s="76">
        <f t="shared" si="161"/>
        <v>0</v>
      </c>
      <c r="E268" s="80">
        <f t="shared" si="162"/>
        <v>0</v>
      </c>
      <c r="F268" s="80">
        <f t="shared" si="163"/>
        <v>0</v>
      </c>
      <c r="G268" s="80">
        <f t="shared" si="164"/>
        <v>0</v>
      </c>
      <c r="H268" s="80">
        <f t="shared" si="165"/>
        <v>0</v>
      </c>
      <c r="I268" s="76">
        <f t="shared" si="166"/>
        <v>0</v>
      </c>
      <c r="J268" s="80">
        <f t="shared" si="167"/>
        <v>0</v>
      </c>
      <c r="K268" s="80">
        <f t="shared" si="168"/>
        <v>0</v>
      </c>
      <c r="L268" s="80">
        <f t="shared" si="169"/>
        <v>0</v>
      </c>
      <c r="M268" s="80">
        <f t="shared" si="170"/>
        <v>0</v>
      </c>
      <c r="N268" s="80">
        <f t="shared" si="171"/>
        <v>0</v>
      </c>
      <c r="O268" s="80">
        <f t="shared" si="172"/>
        <v>0</v>
      </c>
      <c r="P268" s="80">
        <f t="shared" si="173"/>
        <v>0</v>
      </c>
      <c r="Q268" s="80">
        <f t="shared" si="174"/>
        <v>0</v>
      </c>
      <c r="R268" s="80">
        <f t="shared" si="175"/>
        <v>0</v>
      </c>
      <c r="S268" s="80">
        <f t="shared" si="176"/>
        <v>0</v>
      </c>
      <c r="T268" s="80">
        <f t="shared" si="177"/>
        <v>0</v>
      </c>
      <c r="U268" s="80">
        <f t="shared" si="178"/>
        <v>0</v>
      </c>
      <c r="V268" s="80">
        <f t="shared" si="179"/>
        <v>0</v>
      </c>
      <c r="W268" s="80">
        <f t="shared" si="180"/>
        <v>0</v>
      </c>
      <c r="X268" s="80">
        <f t="shared" si="181"/>
        <v>0</v>
      </c>
      <c r="Y268" s="80">
        <f t="shared" si="182"/>
        <v>0</v>
      </c>
      <c r="Z268" s="80">
        <f t="shared" si="183"/>
        <v>0</v>
      </c>
      <c r="AA268" s="80">
        <f t="shared" si="184"/>
        <v>0</v>
      </c>
      <c r="AB268" s="80">
        <f t="shared" si="185"/>
        <v>0</v>
      </c>
      <c r="AC268" s="80">
        <f t="shared" si="186"/>
        <v>0</v>
      </c>
      <c r="AD268" s="80">
        <f t="shared" si="187"/>
        <v>0</v>
      </c>
      <c r="AE268" s="80">
        <f t="shared" si="188"/>
        <v>0</v>
      </c>
      <c r="AF268" s="80">
        <f t="shared" si="189"/>
        <v>0</v>
      </c>
      <c r="AG268" s="80">
        <f t="shared" si="190"/>
        <v>0</v>
      </c>
      <c r="AH268" s="80">
        <f t="shared" si="191"/>
        <v>0</v>
      </c>
      <c r="AI268" s="80">
        <f t="shared" si="192"/>
        <v>0</v>
      </c>
      <c r="AJ268" s="80">
        <f t="shared" si="193"/>
        <v>0</v>
      </c>
      <c r="AK268" s="80">
        <f t="shared" si="194"/>
        <v>0</v>
      </c>
      <c r="AL268" s="80">
        <f t="shared" si="195"/>
        <v>0</v>
      </c>
      <c r="AM268" s="80">
        <f t="shared" si="196"/>
        <v>0</v>
      </c>
      <c r="AN268" s="80">
        <f t="shared" si="197"/>
        <v>0</v>
      </c>
      <c r="AO268" s="80">
        <f t="shared" ref="AO268:AO304" si="198">AO$227*$A230</f>
        <v>0</v>
      </c>
      <c r="AP268" s="80">
        <f>AP$227*$A229</f>
        <v>0</v>
      </c>
      <c r="AQ268" s="80"/>
      <c r="AS268" s="78"/>
      <c r="AT268" s="72"/>
      <c r="AU268" s="72"/>
      <c r="AV268" s="72"/>
      <c r="AW268" s="72"/>
      <c r="AX268" s="72"/>
      <c r="AY268" s="72"/>
      <c r="AZ268" s="72"/>
      <c r="BA268" s="72"/>
      <c r="BB268" s="79"/>
      <c r="BC268" s="79"/>
      <c r="BD268" s="72"/>
      <c r="BE268" s="72"/>
      <c r="BF268" s="72"/>
      <c r="BG268" s="72"/>
      <c r="BH268" s="72"/>
      <c r="BI268" s="72"/>
      <c r="BJ268" s="72"/>
      <c r="BK268" s="72"/>
      <c r="BL268" s="72"/>
      <c r="BM268" s="72"/>
      <c r="BN268" s="72"/>
      <c r="BO268" s="72"/>
      <c r="BP268" s="72"/>
      <c r="BQ268" s="72"/>
      <c r="BR268" s="72"/>
      <c r="BS268" s="72"/>
      <c r="CA268" s="72">
        <f t="shared" si="157"/>
        <v>0</v>
      </c>
    </row>
    <row r="269" spans="1:79">
      <c r="A269" s="148">
        <f t="shared" si="158"/>
        <v>0</v>
      </c>
      <c r="B269" s="72">
        <f t="shared" si="159"/>
        <v>41</v>
      </c>
      <c r="C269" s="144">
        <f t="shared" si="160"/>
        <v>0</v>
      </c>
      <c r="D269" s="76">
        <f t="shared" si="161"/>
        <v>0</v>
      </c>
      <c r="E269" s="80">
        <f t="shared" si="162"/>
        <v>0</v>
      </c>
      <c r="F269" s="80">
        <f t="shared" si="163"/>
        <v>0</v>
      </c>
      <c r="G269" s="80">
        <f t="shared" si="164"/>
        <v>0</v>
      </c>
      <c r="H269" s="80">
        <f t="shared" si="165"/>
        <v>0</v>
      </c>
      <c r="I269" s="76">
        <f t="shared" si="166"/>
        <v>0</v>
      </c>
      <c r="J269" s="80">
        <f t="shared" si="167"/>
        <v>0</v>
      </c>
      <c r="K269" s="80">
        <f t="shared" si="168"/>
        <v>0</v>
      </c>
      <c r="L269" s="80">
        <f t="shared" si="169"/>
        <v>0</v>
      </c>
      <c r="M269" s="80">
        <f t="shared" si="170"/>
        <v>0</v>
      </c>
      <c r="N269" s="80">
        <f t="shared" si="171"/>
        <v>0</v>
      </c>
      <c r="O269" s="80">
        <f t="shared" si="172"/>
        <v>0</v>
      </c>
      <c r="P269" s="80">
        <f t="shared" si="173"/>
        <v>0</v>
      </c>
      <c r="Q269" s="80">
        <f t="shared" si="174"/>
        <v>0</v>
      </c>
      <c r="R269" s="80">
        <f t="shared" si="175"/>
        <v>0</v>
      </c>
      <c r="S269" s="80">
        <f t="shared" si="176"/>
        <v>0</v>
      </c>
      <c r="T269" s="80">
        <f t="shared" si="177"/>
        <v>0</v>
      </c>
      <c r="U269" s="80">
        <f t="shared" si="178"/>
        <v>0</v>
      </c>
      <c r="V269" s="80">
        <f t="shared" si="179"/>
        <v>0</v>
      </c>
      <c r="W269" s="80">
        <f t="shared" si="180"/>
        <v>0</v>
      </c>
      <c r="X269" s="80">
        <f t="shared" si="181"/>
        <v>0</v>
      </c>
      <c r="Y269" s="80">
        <f t="shared" si="182"/>
        <v>0</v>
      </c>
      <c r="Z269" s="80">
        <f t="shared" si="183"/>
        <v>0</v>
      </c>
      <c r="AA269" s="80">
        <f t="shared" si="184"/>
        <v>0</v>
      </c>
      <c r="AB269" s="80">
        <f t="shared" si="185"/>
        <v>0</v>
      </c>
      <c r="AC269" s="80">
        <f t="shared" si="186"/>
        <v>0</v>
      </c>
      <c r="AD269" s="80">
        <f t="shared" si="187"/>
        <v>0</v>
      </c>
      <c r="AE269" s="80">
        <f t="shared" si="188"/>
        <v>0</v>
      </c>
      <c r="AF269" s="80">
        <f t="shared" si="189"/>
        <v>0</v>
      </c>
      <c r="AG269" s="80">
        <f t="shared" si="190"/>
        <v>0</v>
      </c>
      <c r="AH269" s="80">
        <f t="shared" si="191"/>
        <v>0</v>
      </c>
      <c r="AI269" s="80">
        <f t="shared" si="192"/>
        <v>0</v>
      </c>
      <c r="AJ269" s="80">
        <f t="shared" si="193"/>
        <v>0</v>
      </c>
      <c r="AK269" s="80">
        <f t="shared" si="194"/>
        <v>0</v>
      </c>
      <c r="AL269" s="80">
        <f t="shared" si="195"/>
        <v>0</v>
      </c>
      <c r="AM269" s="80">
        <f t="shared" si="196"/>
        <v>0</v>
      </c>
      <c r="AN269" s="80">
        <f t="shared" si="197"/>
        <v>0</v>
      </c>
      <c r="AO269" s="80">
        <f t="shared" si="198"/>
        <v>0</v>
      </c>
      <c r="AP269" s="80">
        <f t="shared" ref="AP269:AP304" si="199">AP$227*$A230</f>
        <v>0</v>
      </c>
      <c r="AQ269" s="80">
        <f>AQ$227*$A229</f>
        <v>0</v>
      </c>
      <c r="AS269" s="78"/>
      <c r="AT269" s="72"/>
      <c r="AU269" s="72"/>
      <c r="AV269" s="72"/>
      <c r="AW269" s="72"/>
      <c r="AX269" s="72"/>
      <c r="AY269" s="72"/>
      <c r="AZ269" s="72"/>
      <c r="BA269" s="72"/>
      <c r="BB269" s="79"/>
      <c r="BC269" s="79"/>
      <c r="BD269" s="72"/>
      <c r="BE269" s="72"/>
      <c r="BF269" s="72"/>
      <c r="BG269" s="72"/>
      <c r="BH269" s="72"/>
      <c r="BI269" s="72"/>
      <c r="BJ269" s="72"/>
      <c r="BK269" s="72"/>
      <c r="BL269" s="72"/>
      <c r="BM269" s="72"/>
      <c r="BN269" s="72"/>
      <c r="BO269" s="72"/>
      <c r="BP269" s="72"/>
      <c r="BQ269" s="72"/>
      <c r="BR269" s="72"/>
      <c r="BS269" s="72"/>
      <c r="CA269" s="72">
        <f t="shared" si="157"/>
        <v>0</v>
      </c>
    </row>
    <row r="270" spans="1:79">
      <c r="A270" s="148">
        <f t="shared" si="158"/>
        <v>0</v>
      </c>
      <c r="B270" s="72">
        <f t="shared" si="159"/>
        <v>42</v>
      </c>
      <c r="C270" s="144">
        <f t="shared" si="160"/>
        <v>0</v>
      </c>
      <c r="D270" s="76">
        <f t="shared" si="161"/>
        <v>0</v>
      </c>
      <c r="E270" s="80">
        <f t="shared" si="162"/>
        <v>0</v>
      </c>
      <c r="F270" s="80">
        <f t="shared" si="163"/>
        <v>0</v>
      </c>
      <c r="G270" s="80">
        <f t="shared" si="164"/>
        <v>0</v>
      </c>
      <c r="H270" s="80">
        <f t="shared" si="165"/>
        <v>0</v>
      </c>
      <c r="I270" s="76">
        <f t="shared" si="166"/>
        <v>0</v>
      </c>
      <c r="J270" s="80">
        <f t="shared" si="167"/>
        <v>0</v>
      </c>
      <c r="K270" s="80">
        <f t="shared" si="168"/>
        <v>0</v>
      </c>
      <c r="L270" s="80">
        <f t="shared" si="169"/>
        <v>0</v>
      </c>
      <c r="M270" s="80">
        <f t="shared" si="170"/>
        <v>0</v>
      </c>
      <c r="N270" s="80">
        <f t="shared" si="171"/>
        <v>0</v>
      </c>
      <c r="O270" s="80">
        <f t="shared" si="172"/>
        <v>0</v>
      </c>
      <c r="P270" s="80">
        <f t="shared" si="173"/>
        <v>0</v>
      </c>
      <c r="Q270" s="80">
        <f t="shared" si="174"/>
        <v>0</v>
      </c>
      <c r="R270" s="80">
        <f t="shared" si="175"/>
        <v>0</v>
      </c>
      <c r="S270" s="80">
        <f t="shared" si="176"/>
        <v>0</v>
      </c>
      <c r="T270" s="80">
        <f t="shared" si="177"/>
        <v>0</v>
      </c>
      <c r="U270" s="80">
        <f t="shared" si="178"/>
        <v>0</v>
      </c>
      <c r="V270" s="80">
        <f t="shared" si="179"/>
        <v>0</v>
      </c>
      <c r="W270" s="80">
        <f t="shared" si="180"/>
        <v>0</v>
      </c>
      <c r="X270" s="80">
        <f t="shared" si="181"/>
        <v>0</v>
      </c>
      <c r="Y270" s="80">
        <f t="shared" si="182"/>
        <v>0</v>
      </c>
      <c r="Z270" s="80">
        <f t="shared" si="183"/>
        <v>0</v>
      </c>
      <c r="AA270" s="80">
        <f t="shared" si="184"/>
        <v>0</v>
      </c>
      <c r="AB270" s="80">
        <f t="shared" si="185"/>
        <v>0</v>
      </c>
      <c r="AC270" s="80">
        <f t="shared" si="186"/>
        <v>0</v>
      </c>
      <c r="AD270" s="80">
        <f t="shared" si="187"/>
        <v>0</v>
      </c>
      <c r="AE270" s="80">
        <f t="shared" si="188"/>
        <v>0</v>
      </c>
      <c r="AF270" s="80">
        <f t="shared" si="189"/>
        <v>0</v>
      </c>
      <c r="AG270" s="80">
        <f t="shared" si="190"/>
        <v>0</v>
      </c>
      <c r="AH270" s="80">
        <f t="shared" si="191"/>
        <v>0</v>
      </c>
      <c r="AI270" s="80">
        <f t="shared" si="192"/>
        <v>0</v>
      </c>
      <c r="AJ270" s="80">
        <f t="shared" si="193"/>
        <v>0</v>
      </c>
      <c r="AK270" s="80">
        <f t="shared" si="194"/>
        <v>0</v>
      </c>
      <c r="AL270" s="80">
        <f t="shared" si="195"/>
        <v>0</v>
      </c>
      <c r="AM270" s="80">
        <f t="shared" si="196"/>
        <v>0</v>
      </c>
      <c r="AN270" s="80">
        <f t="shared" si="197"/>
        <v>0</v>
      </c>
      <c r="AO270" s="80">
        <f t="shared" si="198"/>
        <v>0</v>
      </c>
      <c r="AP270" s="80">
        <f t="shared" si="199"/>
        <v>0</v>
      </c>
      <c r="AQ270" s="80">
        <f t="shared" ref="AQ270:AQ304" si="200">AQ$227*$A230</f>
        <v>0</v>
      </c>
      <c r="AR270" s="76">
        <f>AR$227*$A229</f>
        <v>0</v>
      </c>
      <c r="AS270" s="78"/>
      <c r="AT270" s="72"/>
      <c r="AU270" s="72"/>
      <c r="AV270" s="72"/>
      <c r="AW270" s="72"/>
      <c r="AX270" s="72"/>
      <c r="AY270" s="72"/>
      <c r="AZ270" s="72"/>
      <c r="BA270" s="72"/>
      <c r="BB270" s="79"/>
      <c r="BC270" s="79"/>
      <c r="BD270" s="72"/>
      <c r="BE270" s="72"/>
      <c r="BF270" s="72"/>
      <c r="BG270" s="72"/>
      <c r="BH270" s="72"/>
      <c r="BI270" s="72"/>
      <c r="BJ270" s="72"/>
      <c r="BK270" s="72"/>
      <c r="BL270" s="72"/>
      <c r="BM270" s="72"/>
      <c r="BN270" s="72"/>
      <c r="BO270" s="72"/>
      <c r="BP270" s="72"/>
      <c r="BQ270" s="72"/>
      <c r="BR270" s="72"/>
      <c r="BS270" s="72"/>
      <c r="CA270" s="72">
        <f t="shared" si="157"/>
        <v>0</v>
      </c>
    </row>
    <row r="271" spans="1:79">
      <c r="A271" s="148">
        <f t="shared" si="158"/>
        <v>0</v>
      </c>
      <c r="B271" s="72">
        <f t="shared" si="159"/>
        <v>43</v>
      </c>
      <c r="C271" s="144">
        <f t="shared" si="160"/>
        <v>0</v>
      </c>
      <c r="D271" s="76">
        <f t="shared" si="161"/>
        <v>0</v>
      </c>
      <c r="E271" s="80">
        <f t="shared" si="162"/>
        <v>0</v>
      </c>
      <c r="F271" s="80">
        <f t="shared" si="163"/>
        <v>0</v>
      </c>
      <c r="G271" s="80">
        <f t="shared" si="164"/>
        <v>0</v>
      </c>
      <c r="H271" s="80">
        <f t="shared" si="165"/>
        <v>0</v>
      </c>
      <c r="I271" s="76">
        <f t="shared" si="166"/>
        <v>0</v>
      </c>
      <c r="J271" s="80">
        <f t="shared" si="167"/>
        <v>0</v>
      </c>
      <c r="K271" s="80">
        <f t="shared" si="168"/>
        <v>0</v>
      </c>
      <c r="L271" s="80">
        <f t="shared" si="169"/>
        <v>0</v>
      </c>
      <c r="M271" s="80">
        <f t="shared" si="170"/>
        <v>0</v>
      </c>
      <c r="N271" s="80">
        <f t="shared" si="171"/>
        <v>0</v>
      </c>
      <c r="O271" s="80">
        <f t="shared" si="172"/>
        <v>0</v>
      </c>
      <c r="P271" s="80">
        <f t="shared" si="173"/>
        <v>0</v>
      </c>
      <c r="Q271" s="80">
        <f t="shared" si="174"/>
        <v>0</v>
      </c>
      <c r="R271" s="80">
        <f t="shared" si="175"/>
        <v>0</v>
      </c>
      <c r="S271" s="80">
        <f t="shared" si="176"/>
        <v>0</v>
      </c>
      <c r="T271" s="80">
        <f t="shared" si="177"/>
        <v>0</v>
      </c>
      <c r="U271" s="80">
        <f t="shared" si="178"/>
        <v>0</v>
      </c>
      <c r="V271" s="80">
        <f t="shared" si="179"/>
        <v>0</v>
      </c>
      <c r="W271" s="80">
        <f t="shared" si="180"/>
        <v>0</v>
      </c>
      <c r="X271" s="80">
        <f t="shared" si="181"/>
        <v>0</v>
      </c>
      <c r="Y271" s="80">
        <f t="shared" si="182"/>
        <v>0</v>
      </c>
      <c r="Z271" s="80">
        <f t="shared" si="183"/>
        <v>0</v>
      </c>
      <c r="AA271" s="80">
        <f t="shared" si="184"/>
        <v>0</v>
      </c>
      <c r="AB271" s="80">
        <f t="shared" si="185"/>
        <v>0</v>
      </c>
      <c r="AC271" s="80">
        <f t="shared" si="186"/>
        <v>0</v>
      </c>
      <c r="AD271" s="80">
        <f t="shared" si="187"/>
        <v>0</v>
      </c>
      <c r="AE271" s="80">
        <f t="shared" si="188"/>
        <v>0</v>
      </c>
      <c r="AF271" s="80">
        <f t="shared" si="189"/>
        <v>0</v>
      </c>
      <c r="AG271" s="80">
        <f t="shared" si="190"/>
        <v>0</v>
      </c>
      <c r="AH271" s="80">
        <f t="shared" si="191"/>
        <v>0</v>
      </c>
      <c r="AI271" s="80">
        <f t="shared" si="192"/>
        <v>0</v>
      </c>
      <c r="AJ271" s="80">
        <f t="shared" si="193"/>
        <v>0</v>
      </c>
      <c r="AK271" s="80">
        <f t="shared" si="194"/>
        <v>0</v>
      </c>
      <c r="AL271" s="80">
        <f t="shared" si="195"/>
        <v>0</v>
      </c>
      <c r="AM271" s="80">
        <f t="shared" si="196"/>
        <v>0</v>
      </c>
      <c r="AN271" s="80">
        <f t="shared" si="197"/>
        <v>0</v>
      </c>
      <c r="AO271" s="80">
        <f t="shared" si="198"/>
        <v>0</v>
      </c>
      <c r="AP271" s="80">
        <f t="shared" si="199"/>
        <v>0</v>
      </c>
      <c r="AQ271" s="80">
        <f t="shared" si="200"/>
        <v>0</v>
      </c>
      <c r="AR271" s="76">
        <f t="shared" ref="AR271:AR304" si="201">AR$227*$A230</f>
        <v>0</v>
      </c>
      <c r="AS271" s="78">
        <f>AS$227*$A229</f>
        <v>0</v>
      </c>
      <c r="AT271" s="72"/>
      <c r="AU271" s="72"/>
      <c r="AV271" s="72"/>
      <c r="AW271" s="72"/>
      <c r="AX271" s="72"/>
      <c r="AY271" s="72"/>
      <c r="AZ271" s="72"/>
      <c r="BA271" s="72"/>
      <c r="BB271" s="79"/>
      <c r="BC271" s="79"/>
      <c r="BD271" s="72"/>
      <c r="BE271" s="72"/>
      <c r="BF271" s="72"/>
      <c r="BG271" s="72"/>
      <c r="BH271" s="72"/>
      <c r="BI271" s="72"/>
      <c r="BJ271" s="72"/>
      <c r="BK271" s="72"/>
      <c r="BL271" s="72"/>
      <c r="BM271" s="72"/>
      <c r="BN271" s="72"/>
      <c r="BO271" s="72"/>
      <c r="BP271" s="72"/>
      <c r="BQ271" s="72"/>
      <c r="BR271" s="72"/>
      <c r="BS271" s="72"/>
      <c r="CA271" s="72">
        <f t="shared" si="157"/>
        <v>0</v>
      </c>
    </row>
    <row r="272" spans="1:79">
      <c r="A272" s="148">
        <f t="shared" si="158"/>
        <v>0</v>
      </c>
      <c r="B272" s="72">
        <f t="shared" si="159"/>
        <v>44</v>
      </c>
      <c r="C272" s="144">
        <f t="shared" si="160"/>
        <v>0</v>
      </c>
      <c r="D272" s="76">
        <f t="shared" si="161"/>
        <v>0</v>
      </c>
      <c r="E272" s="80">
        <f t="shared" si="162"/>
        <v>0</v>
      </c>
      <c r="F272" s="80">
        <f t="shared" si="163"/>
        <v>0</v>
      </c>
      <c r="G272" s="80">
        <f t="shared" si="164"/>
        <v>0</v>
      </c>
      <c r="H272" s="80">
        <f t="shared" si="165"/>
        <v>0</v>
      </c>
      <c r="I272" s="76">
        <f t="shared" si="166"/>
        <v>0</v>
      </c>
      <c r="J272" s="80">
        <f t="shared" si="167"/>
        <v>0</v>
      </c>
      <c r="K272" s="80">
        <f t="shared" si="168"/>
        <v>0</v>
      </c>
      <c r="L272" s="80">
        <f t="shared" si="169"/>
        <v>0</v>
      </c>
      <c r="M272" s="80">
        <f t="shared" si="170"/>
        <v>0</v>
      </c>
      <c r="N272" s="80">
        <f t="shared" si="171"/>
        <v>0</v>
      </c>
      <c r="O272" s="80">
        <f t="shared" si="172"/>
        <v>0</v>
      </c>
      <c r="P272" s="80">
        <f t="shared" si="173"/>
        <v>0</v>
      </c>
      <c r="Q272" s="80">
        <f t="shared" si="174"/>
        <v>0</v>
      </c>
      <c r="R272" s="80">
        <f t="shared" si="175"/>
        <v>0</v>
      </c>
      <c r="S272" s="80">
        <f t="shared" si="176"/>
        <v>0</v>
      </c>
      <c r="T272" s="80">
        <f t="shared" si="177"/>
        <v>0</v>
      </c>
      <c r="U272" s="80">
        <f t="shared" si="178"/>
        <v>0</v>
      </c>
      <c r="V272" s="80">
        <f t="shared" si="179"/>
        <v>0</v>
      </c>
      <c r="W272" s="80">
        <f t="shared" si="180"/>
        <v>0</v>
      </c>
      <c r="X272" s="80">
        <f t="shared" si="181"/>
        <v>0</v>
      </c>
      <c r="Y272" s="80">
        <f t="shared" si="182"/>
        <v>0</v>
      </c>
      <c r="Z272" s="80">
        <f t="shared" si="183"/>
        <v>0</v>
      </c>
      <c r="AA272" s="80">
        <f t="shared" si="184"/>
        <v>0</v>
      </c>
      <c r="AB272" s="80">
        <f t="shared" si="185"/>
        <v>0</v>
      </c>
      <c r="AC272" s="80">
        <f t="shared" si="186"/>
        <v>0</v>
      </c>
      <c r="AD272" s="80">
        <f t="shared" si="187"/>
        <v>0</v>
      </c>
      <c r="AE272" s="80">
        <f t="shared" si="188"/>
        <v>0</v>
      </c>
      <c r="AF272" s="80">
        <f t="shared" si="189"/>
        <v>0</v>
      </c>
      <c r="AG272" s="80">
        <f t="shared" si="190"/>
        <v>0</v>
      </c>
      <c r="AH272" s="80">
        <f t="shared" si="191"/>
        <v>0</v>
      </c>
      <c r="AI272" s="80">
        <f t="shared" si="192"/>
        <v>0</v>
      </c>
      <c r="AJ272" s="80">
        <f t="shared" si="193"/>
        <v>0</v>
      </c>
      <c r="AK272" s="80">
        <f t="shared" si="194"/>
        <v>0</v>
      </c>
      <c r="AL272" s="80">
        <f t="shared" si="195"/>
        <v>0</v>
      </c>
      <c r="AM272" s="80">
        <f t="shared" si="196"/>
        <v>0</v>
      </c>
      <c r="AN272" s="80">
        <f t="shared" si="197"/>
        <v>0</v>
      </c>
      <c r="AO272" s="80">
        <f t="shared" si="198"/>
        <v>0</v>
      </c>
      <c r="AP272" s="80">
        <f t="shared" si="199"/>
        <v>0</v>
      </c>
      <c r="AQ272" s="80">
        <f t="shared" si="200"/>
        <v>0</v>
      </c>
      <c r="AR272" s="76">
        <f t="shared" si="201"/>
        <v>0</v>
      </c>
      <c r="AS272" s="78">
        <f t="shared" ref="AS272:AS304" si="202">AS$227*$A230</f>
        <v>0</v>
      </c>
      <c r="AT272" s="72">
        <f>AT$227*$A229</f>
        <v>0</v>
      </c>
      <c r="AU272" s="72"/>
      <c r="AV272" s="72"/>
      <c r="AW272" s="72"/>
      <c r="AX272" s="72"/>
      <c r="AY272" s="72"/>
      <c r="AZ272" s="72"/>
      <c r="BA272" s="72"/>
      <c r="BB272" s="79"/>
      <c r="BC272" s="79"/>
      <c r="BD272" s="72"/>
      <c r="BE272" s="72"/>
      <c r="BF272" s="72"/>
      <c r="BG272" s="72"/>
      <c r="BH272" s="72"/>
      <c r="BI272" s="72"/>
      <c r="BJ272" s="72"/>
      <c r="BK272" s="72"/>
      <c r="BL272" s="72"/>
      <c r="BM272" s="72"/>
      <c r="BN272" s="72"/>
      <c r="BO272" s="72"/>
      <c r="BP272" s="72"/>
      <c r="BQ272" s="72"/>
      <c r="BR272" s="72"/>
      <c r="BS272" s="72"/>
      <c r="CA272" s="72">
        <f t="shared" si="157"/>
        <v>0</v>
      </c>
    </row>
    <row r="273" spans="1:79">
      <c r="A273" s="148">
        <f t="shared" si="158"/>
        <v>0</v>
      </c>
      <c r="B273" s="72">
        <f t="shared" si="159"/>
        <v>45</v>
      </c>
      <c r="C273" s="144">
        <f t="shared" si="160"/>
        <v>0</v>
      </c>
      <c r="D273" s="76">
        <f t="shared" si="161"/>
        <v>0</v>
      </c>
      <c r="E273" s="80">
        <f t="shared" si="162"/>
        <v>0</v>
      </c>
      <c r="F273" s="80">
        <f t="shared" si="163"/>
        <v>0</v>
      </c>
      <c r="G273" s="80">
        <f t="shared" si="164"/>
        <v>0</v>
      </c>
      <c r="H273" s="80">
        <f t="shared" si="165"/>
        <v>0</v>
      </c>
      <c r="I273" s="76">
        <f t="shared" si="166"/>
        <v>0</v>
      </c>
      <c r="J273" s="80">
        <f t="shared" si="167"/>
        <v>0</v>
      </c>
      <c r="K273" s="80">
        <f t="shared" si="168"/>
        <v>0</v>
      </c>
      <c r="L273" s="80">
        <f t="shared" si="169"/>
        <v>0</v>
      </c>
      <c r="M273" s="80">
        <f t="shared" si="170"/>
        <v>0</v>
      </c>
      <c r="N273" s="80">
        <f t="shared" si="171"/>
        <v>0</v>
      </c>
      <c r="O273" s="80">
        <f t="shared" si="172"/>
        <v>0</v>
      </c>
      <c r="P273" s="80">
        <f t="shared" si="173"/>
        <v>0</v>
      </c>
      <c r="Q273" s="80">
        <f t="shared" si="174"/>
        <v>0</v>
      </c>
      <c r="R273" s="80">
        <f t="shared" si="175"/>
        <v>0</v>
      </c>
      <c r="S273" s="80">
        <f t="shared" si="176"/>
        <v>0</v>
      </c>
      <c r="T273" s="80">
        <f t="shared" si="177"/>
        <v>0</v>
      </c>
      <c r="U273" s="80">
        <f t="shared" si="178"/>
        <v>0</v>
      </c>
      <c r="V273" s="80">
        <f t="shared" si="179"/>
        <v>0</v>
      </c>
      <c r="W273" s="80">
        <f t="shared" si="180"/>
        <v>0</v>
      </c>
      <c r="X273" s="80">
        <f t="shared" si="181"/>
        <v>0</v>
      </c>
      <c r="Y273" s="80">
        <f t="shared" si="182"/>
        <v>0</v>
      </c>
      <c r="Z273" s="80">
        <f t="shared" si="183"/>
        <v>0</v>
      </c>
      <c r="AA273" s="80">
        <f t="shared" si="184"/>
        <v>0</v>
      </c>
      <c r="AB273" s="80">
        <f t="shared" si="185"/>
        <v>0</v>
      </c>
      <c r="AC273" s="80">
        <f t="shared" si="186"/>
        <v>0</v>
      </c>
      <c r="AD273" s="80">
        <f t="shared" si="187"/>
        <v>0</v>
      </c>
      <c r="AE273" s="80">
        <f t="shared" si="188"/>
        <v>0</v>
      </c>
      <c r="AF273" s="80">
        <f t="shared" si="189"/>
        <v>0</v>
      </c>
      <c r="AG273" s="80">
        <f t="shared" si="190"/>
        <v>0</v>
      </c>
      <c r="AH273" s="80">
        <f t="shared" si="191"/>
        <v>0</v>
      </c>
      <c r="AI273" s="80">
        <f t="shared" si="192"/>
        <v>0</v>
      </c>
      <c r="AJ273" s="80">
        <f t="shared" si="193"/>
        <v>0</v>
      </c>
      <c r="AK273" s="80">
        <f t="shared" si="194"/>
        <v>0</v>
      </c>
      <c r="AL273" s="80">
        <f t="shared" si="195"/>
        <v>0</v>
      </c>
      <c r="AM273" s="80">
        <f t="shared" si="196"/>
        <v>0</v>
      </c>
      <c r="AN273" s="80">
        <f t="shared" si="197"/>
        <v>0</v>
      </c>
      <c r="AO273" s="80">
        <f t="shared" si="198"/>
        <v>0</v>
      </c>
      <c r="AP273" s="80">
        <f t="shared" si="199"/>
        <v>0</v>
      </c>
      <c r="AQ273" s="80">
        <f t="shared" si="200"/>
        <v>0</v>
      </c>
      <c r="AR273" s="76">
        <f t="shared" si="201"/>
        <v>0</v>
      </c>
      <c r="AS273" s="78">
        <f t="shared" si="202"/>
        <v>0</v>
      </c>
      <c r="AT273" s="72">
        <f t="shared" ref="AT273:AT304" si="203">AT$227*$A230</f>
        <v>0</v>
      </c>
      <c r="AU273" s="72">
        <f>AU$227*$A229</f>
        <v>0</v>
      </c>
      <c r="AV273" s="72"/>
      <c r="AW273" s="72"/>
      <c r="AX273" s="72"/>
      <c r="AY273" s="72"/>
      <c r="AZ273" s="72"/>
      <c r="BA273" s="72"/>
      <c r="BB273" s="79"/>
      <c r="BC273" s="79"/>
      <c r="BD273" s="72"/>
      <c r="BE273" s="72"/>
      <c r="BF273" s="72"/>
      <c r="BG273" s="72"/>
      <c r="BH273" s="72"/>
      <c r="BI273" s="72"/>
      <c r="BJ273" s="72"/>
      <c r="BK273" s="72"/>
      <c r="BL273" s="72"/>
      <c r="BM273" s="72"/>
      <c r="BN273" s="72"/>
      <c r="BO273" s="72"/>
      <c r="BP273" s="72"/>
      <c r="BQ273" s="72"/>
      <c r="BR273" s="72"/>
      <c r="BS273" s="72"/>
      <c r="CA273" s="72">
        <f t="shared" si="157"/>
        <v>0</v>
      </c>
    </row>
    <row r="274" spans="1:79">
      <c r="A274" s="148">
        <f t="shared" si="158"/>
        <v>0</v>
      </c>
      <c r="B274" s="72">
        <f t="shared" si="159"/>
        <v>46</v>
      </c>
      <c r="C274" s="144">
        <f t="shared" si="160"/>
        <v>0</v>
      </c>
      <c r="D274" s="76">
        <f t="shared" si="161"/>
        <v>0</v>
      </c>
      <c r="E274" s="80">
        <f t="shared" si="162"/>
        <v>0</v>
      </c>
      <c r="F274" s="80">
        <f t="shared" si="163"/>
        <v>0</v>
      </c>
      <c r="G274" s="80">
        <f t="shared" si="164"/>
        <v>0</v>
      </c>
      <c r="H274" s="80">
        <f t="shared" si="165"/>
        <v>0</v>
      </c>
      <c r="I274" s="76">
        <f t="shared" si="166"/>
        <v>0</v>
      </c>
      <c r="J274" s="80">
        <f t="shared" si="167"/>
        <v>0</v>
      </c>
      <c r="K274" s="80">
        <f t="shared" si="168"/>
        <v>0</v>
      </c>
      <c r="L274" s="80">
        <f t="shared" si="169"/>
        <v>0</v>
      </c>
      <c r="M274" s="80">
        <f t="shared" si="170"/>
        <v>0</v>
      </c>
      <c r="N274" s="80">
        <f t="shared" si="171"/>
        <v>0</v>
      </c>
      <c r="O274" s="80">
        <f t="shared" si="172"/>
        <v>0</v>
      </c>
      <c r="P274" s="80">
        <f t="shared" si="173"/>
        <v>0</v>
      </c>
      <c r="Q274" s="80">
        <f t="shared" si="174"/>
        <v>0</v>
      </c>
      <c r="R274" s="80">
        <f t="shared" si="175"/>
        <v>0</v>
      </c>
      <c r="S274" s="80">
        <f t="shared" si="176"/>
        <v>0</v>
      </c>
      <c r="T274" s="80">
        <f t="shared" si="177"/>
        <v>0</v>
      </c>
      <c r="U274" s="80">
        <f t="shared" si="178"/>
        <v>0</v>
      </c>
      <c r="V274" s="80">
        <f t="shared" si="179"/>
        <v>0</v>
      </c>
      <c r="W274" s="80">
        <f t="shared" si="180"/>
        <v>0</v>
      </c>
      <c r="X274" s="80">
        <f t="shared" si="181"/>
        <v>0</v>
      </c>
      <c r="Y274" s="80">
        <f t="shared" si="182"/>
        <v>0</v>
      </c>
      <c r="Z274" s="80">
        <f t="shared" si="183"/>
        <v>0</v>
      </c>
      <c r="AA274" s="80">
        <f t="shared" si="184"/>
        <v>0</v>
      </c>
      <c r="AB274" s="80">
        <f t="shared" si="185"/>
        <v>0</v>
      </c>
      <c r="AC274" s="80">
        <f t="shared" si="186"/>
        <v>0</v>
      </c>
      <c r="AD274" s="80">
        <f t="shared" si="187"/>
        <v>0</v>
      </c>
      <c r="AE274" s="80">
        <f t="shared" si="188"/>
        <v>0</v>
      </c>
      <c r="AF274" s="80">
        <f t="shared" si="189"/>
        <v>0</v>
      </c>
      <c r="AG274" s="80">
        <f t="shared" si="190"/>
        <v>0</v>
      </c>
      <c r="AH274" s="80">
        <f t="shared" si="191"/>
        <v>0</v>
      </c>
      <c r="AI274" s="80">
        <f t="shared" si="192"/>
        <v>0</v>
      </c>
      <c r="AJ274" s="80">
        <f t="shared" si="193"/>
        <v>0</v>
      </c>
      <c r="AK274" s="80">
        <f t="shared" si="194"/>
        <v>0</v>
      </c>
      <c r="AL274" s="80">
        <f t="shared" si="195"/>
        <v>0</v>
      </c>
      <c r="AM274" s="80">
        <f t="shared" si="196"/>
        <v>0</v>
      </c>
      <c r="AN274" s="80">
        <f t="shared" si="197"/>
        <v>0</v>
      </c>
      <c r="AO274" s="80">
        <f t="shared" si="198"/>
        <v>0</v>
      </c>
      <c r="AP274" s="80">
        <f t="shared" si="199"/>
        <v>0</v>
      </c>
      <c r="AQ274" s="80">
        <f t="shared" si="200"/>
        <v>0</v>
      </c>
      <c r="AR274" s="76">
        <f t="shared" si="201"/>
        <v>0</v>
      </c>
      <c r="AS274" s="78">
        <f t="shared" si="202"/>
        <v>0</v>
      </c>
      <c r="AT274" s="72">
        <f t="shared" si="203"/>
        <v>0</v>
      </c>
      <c r="AU274" s="72">
        <f t="shared" ref="AU274:AU304" si="204">AU$227*$A230</f>
        <v>0</v>
      </c>
      <c r="AV274" s="72">
        <f>AV$227*$A229</f>
        <v>0</v>
      </c>
      <c r="AW274" s="72"/>
      <c r="AX274" s="72"/>
      <c r="AY274" s="72"/>
      <c r="AZ274" s="72"/>
      <c r="BA274" s="72"/>
      <c r="BB274" s="79"/>
      <c r="BC274" s="79"/>
      <c r="BD274" s="72"/>
      <c r="BE274" s="72"/>
      <c r="BF274" s="72"/>
      <c r="BG274" s="72"/>
      <c r="BH274" s="72"/>
      <c r="BI274" s="72"/>
      <c r="BJ274" s="72"/>
      <c r="BK274" s="72"/>
      <c r="BL274" s="72"/>
      <c r="BM274" s="72"/>
      <c r="BN274" s="72"/>
      <c r="BO274" s="72"/>
      <c r="BP274" s="72"/>
      <c r="BQ274" s="72"/>
      <c r="BR274" s="72"/>
      <c r="BS274" s="72"/>
      <c r="CA274" s="72">
        <f t="shared" si="157"/>
        <v>0</v>
      </c>
    </row>
    <row r="275" spans="1:79">
      <c r="A275" s="148">
        <f t="shared" si="158"/>
        <v>0</v>
      </c>
      <c r="B275" s="72">
        <f t="shared" si="159"/>
        <v>47</v>
      </c>
      <c r="C275" s="144">
        <f t="shared" si="160"/>
        <v>0</v>
      </c>
      <c r="D275" s="76">
        <f t="shared" si="161"/>
        <v>0</v>
      </c>
      <c r="E275" s="80">
        <f t="shared" si="162"/>
        <v>0</v>
      </c>
      <c r="F275" s="80">
        <f t="shared" si="163"/>
        <v>0</v>
      </c>
      <c r="G275" s="80">
        <f t="shared" si="164"/>
        <v>0</v>
      </c>
      <c r="H275" s="80">
        <f t="shared" si="165"/>
        <v>0</v>
      </c>
      <c r="I275" s="76">
        <f t="shared" si="166"/>
        <v>0</v>
      </c>
      <c r="J275" s="80">
        <f t="shared" si="167"/>
        <v>0</v>
      </c>
      <c r="K275" s="80">
        <f t="shared" si="168"/>
        <v>0</v>
      </c>
      <c r="L275" s="80">
        <f t="shared" si="169"/>
        <v>0</v>
      </c>
      <c r="M275" s="80">
        <f t="shared" si="170"/>
        <v>0</v>
      </c>
      <c r="N275" s="80">
        <f t="shared" si="171"/>
        <v>0</v>
      </c>
      <c r="O275" s="80">
        <f t="shared" si="172"/>
        <v>0</v>
      </c>
      <c r="P275" s="80">
        <f t="shared" si="173"/>
        <v>0</v>
      </c>
      <c r="Q275" s="80">
        <f t="shared" si="174"/>
        <v>0</v>
      </c>
      <c r="R275" s="80">
        <f t="shared" si="175"/>
        <v>0</v>
      </c>
      <c r="S275" s="80">
        <f t="shared" si="176"/>
        <v>0</v>
      </c>
      <c r="T275" s="80">
        <f t="shared" si="177"/>
        <v>0</v>
      </c>
      <c r="U275" s="80">
        <f t="shared" si="178"/>
        <v>0</v>
      </c>
      <c r="V275" s="80">
        <f t="shared" si="179"/>
        <v>0</v>
      </c>
      <c r="W275" s="80">
        <f t="shared" si="180"/>
        <v>0</v>
      </c>
      <c r="X275" s="80">
        <f t="shared" si="181"/>
        <v>0</v>
      </c>
      <c r="Y275" s="80">
        <f t="shared" si="182"/>
        <v>0</v>
      </c>
      <c r="Z275" s="80">
        <f t="shared" si="183"/>
        <v>0</v>
      </c>
      <c r="AA275" s="80">
        <f t="shared" si="184"/>
        <v>0</v>
      </c>
      <c r="AB275" s="80">
        <f t="shared" si="185"/>
        <v>0</v>
      </c>
      <c r="AC275" s="80">
        <f t="shared" si="186"/>
        <v>0</v>
      </c>
      <c r="AD275" s="80">
        <f t="shared" si="187"/>
        <v>0</v>
      </c>
      <c r="AE275" s="80">
        <f t="shared" si="188"/>
        <v>0</v>
      </c>
      <c r="AF275" s="80">
        <f t="shared" si="189"/>
        <v>0</v>
      </c>
      <c r="AG275" s="80">
        <f t="shared" si="190"/>
        <v>0</v>
      </c>
      <c r="AH275" s="80">
        <f t="shared" si="191"/>
        <v>0</v>
      </c>
      <c r="AI275" s="80">
        <f t="shared" si="192"/>
        <v>0</v>
      </c>
      <c r="AJ275" s="80">
        <f t="shared" si="193"/>
        <v>0</v>
      </c>
      <c r="AK275" s="80">
        <f t="shared" si="194"/>
        <v>0</v>
      </c>
      <c r="AL275" s="80">
        <f t="shared" si="195"/>
        <v>0</v>
      </c>
      <c r="AM275" s="80">
        <f t="shared" si="196"/>
        <v>0</v>
      </c>
      <c r="AN275" s="80">
        <f t="shared" si="197"/>
        <v>0</v>
      </c>
      <c r="AO275" s="80">
        <f t="shared" si="198"/>
        <v>0</v>
      </c>
      <c r="AP275" s="80">
        <f t="shared" si="199"/>
        <v>0</v>
      </c>
      <c r="AQ275" s="80">
        <f t="shared" si="200"/>
        <v>0</v>
      </c>
      <c r="AR275" s="76">
        <f t="shared" si="201"/>
        <v>0</v>
      </c>
      <c r="AS275" s="78">
        <f t="shared" si="202"/>
        <v>0</v>
      </c>
      <c r="AT275" s="72">
        <f t="shared" si="203"/>
        <v>0</v>
      </c>
      <c r="AU275" s="72">
        <f t="shared" si="204"/>
        <v>0</v>
      </c>
      <c r="AV275" s="72">
        <f t="shared" ref="AV275:AV304" si="205">AV$227*$A230</f>
        <v>0</v>
      </c>
      <c r="AW275" s="72">
        <f>AW$227*$A229</f>
        <v>0</v>
      </c>
      <c r="AX275" s="72"/>
      <c r="AY275" s="72"/>
      <c r="AZ275" s="72"/>
      <c r="BA275" s="72"/>
      <c r="BB275" s="79"/>
      <c r="BC275" s="79"/>
      <c r="BD275" s="72"/>
      <c r="BE275" s="72"/>
      <c r="BF275" s="72"/>
      <c r="BG275" s="72"/>
      <c r="BH275" s="72"/>
      <c r="BI275" s="72"/>
      <c r="BJ275" s="72"/>
      <c r="BK275" s="72"/>
      <c r="BL275" s="72"/>
      <c r="BM275" s="72"/>
      <c r="BN275" s="72"/>
      <c r="BO275" s="72"/>
      <c r="BP275" s="72"/>
      <c r="BQ275" s="72"/>
      <c r="BR275" s="72"/>
      <c r="BS275" s="72"/>
      <c r="CA275" s="72">
        <f t="shared" si="157"/>
        <v>0</v>
      </c>
    </row>
    <row r="276" spans="1:79">
      <c r="A276" s="148">
        <f t="shared" si="158"/>
        <v>0</v>
      </c>
      <c r="B276" s="72">
        <f t="shared" si="159"/>
        <v>48</v>
      </c>
      <c r="C276" s="144">
        <f t="shared" si="160"/>
        <v>0</v>
      </c>
      <c r="D276" s="76">
        <f t="shared" si="161"/>
        <v>0</v>
      </c>
      <c r="E276" s="80">
        <f t="shared" si="162"/>
        <v>0</v>
      </c>
      <c r="F276" s="80">
        <f t="shared" si="163"/>
        <v>0</v>
      </c>
      <c r="G276" s="80">
        <f t="shared" si="164"/>
        <v>0</v>
      </c>
      <c r="H276" s="80">
        <f t="shared" si="165"/>
        <v>0</v>
      </c>
      <c r="I276" s="76">
        <f t="shared" si="166"/>
        <v>0</v>
      </c>
      <c r="J276" s="80">
        <f t="shared" si="167"/>
        <v>0</v>
      </c>
      <c r="K276" s="80">
        <f t="shared" si="168"/>
        <v>0</v>
      </c>
      <c r="L276" s="80">
        <f t="shared" si="169"/>
        <v>0</v>
      </c>
      <c r="M276" s="80">
        <f t="shared" si="170"/>
        <v>0</v>
      </c>
      <c r="N276" s="80">
        <f t="shared" si="171"/>
        <v>0</v>
      </c>
      <c r="O276" s="80">
        <f t="shared" si="172"/>
        <v>0</v>
      </c>
      <c r="P276" s="80">
        <f t="shared" si="173"/>
        <v>0</v>
      </c>
      <c r="Q276" s="80">
        <f t="shared" si="174"/>
        <v>0</v>
      </c>
      <c r="R276" s="80">
        <f t="shared" si="175"/>
        <v>0</v>
      </c>
      <c r="S276" s="80">
        <f t="shared" si="176"/>
        <v>0</v>
      </c>
      <c r="T276" s="80">
        <f t="shared" si="177"/>
        <v>0</v>
      </c>
      <c r="U276" s="80">
        <f t="shared" si="178"/>
        <v>0</v>
      </c>
      <c r="V276" s="80">
        <f t="shared" si="179"/>
        <v>0</v>
      </c>
      <c r="W276" s="80">
        <f t="shared" si="180"/>
        <v>0</v>
      </c>
      <c r="X276" s="80">
        <f t="shared" si="181"/>
        <v>0</v>
      </c>
      <c r="Y276" s="80">
        <f t="shared" si="182"/>
        <v>0</v>
      </c>
      <c r="Z276" s="80">
        <f t="shared" si="183"/>
        <v>0</v>
      </c>
      <c r="AA276" s="80">
        <f t="shared" si="184"/>
        <v>0</v>
      </c>
      <c r="AB276" s="80">
        <f t="shared" si="185"/>
        <v>0</v>
      </c>
      <c r="AC276" s="80">
        <f t="shared" si="186"/>
        <v>0</v>
      </c>
      <c r="AD276" s="80">
        <f t="shared" si="187"/>
        <v>0</v>
      </c>
      <c r="AE276" s="80">
        <f t="shared" si="188"/>
        <v>0</v>
      </c>
      <c r="AF276" s="80">
        <f t="shared" si="189"/>
        <v>0</v>
      </c>
      <c r="AG276" s="80">
        <f t="shared" si="190"/>
        <v>0</v>
      </c>
      <c r="AH276" s="80">
        <f t="shared" si="191"/>
        <v>0</v>
      </c>
      <c r="AI276" s="80">
        <f t="shared" si="192"/>
        <v>0</v>
      </c>
      <c r="AJ276" s="80">
        <f t="shared" si="193"/>
        <v>0</v>
      </c>
      <c r="AK276" s="80">
        <f t="shared" si="194"/>
        <v>0</v>
      </c>
      <c r="AL276" s="80">
        <f t="shared" si="195"/>
        <v>0</v>
      </c>
      <c r="AM276" s="80">
        <f t="shared" si="196"/>
        <v>0</v>
      </c>
      <c r="AN276" s="80">
        <f t="shared" si="197"/>
        <v>0</v>
      </c>
      <c r="AO276" s="80">
        <f t="shared" si="198"/>
        <v>0</v>
      </c>
      <c r="AP276" s="80">
        <f t="shared" si="199"/>
        <v>0</v>
      </c>
      <c r="AQ276" s="80">
        <f t="shared" si="200"/>
        <v>0</v>
      </c>
      <c r="AR276" s="76">
        <f t="shared" si="201"/>
        <v>0</v>
      </c>
      <c r="AS276" s="78">
        <f t="shared" si="202"/>
        <v>0</v>
      </c>
      <c r="AT276" s="72">
        <f t="shared" si="203"/>
        <v>0</v>
      </c>
      <c r="AU276" s="72">
        <f t="shared" si="204"/>
        <v>0</v>
      </c>
      <c r="AV276" s="72">
        <f t="shared" si="205"/>
        <v>0</v>
      </c>
      <c r="AW276" s="72">
        <f t="shared" ref="AW276:AW304" si="206">AW$227*$A230</f>
        <v>0</v>
      </c>
      <c r="AX276" s="72">
        <f>AX$227*$A229</f>
        <v>0</v>
      </c>
      <c r="AY276" s="72"/>
      <c r="AZ276" s="72"/>
      <c r="BA276" s="72"/>
      <c r="BB276" s="79"/>
      <c r="BC276" s="79"/>
      <c r="BD276" s="72"/>
      <c r="BE276" s="72"/>
      <c r="BF276" s="72"/>
      <c r="BG276" s="72"/>
      <c r="BH276" s="72"/>
      <c r="BI276" s="72"/>
      <c r="BJ276" s="72"/>
      <c r="BK276" s="72"/>
      <c r="BL276" s="72"/>
      <c r="BM276" s="72"/>
      <c r="BN276" s="72"/>
      <c r="BO276" s="72"/>
      <c r="BP276" s="72"/>
      <c r="BQ276" s="72"/>
      <c r="BR276" s="72"/>
      <c r="BS276" s="72"/>
      <c r="CA276" s="72">
        <f t="shared" si="157"/>
        <v>0</v>
      </c>
    </row>
    <row r="277" spans="1:79">
      <c r="A277" s="148">
        <f t="shared" si="158"/>
        <v>0</v>
      </c>
      <c r="B277" s="72">
        <f t="shared" si="159"/>
        <v>49</v>
      </c>
      <c r="C277" s="144">
        <f t="shared" si="160"/>
        <v>0</v>
      </c>
      <c r="D277" s="76">
        <f t="shared" si="161"/>
        <v>0</v>
      </c>
      <c r="E277" s="80">
        <f t="shared" si="162"/>
        <v>0</v>
      </c>
      <c r="F277" s="80">
        <f t="shared" si="163"/>
        <v>0</v>
      </c>
      <c r="G277" s="80">
        <f t="shared" si="164"/>
        <v>0</v>
      </c>
      <c r="H277" s="80">
        <f t="shared" si="165"/>
        <v>0</v>
      </c>
      <c r="I277" s="76">
        <f t="shared" si="166"/>
        <v>0</v>
      </c>
      <c r="J277" s="80">
        <f t="shared" si="167"/>
        <v>0</v>
      </c>
      <c r="K277" s="80">
        <f t="shared" si="168"/>
        <v>0</v>
      </c>
      <c r="L277" s="80">
        <f t="shared" si="169"/>
        <v>0</v>
      </c>
      <c r="M277" s="80">
        <f t="shared" si="170"/>
        <v>0</v>
      </c>
      <c r="N277" s="80">
        <f t="shared" si="171"/>
        <v>0</v>
      </c>
      <c r="O277" s="80">
        <f t="shared" si="172"/>
        <v>0</v>
      </c>
      <c r="P277" s="80">
        <f t="shared" si="173"/>
        <v>0</v>
      </c>
      <c r="Q277" s="80">
        <f t="shared" si="174"/>
        <v>0</v>
      </c>
      <c r="R277" s="80">
        <f t="shared" si="175"/>
        <v>0</v>
      </c>
      <c r="S277" s="80">
        <f t="shared" si="176"/>
        <v>0</v>
      </c>
      <c r="T277" s="80">
        <f t="shared" si="177"/>
        <v>0</v>
      </c>
      <c r="U277" s="80">
        <f t="shared" si="178"/>
        <v>0</v>
      </c>
      <c r="V277" s="80">
        <f t="shared" si="179"/>
        <v>0</v>
      </c>
      <c r="W277" s="80">
        <f t="shared" si="180"/>
        <v>0</v>
      </c>
      <c r="X277" s="80">
        <f t="shared" si="181"/>
        <v>0</v>
      </c>
      <c r="Y277" s="80">
        <f t="shared" si="182"/>
        <v>0</v>
      </c>
      <c r="Z277" s="80">
        <f t="shared" si="183"/>
        <v>0</v>
      </c>
      <c r="AA277" s="80">
        <f t="shared" si="184"/>
        <v>0</v>
      </c>
      <c r="AB277" s="80">
        <f t="shared" si="185"/>
        <v>0</v>
      </c>
      <c r="AC277" s="80">
        <f t="shared" si="186"/>
        <v>0</v>
      </c>
      <c r="AD277" s="80">
        <f t="shared" si="187"/>
        <v>0</v>
      </c>
      <c r="AE277" s="80">
        <f t="shared" si="188"/>
        <v>0</v>
      </c>
      <c r="AF277" s="80">
        <f t="shared" si="189"/>
        <v>0</v>
      </c>
      <c r="AG277" s="80">
        <f t="shared" si="190"/>
        <v>0</v>
      </c>
      <c r="AH277" s="80">
        <f t="shared" si="191"/>
        <v>0</v>
      </c>
      <c r="AI277" s="80">
        <f t="shared" si="192"/>
        <v>0</v>
      </c>
      <c r="AJ277" s="80">
        <f t="shared" si="193"/>
        <v>0</v>
      </c>
      <c r="AK277" s="80">
        <f t="shared" si="194"/>
        <v>0</v>
      </c>
      <c r="AL277" s="80">
        <f t="shared" si="195"/>
        <v>0</v>
      </c>
      <c r="AM277" s="80">
        <f t="shared" si="196"/>
        <v>0</v>
      </c>
      <c r="AN277" s="80">
        <f t="shared" si="197"/>
        <v>0</v>
      </c>
      <c r="AO277" s="80">
        <f t="shared" si="198"/>
        <v>0</v>
      </c>
      <c r="AP277" s="80">
        <f t="shared" si="199"/>
        <v>0</v>
      </c>
      <c r="AQ277" s="80">
        <f t="shared" si="200"/>
        <v>0</v>
      </c>
      <c r="AR277" s="76">
        <f t="shared" si="201"/>
        <v>0</v>
      </c>
      <c r="AS277" s="78">
        <f t="shared" si="202"/>
        <v>0</v>
      </c>
      <c r="AT277" s="72">
        <f t="shared" si="203"/>
        <v>0</v>
      </c>
      <c r="AU277" s="72">
        <f t="shared" si="204"/>
        <v>0</v>
      </c>
      <c r="AV277" s="72">
        <f t="shared" si="205"/>
        <v>0</v>
      </c>
      <c r="AW277" s="72">
        <f t="shared" si="206"/>
        <v>0</v>
      </c>
      <c r="AX277" s="72">
        <f t="shared" ref="AX277:AX304" si="207">AX$227*$A230</f>
        <v>0</v>
      </c>
      <c r="AY277" s="72">
        <f>AY$227*$A229</f>
        <v>0</v>
      </c>
      <c r="AZ277" s="72"/>
      <c r="BA277" s="72"/>
      <c r="BB277" s="79"/>
      <c r="BC277" s="79"/>
      <c r="BD277" s="72"/>
      <c r="BE277" s="72"/>
      <c r="BF277" s="72"/>
      <c r="BG277" s="72"/>
      <c r="BH277" s="72"/>
      <c r="BI277" s="72"/>
      <c r="BJ277" s="72"/>
      <c r="BK277" s="72"/>
      <c r="BL277" s="72"/>
      <c r="BM277" s="72"/>
      <c r="BN277" s="72"/>
      <c r="BO277" s="72"/>
      <c r="BP277" s="72"/>
      <c r="BQ277" s="72"/>
      <c r="BR277" s="72"/>
      <c r="BS277" s="72"/>
      <c r="CA277" s="72">
        <f t="shared" si="157"/>
        <v>0</v>
      </c>
    </row>
    <row r="278" spans="1:79">
      <c r="A278" s="148">
        <f t="shared" si="158"/>
        <v>0</v>
      </c>
      <c r="B278" s="72">
        <f t="shared" si="159"/>
        <v>50</v>
      </c>
      <c r="C278" s="144">
        <f t="shared" si="160"/>
        <v>0</v>
      </c>
      <c r="D278" s="76">
        <f t="shared" si="161"/>
        <v>0</v>
      </c>
      <c r="E278" s="80">
        <f t="shared" si="162"/>
        <v>0</v>
      </c>
      <c r="F278" s="80">
        <f t="shared" si="163"/>
        <v>0</v>
      </c>
      <c r="G278" s="80">
        <f t="shared" si="164"/>
        <v>0</v>
      </c>
      <c r="H278" s="80">
        <f t="shared" si="165"/>
        <v>0</v>
      </c>
      <c r="I278" s="76">
        <f t="shared" si="166"/>
        <v>0</v>
      </c>
      <c r="J278" s="80">
        <f t="shared" si="167"/>
        <v>0</v>
      </c>
      <c r="K278" s="80">
        <f t="shared" si="168"/>
        <v>0</v>
      </c>
      <c r="L278" s="80">
        <f t="shared" si="169"/>
        <v>0</v>
      </c>
      <c r="M278" s="80">
        <f t="shared" si="170"/>
        <v>0</v>
      </c>
      <c r="N278" s="80">
        <f t="shared" si="171"/>
        <v>0</v>
      </c>
      <c r="O278" s="80">
        <f t="shared" si="172"/>
        <v>0</v>
      </c>
      <c r="P278" s="80">
        <f t="shared" si="173"/>
        <v>0</v>
      </c>
      <c r="Q278" s="80">
        <f t="shared" si="174"/>
        <v>0</v>
      </c>
      <c r="R278" s="80">
        <f t="shared" si="175"/>
        <v>0</v>
      </c>
      <c r="S278" s="80">
        <f t="shared" si="176"/>
        <v>0</v>
      </c>
      <c r="T278" s="80">
        <f t="shared" si="177"/>
        <v>0</v>
      </c>
      <c r="U278" s="80">
        <f t="shared" si="178"/>
        <v>0</v>
      </c>
      <c r="V278" s="80">
        <f t="shared" si="179"/>
        <v>0</v>
      </c>
      <c r="W278" s="80">
        <f t="shared" si="180"/>
        <v>0</v>
      </c>
      <c r="X278" s="80">
        <f t="shared" si="181"/>
        <v>0</v>
      </c>
      <c r="Y278" s="80">
        <f t="shared" si="182"/>
        <v>0</v>
      </c>
      <c r="Z278" s="80">
        <f t="shared" si="183"/>
        <v>0</v>
      </c>
      <c r="AA278" s="80">
        <f t="shared" si="184"/>
        <v>0</v>
      </c>
      <c r="AB278" s="80">
        <f t="shared" si="185"/>
        <v>0</v>
      </c>
      <c r="AC278" s="80">
        <f t="shared" si="186"/>
        <v>0</v>
      </c>
      <c r="AD278" s="80">
        <f t="shared" si="187"/>
        <v>0</v>
      </c>
      <c r="AE278" s="80">
        <f t="shared" si="188"/>
        <v>0</v>
      </c>
      <c r="AF278" s="80">
        <f t="shared" si="189"/>
        <v>0</v>
      </c>
      <c r="AG278" s="80">
        <f t="shared" si="190"/>
        <v>0</v>
      </c>
      <c r="AH278" s="80">
        <f t="shared" si="191"/>
        <v>0</v>
      </c>
      <c r="AI278" s="80">
        <f t="shared" si="192"/>
        <v>0</v>
      </c>
      <c r="AJ278" s="80">
        <f t="shared" si="193"/>
        <v>0</v>
      </c>
      <c r="AK278" s="80">
        <f t="shared" si="194"/>
        <v>0</v>
      </c>
      <c r="AL278" s="80">
        <f t="shared" si="195"/>
        <v>0</v>
      </c>
      <c r="AM278" s="80">
        <f t="shared" si="196"/>
        <v>0</v>
      </c>
      <c r="AN278" s="80">
        <f t="shared" si="197"/>
        <v>0</v>
      </c>
      <c r="AO278" s="80">
        <f t="shared" si="198"/>
        <v>0</v>
      </c>
      <c r="AP278" s="80">
        <f t="shared" si="199"/>
        <v>0</v>
      </c>
      <c r="AQ278" s="80">
        <f t="shared" si="200"/>
        <v>0</v>
      </c>
      <c r="AR278" s="76">
        <f t="shared" si="201"/>
        <v>0</v>
      </c>
      <c r="AS278" s="78">
        <f t="shared" si="202"/>
        <v>0</v>
      </c>
      <c r="AT278" s="72">
        <f t="shared" si="203"/>
        <v>0</v>
      </c>
      <c r="AU278" s="72">
        <f t="shared" si="204"/>
        <v>0</v>
      </c>
      <c r="AV278" s="72">
        <f t="shared" si="205"/>
        <v>0</v>
      </c>
      <c r="AW278" s="72">
        <f t="shared" si="206"/>
        <v>0</v>
      </c>
      <c r="AX278" s="72">
        <f t="shared" si="207"/>
        <v>0</v>
      </c>
      <c r="AY278" s="72">
        <f t="shared" ref="AY278:AY304" si="208">AY$227*$A230</f>
        <v>0</v>
      </c>
      <c r="AZ278" s="72">
        <f>AZ$227*$A229</f>
        <v>0</v>
      </c>
      <c r="BA278" s="72"/>
      <c r="BB278" s="79"/>
      <c r="BC278" s="79"/>
      <c r="BD278" s="72"/>
      <c r="BE278" s="72"/>
      <c r="BF278" s="72"/>
      <c r="BG278" s="72"/>
      <c r="BH278" s="72"/>
      <c r="BI278" s="72"/>
      <c r="BJ278" s="72"/>
      <c r="BK278" s="72"/>
      <c r="BL278" s="72"/>
      <c r="BM278" s="72"/>
      <c r="BN278" s="72"/>
      <c r="BO278" s="72"/>
      <c r="BP278" s="72"/>
      <c r="BQ278" s="72"/>
      <c r="BR278" s="72"/>
      <c r="BS278" s="72"/>
      <c r="CA278" s="72">
        <f t="shared" si="157"/>
        <v>0</v>
      </c>
    </row>
    <row r="279" spans="1:79">
      <c r="A279" s="148">
        <f t="shared" si="158"/>
        <v>0</v>
      </c>
      <c r="B279" s="72">
        <f t="shared" si="159"/>
        <v>51</v>
      </c>
      <c r="C279" s="144">
        <f t="shared" si="160"/>
        <v>0</v>
      </c>
      <c r="D279" s="76">
        <f t="shared" si="161"/>
        <v>0</v>
      </c>
      <c r="E279" s="80">
        <f t="shared" si="162"/>
        <v>0</v>
      </c>
      <c r="F279" s="80">
        <f t="shared" si="163"/>
        <v>0</v>
      </c>
      <c r="G279" s="80">
        <f t="shared" si="164"/>
        <v>0</v>
      </c>
      <c r="H279" s="80">
        <f t="shared" si="165"/>
        <v>0</v>
      </c>
      <c r="I279" s="76">
        <f t="shared" si="166"/>
        <v>0</v>
      </c>
      <c r="J279" s="80">
        <f t="shared" si="167"/>
        <v>0</v>
      </c>
      <c r="K279" s="80">
        <f t="shared" si="168"/>
        <v>0</v>
      </c>
      <c r="L279" s="80">
        <f t="shared" si="169"/>
        <v>0</v>
      </c>
      <c r="M279" s="80">
        <f t="shared" si="170"/>
        <v>0</v>
      </c>
      <c r="N279" s="80">
        <f t="shared" si="171"/>
        <v>0</v>
      </c>
      <c r="O279" s="80">
        <f t="shared" si="172"/>
        <v>0</v>
      </c>
      <c r="P279" s="80">
        <f t="shared" si="173"/>
        <v>0</v>
      </c>
      <c r="Q279" s="80">
        <f t="shared" si="174"/>
        <v>0</v>
      </c>
      <c r="R279" s="80">
        <f t="shared" si="175"/>
        <v>0</v>
      </c>
      <c r="S279" s="80">
        <f t="shared" si="176"/>
        <v>0</v>
      </c>
      <c r="T279" s="80">
        <f t="shared" si="177"/>
        <v>0</v>
      </c>
      <c r="U279" s="80">
        <f t="shared" si="178"/>
        <v>0</v>
      </c>
      <c r="V279" s="80">
        <f t="shared" si="179"/>
        <v>0</v>
      </c>
      <c r="W279" s="80">
        <f t="shared" si="180"/>
        <v>0</v>
      </c>
      <c r="X279" s="80">
        <f t="shared" si="181"/>
        <v>0</v>
      </c>
      <c r="Y279" s="80">
        <f t="shared" si="182"/>
        <v>0</v>
      </c>
      <c r="Z279" s="80">
        <f t="shared" si="183"/>
        <v>0</v>
      </c>
      <c r="AA279" s="80">
        <f t="shared" si="184"/>
        <v>0</v>
      </c>
      <c r="AB279" s="80">
        <f t="shared" si="185"/>
        <v>0</v>
      </c>
      <c r="AC279" s="80">
        <f t="shared" si="186"/>
        <v>0</v>
      </c>
      <c r="AD279" s="80">
        <f t="shared" si="187"/>
        <v>0</v>
      </c>
      <c r="AE279" s="80">
        <f t="shared" si="188"/>
        <v>0</v>
      </c>
      <c r="AF279" s="80">
        <f t="shared" si="189"/>
        <v>0</v>
      </c>
      <c r="AG279" s="80">
        <f t="shared" si="190"/>
        <v>0</v>
      </c>
      <c r="AH279" s="80">
        <f t="shared" si="191"/>
        <v>0</v>
      </c>
      <c r="AI279" s="80">
        <f t="shared" si="192"/>
        <v>0</v>
      </c>
      <c r="AJ279" s="80">
        <f t="shared" si="193"/>
        <v>0</v>
      </c>
      <c r="AK279" s="80">
        <f t="shared" si="194"/>
        <v>0</v>
      </c>
      <c r="AL279" s="80">
        <f t="shared" si="195"/>
        <v>0</v>
      </c>
      <c r="AM279" s="80">
        <f t="shared" si="196"/>
        <v>0</v>
      </c>
      <c r="AN279" s="80">
        <f t="shared" si="197"/>
        <v>0</v>
      </c>
      <c r="AO279" s="80">
        <f t="shared" si="198"/>
        <v>0</v>
      </c>
      <c r="AP279" s="80">
        <f t="shared" si="199"/>
        <v>0</v>
      </c>
      <c r="AQ279" s="80">
        <f t="shared" si="200"/>
        <v>0</v>
      </c>
      <c r="AR279" s="76">
        <f t="shared" si="201"/>
        <v>0</v>
      </c>
      <c r="AS279" s="78">
        <f t="shared" si="202"/>
        <v>0</v>
      </c>
      <c r="AT279" s="72">
        <f t="shared" si="203"/>
        <v>0</v>
      </c>
      <c r="AU279" s="72">
        <f t="shared" si="204"/>
        <v>0</v>
      </c>
      <c r="AV279" s="72">
        <f t="shared" si="205"/>
        <v>0</v>
      </c>
      <c r="AW279" s="72">
        <f t="shared" si="206"/>
        <v>0</v>
      </c>
      <c r="AX279" s="72">
        <f t="shared" si="207"/>
        <v>0</v>
      </c>
      <c r="AY279" s="72">
        <f t="shared" si="208"/>
        <v>0</v>
      </c>
      <c r="AZ279" s="72">
        <f t="shared" ref="AZ279:AZ304" si="209">AZ$227*$A230</f>
        <v>0</v>
      </c>
      <c r="BA279" s="72">
        <f>BA$227*$A229</f>
        <v>0</v>
      </c>
      <c r="BB279" s="79"/>
      <c r="BC279" s="79"/>
      <c r="BD279" s="72"/>
      <c r="BE279" s="72"/>
      <c r="BF279" s="72"/>
      <c r="BG279" s="72"/>
      <c r="BH279" s="72"/>
      <c r="BI279" s="72"/>
      <c r="BJ279" s="72"/>
      <c r="BK279" s="72"/>
      <c r="BL279" s="72"/>
      <c r="BM279" s="72"/>
      <c r="BN279" s="72"/>
      <c r="BO279" s="72"/>
      <c r="BP279" s="72"/>
      <c r="BQ279" s="72"/>
      <c r="BR279" s="72"/>
      <c r="BS279" s="72"/>
      <c r="CA279" s="72">
        <f t="shared" si="157"/>
        <v>0</v>
      </c>
    </row>
    <row r="280" spans="1:79">
      <c r="A280" s="148">
        <f t="shared" si="158"/>
        <v>0</v>
      </c>
      <c r="B280" s="72">
        <f t="shared" si="159"/>
        <v>52</v>
      </c>
      <c r="C280" s="144">
        <f t="shared" si="160"/>
        <v>0</v>
      </c>
      <c r="D280" s="76">
        <f t="shared" si="161"/>
        <v>0</v>
      </c>
      <c r="E280" s="80">
        <f t="shared" si="162"/>
        <v>0</v>
      </c>
      <c r="F280" s="80">
        <f t="shared" si="163"/>
        <v>0</v>
      </c>
      <c r="G280" s="80">
        <f t="shared" si="164"/>
        <v>0</v>
      </c>
      <c r="H280" s="80">
        <f t="shared" si="165"/>
        <v>0</v>
      </c>
      <c r="I280" s="76">
        <f t="shared" si="166"/>
        <v>0</v>
      </c>
      <c r="J280" s="80">
        <f t="shared" si="167"/>
        <v>0</v>
      </c>
      <c r="K280" s="80">
        <f t="shared" si="168"/>
        <v>0</v>
      </c>
      <c r="L280" s="80">
        <f t="shared" si="169"/>
        <v>0</v>
      </c>
      <c r="M280" s="80">
        <f t="shared" si="170"/>
        <v>0</v>
      </c>
      <c r="N280" s="80">
        <f t="shared" si="171"/>
        <v>0</v>
      </c>
      <c r="O280" s="80">
        <f t="shared" si="172"/>
        <v>0</v>
      </c>
      <c r="P280" s="80">
        <f t="shared" si="173"/>
        <v>0</v>
      </c>
      <c r="Q280" s="80">
        <f t="shared" si="174"/>
        <v>0</v>
      </c>
      <c r="R280" s="80">
        <f t="shared" si="175"/>
        <v>0</v>
      </c>
      <c r="S280" s="80">
        <f t="shared" si="176"/>
        <v>0</v>
      </c>
      <c r="T280" s="80">
        <f t="shared" si="177"/>
        <v>0</v>
      </c>
      <c r="U280" s="80">
        <f t="shared" si="178"/>
        <v>0</v>
      </c>
      <c r="V280" s="80">
        <f t="shared" si="179"/>
        <v>0</v>
      </c>
      <c r="W280" s="80">
        <f t="shared" si="180"/>
        <v>0</v>
      </c>
      <c r="X280" s="80">
        <f t="shared" si="181"/>
        <v>0</v>
      </c>
      <c r="Y280" s="80">
        <f t="shared" si="182"/>
        <v>0</v>
      </c>
      <c r="Z280" s="80">
        <f t="shared" si="183"/>
        <v>0</v>
      </c>
      <c r="AA280" s="80">
        <f t="shared" si="184"/>
        <v>0</v>
      </c>
      <c r="AB280" s="80">
        <f t="shared" si="185"/>
        <v>0</v>
      </c>
      <c r="AC280" s="80">
        <f t="shared" si="186"/>
        <v>0</v>
      </c>
      <c r="AD280" s="80">
        <f t="shared" si="187"/>
        <v>0</v>
      </c>
      <c r="AE280" s="80">
        <f t="shared" si="188"/>
        <v>0</v>
      </c>
      <c r="AF280" s="80">
        <f t="shared" si="189"/>
        <v>0</v>
      </c>
      <c r="AG280" s="80">
        <f t="shared" si="190"/>
        <v>0</v>
      </c>
      <c r="AH280" s="80">
        <f t="shared" si="191"/>
        <v>0</v>
      </c>
      <c r="AI280" s="80">
        <f t="shared" si="192"/>
        <v>0</v>
      </c>
      <c r="AJ280" s="80">
        <f t="shared" si="193"/>
        <v>0</v>
      </c>
      <c r="AK280" s="80">
        <f t="shared" si="194"/>
        <v>0</v>
      </c>
      <c r="AL280" s="80">
        <f t="shared" si="195"/>
        <v>0</v>
      </c>
      <c r="AM280" s="80">
        <f t="shared" si="196"/>
        <v>0</v>
      </c>
      <c r="AN280" s="80">
        <f t="shared" si="197"/>
        <v>0</v>
      </c>
      <c r="AO280" s="80">
        <f t="shared" si="198"/>
        <v>0</v>
      </c>
      <c r="AP280" s="80">
        <f t="shared" si="199"/>
        <v>0</v>
      </c>
      <c r="AQ280" s="80">
        <f t="shared" si="200"/>
        <v>0</v>
      </c>
      <c r="AR280" s="76">
        <f t="shared" si="201"/>
        <v>0</v>
      </c>
      <c r="AS280" s="78">
        <f t="shared" si="202"/>
        <v>0</v>
      </c>
      <c r="AT280" s="72">
        <f t="shared" si="203"/>
        <v>0</v>
      </c>
      <c r="AU280" s="72">
        <f t="shared" si="204"/>
        <v>0</v>
      </c>
      <c r="AV280" s="72">
        <f t="shared" si="205"/>
        <v>0</v>
      </c>
      <c r="AW280" s="72">
        <f t="shared" si="206"/>
        <v>0</v>
      </c>
      <c r="AX280" s="72">
        <f t="shared" si="207"/>
        <v>0</v>
      </c>
      <c r="AY280" s="72">
        <f t="shared" si="208"/>
        <v>0</v>
      </c>
      <c r="AZ280" s="72">
        <f t="shared" si="209"/>
        <v>0</v>
      </c>
      <c r="BA280" s="72">
        <f t="shared" ref="BA280:BA304" si="210">BA$227*$A230</f>
        <v>0</v>
      </c>
      <c r="BB280" s="79">
        <f>BB$227*$A229</f>
        <v>0</v>
      </c>
      <c r="BC280" s="79"/>
      <c r="BD280" s="72"/>
      <c r="BE280" s="72"/>
      <c r="BF280" s="72"/>
      <c r="BG280" s="72"/>
      <c r="BH280" s="72"/>
      <c r="BI280" s="72"/>
      <c r="BJ280" s="72"/>
      <c r="BK280" s="72"/>
      <c r="BL280" s="72"/>
      <c r="BM280" s="72"/>
      <c r="BN280" s="72"/>
      <c r="BO280" s="72"/>
      <c r="BP280" s="72"/>
      <c r="BQ280" s="72"/>
      <c r="BR280" s="72"/>
      <c r="BS280" s="72"/>
      <c r="CA280" s="72">
        <f t="shared" si="157"/>
        <v>0</v>
      </c>
    </row>
    <row r="281" spans="1:79">
      <c r="A281" s="148">
        <f t="shared" si="158"/>
        <v>0</v>
      </c>
      <c r="B281" s="72">
        <f t="shared" si="159"/>
        <v>53</v>
      </c>
      <c r="C281" s="144">
        <f t="shared" si="160"/>
        <v>0</v>
      </c>
      <c r="D281" s="76">
        <f t="shared" si="161"/>
        <v>0</v>
      </c>
      <c r="E281" s="80">
        <f t="shared" si="162"/>
        <v>0</v>
      </c>
      <c r="F281" s="80">
        <f t="shared" si="163"/>
        <v>0</v>
      </c>
      <c r="G281" s="80">
        <f t="shared" si="164"/>
        <v>0</v>
      </c>
      <c r="H281" s="80">
        <f t="shared" si="165"/>
        <v>0</v>
      </c>
      <c r="I281" s="76">
        <f t="shared" si="166"/>
        <v>0</v>
      </c>
      <c r="J281" s="80">
        <f t="shared" si="167"/>
        <v>0</v>
      </c>
      <c r="K281" s="80">
        <f t="shared" si="168"/>
        <v>0</v>
      </c>
      <c r="L281" s="80">
        <f t="shared" si="169"/>
        <v>0</v>
      </c>
      <c r="M281" s="80">
        <f t="shared" si="170"/>
        <v>0</v>
      </c>
      <c r="N281" s="80">
        <f t="shared" si="171"/>
        <v>0</v>
      </c>
      <c r="O281" s="80">
        <f t="shared" si="172"/>
        <v>0</v>
      </c>
      <c r="P281" s="80">
        <f t="shared" si="173"/>
        <v>0</v>
      </c>
      <c r="Q281" s="80">
        <f t="shared" si="174"/>
        <v>0</v>
      </c>
      <c r="R281" s="80">
        <f t="shared" si="175"/>
        <v>0</v>
      </c>
      <c r="S281" s="80">
        <f t="shared" si="176"/>
        <v>0</v>
      </c>
      <c r="T281" s="80">
        <f t="shared" si="177"/>
        <v>0</v>
      </c>
      <c r="U281" s="80">
        <f t="shared" si="178"/>
        <v>0</v>
      </c>
      <c r="V281" s="80">
        <f t="shared" si="179"/>
        <v>0</v>
      </c>
      <c r="W281" s="80">
        <f t="shared" si="180"/>
        <v>0</v>
      </c>
      <c r="X281" s="80">
        <f t="shared" si="181"/>
        <v>0</v>
      </c>
      <c r="Y281" s="80">
        <f t="shared" si="182"/>
        <v>0</v>
      </c>
      <c r="Z281" s="80">
        <f t="shared" si="183"/>
        <v>0</v>
      </c>
      <c r="AA281" s="80">
        <f t="shared" si="184"/>
        <v>0</v>
      </c>
      <c r="AB281" s="80">
        <f t="shared" si="185"/>
        <v>0</v>
      </c>
      <c r="AC281" s="80">
        <f t="shared" si="186"/>
        <v>0</v>
      </c>
      <c r="AD281" s="80">
        <f t="shared" si="187"/>
        <v>0</v>
      </c>
      <c r="AE281" s="80">
        <f t="shared" si="188"/>
        <v>0</v>
      </c>
      <c r="AF281" s="80">
        <f t="shared" si="189"/>
        <v>0</v>
      </c>
      <c r="AG281" s="80">
        <f t="shared" si="190"/>
        <v>0</v>
      </c>
      <c r="AH281" s="80">
        <f t="shared" si="191"/>
        <v>0</v>
      </c>
      <c r="AI281" s="80">
        <f t="shared" si="192"/>
        <v>0</v>
      </c>
      <c r="AJ281" s="80">
        <f t="shared" si="193"/>
        <v>0</v>
      </c>
      <c r="AK281" s="80">
        <f t="shared" si="194"/>
        <v>0</v>
      </c>
      <c r="AL281" s="80">
        <f t="shared" si="195"/>
        <v>0</v>
      </c>
      <c r="AM281" s="80">
        <f t="shared" si="196"/>
        <v>0</v>
      </c>
      <c r="AN281" s="80">
        <f t="shared" si="197"/>
        <v>0</v>
      </c>
      <c r="AO281" s="80">
        <f t="shared" si="198"/>
        <v>0</v>
      </c>
      <c r="AP281" s="80">
        <f t="shared" si="199"/>
        <v>0</v>
      </c>
      <c r="AQ281" s="80">
        <f t="shared" si="200"/>
        <v>0</v>
      </c>
      <c r="AR281" s="76">
        <f t="shared" si="201"/>
        <v>0</v>
      </c>
      <c r="AS281" s="78">
        <f t="shared" si="202"/>
        <v>0</v>
      </c>
      <c r="AT281" s="72">
        <f t="shared" si="203"/>
        <v>0</v>
      </c>
      <c r="AU281" s="72">
        <f t="shared" si="204"/>
        <v>0</v>
      </c>
      <c r="AV281" s="72">
        <f t="shared" si="205"/>
        <v>0</v>
      </c>
      <c r="AW281" s="72">
        <f t="shared" si="206"/>
        <v>0</v>
      </c>
      <c r="AX281" s="72">
        <f t="shared" si="207"/>
        <v>0</v>
      </c>
      <c r="AY281" s="72">
        <f t="shared" si="208"/>
        <v>0</v>
      </c>
      <c r="AZ281" s="72">
        <f t="shared" si="209"/>
        <v>0</v>
      </c>
      <c r="BA281" s="72">
        <f t="shared" si="210"/>
        <v>0</v>
      </c>
      <c r="BB281" s="79">
        <f t="shared" ref="BB281:BB304" si="211">BB$227*$A230</f>
        <v>0</v>
      </c>
      <c r="BC281" s="79">
        <f>BC$227*$A229</f>
        <v>0</v>
      </c>
      <c r="BD281" s="72"/>
      <c r="BE281" s="72"/>
      <c r="BF281" s="72"/>
      <c r="BG281" s="72"/>
      <c r="BH281" s="72"/>
      <c r="BI281" s="72"/>
      <c r="BJ281" s="72"/>
      <c r="BK281" s="72"/>
      <c r="BL281" s="72"/>
      <c r="BM281" s="72"/>
      <c r="BN281" s="72"/>
      <c r="BO281" s="72"/>
      <c r="BP281" s="72"/>
      <c r="BQ281" s="72"/>
      <c r="BR281" s="72"/>
      <c r="BS281" s="72"/>
      <c r="CA281" s="72">
        <f t="shared" si="157"/>
        <v>0</v>
      </c>
    </row>
    <row r="282" spans="1:79">
      <c r="A282" s="148">
        <f t="shared" si="158"/>
        <v>0</v>
      </c>
      <c r="B282" s="72">
        <f t="shared" si="159"/>
        <v>54</v>
      </c>
      <c r="C282" s="144">
        <f t="shared" si="160"/>
        <v>0</v>
      </c>
      <c r="D282" s="76">
        <f t="shared" si="161"/>
        <v>0</v>
      </c>
      <c r="E282" s="80">
        <f t="shared" si="162"/>
        <v>0</v>
      </c>
      <c r="F282" s="80">
        <f t="shared" si="163"/>
        <v>0</v>
      </c>
      <c r="G282" s="80">
        <f t="shared" si="164"/>
        <v>0</v>
      </c>
      <c r="H282" s="80">
        <f t="shared" si="165"/>
        <v>0</v>
      </c>
      <c r="I282" s="76">
        <f t="shared" si="166"/>
        <v>0</v>
      </c>
      <c r="J282" s="80">
        <f t="shared" si="167"/>
        <v>0</v>
      </c>
      <c r="K282" s="80">
        <f t="shared" si="168"/>
        <v>0</v>
      </c>
      <c r="L282" s="80">
        <f t="shared" si="169"/>
        <v>0</v>
      </c>
      <c r="M282" s="80">
        <f t="shared" si="170"/>
        <v>0</v>
      </c>
      <c r="N282" s="80">
        <f t="shared" si="171"/>
        <v>0</v>
      </c>
      <c r="O282" s="80">
        <f t="shared" si="172"/>
        <v>0</v>
      </c>
      <c r="P282" s="80">
        <f t="shared" si="173"/>
        <v>0</v>
      </c>
      <c r="Q282" s="80">
        <f t="shared" si="174"/>
        <v>0</v>
      </c>
      <c r="R282" s="80">
        <f t="shared" si="175"/>
        <v>0</v>
      </c>
      <c r="S282" s="80">
        <f t="shared" si="176"/>
        <v>0</v>
      </c>
      <c r="T282" s="80">
        <f t="shared" si="177"/>
        <v>0</v>
      </c>
      <c r="U282" s="80">
        <f t="shared" si="178"/>
        <v>0</v>
      </c>
      <c r="V282" s="80">
        <f t="shared" si="179"/>
        <v>0</v>
      </c>
      <c r="W282" s="80">
        <f t="shared" si="180"/>
        <v>0</v>
      </c>
      <c r="X282" s="80">
        <f t="shared" si="181"/>
        <v>0</v>
      </c>
      <c r="Y282" s="80">
        <f t="shared" si="182"/>
        <v>0</v>
      </c>
      <c r="Z282" s="80">
        <f t="shared" si="183"/>
        <v>0</v>
      </c>
      <c r="AA282" s="80">
        <f t="shared" si="184"/>
        <v>0</v>
      </c>
      <c r="AB282" s="80">
        <f t="shared" si="185"/>
        <v>0</v>
      </c>
      <c r="AC282" s="80">
        <f t="shared" si="186"/>
        <v>0</v>
      </c>
      <c r="AD282" s="80">
        <f t="shared" si="187"/>
        <v>0</v>
      </c>
      <c r="AE282" s="80">
        <f t="shared" si="188"/>
        <v>0</v>
      </c>
      <c r="AF282" s="80">
        <f t="shared" si="189"/>
        <v>0</v>
      </c>
      <c r="AG282" s="80">
        <f t="shared" si="190"/>
        <v>0</v>
      </c>
      <c r="AH282" s="80">
        <f t="shared" si="191"/>
        <v>0</v>
      </c>
      <c r="AI282" s="80">
        <f t="shared" si="192"/>
        <v>0</v>
      </c>
      <c r="AJ282" s="80">
        <f t="shared" si="193"/>
        <v>0</v>
      </c>
      <c r="AK282" s="80">
        <f t="shared" si="194"/>
        <v>0</v>
      </c>
      <c r="AL282" s="80">
        <f t="shared" si="195"/>
        <v>0</v>
      </c>
      <c r="AM282" s="80">
        <f t="shared" si="196"/>
        <v>0</v>
      </c>
      <c r="AN282" s="80">
        <f t="shared" si="197"/>
        <v>0</v>
      </c>
      <c r="AO282" s="80">
        <f t="shared" si="198"/>
        <v>0</v>
      </c>
      <c r="AP282" s="80">
        <f t="shared" si="199"/>
        <v>0</v>
      </c>
      <c r="AQ282" s="80">
        <f t="shared" si="200"/>
        <v>0</v>
      </c>
      <c r="AR282" s="76">
        <f t="shared" si="201"/>
        <v>0</v>
      </c>
      <c r="AS282" s="78">
        <f t="shared" si="202"/>
        <v>0</v>
      </c>
      <c r="AT282" s="72">
        <f t="shared" si="203"/>
        <v>0</v>
      </c>
      <c r="AU282" s="72">
        <f t="shared" si="204"/>
        <v>0</v>
      </c>
      <c r="AV282" s="72">
        <f t="shared" si="205"/>
        <v>0</v>
      </c>
      <c r="AW282" s="72">
        <f t="shared" si="206"/>
        <v>0</v>
      </c>
      <c r="AX282" s="72">
        <f t="shared" si="207"/>
        <v>0</v>
      </c>
      <c r="AY282" s="72">
        <f t="shared" si="208"/>
        <v>0</v>
      </c>
      <c r="AZ282" s="72">
        <f t="shared" si="209"/>
        <v>0</v>
      </c>
      <c r="BA282" s="72">
        <f t="shared" si="210"/>
        <v>0</v>
      </c>
      <c r="BB282" s="79">
        <f t="shared" si="211"/>
        <v>0</v>
      </c>
      <c r="BC282" s="79">
        <f t="shared" ref="BC282:BC304" si="212">BC$227*$A230</f>
        <v>0</v>
      </c>
      <c r="BD282" s="72">
        <f>BD$227*$A229</f>
        <v>0</v>
      </c>
      <c r="BE282" s="72"/>
      <c r="BF282" s="72"/>
      <c r="BG282" s="72"/>
      <c r="BH282" s="72"/>
      <c r="BI282" s="72"/>
      <c r="BJ282" s="72"/>
      <c r="BK282" s="72"/>
      <c r="BL282" s="72"/>
      <c r="BM282" s="72"/>
      <c r="BN282" s="72"/>
      <c r="BO282" s="72"/>
      <c r="BP282" s="72"/>
      <c r="BQ282" s="72"/>
      <c r="BR282" s="72"/>
      <c r="BS282" s="72"/>
      <c r="CA282" s="72">
        <f t="shared" si="157"/>
        <v>0</v>
      </c>
    </row>
    <row r="283" spans="1:79">
      <c r="A283" s="148">
        <f t="shared" si="158"/>
        <v>0</v>
      </c>
      <c r="B283" s="72">
        <f t="shared" si="159"/>
        <v>55</v>
      </c>
      <c r="C283" s="144">
        <f t="shared" si="160"/>
        <v>0</v>
      </c>
      <c r="D283" s="76">
        <f t="shared" si="161"/>
        <v>0</v>
      </c>
      <c r="E283" s="80">
        <f t="shared" si="162"/>
        <v>0</v>
      </c>
      <c r="F283" s="80">
        <f t="shared" si="163"/>
        <v>0</v>
      </c>
      <c r="G283" s="80">
        <f t="shared" si="164"/>
        <v>0</v>
      </c>
      <c r="H283" s="80">
        <f t="shared" si="165"/>
        <v>0</v>
      </c>
      <c r="I283" s="76">
        <f t="shared" si="166"/>
        <v>0</v>
      </c>
      <c r="J283" s="80">
        <f t="shared" si="167"/>
        <v>0</v>
      </c>
      <c r="K283" s="80">
        <f t="shared" si="168"/>
        <v>0</v>
      </c>
      <c r="L283" s="80">
        <f t="shared" si="169"/>
        <v>0</v>
      </c>
      <c r="M283" s="80">
        <f t="shared" si="170"/>
        <v>0</v>
      </c>
      <c r="N283" s="80">
        <f t="shared" si="171"/>
        <v>0</v>
      </c>
      <c r="O283" s="80">
        <f t="shared" si="172"/>
        <v>0</v>
      </c>
      <c r="P283" s="80">
        <f t="shared" si="173"/>
        <v>0</v>
      </c>
      <c r="Q283" s="80">
        <f t="shared" si="174"/>
        <v>0</v>
      </c>
      <c r="R283" s="80">
        <f t="shared" si="175"/>
        <v>0</v>
      </c>
      <c r="S283" s="80">
        <f t="shared" si="176"/>
        <v>0</v>
      </c>
      <c r="T283" s="80">
        <f t="shared" si="177"/>
        <v>0</v>
      </c>
      <c r="U283" s="80">
        <f t="shared" si="178"/>
        <v>0</v>
      </c>
      <c r="V283" s="80">
        <f t="shared" si="179"/>
        <v>0</v>
      </c>
      <c r="W283" s="80">
        <f t="shared" si="180"/>
        <v>0</v>
      </c>
      <c r="X283" s="80">
        <f t="shared" si="181"/>
        <v>0</v>
      </c>
      <c r="Y283" s="80">
        <f t="shared" si="182"/>
        <v>0</v>
      </c>
      <c r="Z283" s="80">
        <f t="shared" si="183"/>
        <v>0</v>
      </c>
      <c r="AA283" s="80">
        <f t="shared" si="184"/>
        <v>0</v>
      </c>
      <c r="AB283" s="80">
        <f t="shared" si="185"/>
        <v>0</v>
      </c>
      <c r="AC283" s="80">
        <f t="shared" si="186"/>
        <v>0</v>
      </c>
      <c r="AD283" s="80">
        <f t="shared" si="187"/>
        <v>0</v>
      </c>
      <c r="AE283" s="80">
        <f t="shared" si="188"/>
        <v>0</v>
      </c>
      <c r="AF283" s="80">
        <f t="shared" si="189"/>
        <v>0</v>
      </c>
      <c r="AG283" s="80">
        <f t="shared" si="190"/>
        <v>0</v>
      </c>
      <c r="AH283" s="80">
        <f t="shared" si="191"/>
        <v>0</v>
      </c>
      <c r="AI283" s="80">
        <f t="shared" si="192"/>
        <v>0</v>
      </c>
      <c r="AJ283" s="80">
        <f t="shared" si="193"/>
        <v>0</v>
      </c>
      <c r="AK283" s="80">
        <f t="shared" si="194"/>
        <v>0</v>
      </c>
      <c r="AL283" s="80">
        <f t="shared" si="195"/>
        <v>0</v>
      </c>
      <c r="AM283" s="80">
        <f t="shared" si="196"/>
        <v>0</v>
      </c>
      <c r="AN283" s="80">
        <f t="shared" si="197"/>
        <v>0</v>
      </c>
      <c r="AO283" s="80">
        <f t="shared" si="198"/>
        <v>0</v>
      </c>
      <c r="AP283" s="80">
        <f t="shared" si="199"/>
        <v>0</v>
      </c>
      <c r="AQ283" s="80">
        <f t="shared" si="200"/>
        <v>0</v>
      </c>
      <c r="AR283" s="76">
        <f t="shared" si="201"/>
        <v>0</v>
      </c>
      <c r="AS283" s="78">
        <f t="shared" si="202"/>
        <v>0</v>
      </c>
      <c r="AT283" s="72">
        <f t="shared" si="203"/>
        <v>0</v>
      </c>
      <c r="AU283" s="72">
        <f t="shared" si="204"/>
        <v>0</v>
      </c>
      <c r="AV283" s="72">
        <f t="shared" si="205"/>
        <v>0</v>
      </c>
      <c r="AW283" s="72">
        <f t="shared" si="206"/>
        <v>0</v>
      </c>
      <c r="AX283" s="72">
        <f t="shared" si="207"/>
        <v>0</v>
      </c>
      <c r="AY283" s="72">
        <f t="shared" si="208"/>
        <v>0</v>
      </c>
      <c r="AZ283" s="72">
        <f t="shared" si="209"/>
        <v>0</v>
      </c>
      <c r="BA283" s="72">
        <f t="shared" si="210"/>
        <v>0</v>
      </c>
      <c r="BB283" s="79">
        <f t="shared" si="211"/>
        <v>0</v>
      </c>
      <c r="BC283" s="79">
        <f t="shared" si="212"/>
        <v>0</v>
      </c>
      <c r="BD283" s="72">
        <f t="shared" ref="BD283:BD304" si="213">BD$227*$A230</f>
        <v>0</v>
      </c>
      <c r="BE283" s="72">
        <f>BE$227*$A229</f>
        <v>0</v>
      </c>
      <c r="BF283" s="72"/>
      <c r="BG283" s="72"/>
      <c r="BH283" s="72"/>
      <c r="BI283" s="72"/>
      <c r="BJ283" s="72"/>
      <c r="BK283" s="72"/>
      <c r="BL283" s="72"/>
      <c r="BM283" s="72"/>
      <c r="BN283" s="72"/>
      <c r="BO283" s="72"/>
      <c r="BP283" s="72"/>
      <c r="BQ283" s="72"/>
      <c r="BR283" s="72"/>
      <c r="BS283" s="72"/>
      <c r="CA283" s="72">
        <f t="shared" si="157"/>
        <v>0</v>
      </c>
    </row>
    <row r="284" spans="1:79">
      <c r="A284" s="148">
        <f t="shared" si="158"/>
        <v>0</v>
      </c>
      <c r="B284" s="72">
        <f t="shared" si="159"/>
        <v>56</v>
      </c>
      <c r="C284" s="144">
        <f t="shared" si="160"/>
        <v>0</v>
      </c>
      <c r="D284" s="76">
        <f t="shared" si="161"/>
        <v>0</v>
      </c>
      <c r="E284" s="80">
        <f t="shared" si="162"/>
        <v>0</v>
      </c>
      <c r="F284" s="80">
        <f t="shared" si="163"/>
        <v>0</v>
      </c>
      <c r="G284" s="80">
        <f t="shared" si="164"/>
        <v>0</v>
      </c>
      <c r="H284" s="80">
        <f t="shared" si="165"/>
        <v>0</v>
      </c>
      <c r="I284" s="76">
        <f t="shared" si="166"/>
        <v>0</v>
      </c>
      <c r="J284" s="80">
        <f t="shared" si="167"/>
        <v>0</v>
      </c>
      <c r="K284" s="80">
        <f t="shared" si="168"/>
        <v>0</v>
      </c>
      <c r="L284" s="80">
        <f t="shared" si="169"/>
        <v>0</v>
      </c>
      <c r="M284" s="80">
        <f t="shared" si="170"/>
        <v>0</v>
      </c>
      <c r="N284" s="80">
        <f t="shared" si="171"/>
        <v>0</v>
      </c>
      <c r="O284" s="80">
        <f t="shared" si="172"/>
        <v>0</v>
      </c>
      <c r="P284" s="80">
        <f t="shared" si="173"/>
        <v>0</v>
      </c>
      <c r="Q284" s="80">
        <f t="shared" si="174"/>
        <v>0</v>
      </c>
      <c r="R284" s="80">
        <f t="shared" si="175"/>
        <v>0</v>
      </c>
      <c r="S284" s="80">
        <f t="shared" si="176"/>
        <v>0</v>
      </c>
      <c r="T284" s="80">
        <f t="shared" si="177"/>
        <v>0</v>
      </c>
      <c r="U284" s="80">
        <f t="shared" si="178"/>
        <v>0</v>
      </c>
      <c r="V284" s="80">
        <f t="shared" si="179"/>
        <v>0</v>
      </c>
      <c r="W284" s="80">
        <f t="shared" si="180"/>
        <v>0</v>
      </c>
      <c r="X284" s="80">
        <f t="shared" si="181"/>
        <v>0</v>
      </c>
      <c r="Y284" s="80">
        <f t="shared" si="182"/>
        <v>0</v>
      </c>
      <c r="Z284" s="80">
        <f t="shared" si="183"/>
        <v>0</v>
      </c>
      <c r="AA284" s="80">
        <f t="shared" si="184"/>
        <v>0</v>
      </c>
      <c r="AB284" s="80">
        <f t="shared" si="185"/>
        <v>0</v>
      </c>
      <c r="AC284" s="80">
        <f t="shared" si="186"/>
        <v>0</v>
      </c>
      <c r="AD284" s="80">
        <f t="shared" si="187"/>
        <v>0</v>
      </c>
      <c r="AE284" s="80">
        <f t="shared" si="188"/>
        <v>0</v>
      </c>
      <c r="AF284" s="80">
        <f t="shared" si="189"/>
        <v>0</v>
      </c>
      <c r="AG284" s="80">
        <f t="shared" si="190"/>
        <v>0</v>
      </c>
      <c r="AH284" s="80">
        <f t="shared" si="191"/>
        <v>0</v>
      </c>
      <c r="AI284" s="80">
        <f t="shared" si="192"/>
        <v>0</v>
      </c>
      <c r="AJ284" s="80">
        <f t="shared" si="193"/>
        <v>0</v>
      </c>
      <c r="AK284" s="80">
        <f t="shared" si="194"/>
        <v>0</v>
      </c>
      <c r="AL284" s="80">
        <f t="shared" si="195"/>
        <v>0</v>
      </c>
      <c r="AM284" s="80">
        <f t="shared" si="196"/>
        <v>0</v>
      </c>
      <c r="AN284" s="80">
        <f t="shared" si="197"/>
        <v>0</v>
      </c>
      <c r="AO284" s="80">
        <f t="shared" si="198"/>
        <v>0</v>
      </c>
      <c r="AP284" s="80">
        <f t="shared" si="199"/>
        <v>0</v>
      </c>
      <c r="AQ284" s="80">
        <f t="shared" si="200"/>
        <v>0</v>
      </c>
      <c r="AR284" s="76">
        <f t="shared" si="201"/>
        <v>0</v>
      </c>
      <c r="AS284" s="78">
        <f t="shared" si="202"/>
        <v>0</v>
      </c>
      <c r="AT284" s="72">
        <f t="shared" si="203"/>
        <v>0</v>
      </c>
      <c r="AU284" s="72">
        <f t="shared" si="204"/>
        <v>0</v>
      </c>
      <c r="AV284" s="72">
        <f t="shared" si="205"/>
        <v>0</v>
      </c>
      <c r="AW284" s="72">
        <f t="shared" si="206"/>
        <v>0</v>
      </c>
      <c r="AX284" s="72">
        <f t="shared" si="207"/>
        <v>0</v>
      </c>
      <c r="AY284" s="72">
        <f t="shared" si="208"/>
        <v>0</v>
      </c>
      <c r="AZ284" s="72">
        <f t="shared" si="209"/>
        <v>0</v>
      </c>
      <c r="BA284" s="72">
        <f t="shared" si="210"/>
        <v>0</v>
      </c>
      <c r="BB284" s="79">
        <f t="shared" si="211"/>
        <v>0</v>
      </c>
      <c r="BC284" s="79">
        <f t="shared" si="212"/>
        <v>0</v>
      </c>
      <c r="BD284" s="72">
        <f t="shared" si="213"/>
        <v>0</v>
      </c>
      <c r="BE284" s="72">
        <f t="shared" ref="BE284:BE304" si="214">BE$227*$A230</f>
        <v>0</v>
      </c>
      <c r="BF284" s="72">
        <f>BF$227*$A229</f>
        <v>0</v>
      </c>
      <c r="BG284" s="72"/>
      <c r="BH284" s="72"/>
      <c r="BI284" s="72"/>
      <c r="BJ284" s="72"/>
      <c r="BK284" s="72"/>
      <c r="BL284" s="72"/>
      <c r="BM284" s="72"/>
      <c r="BN284" s="72"/>
      <c r="BO284" s="72"/>
      <c r="BP284" s="72"/>
      <c r="BQ284" s="72"/>
      <c r="BR284" s="72"/>
      <c r="BS284" s="72"/>
      <c r="CA284" s="72">
        <f t="shared" si="157"/>
        <v>0</v>
      </c>
    </row>
    <row r="285" spans="1:79">
      <c r="A285" s="148">
        <f t="shared" si="158"/>
        <v>0</v>
      </c>
      <c r="B285" s="72">
        <f t="shared" si="159"/>
        <v>57</v>
      </c>
      <c r="C285" s="144">
        <f t="shared" si="160"/>
        <v>0</v>
      </c>
      <c r="D285" s="76">
        <f t="shared" si="161"/>
        <v>0</v>
      </c>
      <c r="E285" s="80">
        <f t="shared" si="162"/>
        <v>0</v>
      </c>
      <c r="F285" s="80">
        <f t="shared" si="163"/>
        <v>0</v>
      </c>
      <c r="G285" s="80">
        <f t="shared" si="164"/>
        <v>0</v>
      </c>
      <c r="H285" s="80">
        <f t="shared" si="165"/>
        <v>0</v>
      </c>
      <c r="I285" s="76">
        <f t="shared" si="166"/>
        <v>0</v>
      </c>
      <c r="J285" s="80">
        <f t="shared" si="167"/>
        <v>0</v>
      </c>
      <c r="K285" s="80">
        <f t="shared" si="168"/>
        <v>0</v>
      </c>
      <c r="L285" s="80">
        <f t="shared" si="169"/>
        <v>0</v>
      </c>
      <c r="M285" s="80">
        <f t="shared" si="170"/>
        <v>0</v>
      </c>
      <c r="N285" s="80">
        <f t="shared" si="171"/>
        <v>0</v>
      </c>
      <c r="O285" s="80">
        <f t="shared" si="172"/>
        <v>0</v>
      </c>
      <c r="P285" s="80">
        <f t="shared" si="173"/>
        <v>0</v>
      </c>
      <c r="Q285" s="80">
        <f t="shared" si="174"/>
        <v>0</v>
      </c>
      <c r="R285" s="80">
        <f t="shared" si="175"/>
        <v>0</v>
      </c>
      <c r="S285" s="80">
        <f t="shared" si="176"/>
        <v>0</v>
      </c>
      <c r="T285" s="80">
        <f t="shared" si="177"/>
        <v>0</v>
      </c>
      <c r="U285" s="80">
        <f t="shared" si="178"/>
        <v>0</v>
      </c>
      <c r="V285" s="80">
        <f t="shared" si="179"/>
        <v>0</v>
      </c>
      <c r="W285" s="80">
        <f t="shared" si="180"/>
        <v>0</v>
      </c>
      <c r="X285" s="80">
        <f t="shared" si="181"/>
        <v>0</v>
      </c>
      <c r="Y285" s="80">
        <f t="shared" si="182"/>
        <v>0</v>
      </c>
      <c r="Z285" s="80">
        <f t="shared" si="183"/>
        <v>0</v>
      </c>
      <c r="AA285" s="80">
        <f t="shared" si="184"/>
        <v>0</v>
      </c>
      <c r="AB285" s="80">
        <f t="shared" si="185"/>
        <v>0</v>
      </c>
      <c r="AC285" s="80">
        <f t="shared" si="186"/>
        <v>0</v>
      </c>
      <c r="AD285" s="80">
        <f t="shared" si="187"/>
        <v>0</v>
      </c>
      <c r="AE285" s="80">
        <f t="shared" si="188"/>
        <v>0</v>
      </c>
      <c r="AF285" s="80">
        <f t="shared" si="189"/>
        <v>0</v>
      </c>
      <c r="AG285" s="80">
        <f t="shared" si="190"/>
        <v>0</v>
      </c>
      <c r="AH285" s="80">
        <f t="shared" si="191"/>
        <v>0</v>
      </c>
      <c r="AI285" s="80">
        <f t="shared" si="192"/>
        <v>0</v>
      </c>
      <c r="AJ285" s="80">
        <f t="shared" si="193"/>
        <v>0</v>
      </c>
      <c r="AK285" s="80">
        <f t="shared" si="194"/>
        <v>0</v>
      </c>
      <c r="AL285" s="80">
        <f t="shared" si="195"/>
        <v>0</v>
      </c>
      <c r="AM285" s="80">
        <f t="shared" si="196"/>
        <v>0</v>
      </c>
      <c r="AN285" s="80">
        <f t="shared" si="197"/>
        <v>0</v>
      </c>
      <c r="AO285" s="80">
        <f t="shared" si="198"/>
        <v>0</v>
      </c>
      <c r="AP285" s="80">
        <f t="shared" si="199"/>
        <v>0</v>
      </c>
      <c r="AQ285" s="80">
        <f t="shared" si="200"/>
        <v>0</v>
      </c>
      <c r="AR285" s="76">
        <f t="shared" si="201"/>
        <v>0</v>
      </c>
      <c r="AS285" s="78">
        <f t="shared" si="202"/>
        <v>0</v>
      </c>
      <c r="AT285" s="72">
        <f t="shared" si="203"/>
        <v>0</v>
      </c>
      <c r="AU285" s="72">
        <f t="shared" si="204"/>
        <v>0</v>
      </c>
      <c r="AV285" s="72">
        <f t="shared" si="205"/>
        <v>0</v>
      </c>
      <c r="AW285" s="72">
        <f t="shared" si="206"/>
        <v>0</v>
      </c>
      <c r="AX285" s="72">
        <f t="shared" si="207"/>
        <v>0</v>
      </c>
      <c r="AY285" s="72">
        <f t="shared" si="208"/>
        <v>0</v>
      </c>
      <c r="AZ285" s="72">
        <f t="shared" si="209"/>
        <v>0</v>
      </c>
      <c r="BA285" s="72">
        <f t="shared" si="210"/>
        <v>0</v>
      </c>
      <c r="BB285" s="79">
        <f t="shared" si="211"/>
        <v>0</v>
      </c>
      <c r="BC285" s="79">
        <f t="shared" si="212"/>
        <v>0</v>
      </c>
      <c r="BD285" s="72">
        <f t="shared" si="213"/>
        <v>0</v>
      </c>
      <c r="BE285" s="72">
        <f t="shared" si="214"/>
        <v>0</v>
      </c>
      <c r="BF285" s="72">
        <f t="shared" ref="BF285:BF304" si="215">BF$227*$A230</f>
        <v>0</v>
      </c>
      <c r="BG285" s="72">
        <f>BG$227*$A229</f>
        <v>0</v>
      </c>
      <c r="BH285" s="72"/>
      <c r="BI285" s="72"/>
      <c r="BJ285" s="72"/>
      <c r="BK285" s="72"/>
      <c r="BL285" s="72"/>
      <c r="BM285" s="72"/>
      <c r="BN285" s="72"/>
      <c r="BO285" s="72"/>
      <c r="BP285" s="72"/>
      <c r="BQ285" s="72"/>
      <c r="BR285" s="72"/>
      <c r="BS285" s="72"/>
      <c r="CA285" s="72">
        <f t="shared" si="157"/>
        <v>0</v>
      </c>
    </row>
    <row r="286" spans="1:79">
      <c r="A286" s="148">
        <f t="shared" si="158"/>
        <v>0</v>
      </c>
      <c r="B286" s="72">
        <f t="shared" si="159"/>
        <v>58</v>
      </c>
      <c r="C286" s="144">
        <f t="shared" si="160"/>
        <v>0</v>
      </c>
      <c r="D286" s="76">
        <f t="shared" si="161"/>
        <v>0</v>
      </c>
      <c r="E286" s="80">
        <f t="shared" si="162"/>
        <v>0</v>
      </c>
      <c r="F286" s="80">
        <f t="shared" si="163"/>
        <v>0</v>
      </c>
      <c r="G286" s="80">
        <f t="shared" si="164"/>
        <v>0</v>
      </c>
      <c r="H286" s="80">
        <f t="shared" si="165"/>
        <v>0</v>
      </c>
      <c r="I286" s="76">
        <f t="shared" si="166"/>
        <v>0</v>
      </c>
      <c r="J286" s="80">
        <f t="shared" si="167"/>
        <v>0</v>
      </c>
      <c r="K286" s="80">
        <f t="shared" si="168"/>
        <v>0</v>
      </c>
      <c r="L286" s="80">
        <f t="shared" si="169"/>
        <v>0</v>
      </c>
      <c r="M286" s="80">
        <f t="shared" si="170"/>
        <v>0</v>
      </c>
      <c r="N286" s="80">
        <f t="shared" si="171"/>
        <v>0</v>
      </c>
      <c r="O286" s="80">
        <f t="shared" si="172"/>
        <v>0</v>
      </c>
      <c r="P286" s="80">
        <f t="shared" si="173"/>
        <v>0</v>
      </c>
      <c r="Q286" s="80">
        <f t="shared" si="174"/>
        <v>0</v>
      </c>
      <c r="R286" s="80">
        <f t="shared" si="175"/>
        <v>0</v>
      </c>
      <c r="S286" s="80">
        <f t="shared" si="176"/>
        <v>0</v>
      </c>
      <c r="T286" s="80">
        <f t="shared" si="177"/>
        <v>0</v>
      </c>
      <c r="U286" s="80">
        <f t="shared" si="178"/>
        <v>0</v>
      </c>
      <c r="V286" s="80">
        <f t="shared" si="179"/>
        <v>0</v>
      </c>
      <c r="W286" s="80">
        <f t="shared" si="180"/>
        <v>0</v>
      </c>
      <c r="X286" s="80">
        <f t="shared" si="181"/>
        <v>0</v>
      </c>
      <c r="Y286" s="80">
        <f t="shared" si="182"/>
        <v>0</v>
      </c>
      <c r="Z286" s="80">
        <f t="shared" si="183"/>
        <v>0</v>
      </c>
      <c r="AA286" s="80">
        <f t="shared" si="184"/>
        <v>0</v>
      </c>
      <c r="AB286" s="80">
        <f t="shared" si="185"/>
        <v>0</v>
      </c>
      <c r="AC286" s="80">
        <f t="shared" si="186"/>
        <v>0</v>
      </c>
      <c r="AD286" s="80">
        <f t="shared" si="187"/>
        <v>0</v>
      </c>
      <c r="AE286" s="80">
        <f t="shared" si="188"/>
        <v>0</v>
      </c>
      <c r="AF286" s="80">
        <f t="shared" si="189"/>
        <v>0</v>
      </c>
      <c r="AG286" s="80">
        <f t="shared" si="190"/>
        <v>0</v>
      </c>
      <c r="AH286" s="80">
        <f t="shared" si="191"/>
        <v>0</v>
      </c>
      <c r="AI286" s="80">
        <f t="shared" si="192"/>
        <v>0</v>
      </c>
      <c r="AJ286" s="80">
        <f t="shared" si="193"/>
        <v>0</v>
      </c>
      <c r="AK286" s="80">
        <f t="shared" si="194"/>
        <v>0</v>
      </c>
      <c r="AL286" s="80">
        <f t="shared" si="195"/>
        <v>0</v>
      </c>
      <c r="AM286" s="80">
        <f t="shared" si="196"/>
        <v>0</v>
      </c>
      <c r="AN286" s="80">
        <f t="shared" si="197"/>
        <v>0</v>
      </c>
      <c r="AO286" s="80">
        <f t="shared" si="198"/>
        <v>0</v>
      </c>
      <c r="AP286" s="80">
        <f t="shared" si="199"/>
        <v>0</v>
      </c>
      <c r="AQ286" s="80">
        <f t="shared" si="200"/>
        <v>0</v>
      </c>
      <c r="AR286" s="76">
        <f t="shared" si="201"/>
        <v>0</v>
      </c>
      <c r="AS286" s="78">
        <f t="shared" si="202"/>
        <v>0</v>
      </c>
      <c r="AT286" s="72">
        <f t="shared" si="203"/>
        <v>0</v>
      </c>
      <c r="AU286" s="72">
        <f t="shared" si="204"/>
        <v>0</v>
      </c>
      <c r="AV286" s="72">
        <f t="shared" si="205"/>
        <v>0</v>
      </c>
      <c r="AW286" s="72">
        <f t="shared" si="206"/>
        <v>0</v>
      </c>
      <c r="AX286" s="72">
        <f t="shared" si="207"/>
        <v>0</v>
      </c>
      <c r="AY286" s="72">
        <f t="shared" si="208"/>
        <v>0</v>
      </c>
      <c r="AZ286" s="72">
        <f t="shared" si="209"/>
        <v>0</v>
      </c>
      <c r="BA286" s="72">
        <f t="shared" si="210"/>
        <v>0</v>
      </c>
      <c r="BB286" s="79">
        <f t="shared" si="211"/>
        <v>0</v>
      </c>
      <c r="BC286" s="79">
        <f t="shared" si="212"/>
        <v>0</v>
      </c>
      <c r="BD286" s="72">
        <f t="shared" si="213"/>
        <v>0</v>
      </c>
      <c r="BE286" s="72">
        <f t="shared" si="214"/>
        <v>0</v>
      </c>
      <c r="BF286" s="72">
        <f t="shared" si="215"/>
        <v>0</v>
      </c>
      <c r="BG286" s="72">
        <f t="shared" ref="BG286:BG304" si="216">BG$227*$A230</f>
        <v>0</v>
      </c>
      <c r="BH286" s="72">
        <f>BH$227*$A229</f>
        <v>0</v>
      </c>
      <c r="BI286" s="72"/>
      <c r="BJ286" s="72"/>
      <c r="BK286" s="72"/>
      <c r="BL286" s="72"/>
      <c r="BM286" s="72"/>
      <c r="BN286" s="72"/>
      <c r="BO286" s="72"/>
      <c r="BP286" s="72"/>
      <c r="BQ286" s="72"/>
      <c r="BR286" s="72"/>
      <c r="BS286" s="72"/>
      <c r="CA286" s="72">
        <f t="shared" si="157"/>
        <v>0</v>
      </c>
    </row>
    <row r="287" spans="1:79">
      <c r="A287" s="148">
        <f t="shared" si="158"/>
        <v>0</v>
      </c>
      <c r="B287" s="72">
        <f t="shared" si="159"/>
        <v>59</v>
      </c>
      <c r="C287" s="144">
        <f t="shared" si="160"/>
        <v>0</v>
      </c>
      <c r="D287" s="76">
        <f t="shared" si="161"/>
        <v>0</v>
      </c>
      <c r="E287" s="80">
        <f t="shared" si="162"/>
        <v>0</v>
      </c>
      <c r="F287" s="80">
        <f t="shared" si="163"/>
        <v>0</v>
      </c>
      <c r="G287" s="80">
        <f t="shared" si="164"/>
        <v>0</v>
      </c>
      <c r="H287" s="80">
        <f t="shared" si="165"/>
        <v>0</v>
      </c>
      <c r="I287" s="76">
        <f t="shared" si="166"/>
        <v>0</v>
      </c>
      <c r="J287" s="80">
        <f t="shared" si="167"/>
        <v>0</v>
      </c>
      <c r="K287" s="80">
        <f t="shared" si="168"/>
        <v>0</v>
      </c>
      <c r="L287" s="80">
        <f t="shared" si="169"/>
        <v>0</v>
      </c>
      <c r="M287" s="80">
        <f t="shared" si="170"/>
        <v>0</v>
      </c>
      <c r="N287" s="80">
        <f t="shared" si="171"/>
        <v>0</v>
      </c>
      <c r="O287" s="80">
        <f t="shared" si="172"/>
        <v>0</v>
      </c>
      <c r="P287" s="80">
        <f t="shared" si="173"/>
        <v>0</v>
      </c>
      <c r="Q287" s="80">
        <f t="shared" si="174"/>
        <v>0</v>
      </c>
      <c r="R287" s="80">
        <f t="shared" si="175"/>
        <v>0</v>
      </c>
      <c r="S287" s="80">
        <f t="shared" si="176"/>
        <v>0</v>
      </c>
      <c r="T287" s="80">
        <f t="shared" si="177"/>
        <v>0</v>
      </c>
      <c r="U287" s="80">
        <f t="shared" si="178"/>
        <v>0</v>
      </c>
      <c r="V287" s="80">
        <f t="shared" si="179"/>
        <v>0</v>
      </c>
      <c r="W287" s="80">
        <f t="shared" si="180"/>
        <v>0</v>
      </c>
      <c r="X287" s="80">
        <f t="shared" si="181"/>
        <v>0</v>
      </c>
      <c r="Y287" s="80">
        <f t="shared" si="182"/>
        <v>0</v>
      </c>
      <c r="Z287" s="80">
        <f t="shared" si="183"/>
        <v>0</v>
      </c>
      <c r="AA287" s="80">
        <f t="shared" si="184"/>
        <v>0</v>
      </c>
      <c r="AB287" s="80">
        <f t="shared" si="185"/>
        <v>0</v>
      </c>
      <c r="AC287" s="80">
        <f t="shared" si="186"/>
        <v>0</v>
      </c>
      <c r="AD287" s="80">
        <f t="shared" si="187"/>
        <v>0</v>
      </c>
      <c r="AE287" s="80">
        <f t="shared" si="188"/>
        <v>0</v>
      </c>
      <c r="AF287" s="80">
        <f t="shared" si="189"/>
        <v>0</v>
      </c>
      <c r="AG287" s="80">
        <f t="shared" si="190"/>
        <v>0</v>
      </c>
      <c r="AH287" s="80">
        <f t="shared" si="191"/>
        <v>0</v>
      </c>
      <c r="AI287" s="80">
        <f t="shared" si="192"/>
        <v>0</v>
      </c>
      <c r="AJ287" s="80">
        <f t="shared" si="193"/>
        <v>0</v>
      </c>
      <c r="AK287" s="80">
        <f t="shared" si="194"/>
        <v>0</v>
      </c>
      <c r="AL287" s="80">
        <f t="shared" si="195"/>
        <v>0</v>
      </c>
      <c r="AM287" s="80">
        <f t="shared" si="196"/>
        <v>0</v>
      </c>
      <c r="AN287" s="80">
        <f t="shared" si="197"/>
        <v>0</v>
      </c>
      <c r="AO287" s="80">
        <f t="shared" si="198"/>
        <v>0</v>
      </c>
      <c r="AP287" s="80">
        <f t="shared" si="199"/>
        <v>0</v>
      </c>
      <c r="AQ287" s="80">
        <f t="shared" si="200"/>
        <v>0</v>
      </c>
      <c r="AR287" s="76">
        <f t="shared" si="201"/>
        <v>0</v>
      </c>
      <c r="AS287" s="78">
        <f t="shared" si="202"/>
        <v>0</v>
      </c>
      <c r="AT287" s="72">
        <f t="shared" si="203"/>
        <v>0</v>
      </c>
      <c r="AU287" s="72">
        <f t="shared" si="204"/>
        <v>0</v>
      </c>
      <c r="AV287" s="72">
        <f t="shared" si="205"/>
        <v>0</v>
      </c>
      <c r="AW287" s="72">
        <f t="shared" si="206"/>
        <v>0</v>
      </c>
      <c r="AX287" s="72">
        <f t="shared" si="207"/>
        <v>0</v>
      </c>
      <c r="AY287" s="72">
        <f t="shared" si="208"/>
        <v>0</v>
      </c>
      <c r="AZ287" s="72">
        <f t="shared" si="209"/>
        <v>0</v>
      </c>
      <c r="BA287" s="72">
        <f t="shared" si="210"/>
        <v>0</v>
      </c>
      <c r="BB287" s="79">
        <f t="shared" si="211"/>
        <v>0</v>
      </c>
      <c r="BC287" s="79">
        <f t="shared" si="212"/>
        <v>0</v>
      </c>
      <c r="BD287" s="72">
        <f t="shared" si="213"/>
        <v>0</v>
      </c>
      <c r="BE287" s="72">
        <f t="shared" si="214"/>
        <v>0</v>
      </c>
      <c r="BF287" s="72">
        <f t="shared" si="215"/>
        <v>0</v>
      </c>
      <c r="BG287" s="72">
        <f t="shared" si="216"/>
        <v>0</v>
      </c>
      <c r="BH287" s="72">
        <f t="shared" ref="BH287:BH304" si="217">BH$227*$A230</f>
        <v>0</v>
      </c>
      <c r="BI287" s="72">
        <f>BI$227*$A229</f>
        <v>0</v>
      </c>
      <c r="BJ287" s="72"/>
      <c r="BK287" s="72"/>
      <c r="BL287" s="72"/>
      <c r="BM287" s="72"/>
      <c r="BN287" s="72"/>
      <c r="BO287" s="72"/>
      <c r="BP287" s="72"/>
      <c r="BQ287" s="72"/>
      <c r="BR287" s="72"/>
      <c r="BS287" s="72"/>
      <c r="CA287" s="72">
        <f t="shared" si="157"/>
        <v>0</v>
      </c>
    </row>
    <row r="288" spans="1:79">
      <c r="A288" s="148">
        <f t="shared" si="158"/>
        <v>0</v>
      </c>
      <c r="B288" s="72">
        <f t="shared" si="159"/>
        <v>60</v>
      </c>
      <c r="C288" s="144">
        <f t="shared" si="160"/>
        <v>0</v>
      </c>
      <c r="D288" s="76">
        <f t="shared" si="161"/>
        <v>0</v>
      </c>
      <c r="E288" s="80">
        <f t="shared" si="162"/>
        <v>0</v>
      </c>
      <c r="F288" s="80">
        <f t="shared" si="163"/>
        <v>0</v>
      </c>
      <c r="G288" s="80">
        <f t="shared" si="164"/>
        <v>0</v>
      </c>
      <c r="H288" s="80">
        <f t="shared" si="165"/>
        <v>0</v>
      </c>
      <c r="I288" s="76">
        <f t="shared" si="166"/>
        <v>0</v>
      </c>
      <c r="J288" s="80">
        <f t="shared" si="167"/>
        <v>0</v>
      </c>
      <c r="K288" s="80">
        <f t="shared" si="168"/>
        <v>0</v>
      </c>
      <c r="L288" s="80">
        <f t="shared" si="169"/>
        <v>0</v>
      </c>
      <c r="M288" s="80">
        <f t="shared" si="170"/>
        <v>0</v>
      </c>
      <c r="N288" s="80">
        <f t="shared" si="171"/>
        <v>0</v>
      </c>
      <c r="O288" s="80">
        <f t="shared" si="172"/>
        <v>0</v>
      </c>
      <c r="P288" s="80">
        <f t="shared" si="173"/>
        <v>0</v>
      </c>
      <c r="Q288" s="80">
        <f t="shared" si="174"/>
        <v>0</v>
      </c>
      <c r="R288" s="80">
        <f t="shared" si="175"/>
        <v>0</v>
      </c>
      <c r="S288" s="80">
        <f t="shared" si="176"/>
        <v>0</v>
      </c>
      <c r="T288" s="80">
        <f t="shared" si="177"/>
        <v>0</v>
      </c>
      <c r="U288" s="80">
        <f t="shared" si="178"/>
        <v>0</v>
      </c>
      <c r="V288" s="80">
        <f t="shared" si="179"/>
        <v>0</v>
      </c>
      <c r="W288" s="80">
        <f t="shared" si="180"/>
        <v>0</v>
      </c>
      <c r="X288" s="80">
        <f t="shared" si="181"/>
        <v>0</v>
      </c>
      <c r="Y288" s="80">
        <f t="shared" si="182"/>
        <v>0</v>
      </c>
      <c r="Z288" s="80">
        <f t="shared" si="183"/>
        <v>0</v>
      </c>
      <c r="AA288" s="80">
        <f t="shared" si="184"/>
        <v>0</v>
      </c>
      <c r="AB288" s="80">
        <f t="shared" si="185"/>
        <v>0</v>
      </c>
      <c r="AC288" s="80">
        <f t="shared" si="186"/>
        <v>0</v>
      </c>
      <c r="AD288" s="80">
        <f t="shared" si="187"/>
        <v>0</v>
      </c>
      <c r="AE288" s="80">
        <f t="shared" si="188"/>
        <v>0</v>
      </c>
      <c r="AF288" s="80">
        <f t="shared" si="189"/>
        <v>0</v>
      </c>
      <c r="AG288" s="80">
        <f t="shared" si="190"/>
        <v>0</v>
      </c>
      <c r="AH288" s="80">
        <f t="shared" si="191"/>
        <v>0</v>
      </c>
      <c r="AI288" s="80">
        <f t="shared" si="192"/>
        <v>0</v>
      </c>
      <c r="AJ288" s="80">
        <f t="shared" si="193"/>
        <v>0</v>
      </c>
      <c r="AK288" s="80">
        <f t="shared" si="194"/>
        <v>0</v>
      </c>
      <c r="AL288" s="80">
        <f t="shared" si="195"/>
        <v>0</v>
      </c>
      <c r="AM288" s="80">
        <f t="shared" si="196"/>
        <v>0</v>
      </c>
      <c r="AN288" s="80">
        <f t="shared" si="197"/>
        <v>0</v>
      </c>
      <c r="AO288" s="80">
        <f t="shared" si="198"/>
        <v>0</v>
      </c>
      <c r="AP288" s="80">
        <f t="shared" si="199"/>
        <v>0</v>
      </c>
      <c r="AQ288" s="80">
        <f t="shared" si="200"/>
        <v>0</v>
      </c>
      <c r="AR288" s="76">
        <f t="shared" si="201"/>
        <v>0</v>
      </c>
      <c r="AS288" s="78">
        <f t="shared" si="202"/>
        <v>0</v>
      </c>
      <c r="AT288" s="72">
        <f t="shared" si="203"/>
        <v>0</v>
      </c>
      <c r="AU288" s="72">
        <f t="shared" si="204"/>
        <v>0</v>
      </c>
      <c r="AV288" s="72">
        <f t="shared" si="205"/>
        <v>0</v>
      </c>
      <c r="AW288" s="72">
        <f t="shared" si="206"/>
        <v>0</v>
      </c>
      <c r="AX288" s="72">
        <f t="shared" si="207"/>
        <v>0</v>
      </c>
      <c r="AY288" s="72">
        <f t="shared" si="208"/>
        <v>0</v>
      </c>
      <c r="AZ288" s="72">
        <f t="shared" si="209"/>
        <v>0</v>
      </c>
      <c r="BA288" s="72">
        <f t="shared" si="210"/>
        <v>0</v>
      </c>
      <c r="BB288" s="79">
        <f t="shared" si="211"/>
        <v>0</v>
      </c>
      <c r="BC288" s="79">
        <f t="shared" si="212"/>
        <v>0</v>
      </c>
      <c r="BD288" s="72">
        <f t="shared" si="213"/>
        <v>0</v>
      </c>
      <c r="BE288" s="72">
        <f t="shared" si="214"/>
        <v>0</v>
      </c>
      <c r="BF288" s="72">
        <f t="shared" si="215"/>
        <v>0</v>
      </c>
      <c r="BG288" s="72">
        <f t="shared" si="216"/>
        <v>0</v>
      </c>
      <c r="BH288" s="72">
        <f t="shared" si="217"/>
        <v>0</v>
      </c>
      <c r="BI288" s="72">
        <f t="shared" ref="BI288:BI304" si="218">BI$227*$A230</f>
        <v>0</v>
      </c>
      <c r="BJ288" s="72">
        <f>BJ$227*$A229</f>
        <v>0</v>
      </c>
      <c r="BK288" s="72"/>
      <c r="BL288" s="72"/>
      <c r="BM288" s="72"/>
      <c r="BN288" s="72"/>
      <c r="BO288" s="72"/>
      <c r="BP288" s="72"/>
      <c r="BQ288" s="72"/>
      <c r="BR288" s="72"/>
      <c r="BS288" s="72"/>
      <c r="CA288" s="72">
        <f t="shared" si="157"/>
        <v>0</v>
      </c>
    </row>
    <row r="289" spans="1:79">
      <c r="A289" s="148">
        <f t="shared" si="158"/>
        <v>0</v>
      </c>
      <c r="B289" s="72">
        <f t="shared" si="159"/>
        <v>61</v>
      </c>
      <c r="C289" s="144">
        <f t="shared" si="160"/>
        <v>0</v>
      </c>
      <c r="D289" s="76">
        <f t="shared" si="161"/>
        <v>0</v>
      </c>
      <c r="E289" s="80">
        <f t="shared" si="162"/>
        <v>0</v>
      </c>
      <c r="F289" s="80">
        <f t="shared" si="163"/>
        <v>0</v>
      </c>
      <c r="G289" s="80">
        <f t="shared" si="164"/>
        <v>0</v>
      </c>
      <c r="H289" s="80">
        <f t="shared" si="165"/>
        <v>0</v>
      </c>
      <c r="I289" s="76">
        <f t="shared" si="166"/>
        <v>0</v>
      </c>
      <c r="J289" s="80">
        <f t="shared" si="167"/>
        <v>0</v>
      </c>
      <c r="K289" s="80">
        <f t="shared" si="168"/>
        <v>0</v>
      </c>
      <c r="L289" s="80">
        <f t="shared" si="169"/>
        <v>0</v>
      </c>
      <c r="M289" s="80">
        <f t="shared" si="170"/>
        <v>0</v>
      </c>
      <c r="N289" s="80">
        <f t="shared" si="171"/>
        <v>0</v>
      </c>
      <c r="O289" s="80">
        <f t="shared" si="172"/>
        <v>0</v>
      </c>
      <c r="P289" s="80">
        <f t="shared" si="173"/>
        <v>0</v>
      </c>
      <c r="Q289" s="80">
        <f t="shared" si="174"/>
        <v>0</v>
      </c>
      <c r="R289" s="80">
        <f t="shared" si="175"/>
        <v>0</v>
      </c>
      <c r="S289" s="80">
        <f t="shared" si="176"/>
        <v>0</v>
      </c>
      <c r="T289" s="80">
        <f t="shared" si="177"/>
        <v>0</v>
      </c>
      <c r="U289" s="80">
        <f t="shared" si="178"/>
        <v>0</v>
      </c>
      <c r="V289" s="80">
        <f t="shared" si="179"/>
        <v>0</v>
      </c>
      <c r="W289" s="80">
        <f t="shared" si="180"/>
        <v>0</v>
      </c>
      <c r="X289" s="80">
        <f t="shared" si="181"/>
        <v>0</v>
      </c>
      <c r="Y289" s="80">
        <f t="shared" si="182"/>
        <v>0</v>
      </c>
      <c r="Z289" s="80">
        <f t="shared" si="183"/>
        <v>0</v>
      </c>
      <c r="AA289" s="80">
        <f t="shared" si="184"/>
        <v>0</v>
      </c>
      <c r="AB289" s="80">
        <f t="shared" si="185"/>
        <v>0</v>
      </c>
      <c r="AC289" s="80">
        <f t="shared" si="186"/>
        <v>0</v>
      </c>
      <c r="AD289" s="80">
        <f t="shared" si="187"/>
        <v>0</v>
      </c>
      <c r="AE289" s="80">
        <f t="shared" si="188"/>
        <v>0</v>
      </c>
      <c r="AF289" s="80">
        <f t="shared" si="189"/>
        <v>0</v>
      </c>
      <c r="AG289" s="80">
        <f t="shared" si="190"/>
        <v>0</v>
      </c>
      <c r="AH289" s="80">
        <f t="shared" si="191"/>
        <v>0</v>
      </c>
      <c r="AI289" s="80">
        <f t="shared" si="192"/>
        <v>0</v>
      </c>
      <c r="AJ289" s="80">
        <f t="shared" si="193"/>
        <v>0</v>
      </c>
      <c r="AK289" s="80">
        <f t="shared" si="194"/>
        <v>0</v>
      </c>
      <c r="AL289" s="80">
        <f t="shared" si="195"/>
        <v>0</v>
      </c>
      <c r="AM289" s="80">
        <f t="shared" si="196"/>
        <v>0</v>
      </c>
      <c r="AN289" s="80">
        <f t="shared" si="197"/>
        <v>0</v>
      </c>
      <c r="AO289" s="80">
        <f t="shared" si="198"/>
        <v>0</v>
      </c>
      <c r="AP289" s="80">
        <f t="shared" si="199"/>
        <v>0</v>
      </c>
      <c r="AQ289" s="80">
        <f t="shared" si="200"/>
        <v>0</v>
      </c>
      <c r="AR289" s="76">
        <f t="shared" si="201"/>
        <v>0</v>
      </c>
      <c r="AS289" s="78">
        <f t="shared" si="202"/>
        <v>0</v>
      </c>
      <c r="AT289" s="72">
        <f t="shared" si="203"/>
        <v>0</v>
      </c>
      <c r="AU289" s="72">
        <f t="shared" si="204"/>
        <v>0</v>
      </c>
      <c r="AV289" s="72">
        <f t="shared" si="205"/>
        <v>0</v>
      </c>
      <c r="AW289" s="72">
        <f t="shared" si="206"/>
        <v>0</v>
      </c>
      <c r="AX289" s="72">
        <f t="shared" si="207"/>
        <v>0</v>
      </c>
      <c r="AY289" s="72">
        <f t="shared" si="208"/>
        <v>0</v>
      </c>
      <c r="AZ289" s="72">
        <f t="shared" si="209"/>
        <v>0</v>
      </c>
      <c r="BA289" s="72">
        <f t="shared" si="210"/>
        <v>0</v>
      </c>
      <c r="BB289" s="79">
        <f t="shared" si="211"/>
        <v>0</v>
      </c>
      <c r="BC289" s="79">
        <f t="shared" si="212"/>
        <v>0</v>
      </c>
      <c r="BD289" s="72">
        <f t="shared" si="213"/>
        <v>0</v>
      </c>
      <c r="BE289" s="72">
        <f t="shared" si="214"/>
        <v>0</v>
      </c>
      <c r="BF289" s="72">
        <f t="shared" si="215"/>
        <v>0</v>
      </c>
      <c r="BG289" s="72">
        <f t="shared" si="216"/>
        <v>0</v>
      </c>
      <c r="BH289" s="72">
        <f t="shared" si="217"/>
        <v>0</v>
      </c>
      <c r="BI289" s="72">
        <f t="shared" si="218"/>
        <v>0</v>
      </c>
      <c r="BJ289" s="72">
        <f t="shared" ref="BJ289:BJ304" si="219">BJ$227*$A230</f>
        <v>0</v>
      </c>
      <c r="BK289" s="72">
        <f>BK$227*$A229</f>
        <v>0</v>
      </c>
      <c r="BL289" s="72"/>
      <c r="BM289" s="72"/>
      <c r="BN289" s="72"/>
      <c r="BO289" s="72"/>
      <c r="BP289" s="72"/>
      <c r="BQ289" s="72"/>
      <c r="BR289" s="72"/>
      <c r="BS289" s="72"/>
      <c r="CA289" s="72">
        <f t="shared" si="157"/>
        <v>0</v>
      </c>
    </row>
    <row r="290" spans="1:79">
      <c r="A290" s="148">
        <f t="shared" si="158"/>
        <v>0</v>
      </c>
      <c r="B290" s="72">
        <f t="shared" si="159"/>
        <v>62</v>
      </c>
      <c r="C290" s="144">
        <f t="shared" si="160"/>
        <v>0</v>
      </c>
      <c r="D290" s="76">
        <f t="shared" si="161"/>
        <v>0</v>
      </c>
      <c r="E290" s="80">
        <f t="shared" si="162"/>
        <v>0</v>
      </c>
      <c r="F290" s="80">
        <f t="shared" si="163"/>
        <v>0</v>
      </c>
      <c r="G290" s="80">
        <f t="shared" si="164"/>
        <v>0</v>
      </c>
      <c r="H290" s="80">
        <f t="shared" si="165"/>
        <v>0</v>
      </c>
      <c r="I290" s="76">
        <f t="shared" si="166"/>
        <v>0</v>
      </c>
      <c r="J290" s="80">
        <f t="shared" si="167"/>
        <v>0</v>
      </c>
      <c r="K290" s="80">
        <f t="shared" si="168"/>
        <v>0</v>
      </c>
      <c r="L290" s="80">
        <f t="shared" si="169"/>
        <v>0</v>
      </c>
      <c r="M290" s="80">
        <f t="shared" si="170"/>
        <v>0</v>
      </c>
      <c r="N290" s="80">
        <f t="shared" si="171"/>
        <v>0</v>
      </c>
      <c r="O290" s="80">
        <f t="shared" si="172"/>
        <v>0</v>
      </c>
      <c r="P290" s="80">
        <f t="shared" si="173"/>
        <v>0</v>
      </c>
      <c r="Q290" s="80">
        <f t="shared" si="174"/>
        <v>0</v>
      </c>
      <c r="R290" s="80">
        <f t="shared" si="175"/>
        <v>0</v>
      </c>
      <c r="S290" s="80">
        <f t="shared" si="176"/>
        <v>0</v>
      </c>
      <c r="T290" s="80">
        <f t="shared" si="177"/>
        <v>0</v>
      </c>
      <c r="U290" s="80">
        <f t="shared" si="178"/>
        <v>0</v>
      </c>
      <c r="V290" s="80">
        <f t="shared" si="179"/>
        <v>0</v>
      </c>
      <c r="W290" s="80">
        <f t="shared" si="180"/>
        <v>0</v>
      </c>
      <c r="X290" s="80">
        <f t="shared" si="181"/>
        <v>0</v>
      </c>
      <c r="Y290" s="80">
        <f t="shared" si="182"/>
        <v>0</v>
      </c>
      <c r="Z290" s="80">
        <f t="shared" si="183"/>
        <v>0</v>
      </c>
      <c r="AA290" s="80">
        <f t="shared" si="184"/>
        <v>0</v>
      </c>
      <c r="AB290" s="80">
        <f t="shared" si="185"/>
        <v>0</v>
      </c>
      <c r="AC290" s="80">
        <f t="shared" si="186"/>
        <v>0</v>
      </c>
      <c r="AD290" s="80">
        <f t="shared" si="187"/>
        <v>0</v>
      </c>
      <c r="AE290" s="80">
        <f t="shared" si="188"/>
        <v>0</v>
      </c>
      <c r="AF290" s="80">
        <f t="shared" si="189"/>
        <v>0</v>
      </c>
      <c r="AG290" s="80">
        <f t="shared" si="190"/>
        <v>0</v>
      </c>
      <c r="AH290" s="80">
        <f t="shared" si="191"/>
        <v>0</v>
      </c>
      <c r="AI290" s="80">
        <f t="shared" si="192"/>
        <v>0</v>
      </c>
      <c r="AJ290" s="80">
        <f t="shared" si="193"/>
        <v>0</v>
      </c>
      <c r="AK290" s="80">
        <f t="shared" si="194"/>
        <v>0</v>
      </c>
      <c r="AL290" s="80">
        <f t="shared" si="195"/>
        <v>0</v>
      </c>
      <c r="AM290" s="80">
        <f t="shared" si="196"/>
        <v>0</v>
      </c>
      <c r="AN290" s="80">
        <f t="shared" si="197"/>
        <v>0</v>
      </c>
      <c r="AO290" s="80">
        <f t="shared" si="198"/>
        <v>0</v>
      </c>
      <c r="AP290" s="80">
        <f t="shared" si="199"/>
        <v>0</v>
      </c>
      <c r="AQ290" s="80">
        <f t="shared" si="200"/>
        <v>0</v>
      </c>
      <c r="AR290" s="76">
        <f t="shared" si="201"/>
        <v>0</v>
      </c>
      <c r="AS290" s="78">
        <f t="shared" si="202"/>
        <v>0</v>
      </c>
      <c r="AT290" s="72">
        <f t="shared" si="203"/>
        <v>0</v>
      </c>
      <c r="AU290" s="72">
        <f t="shared" si="204"/>
        <v>0</v>
      </c>
      <c r="AV290" s="72">
        <f t="shared" si="205"/>
        <v>0</v>
      </c>
      <c r="AW290" s="72">
        <f t="shared" si="206"/>
        <v>0</v>
      </c>
      <c r="AX290" s="72">
        <f t="shared" si="207"/>
        <v>0</v>
      </c>
      <c r="AY290" s="72">
        <f t="shared" si="208"/>
        <v>0</v>
      </c>
      <c r="AZ290" s="72">
        <f t="shared" si="209"/>
        <v>0</v>
      </c>
      <c r="BA290" s="72">
        <f t="shared" si="210"/>
        <v>0</v>
      </c>
      <c r="BB290" s="79">
        <f t="shared" si="211"/>
        <v>0</v>
      </c>
      <c r="BC290" s="79">
        <f t="shared" si="212"/>
        <v>0</v>
      </c>
      <c r="BD290" s="72">
        <f t="shared" si="213"/>
        <v>0</v>
      </c>
      <c r="BE290" s="72">
        <f t="shared" si="214"/>
        <v>0</v>
      </c>
      <c r="BF290" s="72">
        <f t="shared" si="215"/>
        <v>0</v>
      </c>
      <c r="BG290" s="72">
        <f t="shared" si="216"/>
        <v>0</v>
      </c>
      <c r="BH290" s="72">
        <f t="shared" si="217"/>
        <v>0</v>
      </c>
      <c r="BI290" s="72">
        <f t="shared" si="218"/>
        <v>0</v>
      </c>
      <c r="BJ290" s="72">
        <f t="shared" si="219"/>
        <v>0</v>
      </c>
      <c r="BK290" s="72">
        <f t="shared" ref="BK290:BK304" si="220">BK$227*$A230</f>
        <v>0</v>
      </c>
      <c r="BL290" s="72">
        <f>BL$227*$A229</f>
        <v>0</v>
      </c>
      <c r="BM290" s="72"/>
      <c r="BN290" s="72"/>
      <c r="BO290" s="72"/>
      <c r="BP290" s="72"/>
      <c r="BQ290" s="72"/>
      <c r="BR290" s="72"/>
      <c r="BS290" s="72"/>
      <c r="CA290" s="72">
        <f t="shared" si="157"/>
        <v>0</v>
      </c>
    </row>
    <row r="291" spans="1:79">
      <c r="A291" s="148">
        <f t="shared" si="158"/>
        <v>0</v>
      </c>
      <c r="B291" s="72">
        <f t="shared" si="159"/>
        <v>63</v>
      </c>
      <c r="C291" s="144">
        <f t="shared" si="160"/>
        <v>0</v>
      </c>
      <c r="D291" s="76">
        <f t="shared" si="161"/>
        <v>0</v>
      </c>
      <c r="E291" s="80">
        <f t="shared" si="162"/>
        <v>0</v>
      </c>
      <c r="F291" s="80">
        <f t="shared" si="163"/>
        <v>0</v>
      </c>
      <c r="G291" s="80">
        <f t="shared" si="164"/>
        <v>0</v>
      </c>
      <c r="H291" s="80">
        <f t="shared" si="165"/>
        <v>0</v>
      </c>
      <c r="I291" s="76">
        <f t="shared" si="166"/>
        <v>0</v>
      </c>
      <c r="J291" s="80">
        <f t="shared" si="167"/>
        <v>0</v>
      </c>
      <c r="K291" s="80">
        <f t="shared" si="168"/>
        <v>0</v>
      </c>
      <c r="L291" s="80">
        <f t="shared" si="169"/>
        <v>0</v>
      </c>
      <c r="M291" s="80">
        <f t="shared" si="170"/>
        <v>0</v>
      </c>
      <c r="N291" s="80">
        <f t="shared" si="171"/>
        <v>0</v>
      </c>
      <c r="O291" s="80">
        <f t="shared" si="172"/>
        <v>0</v>
      </c>
      <c r="P291" s="80">
        <f t="shared" si="173"/>
        <v>0</v>
      </c>
      <c r="Q291" s="80">
        <f t="shared" si="174"/>
        <v>0</v>
      </c>
      <c r="R291" s="80">
        <f t="shared" si="175"/>
        <v>0</v>
      </c>
      <c r="S291" s="80">
        <f t="shared" si="176"/>
        <v>0</v>
      </c>
      <c r="T291" s="80">
        <f t="shared" si="177"/>
        <v>0</v>
      </c>
      <c r="U291" s="80">
        <f t="shared" si="178"/>
        <v>0</v>
      </c>
      <c r="V291" s="80">
        <f t="shared" si="179"/>
        <v>0</v>
      </c>
      <c r="W291" s="80">
        <f t="shared" si="180"/>
        <v>0</v>
      </c>
      <c r="X291" s="80">
        <f t="shared" si="181"/>
        <v>0</v>
      </c>
      <c r="Y291" s="80">
        <f t="shared" si="182"/>
        <v>0</v>
      </c>
      <c r="Z291" s="80">
        <f t="shared" si="183"/>
        <v>0</v>
      </c>
      <c r="AA291" s="80">
        <f t="shared" si="184"/>
        <v>0</v>
      </c>
      <c r="AB291" s="80">
        <f t="shared" si="185"/>
        <v>0</v>
      </c>
      <c r="AC291" s="80">
        <f t="shared" si="186"/>
        <v>0</v>
      </c>
      <c r="AD291" s="80">
        <f t="shared" si="187"/>
        <v>0</v>
      </c>
      <c r="AE291" s="80">
        <f t="shared" si="188"/>
        <v>0</v>
      </c>
      <c r="AF291" s="80">
        <f t="shared" si="189"/>
        <v>0</v>
      </c>
      <c r="AG291" s="80">
        <f t="shared" si="190"/>
        <v>0</v>
      </c>
      <c r="AH291" s="80">
        <f t="shared" si="191"/>
        <v>0</v>
      </c>
      <c r="AI291" s="80">
        <f t="shared" si="192"/>
        <v>0</v>
      </c>
      <c r="AJ291" s="80">
        <f t="shared" si="193"/>
        <v>0</v>
      </c>
      <c r="AK291" s="80">
        <f t="shared" si="194"/>
        <v>0</v>
      </c>
      <c r="AL291" s="80">
        <f t="shared" si="195"/>
        <v>0</v>
      </c>
      <c r="AM291" s="80">
        <f t="shared" si="196"/>
        <v>0</v>
      </c>
      <c r="AN291" s="80">
        <f t="shared" si="197"/>
        <v>0</v>
      </c>
      <c r="AO291" s="80">
        <f t="shared" si="198"/>
        <v>0</v>
      </c>
      <c r="AP291" s="80">
        <f t="shared" si="199"/>
        <v>0</v>
      </c>
      <c r="AQ291" s="80">
        <f t="shared" si="200"/>
        <v>0</v>
      </c>
      <c r="AR291" s="76">
        <f t="shared" si="201"/>
        <v>0</v>
      </c>
      <c r="AS291" s="78">
        <f t="shared" si="202"/>
        <v>0</v>
      </c>
      <c r="AT291" s="72">
        <f t="shared" si="203"/>
        <v>0</v>
      </c>
      <c r="AU291" s="72">
        <f t="shared" si="204"/>
        <v>0</v>
      </c>
      <c r="AV291" s="72">
        <f t="shared" si="205"/>
        <v>0</v>
      </c>
      <c r="AW291" s="72">
        <f t="shared" si="206"/>
        <v>0</v>
      </c>
      <c r="AX291" s="72">
        <f t="shared" si="207"/>
        <v>0</v>
      </c>
      <c r="AY291" s="72">
        <f t="shared" si="208"/>
        <v>0</v>
      </c>
      <c r="AZ291" s="72">
        <f t="shared" si="209"/>
        <v>0</v>
      </c>
      <c r="BA291" s="72">
        <f t="shared" si="210"/>
        <v>0</v>
      </c>
      <c r="BB291" s="79">
        <f t="shared" si="211"/>
        <v>0</v>
      </c>
      <c r="BC291" s="79">
        <f t="shared" si="212"/>
        <v>0</v>
      </c>
      <c r="BD291" s="72">
        <f t="shared" si="213"/>
        <v>0</v>
      </c>
      <c r="BE291" s="72">
        <f t="shared" si="214"/>
        <v>0</v>
      </c>
      <c r="BF291" s="72">
        <f t="shared" si="215"/>
        <v>0</v>
      </c>
      <c r="BG291" s="72">
        <f t="shared" si="216"/>
        <v>0</v>
      </c>
      <c r="BH291" s="72">
        <f t="shared" si="217"/>
        <v>0</v>
      </c>
      <c r="BI291" s="72">
        <f t="shared" si="218"/>
        <v>0</v>
      </c>
      <c r="BJ291" s="72">
        <f t="shared" si="219"/>
        <v>0</v>
      </c>
      <c r="BK291" s="72">
        <f t="shared" si="220"/>
        <v>0</v>
      </c>
      <c r="BL291" s="72">
        <f t="shared" ref="BL291:BL304" si="221">BL$227*$A230</f>
        <v>0</v>
      </c>
      <c r="BM291" s="72">
        <f>BM$227*$A229</f>
        <v>0</v>
      </c>
      <c r="BN291" s="72"/>
      <c r="BO291" s="72"/>
      <c r="BP291" s="72"/>
      <c r="BQ291" s="72"/>
      <c r="BR291" s="72"/>
      <c r="BS291" s="72"/>
      <c r="CA291" s="72">
        <f t="shared" si="157"/>
        <v>0</v>
      </c>
    </row>
    <row r="292" spans="1:79">
      <c r="A292" s="148">
        <f t="shared" si="158"/>
        <v>0</v>
      </c>
      <c r="B292" s="72">
        <f t="shared" si="159"/>
        <v>64</v>
      </c>
      <c r="C292" s="144">
        <f t="shared" si="160"/>
        <v>0</v>
      </c>
      <c r="D292" s="76">
        <f t="shared" si="161"/>
        <v>0</v>
      </c>
      <c r="E292" s="80">
        <f t="shared" si="162"/>
        <v>0</v>
      </c>
      <c r="F292" s="80">
        <f t="shared" si="163"/>
        <v>0</v>
      </c>
      <c r="G292" s="80">
        <f t="shared" si="164"/>
        <v>0</v>
      </c>
      <c r="H292" s="80">
        <f t="shared" si="165"/>
        <v>0</v>
      </c>
      <c r="I292" s="76">
        <f t="shared" si="166"/>
        <v>0</v>
      </c>
      <c r="J292" s="80">
        <f t="shared" si="167"/>
        <v>0</v>
      </c>
      <c r="K292" s="80">
        <f t="shared" si="168"/>
        <v>0</v>
      </c>
      <c r="L292" s="80">
        <f t="shared" si="169"/>
        <v>0</v>
      </c>
      <c r="M292" s="80">
        <f t="shared" si="170"/>
        <v>0</v>
      </c>
      <c r="N292" s="80">
        <f t="shared" si="171"/>
        <v>0</v>
      </c>
      <c r="O292" s="80">
        <f t="shared" si="172"/>
        <v>0</v>
      </c>
      <c r="P292" s="80">
        <f t="shared" si="173"/>
        <v>0</v>
      </c>
      <c r="Q292" s="80">
        <f t="shared" si="174"/>
        <v>0</v>
      </c>
      <c r="R292" s="80">
        <f t="shared" si="175"/>
        <v>0</v>
      </c>
      <c r="S292" s="80">
        <f t="shared" si="176"/>
        <v>0</v>
      </c>
      <c r="T292" s="80">
        <f t="shared" si="177"/>
        <v>0</v>
      </c>
      <c r="U292" s="80">
        <f t="shared" si="178"/>
        <v>0</v>
      </c>
      <c r="V292" s="80">
        <f t="shared" si="179"/>
        <v>0</v>
      </c>
      <c r="W292" s="80">
        <f t="shared" si="180"/>
        <v>0</v>
      </c>
      <c r="X292" s="80">
        <f t="shared" si="181"/>
        <v>0</v>
      </c>
      <c r="Y292" s="80">
        <f t="shared" si="182"/>
        <v>0</v>
      </c>
      <c r="Z292" s="80">
        <f t="shared" si="183"/>
        <v>0</v>
      </c>
      <c r="AA292" s="80">
        <f t="shared" si="184"/>
        <v>0</v>
      </c>
      <c r="AB292" s="80">
        <f t="shared" si="185"/>
        <v>0</v>
      </c>
      <c r="AC292" s="80">
        <f t="shared" si="186"/>
        <v>0</v>
      </c>
      <c r="AD292" s="80">
        <f t="shared" si="187"/>
        <v>0</v>
      </c>
      <c r="AE292" s="80">
        <f t="shared" si="188"/>
        <v>0</v>
      </c>
      <c r="AF292" s="80">
        <f t="shared" si="189"/>
        <v>0</v>
      </c>
      <c r="AG292" s="80">
        <f t="shared" si="190"/>
        <v>0</v>
      </c>
      <c r="AH292" s="80">
        <f t="shared" si="191"/>
        <v>0</v>
      </c>
      <c r="AI292" s="80">
        <f t="shared" si="192"/>
        <v>0</v>
      </c>
      <c r="AJ292" s="80">
        <f t="shared" si="193"/>
        <v>0</v>
      </c>
      <c r="AK292" s="80">
        <f t="shared" si="194"/>
        <v>0</v>
      </c>
      <c r="AL292" s="80">
        <f t="shared" si="195"/>
        <v>0</v>
      </c>
      <c r="AM292" s="80">
        <f t="shared" si="196"/>
        <v>0</v>
      </c>
      <c r="AN292" s="80">
        <f t="shared" si="197"/>
        <v>0</v>
      </c>
      <c r="AO292" s="80">
        <f t="shared" si="198"/>
        <v>0</v>
      </c>
      <c r="AP292" s="80">
        <f t="shared" si="199"/>
        <v>0</v>
      </c>
      <c r="AQ292" s="80">
        <f t="shared" si="200"/>
        <v>0</v>
      </c>
      <c r="AR292" s="76">
        <f t="shared" si="201"/>
        <v>0</v>
      </c>
      <c r="AS292" s="78">
        <f t="shared" si="202"/>
        <v>0</v>
      </c>
      <c r="AT292" s="72">
        <f t="shared" si="203"/>
        <v>0</v>
      </c>
      <c r="AU292" s="72">
        <f t="shared" si="204"/>
        <v>0</v>
      </c>
      <c r="AV292" s="72">
        <f t="shared" si="205"/>
        <v>0</v>
      </c>
      <c r="AW292" s="72">
        <f t="shared" si="206"/>
        <v>0</v>
      </c>
      <c r="AX292" s="72">
        <f t="shared" si="207"/>
        <v>0</v>
      </c>
      <c r="AY292" s="72">
        <f t="shared" si="208"/>
        <v>0</v>
      </c>
      <c r="AZ292" s="72">
        <f t="shared" si="209"/>
        <v>0</v>
      </c>
      <c r="BA292" s="72">
        <f t="shared" si="210"/>
        <v>0</v>
      </c>
      <c r="BB292" s="79">
        <f t="shared" si="211"/>
        <v>0</v>
      </c>
      <c r="BC292" s="79">
        <f t="shared" si="212"/>
        <v>0</v>
      </c>
      <c r="BD292" s="72">
        <f t="shared" si="213"/>
        <v>0</v>
      </c>
      <c r="BE292" s="72">
        <f t="shared" si="214"/>
        <v>0</v>
      </c>
      <c r="BF292" s="72">
        <f t="shared" si="215"/>
        <v>0</v>
      </c>
      <c r="BG292" s="72">
        <f t="shared" si="216"/>
        <v>0</v>
      </c>
      <c r="BH292" s="72">
        <f t="shared" si="217"/>
        <v>0</v>
      </c>
      <c r="BI292" s="72">
        <f t="shared" si="218"/>
        <v>0</v>
      </c>
      <c r="BJ292" s="72">
        <f t="shared" si="219"/>
        <v>0</v>
      </c>
      <c r="BK292" s="72">
        <f t="shared" si="220"/>
        <v>0</v>
      </c>
      <c r="BL292" s="72">
        <f t="shared" si="221"/>
        <v>0</v>
      </c>
      <c r="BM292" s="72">
        <f t="shared" ref="BM292:BM304" si="222">BM$227*$A230</f>
        <v>0</v>
      </c>
      <c r="BN292" s="72">
        <f>BN$227*$A229</f>
        <v>0</v>
      </c>
      <c r="BO292" s="72"/>
      <c r="BP292" s="72"/>
      <c r="BQ292" s="72"/>
      <c r="BR292" s="72"/>
      <c r="BS292" s="72"/>
      <c r="CA292" s="72">
        <f t="shared" si="157"/>
        <v>0</v>
      </c>
    </row>
    <row r="293" spans="1:79">
      <c r="A293" s="148">
        <f t="shared" si="158"/>
        <v>0</v>
      </c>
      <c r="B293" s="72">
        <f t="shared" si="159"/>
        <v>65</v>
      </c>
      <c r="C293" s="144">
        <f t="shared" si="160"/>
        <v>0</v>
      </c>
      <c r="D293" s="76">
        <f t="shared" si="161"/>
        <v>0</v>
      </c>
      <c r="E293" s="80">
        <f t="shared" si="162"/>
        <v>0</v>
      </c>
      <c r="F293" s="80">
        <f t="shared" si="163"/>
        <v>0</v>
      </c>
      <c r="G293" s="80">
        <f t="shared" si="164"/>
        <v>0</v>
      </c>
      <c r="H293" s="80">
        <f t="shared" si="165"/>
        <v>0</v>
      </c>
      <c r="I293" s="76">
        <f t="shared" si="166"/>
        <v>0</v>
      </c>
      <c r="J293" s="80">
        <f t="shared" si="167"/>
        <v>0</v>
      </c>
      <c r="K293" s="80">
        <f t="shared" si="168"/>
        <v>0</v>
      </c>
      <c r="L293" s="80">
        <f t="shared" si="169"/>
        <v>0</v>
      </c>
      <c r="M293" s="80">
        <f t="shared" si="170"/>
        <v>0</v>
      </c>
      <c r="N293" s="80">
        <f t="shared" si="171"/>
        <v>0</v>
      </c>
      <c r="O293" s="80">
        <f t="shared" si="172"/>
        <v>0</v>
      </c>
      <c r="P293" s="80">
        <f t="shared" si="173"/>
        <v>0</v>
      </c>
      <c r="Q293" s="80">
        <f t="shared" si="174"/>
        <v>0</v>
      </c>
      <c r="R293" s="80">
        <f t="shared" si="175"/>
        <v>0</v>
      </c>
      <c r="S293" s="80">
        <f t="shared" si="176"/>
        <v>0</v>
      </c>
      <c r="T293" s="80">
        <f t="shared" si="177"/>
        <v>0</v>
      </c>
      <c r="U293" s="80">
        <f t="shared" si="178"/>
        <v>0</v>
      </c>
      <c r="V293" s="80">
        <f t="shared" si="179"/>
        <v>0</v>
      </c>
      <c r="W293" s="80">
        <f t="shared" si="180"/>
        <v>0</v>
      </c>
      <c r="X293" s="80">
        <f t="shared" si="181"/>
        <v>0</v>
      </c>
      <c r="Y293" s="80">
        <f t="shared" si="182"/>
        <v>0</v>
      </c>
      <c r="Z293" s="80">
        <f t="shared" si="183"/>
        <v>0</v>
      </c>
      <c r="AA293" s="80">
        <f t="shared" si="184"/>
        <v>0</v>
      </c>
      <c r="AB293" s="80">
        <f t="shared" si="185"/>
        <v>0</v>
      </c>
      <c r="AC293" s="80">
        <f t="shared" si="186"/>
        <v>0</v>
      </c>
      <c r="AD293" s="80">
        <f t="shared" si="187"/>
        <v>0</v>
      </c>
      <c r="AE293" s="80">
        <f t="shared" si="188"/>
        <v>0</v>
      </c>
      <c r="AF293" s="80">
        <f t="shared" si="189"/>
        <v>0</v>
      </c>
      <c r="AG293" s="80">
        <f t="shared" si="190"/>
        <v>0</v>
      </c>
      <c r="AH293" s="80">
        <f t="shared" si="191"/>
        <v>0</v>
      </c>
      <c r="AI293" s="80">
        <f t="shared" si="192"/>
        <v>0</v>
      </c>
      <c r="AJ293" s="80">
        <f t="shared" si="193"/>
        <v>0</v>
      </c>
      <c r="AK293" s="80">
        <f t="shared" si="194"/>
        <v>0</v>
      </c>
      <c r="AL293" s="80">
        <f t="shared" si="195"/>
        <v>0</v>
      </c>
      <c r="AM293" s="80">
        <f t="shared" si="196"/>
        <v>0</v>
      </c>
      <c r="AN293" s="80">
        <f t="shared" si="197"/>
        <v>0</v>
      </c>
      <c r="AO293" s="80">
        <f t="shared" si="198"/>
        <v>0</v>
      </c>
      <c r="AP293" s="80">
        <f t="shared" si="199"/>
        <v>0</v>
      </c>
      <c r="AQ293" s="80">
        <f t="shared" si="200"/>
        <v>0</v>
      </c>
      <c r="AR293" s="76">
        <f t="shared" si="201"/>
        <v>0</v>
      </c>
      <c r="AS293" s="78">
        <f t="shared" si="202"/>
        <v>0</v>
      </c>
      <c r="AT293" s="72">
        <f t="shared" si="203"/>
        <v>0</v>
      </c>
      <c r="AU293" s="72">
        <f t="shared" si="204"/>
        <v>0</v>
      </c>
      <c r="AV293" s="72">
        <f t="shared" si="205"/>
        <v>0</v>
      </c>
      <c r="AW293" s="72">
        <f t="shared" si="206"/>
        <v>0</v>
      </c>
      <c r="AX293" s="72">
        <f t="shared" si="207"/>
        <v>0</v>
      </c>
      <c r="AY293" s="72">
        <f t="shared" si="208"/>
        <v>0</v>
      </c>
      <c r="AZ293" s="72">
        <f t="shared" si="209"/>
        <v>0</v>
      </c>
      <c r="BA293" s="72">
        <f t="shared" si="210"/>
        <v>0</v>
      </c>
      <c r="BB293" s="79">
        <f t="shared" si="211"/>
        <v>0</v>
      </c>
      <c r="BC293" s="79">
        <f t="shared" si="212"/>
        <v>0</v>
      </c>
      <c r="BD293" s="72">
        <f t="shared" si="213"/>
        <v>0</v>
      </c>
      <c r="BE293" s="72">
        <f t="shared" si="214"/>
        <v>0</v>
      </c>
      <c r="BF293" s="72">
        <f t="shared" si="215"/>
        <v>0</v>
      </c>
      <c r="BG293" s="72">
        <f t="shared" si="216"/>
        <v>0</v>
      </c>
      <c r="BH293" s="72">
        <f t="shared" si="217"/>
        <v>0</v>
      </c>
      <c r="BI293" s="72">
        <f t="shared" si="218"/>
        <v>0</v>
      </c>
      <c r="BJ293" s="72">
        <f t="shared" si="219"/>
        <v>0</v>
      </c>
      <c r="BK293" s="72">
        <f t="shared" si="220"/>
        <v>0</v>
      </c>
      <c r="BL293" s="72">
        <f t="shared" si="221"/>
        <v>0</v>
      </c>
      <c r="BM293" s="72">
        <f t="shared" si="222"/>
        <v>0</v>
      </c>
      <c r="BN293" s="72">
        <f t="shared" ref="BN293:BN304" si="223">BN$227*$A230</f>
        <v>0</v>
      </c>
      <c r="BO293" s="72">
        <f>BO$227*$A229</f>
        <v>0</v>
      </c>
      <c r="BP293" s="72"/>
      <c r="BQ293" s="72"/>
      <c r="BR293" s="72"/>
      <c r="BS293" s="72"/>
      <c r="CA293" s="72">
        <f t="shared" ref="CA293:CA304" si="224">SUM($C293:$BZ293)</f>
        <v>0</v>
      </c>
    </row>
    <row r="294" spans="1:79">
      <c r="A294" s="148">
        <f t="shared" ref="A294:A304" si="225">IF($B294=1,1/$D$9,IF($B294=$D$9+1,0,IF($B294&gt;$D$9,0,1/$D$9)))</f>
        <v>0</v>
      </c>
      <c r="B294" s="72">
        <f t="shared" ref="B294:B304" si="226">+B293+1</f>
        <v>66</v>
      </c>
      <c r="C294" s="144">
        <f t="shared" ref="C294:C304" si="227">C$227*$A294</f>
        <v>0</v>
      </c>
      <c r="D294" s="76">
        <f t="shared" si="161"/>
        <v>0</v>
      </c>
      <c r="E294" s="80">
        <f t="shared" si="162"/>
        <v>0</v>
      </c>
      <c r="F294" s="80">
        <f t="shared" si="163"/>
        <v>0</v>
      </c>
      <c r="G294" s="80">
        <f t="shared" si="164"/>
        <v>0</v>
      </c>
      <c r="H294" s="80">
        <f t="shared" si="165"/>
        <v>0</v>
      </c>
      <c r="I294" s="76">
        <f t="shared" si="166"/>
        <v>0</v>
      </c>
      <c r="J294" s="80">
        <f t="shared" si="167"/>
        <v>0</v>
      </c>
      <c r="K294" s="80">
        <f t="shared" si="168"/>
        <v>0</v>
      </c>
      <c r="L294" s="80">
        <f t="shared" si="169"/>
        <v>0</v>
      </c>
      <c r="M294" s="80">
        <f t="shared" si="170"/>
        <v>0</v>
      </c>
      <c r="N294" s="80">
        <f t="shared" si="171"/>
        <v>0</v>
      </c>
      <c r="O294" s="80">
        <f t="shared" si="172"/>
        <v>0</v>
      </c>
      <c r="P294" s="80">
        <f t="shared" si="173"/>
        <v>0</v>
      </c>
      <c r="Q294" s="80">
        <f t="shared" si="174"/>
        <v>0</v>
      </c>
      <c r="R294" s="80">
        <f t="shared" si="175"/>
        <v>0</v>
      </c>
      <c r="S294" s="80">
        <f t="shared" si="176"/>
        <v>0</v>
      </c>
      <c r="T294" s="80">
        <f t="shared" si="177"/>
        <v>0</v>
      </c>
      <c r="U294" s="80">
        <f t="shared" si="178"/>
        <v>0</v>
      </c>
      <c r="V294" s="80">
        <f t="shared" si="179"/>
        <v>0</v>
      </c>
      <c r="W294" s="80">
        <f t="shared" si="180"/>
        <v>0</v>
      </c>
      <c r="X294" s="80">
        <f t="shared" si="181"/>
        <v>0</v>
      </c>
      <c r="Y294" s="80">
        <f t="shared" si="182"/>
        <v>0</v>
      </c>
      <c r="Z294" s="80">
        <f t="shared" si="183"/>
        <v>0</v>
      </c>
      <c r="AA294" s="80">
        <f t="shared" si="184"/>
        <v>0</v>
      </c>
      <c r="AB294" s="80">
        <f t="shared" si="185"/>
        <v>0</v>
      </c>
      <c r="AC294" s="80">
        <f t="shared" si="186"/>
        <v>0</v>
      </c>
      <c r="AD294" s="80">
        <f t="shared" si="187"/>
        <v>0</v>
      </c>
      <c r="AE294" s="80">
        <f t="shared" si="188"/>
        <v>0</v>
      </c>
      <c r="AF294" s="80">
        <f t="shared" si="189"/>
        <v>0</v>
      </c>
      <c r="AG294" s="80">
        <f t="shared" si="190"/>
        <v>0</v>
      </c>
      <c r="AH294" s="80">
        <f t="shared" si="191"/>
        <v>0</v>
      </c>
      <c r="AI294" s="80">
        <f t="shared" si="192"/>
        <v>0</v>
      </c>
      <c r="AJ294" s="80">
        <f t="shared" si="193"/>
        <v>0</v>
      </c>
      <c r="AK294" s="80">
        <f t="shared" si="194"/>
        <v>0</v>
      </c>
      <c r="AL294" s="80">
        <f t="shared" si="195"/>
        <v>0</v>
      </c>
      <c r="AM294" s="80">
        <f t="shared" si="196"/>
        <v>0</v>
      </c>
      <c r="AN294" s="80">
        <f t="shared" si="197"/>
        <v>0</v>
      </c>
      <c r="AO294" s="80">
        <f t="shared" si="198"/>
        <v>0</v>
      </c>
      <c r="AP294" s="80">
        <f t="shared" si="199"/>
        <v>0</v>
      </c>
      <c r="AQ294" s="80">
        <f t="shared" si="200"/>
        <v>0</v>
      </c>
      <c r="AR294" s="76">
        <f t="shared" si="201"/>
        <v>0</v>
      </c>
      <c r="AS294" s="78">
        <f t="shared" si="202"/>
        <v>0</v>
      </c>
      <c r="AT294" s="72">
        <f t="shared" si="203"/>
        <v>0</v>
      </c>
      <c r="AU294" s="72">
        <f t="shared" si="204"/>
        <v>0</v>
      </c>
      <c r="AV294" s="72">
        <f t="shared" si="205"/>
        <v>0</v>
      </c>
      <c r="AW294" s="72">
        <f t="shared" si="206"/>
        <v>0</v>
      </c>
      <c r="AX294" s="72">
        <f t="shared" si="207"/>
        <v>0</v>
      </c>
      <c r="AY294" s="72">
        <f t="shared" si="208"/>
        <v>0</v>
      </c>
      <c r="AZ294" s="72">
        <f t="shared" si="209"/>
        <v>0</v>
      </c>
      <c r="BA294" s="72">
        <f t="shared" si="210"/>
        <v>0</v>
      </c>
      <c r="BB294" s="79">
        <f t="shared" si="211"/>
        <v>0</v>
      </c>
      <c r="BC294" s="79">
        <f t="shared" si="212"/>
        <v>0</v>
      </c>
      <c r="BD294" s="72">
        <f t="shared" si="213"/>
        <v>0</v>
      </c>
      <c r="BE294" s="72">
        <f t="shared" si="214"/>
        <v>0</v>
      </c>
      <c r="BF294" s="72">
        <f t="shared" si="215"/>
        <v>0</v>
      </c>
      <c r="BG294" s="72">
        <f t="shared" si="216"/>
        <v>0</v>
      </c>
      <c r="BH294" s="72">
        <f t="shared" si="217"/>
        <v>0</v>
      </c>
      <c r="BI294" s="72">
        <f t="shared" si="218"/>
        <v>0</v>
      </c>
      <c r="BJ294" s="72">
        <f t="shared" si="219"/>
        <v>0</v>
      </c>
      <c r="BK294" s="72">
        <f t="shared" si="220"/>
        <v>0</v>
      </c>
      <c r="BL294" s="72">
        <f t="shared" si="221"/>
        <v>0</v>
      </c>
      <c r="BM294" s="72">
        <f t="shared" si="222"/>
        <v>0</v>
      </c>
      <c r="BN294" s="72">
        <f t="shared" si="223"/>
        <v>0</v>
      </c>
      <c r="BO294" s="72">
        <f t="shared" ref="BO294:BO304" si="228">BO$227*$A230</f>
        <v>0</v>
      </c>
      <c r="BP294" s="72">
        <f>BP$227*$A229</f>
        <v>0</v>
      </c>
      <c r="BQ294" s="72"/>
      <c r="BR294" s="72"/>
      <c r="BS294" s="72"/>
      <c r="CA294" s="72">
        <f t="shared" si="224"/>
        <v>0</v>
      </c>
    </row>
    <row r="295" spans="1:79">
      <c r="A295" s="148">
        <f t="shared" si="225"/>
        <v>0</v>
      </c>
      <c r="B295" s="72">
        <f t="shared" si="226"/>
        <v>67</v>
      </c>
      <c r="C295" s="144">
        <f t="shared" si="227"/>
        <v>0</v>
      </c>
      <c r="D295" s="76">
        <f t="shared" ref="D295:D304" si="229">D$227*$A294</f>
        <v>0</v>
      </c>
      <c r="E295" s="80">
        <f t="shared" si="162"/>
        <v>0</v>
      </c>
      <c r="F295" s="80">
        <f t="shared" si="163"/>
        <v>0</v>
      </c>
      <c r="G295" s="80">
        <f t="shared" si="164"/>
        <v>0</v>
      </c>
      <c r="H295" s="80">
        <f t="shared" si="165"/>
        <v>0</v>
      </c>
      <c r="I295" s="76">
        <f t="shared" si="166"/>
        <v>0</v>
      </c>
      <c r="J295" s="80">
        <f t="shared" si="167"/>
        <v>0</v>
      </c>
      <c r="K295" s="80">
        <f t="shared" si="168"/>
        <v>0</v>
      </c>
      <c r="L295" s="80">
        <f t="shared" si="169"/>
        <v>0</v>
      </c>
      <c r="M295" s="80">
        <f t="shared" si="170"/>
        <v>0</v>
      </c>
      <c r="N295" s="80">
        <f t="shared" si="171"/>
        <v>0</v>
      </c>
      <c r="O295" s="80">
        <f t="shared" si="172"/>
        <v>0</v>
      </c>
      <c r="P295" s="80">
        <f t="shared" si="173"/>
        <v>0</v>
      </c>
      <c r="Q295" s="80">
        <f t="shared" si="174"/>
        <v>0</v>
      </c>
      <c r="R295" s="80">
        <f t="shared" si="175"/>
        <v>0</v>
      </c>
      <c r="S295" s="80">
        <f t="shared" si="176"/>
        <v>0</v>
      </c>
      <c r="T295" s="80">
        <f t="shared" si="177"/>
        <v>0</v>
      </c>
      <c r="U295" s="80">
        <f t="shared" si="178"/>
        <v>0</v>
      </c>
      <c r="V295" s="80">
        <f t="shared" si="179"/>
        <v>0</v>
      </c>
      <c r="W295" s="80">
        <f t="shared" si="180"/>
        <v>0</v>
      </c>
      <c r="X295" s="80">
        <f t="shared" si="181"/>
        <v>0</v>
      </c>
      <c r="Y295" s="80">
        <f t="shared" si="182"/>
        <v>0</v>
      </c>
      <c r="Z295" s="80">
        <f t="shared" si="183"/>
        <v>0</v>
      </c>
      <c r="AA295" s="80">
        <f t="shared" si="184"/>
        <v>0</v>
      </c>
      <c r="AB295" s="80">
        <f t="shared" si="185"/>
        <v>0</v>
      </c>
      <c r="AC295" s="80">
        <f t="shared" si="186"/>
        <v>0</v>
      </c>
      <c r="AD295" s="80">
        <f t="shared" si="187"/>
        <v>0</v>
      </c>
      <c r="AE295" s="80">
        <f t="shared" si="188"/>
        <v>0</v>
      </c>
      <c r="AF295" s="80">
        <f t="shared" si="189"/>
        <v>0</v>
      </c>
      <c r="AG295" s="80">
        <f t="shared" si="190"/>
        <v>0</v>
      </c>
      <c r="AH295" s="80">
        <f t="shared" si="191"/>
        <v>0</v>
      </c>
      <c r="AI295" s="80">
        <f t="shared" si="192"/>
        <v>0</v>
      </c>
      <c r="AJ295" s="80">
        <f t="shared" si="193"/>
        <v>0</v>
      </c>
      <c r="AK295" s="80">
        <f t="shared" si="194"/>
        <v>0</v>
      </c>
      <c r="AL295" s="80">
        <f t="shared" si="195"/>
        <v>0</v>
      </c>
      <c r="AM295" s="80">
        <f t="shared" si="196"/>
        <v>0</v>
      </c>
      <c r="AN295" s="80">
        <f t="shared" si="197"/>
        <v>0</v>
      </c>
      <c r="AO295" s="80">
        <f t="shared" si="198"/>
        <v>0</v>
      </c>
      <c r="AP295" s="80">
        <f t="shared" si="199"/>
        <v>0</v>
      </c>
      <c r="AQ295" s="80">
        <f t="shared" si="200"/>
        <v>0</v>
      </c>
      <c r="AR295" s="76">
        <f t="shared" si="201"/>
        <v>0</v>
      </c>
      <c r="AS295" s="78">
        <f t="shared" si="202"/>
        <v>0</v>
      </c>
      <c r="AT295" s="72">
        <f t="shared" si="203"/>
        <v>0</v>
      </c>
      <c r="AU295" s="72">
        <f t="shared" si="204"/>
        <v>0</v>
      </c>
      <c r="AV295" s="72">
        <f t="shared" si="205"/>
        <v>0</v>
      </c>
      <c r="AW295" s="72">
        <f t="shared" si="206"/>
        <v>0</v>
      </c>
      <c r="AX295" s="72">
        <f t="shared" si="207"/>
        <v>0</v>
      </c>
      <c r="AY295" s="72">
        <f t="shared" si="208"/>
        <v>0</v>
      </c>
      <c r="AZ295" s="72">
        <f t="shared" si="209"/>
        <v>0</v>
      </c>
      <c r="BA295" s="72">
        <f t="shared" si="210"/>
        <v>0</v>
      </c>
      <c r="BB295" s="79">
        <f t="shared" si="211"/>
        <v>0</v>
      </c>
      <c r="BC295" s="79">
        <f t="shared" si="212"/>
        <v>0</v>
      </c>
      <c r="BD295" s="72">
        <f t="shared" si="213"/>
        <v>0</v>
      </c>
      <c r="BE295" s="72">
        <f t="shared" si="214"/>
        <v>0</v>
      </c>
      <c r="BF295" s="72">
        <f t="shared" si="215"/>
        <v>0</v>
      </c>
      <c r="BG295" s="72">
        <f t="shared" si="216"/>
        <v>0</v>
      </c>
      <c r="BH295" s="72">
        <f t="shared" si="217"/>
        <v>0</v>
      </c>
      <c r="BI295" s="72">
        <f t="shared" si="218"/>
        <v>0</v>
      </c>
      <c r="BJ295" s="72">
        <f t="shared" si="219"/>
        <v>0</v>
      </c>
      <c r="BK295" s="72">
        <f t="shared" si="220"/>
        <v>0</v>
      </c>
      <c r="BL295" s="72">
        <f t="shared" si="221"/>
        <v>0</v>
      </c>
      <c r="BM295" s="72">
        <f t="shared" si="222"/>
        <v>0</v>
      </c>
      <c r="BN295" s="72">
        <f t="shared" si="223"/>
        <v>0</v>
      </c>
      <c r="BO295" s="72">
        <f t="shared" si="228"/>
        <v>0</v>
      </c>
      <c r="BP295" s="72">
        <f t="shared" ref="BP295:BP304" si="230">BP$227*$A230</f>
        <v>0</v>
      </c>
      <c r="BQ295" s="72">
        <f>BQ$227*$A229</f>
        <v>0</v>
      </c>
      <c r="BR295" s="72"/>
      <c r="BS295" s="72"/>
      <c r="CA295" s="72">
        <f t="shared" si="224"/>
        <v>0</v>
      </c>
    </row>
    <row r="296" spans="1:79">
      <c r="A296" s="148">
        <f t="shared" si="225"/>
        <v>0</v>
      </c>
      <c r="B296" s="72">
        <f t="shared" si="226"/>
        <v>68</v>
      </c>
      <c r="C296" s="144">
        <f t="shared" si="227"/>
        <v>0</v>
      </c>
      <c r="D296" s="76">
        <f t="shared" si="229"/>
        <v>0</v>
      </c>
      <c r="E296" s="80">
        <f t="shared" ref="E296:E304" si="231">E$227*$A294</f>
        <v>0</v>
      </c>
      <c r="F296" s="80">
        <f t="shared" si="163"/>
        <v>0</v>
      </c>
      <c r="G296" s="80">
        <f t="shared" si="164"/>
        <v>0</v>
      </c>
      <c r="H296" s="80">
        <f t="shared" si="165"/>
        <v>0</v>
      </c>
      <c r="I296" s="76">
        <f t="shared" si="166"/>
        <v>0</v>
      </c>
      <c r="J296" s="80">
        <f t="shared" si="167"/>
        <v>0</v>
      </c>
      <c r="K296" s="80">
        <f t="shared" si="168"/>
        <v>0</v>
      </c>
      <c r="L296" s="80">
        <f t="shared" si="169"/>
        <v>0</v>
      </c>
      <c r="M296" s="80">
        <f t="shared" si="170"/>
        <v>0</v>
      </c>
      <c r="N296" s="80">
        <f t="shared" si="171"/>
        <v>0</v>
      </c>
      <c r="O296" s="80">
        <f t="shared" si="172"/>
        <v>0</v>
      </c>
      <c r="P296" s="80">
        <f t="shared" si="173"/>
        <v>0</v>
      </c>
      <c r="Q296" s="80">
        <f t="shared" si="174"/>
        <v>0</v>
      </c>
      <c r="R296" s="80">
        <f t="shared" si="175"/>
        <v>0</v>
      </c>
      <c r="S296" s="80">
        <f t="shared" si="176"/>
        <v>0</v>
      </c>
      <c r="T296" s="80">
        <f t="shared" si="177"/>
        <v>0</v>
      </c>
      <c r="U296" s="80">
        <f t="shared" si="178"/>
        <v>0</v>
      </c>
      <c r="V296" s="80">
        <f t="shared" si="179"/>
        <v>0</v>
      </c>
      <c r="W296" s="80">
        <f t="shared" si="180"/>
        <v>0</v>
      </c>
      <c r="X296" s="80">
        <f t="shared" si="181"/>
        <v>0</v>
      </c>
      <c r="Y296" s="80">
        <f t="shared" si="182"/>
        <v>0</v>
      </c>
      <c r="Z296" s="80">
        <f t="shared" si="183"/>
        <v>0</v>
      </c>
      <c r="AA296" s="80">
        <f t="shared" si="184"/>
        <v>0</v>
      </c>
      <c r="AB296" s="80">
        <f t="shared" si="185"/>
        <v>0</v>
      </c>
      <c r="AC296" s="80">
        <f t="shared" si="186"/>
        <v>0</v>
      </c>
      <c r="AD296" s="80">
        <f t="shared" si="187"/>
        <v>0</v>
      </c>
      <c r="AE296" s="80">
        <f t="shared" si="188"/>
        <v>0</v>
      </c>
      <c r="AF296" s="80">
        <f t="shared" si="189"/>
        <v>0</v>
      </c>
      <c r="AG296" s="80">
        <f t="shared" si="190"/>
        <v>0</v>
      </c>
      <c r="AH296" s="80">
        <f t="shared" si="191"/>
        <v>0</v>
      </c>
      <c r="AI296" s="80">
        <f t="shared" si="192"/>
        <v>0</v>
      </c>
      <c r="AJ296" s="80">
        <f t="shared" si="193"/>
        <v>0</v>
      </c>
      <c r="AK296" s="80">
        <f t="shared" si="194"/>
        <v>0</v>
      </c>
      <c r="AL296" s="80">
        <f t="shared" si="195"/>
        <v>0</v>
      </c>
      <c r="AM296" s="80">
        <f t="shared" si="196"/>
        <v>0</v>
      </c>
      <c r="AN296" s="80">
        <f t="shared" si="197"/>
        <v>0</v>
      </c>
      <c r="AO296" s="80">
        <f t="shared" si="198"/>
        <v>0</v>
      </c>
      <c r="AP296" s="80">
        <f t="shared" si="199"/>
        <v>0</v>
      </c>
      <c r="AQ296" s="80">
        <f t="shared" si="200"/>
        <v>0</v>
      </c>
      <c r="AR296" s="76">
        <f t="shared" si="201"/>
        <v>0</v>
      </c>
      <c r="AS296" s="78">
        <f t="shared" si="202"/>
        <v>0</v>
      </c>
      <c r="AT296" s="72">
        <f t="shared" si="203"/>
        <v>0</v>
      </c>
      <c r="AU296" s="72">
        <f t="shared" si="204"/>
        <v>0</v>
      </c>
      <c r="AV296" s="72">
        <f t="shared" si="205"/>
        <v>0</v>
      </c>
      <c r="AW296" s="72">
        <f t="shared" si="206"/>
        <v>0</v>
      </c>
      <c r="AX296" s="72">
        <f t="shared" si="207"/>
        <v>0</v>
      </c>
      <c r="AY296" s="72">
        <f t="shared" si="208"/>
        <v>0</v>
      </c>
      <c r="AZ296" s="72">
        <f t="shared" si="209"/>
        <v>0</v>
      </c>
      <c r="BA296" s="72">
        <f t="shared" si="210"/>
        <v>0</v>
      </c>
      <c r="BB296" s="79">
        <f t="shared" si="211"/>
        <v>0</v>
      </c>
      <c r="BC296" s="79">
        <f t="shared" si="212"/>
        <v>0</v>
      </c>
      <c r="BD296" s="72">
        <f t="shared" si="213"/>
        <v>0</v>
      </c>
      <c r="BE296" s="72">
        <f t="shared" si="214"/>
        <v>0</v>
      </c>
      <c r="BF296" s="72">
        <f t="shared" si="215"/>
        <v>0</v>
      </c>
      <c r="BG296" s="72">
        <f t="shared" si="216"/>
        <v>0</v>
      </c>
      <c r="BH296" s="72">
        <f t="shared" si="217"/>
        <v>0</v>
      </c>
      <c r="BI296" s="72">
        <f t="shared" si="218"/>
        <v>0</v>
      </c>
      <c r="BJ296" s="72">
        <f t="shared" si="219"/>
        <v>0</v>
      </c>
      <c r="BK296" s="72">
        <f t="shared" si="220"/>
        <v>0</v>
      </c>
      <c r="BL296" s="72">
        <f t="shared" si="221"/>
        <v>0</v>
      </c>
      <c r="BM296" s="72">
        <f t="shared" si="222"/>
        <v>0</v>
      </c>
      <c r="BN296" s="72">
        <f t="shared" si="223"/>
        <v>0</v>
      </c>
      <c r="BO296" s="72">
        <f t="shared" si="228"/>
        <v>0</v>
      </c>
      <c r="BP296" s="72">
        <f t="shared" si="230"/>
        <v>0</v>
      </c>
      <c r="BQ296" s="72">
        <f t="shared" ref="BQ296:BQ304" si="232">BQ$227*$A230</f>
        <v>0</v>
      </c>
      <c r="BR296" s="72">
        <f>BR$227*$A229</f>
        <v>0</v>
      </c>
      <c r="BS296" s="72"/>
      <c r="CA296" s="72">
        <f t="shared" si="224"/>
        <v>0</v>
      </c>
    </row>
    <row r="297" spans="1:79">
      <c r="A297" s="148">
        <f t="shared" si="225"/>
        <v>0</v>
      </c>
      <c r="B297" s="72">
        <f t="shared" si="226"/>
        <v>69</v>
      </c>
      <c r="C297" s="144">
        <f t="shared" si="227"/>
        <v>0</v>
      </c>
      <c r="D297" s="76">
        <f t="shared" si="229"/>
        <v>0</v>
      </c>
      <c r="E297" s="80">
        <f t="shared" si="231"/>
        <v>0</v>
      </c>
      <c r="F297" s="80">
        <f t="shared" ref="F297:F304" si="233">F$227*$A294</f>
        <v>0</v>
      </c>
      <c r="G297" s="80">
        <f t="shared" si="164"/>
        <v>0</v>
      </c>
      <c r="H297" s="80">
        <f t="shared" si="165"/>
        <v>0</v>
      </c>
      <c r="I297" s="76">
        <f t="shared" si="166"/>
        <v>0</v>
      </c>
      <c r="J297" s="80">
        <f t="shared" si="167"/>
        <v>0</v>
      </c>
      <c r="K297" s="80">
        <f t="shared" si="168"/>
        <v>0</v>
      </c>
      <c r="L297" s="80">
        <f t="shared" si="169"/>
        <v>0</v>
      </c>
      <c r="M297" s="80">
        <f t="shared" si="170"/>
        <v>0</v>
      </c>
      <c r="N297" s="80">
        <f t="shared" si="171"/>
        <v>0</v>
      </c>
      <c r="O297" s="80">
        <f t="shared" si="172"/>
        <v>0</v>
      </c>
      <c r="P297" s="80">
        <f t="shared" si="173"/>
        <v>0</v>
      </c>
      <c r="Q297" s="80">
        <f t="shared" si="174"/>
        <v>0</v>
      </c>
      <c r="R297" s="80">
        <f t="shared" si="175"/>
        <v>0</v>
      </c>
      <c r="S297" s="80">
        <f t="shared" si="176"/>
        <v>0</v>
      </c>
      <c r="T297" s="80">
        <f t="shared" si="177"/>
        <v>0</v>
      </c>
      <c r="U297" s="80">
        <f t="shared" si="178"/>
        <v>0</v>
      </c>
      <c r="V297" s="80">
        <f t="shared" si="179"/>
        <v>0</v>
      </c>
      <c r="W297" s="80">
        <f t="shared" si="180"/>
        <v>0</v>
      </c>
      <c r="X297" s="80">
        <f t="shared" si="181"/>
        <v>0</v>
      </c>
      <c r="Y297" s="80">
        <f t="shared" si="182"/>
        <v>0</v>
      </c>
      <c r="Z297" s="80">
        <f t="shared" si="183"/>
        <v>0</v>
      </c>
      <c r="AA297" s="80">
        <f t="shared" si="184"/>
        <v>0</v>
      </c>
      <c r="AB297" s="80">
        <f t="shared" si="185"/>
        <v>0</v>
      </c>
      <c r="AC297" s="80">
        <f t="shared" si="186"/>
        <v>0</v>
      </c>
      <c r="AD297" s="80">
        <f t="shared" si="187"/>
        <v>0</v>
      </c>
      <c r="AE297" s="80">
        <f t="shared" si="188"/>
        <v>0</v>
      </c>
      <c r="AF297" s="80">
        <f t="shared" si="189"/>
        <v>0</v>
      </c>
      <c r="AG297" s="80">
        <f t="shared" si="190"/>
        <v>0</v>
      </c>
      <c r="AH297" s="80">
        <f t="shared" si="191"/>
        <v>0</v>
      </c>
      <c r="AI297" s="80">
        <f t="shared" si="192"/>
        <v>0</v>
      </c>
      <c r="AJ297" s="80">
        <f t="shared" si="193"/>
        <v>0</v>
      </c>
      <c r="AK297" s="80">
        <f t="shared" si="194"/>
        <v>0</v>
      </c>
      <c r="AL297" s="80">
        <f t="shared" si="195"/>
        <v>0</v>
      </c>
      <c r="AM297" s="80">
        <f t="shared" si="196"/>
        <v>0</v>
      </c>
      <c r="AN297" s="80">
        <f t="shared" si="197"/>
        <v>0</v>
      </c>
      <c r="AO297" s="80">
        <f t="shared" si="198"/>
        <v>0</v>
      </c>
      <c r="AP297" s="80">
        <f t="shared" si="199"/>
        <v>0</v>
      </c>
      <c r="AQ297" s="80">
        <f t="shared" si="200"/>
        <v>0</v>
      </c>
      <c r="AR297" s="76">
        <f t="shared" si="201"/>
        <v>0</v>
      </c>
      <c r="AS297" s="78">
        <f t="shared" si="202"/>
        <v>0</v>
      </c>
      <c r="AT297" s="72">
        <f t="shared" si="203"/>
        <v>0</v>
      </c>
      <c r="AU297" s="72">
        <f t="shared" si="204"/>
        <v>0</v>
      </c>
      <c r="AV297" s="72">
        <f t="shared" si="205"/>
        <v>0</v>
      </c>
      <c r="AW297" s="72">
        <f t="shared" si="206"/>
        <v>0</v>
      </c>
      <c r="AX297" s="72">
        <f t="shared" si="207"/>
        <v>0</v>
      </c>
      <c r="AY297" s="72">
        <f t="shared" si="208"/>
        <v>0</v>
      </c>
      <c r="AZ297" s="72">
        <f t="shared" si="209"/>
        <v>0</v>
      </c>
      <c r="BA297" s="72">
        <f t="shared" si="210"/>
        <v>0</v>
      </c>
      <c r="BB297" s="79">
        <f t="shared" si="211"/>
        <v>0</v>
      </c>
      <c r="BC297" s="79">
        <f t="shared" si="212"/>
        <v>0</v>
      </c>
      <c r="BD297" s="72">
        <f t="shared" si="213"/>
        <v>0</v>
      </c>
      <c r="BE297" s="72">
        <f t="shared" si="214"/>
        <v>0</v>
      </c>
      <c r="BF297" s="72">
        <f t="shared" si="215"/>
        <v>0</v>
      </c>
      <c r="BG297" s="72">
        <f t="shared" si="216"/>
        <v>0</v>
      </c>
      <c r="BH297" s="72">
        <f t="shared" si="217"/>
        <v>0</v>
      </c>
      <c r="BI297" s="72">
        <f t="shared" si="218"/>
        <v>0</v>
      </c>
      <c r="BJ297" s="72">
        <f t="shared" si="219"/>
        <v>0</v>
      </c>
      <c r="BK297" s="72">
        <f t="shared" si="220"/>
        <v>0</v>
      </c>
      <c r="BL297" s="72">
        <f t="shared" si="221"/>
        <v>0</v>
      </c>
      <c r="BM297" s="72">
        <f t="shared" si="222"/>
        <v>0</v>
      </c>
      <c r="BN297" s="72">
        <f t="shared" si="223"/>
        <v>0</v>
      </c>
      <c r="BO297" s="72">
        <f t="shared" si="228"/>
        <v>0</v>
      </c>
      <c r="BP297" s="72">
        <f t="shared" si="230"/>
        <v>0</v>
      </c>
      <c r="BQ297" s="72">
        <f t="shared" si="232"/>
        <v>0</v>
      </c>
      <c r="BR297" s="72">
        <f t="shared" ref="BR297:BR304" si="234">BR$227*$A230</f>
        <v>0</v>
      </c>
      <c r="BS297" s="72">
        <f>BS$227*$A229</f>
        <v>0</v>
      </c>
      <c r="CA297" s="72">
        <f t="shared" si="224"/>
        <v>0</v>
      </c>
    </row>
    <row r="298" spans="1:79">
      <c r="A298" s="148">
        <f t="shared" si="225"/>
        <v>0</v>
      </c>
      <c r="B298" s="72">
        <f t="shared" si="226"/>
        <v>70</v>
      </c>
      <c r="C298" s="144">
        <f t="shared" si="227"/>
        <v>0</v>
      </c>
      <c r="D298" s="76">
        <f t="shared" si="229"/>
        <v>0</v>
      </c>
      <c r="E298" s="80">
        <f t="shared" si="231"/>
        <v>0</v>
      </c>
      <c r="F298" s="80">
        <f t="shared" si="233"/>
        <v>0</v>
      </c>
      <c r="G298" s="80">
        <f t="shared" ref="G298:G304" si="235">G$227*$A294</f>
        <v>0</v>
      </c>
      <c r="H298" s="80">
        <f t="shared" si="165"/>
        <v>0</v>
      </c>
      <c r="I298" s="76">
        <f t="shared" si="166"/>
        <v>0</v>
      </c>
      <c r="J298" s="80">
        <f t="shared" si="167"/>
        <v>0</v>
      </c>
      <c r="K298" s="80">
        <f t="shared" si="168"/>
        <v>0</v>
      </c>
      <c r="L298" s="80">
        <f t="shared" si="169"/>
        <v>0</v>
      </c>
      <c r="M298" s="80">
        <f t="shared" si="170"/>
        <v>0</v>
      </c>
      <c r="N298" s="80">
        <f t="shared" si="171"/>
        <v>0</v>
      </c>
      <c r="O298" s="80">
        <f t="shared" si="172"/>
        <v>0</v>
      </c>
      <c r="P298" s="80">
        <f t="shared" si="173"/>
        <v>0</v>
      </c>
      <c r="Q298" s="80">
        <f t="shared" si="174"/>
        <v>0</v>
      </c>
      <c r="R298" s="80">
        <f t="shared" si="175"/>
        <v>0</v>
      </c>
      <c r="S298" s="80">
        <f t="shared" si="176"/>
        <v>0</v>
      </c>
      <c r="T298" s="80">
        <f t="shared" si="177"/>
        <v>0</v>
      </c>
      <c r="U298" s="80">
        <f t="shared" si="178"/>
        <v>0</v>
      </c>
      <c r="V298" s="80">
        <f t="shared" si="179"/>
        <v>0</v>
      </c>
      <c r="W298" s="80">
        <f t="shared" si="180"/>
        <v>0</v>
      </c>
      <c r="X298" s="80">
        <f t="shared" si="181"/>
        <v>0</v>
      </c>
      <c r="Y298" s="80">
        <f t="shared" si="182"/>
        <v>0</v>
      </c>
      <c r="Z298" s="80">
        <f t="shared" si="183"/>
        <v>0</v>
      </c>
      <c r="AA298" s="80">
        <f t="shared" si="184"/>
        <v>0</v>
      </c>
      <c r="AB298" s="80">
        <f t="shared" si="185"/>
        <v>0</v>
      </c>
      <c r="AC298" s="80">
        <f t="shared" si="186"/>
        <v>0</v>
      </c>
      <c r="AD298" s="80">
        <f t="shared" si="187"/>
        <v>0</v>
      </c>
      <c r="AE298" s="80">
        <f t="shared" si="188"/>
        <v>0</v>
      </c>
      <c r="AF298" s="80">
        <f t="shared" si="189"/>
        <v>0</v>
      </c>
      <c r="AG298" s="80">
        <f t="shared" si="190"/>
        <v>0</v>
      </c>
      <c r="AH298" s="80">
        <f t="shared" si="191"/>
        <v>0</v>
      </c>
      <c r="AI298" s="80">
        <f t="shared" si="192"/>
        <v>0</v>
      </c>
      <c r="AJ298" s="80">
        <f t="shared" si="193"/>
        <v>0</v>
      </c>
      <c r="AK298" s="80">
        <f t="shared" si="194"/>
        <v>0</v>
      </c>
      <c r="AL298" s="80">
        <f t="shared" si="195"/>
        <v>0</v>
      </c>
      <c r="AM298" s="80">
        <f t="shared" si="196"/>
        <v>0</v>
      </c>
      <c r="AN298" s="80">
        <f t="shared" si="197"/>
        <v>0</v>
      </c>
      <c r="AO298" s="80">
        <f t="shared" si="198"/>
        <v>0</v>
      </c>
      <c r="AP298" s="80">
        <f t="shared" si="199"/>
        <v>0</v>
      </c>
      <c r="AQ298" s="80">
        <f t="shared" si="200"/>
        <v>0</v>
      </c>
      <c r="AR298" s="76">
        <f t="shared" si="201"/>
        <v>0</v>
      </c>
      <c r="AS298" s="78">
        <f t="shared" si="202"/>
        <v>0</v>
      </c>
      <c r="AT298" s="72">
        <f t="shared" si="203"/>
        <v>0</v>
      </c>
      <c r="AU298" s="72">
        <f t="shared" si="204"/>
        <v>0</v>
      </c>
      <c r="AV298" s="72">
        <f t="shared" si="205"/>
        <v>0</v>
      </c>
      <c r="AW298" s="72">
        <f t="shared" si="206"/>
        <v>0</v>
      </c>
      <c r="AX298" s="72">
        <f t="shared" si="207"/>
        <v>0</v>
      </c>
      <c r="AY298" s="72">
        <f t="shared" si="208"/>
        <v>0</v>
      </c>
      <c r="AZ298" s="72">
        <f t="shared" si="209"/>
        <v>0</v>
      </c>
      <c r="BA298" s="72">
        <f t="shared" si="210"/>
        <v>0</v>
      </c>
      <c r="BB298" s="79">
        <f t="shared" si="211"/>
        <v>0</v>
      </c>
      <c r="BC298" s="79">
        <f t="shared" si="212"/>
        <v>0</v>
      </c>
      <c r="BD298" s="72">
        <f t="shared" si="213"/>
        <v>0</v>
      </c>
      <c r="BE298" s="72">
        <f t="shared" si="214"/>
        <v>0</v>
      </c>
      <c r="BF298" s="72">
        <f t="shared" si="215"/>
        <v>0</v>
      </c>
      <c r="BG298" s="72">
        <f t="shared" si="216"/>
        <v>0</v>
      </c>
      <c r="BH298" s="72">
        <f t="shared" si="217"/>
        <v>0</v>
      </c>
      <c r="BI298" s="72">
        <f t="shared" si="218"/>
        <v>0</v>
      </c>
      <c r="BJ298" s="72">
        <f t="shared" si="219"/>
        <v>0</v>
      </c>
      <c r="BK298" s="72">
        <f t="shared" si="220"/>
        <v>0</v>
      </c>
      <c r="BL298" s="72">
        <f t="shared" si="221"/>
        <v>0</v>
      </c>
      <c r="BM298" s="72">
        <f t="shared" si="222"/>
        <v>0</v>
      </c>
      <c r="BN298" s="72">
        <f t="shared" si="223"/>
        <v>0</v>
      </c>
      <c r="BO298" s="72">
        <f t="shared" si="228"/>
        <v>0</v>
      </c>
      <c r="BP298" s="72">
        <f t="shared" si="230"/>
        <v>0</v>
      </c>
      <c r="BQ298" s="72">
        <f t="shared" si="232"/>
        <v>0</v>
      </c>
      <c r="BR298" s="72">
        <f t="shared" si="234"/>
        <v>0</v>
      </c>
      <c r="BS298" s="72">
        <f t="shared" ref="BS298:BS304" si="236">BS$227*$A230</f>
        <v>0</v>
      </c>
      <c r="BT298" s="76">
        <f>BT$227*$A229</f>
        <v>0</v>
      </c>
      <c r="CA298" s="72">
        <f t="shared" si="224"/>
        <v>0</v>
      </c>
    </row>
    <row r="299" spans="1:79">
      <c r="A299" s="148">
        <f t="shared" si="225"/>
        <v>0</v>
      </c>
      <c r="B299" s="72">
        <f t="shared" si="226"/>
        <v>71</v>
      </c>
      <c r="C299" s="144">
        <f t="shared" si="227"/>
        <v>0</v>
      </c>
      <c r="D299" s="76">
        <f t="shared" si="229"/>
        <v>0</v>
      </c>
      <c r="E299" s="80">
        <f t="shared" si="231"/>
        <v>0</v>
      </c>
      <c r="F299" s="80">
        <f t="shared" si="233"/>
        <v>0</v>
      </c>
      <c r="G299" s="80">
        <f t="shared" si="235"/>
        <v>0</v>
      </c>
      <c r="H299" s="80">
        <f t="shared" ref="H299:H304" si="237">H$227*$A294</f>
        <v>0</v>
      </c>
      <c r="I299" s="76">
        <f t="shared" si="166"/>
        <v>0</v>
      </c>
      <c r="J299" s="80">
        <f t="shared" si="167"/>
        <v>0</v>
      </c>
      <c r="K299" s="80">
        <f t="shared" si="168"/>
        <v>0</v>
      </c>
      <c r="L299" s="80">
        <f t="shared" si="169"/>
        <v>0</v>
      </c>
      <c r="M299" s="80">
        <f t="shared" si="170"/>
        <v>0</v>
      </c>
      <c r="N299" s="80">
        <f t="shared" si="171"/>
        <v>0</v>
      </c>
      <c r="O299" s="80">
        <f t="shared" si="172"/>
        <v>0</v>
      </c>
      <c r="P299" s="80">
        <f t="shared" si="173"/>
        <v>0</v>
      </c>
      <c r="Q299" s="80">
        <f t="shared" si="174"/>
        <v>0</v>
      </c>
      <c r="R299" s="80">
        <f t="shared" si="175"/>
        <v>0</v>
      </c>
      <c r="S299" s="80">
        <f t="shared" si="176"/>
        <v>0</v>
      </c>
      <c r="T299" s="80">
        <f t="shared" si="177"/>
        <v>0</v>
      </c>
      <c r="U299" s="80">
        <f t="shared" si="178"/>
        <v>0</v>
      </c>
      <c r="V299" s="80">
        <f t="shared" si="179"/>
        <v>0</v>
      </c>
      <c r="W299" s="80">
        <f t="shared" si="180"/>
        <v>0</v>
      </c>
      <c r="X299" s="80">
        <f t="shared" si="181"/>
        <v>0</v>
      </c>
      <c r="Y299" s="80">
        <f t="shared" si="182"/>
        <v>0</v>
      </c>
      <c r="Z299" s="80">
        <f t="shared" si="183"/>
        <v>0</v>
      </c>
      <c r="AA299" s="80">
        <f t="shared" si="184"/>
        <v>0</v>
      </c>
      <c r="AB299" s="80">
        <f t="shared" si="185"/>
        <v>0</v>
      </c>
      <c r="AC299" s="80">
        <f t="shared" si="186"/>
        <v>0</v>
      </c>
      <c r="AD299" s="80">
        <f t="shared" si="187"/>
        <v>0</v>
      </c>
      <c r="AE299" s="80">
        <f t="shared" si="188"/>
        <v>0</v>
      </c>
      <c r="AF299" s="80">
        <f t="shared" si="189"/>
        <v>0</v>
      </c>
      <c r="AG299" s="80">
        <f t="shared" si="190"/>
        <v>0</v>
      </c>
      <c r="AH299" s="80">
        <f t="shared" si="191"/>
        <v>0</v>
      </c>
      <c r="AI299" s="80">
        <f t="shared" si="192"/>
        <v>0</v>
      </c>
      <c r="AJ299" s="80">
        <f t="shared" si="193"/>
        <v>0</v>
      </c>
      <c r="AK299" s="80">
        <f t="shared" si="194"/>
        <v>0</v>
      </c>
      <c r="AL299" s="80">
        <f t="shared" si="195"/>
        <v>0</v>
      </c>
      <c r="AM299" s="80">
        <f t="shared" si="196"/>
        <v>0</v>
      </c>
      <c r="AN299" s="80">
        <f t="shared" si="197"/>
        <v>0</v>
      </c>
      <c r="AO299" s="80">
        <f t="shared" si="198"/>
        <v>0</v>
      </c>
      <c r="AP299" s="80">
        <f t="shared" si="199"/>
        <v>0</v>
      </c>
      <c r="AQ299" s="80">
        <f t="shared" si="200"/>
        <v>0</v>
      </c>
      <c r="AR299" s="76">
        <f t="shared" si="201"/>
        <v>0</v>
      </c>
      <c r="AS299" s="78">
        <f t="shared" si="202"/>
        <v>0</v>
      </c>
      <c r="AT299" s="72">
        <f t="shared" si="203"/>
        <v>0</v>
      </c>
      <c r="AU299" s="72">
        <f t="shared" si="204"/>
        <v>0</v>
      </c>
      <c r="AV299" s="72">
        <f t="shared" si="205"/>
        <v>0</v>
      </c>
      <c r="AW299" s="72">
        <f t="shared" si="206"/>
        <v>0</v>
      </c>
      <c r="AX299" s="72">
        <f t="shared" si="207"/>
        <v>0</v>
      </c>
      <c r="AY299" s="72">
        <f t="shared" si="208"/>
        <v>0</v>
      </c>
      <c r="AZ299" s="72">
        <f t="shared" si="209"/>
        <v>0</v>
      </c>
      <c r="BA299" s="72">
        <f t="shared" si="210"/>
        <v>0</v>
      </c>
      <c r="BB299" s="79">
        <f t="shared" si="211"/>
        <v>0</v>
      </c>
      <c r="BC299" s="79">
        <f t="shared" si="212"/>
        <v>0</v>
      </c>
      <c r="BD299" s="72">
        <f t="shared" si="213"/>
        <v>0</v>
      </c>
      <c r="BE299" s="72">
        <f t="shared" si="214"/>
        <v>0</v>
      </c>
      <c r="BF299" s="72">
        <f t="shared" si="215"/>
        <v>0</v>
      </c>
      <c r="BG299" s="72">
        <f t="shared" si="216"/>
        <v>0</v>
      </c>
      <c r="BH299" s="72">
        <f t="shared" si="217"/>
        <v>0</v>
      </c>
      <c r="BI299" s="72">
        <f t="shared" si="218"/>
        <v>0</v>
      </c>
      <c r="BJ299" s="72">
        <f t="shared" si="219"/>
        <v>0</v>
      </c>
      <c r="BK299" s="72">
        <f t="shared" si="220"/>
        <v>0</v>
      </c>
      <c r="BL299" s="72">
        <f t="shared" si="221"/>
        <v>0</v>
      </c>
      <c r="BM299" s="72">
        <f t="shared" si="222"/>
        <v>0</v>
      </c>
      <c r="BN299" s="72">
        <f t="shared" si="223"/>
        <v>0</v>
      </c>
      <c r="BO299" s="72">
        <f t="shared" si="228"/>
        <v>0</v>
      </c>
      <c r="BP299" s="72">
        <f t="shared" si="230"/>
        <v>0</v>
      </c>
      <c r="BQ299" s="72">
        <f t="shared" si="232"/>
        <v>0</v>
      </c>
      <c r="BR299" s="72">
        <f t="shared" si="234"/>
        <v>0</v>
      </c>
      <c r="BS299" s="72">
        <f t="shared" si="236"/>
        <v>0</v>
      </c>
      <c r="BT299" s="76">
        <f t="shared" ref="BT299:BT304" si="238">BT$227*$A230</f>
        <v>0</v>
      </c>
      <c r="BU299" s="76">
        <f>BU$227*$A229</f>
        <v>0</v>
      </c>
      <c r="CA299" s="72">
        <f t="shared" si="224"/>
        <v>0</v>
      </c>
    </row>
    <row r="300" spans="1:79">
      <c r="A300" s="148">
        <f t="shared" si="225"/>
        <v>0</v>
      </c>
      <c r="B300" s="72">
        <f t="shared" si="226"/>
        <v>72</v>
      </c>
      <c r="C300" s="144">
        <f t="shared" si="227"/>
        <v>0</v>
      </c>
      <c r="D300" s="76">
        <f t="shared" si="229"/>
        <v>0</v>
      </c>
      <c r="E300" s="80">
        <f t="shared" si="231"/>
        <v>0</v>
      </c>
      <c r="F300" s="80">
        <f t="shared" si="233"/>
        <v>0</v>
      </c>
      <c r="G300" s="80">
        <f t="shared" si="235"/>
        <v>0</v>
      </c>
      <c r="H300" s="80">
        <f t="shared" si="237"/>
        <v>0</v>
      </c>
      <c r="I300" s="76">
        <f t="shared" ref="I300:I304" si="239">I$227*$A294</f>
        <v>0</v>
      </c>
      <c r="J300" s="80">
        <f t="shared" si="167"/>
        <v>0</v>
      </c>
      <c r="K300" s="80">
        <f t="shared" si="168"/>
        <v>0</v>
      </c>
      <c r="L300" s="80">
        <f t="shared" si="169"/>
        <v>0</v>
      </c>
      <c r="M300" s="80">
        <f t="shared" si="170"/>
        <v>0</v>
      </c>
      <c r="N300" s="80">
        <f t="shared" si="171"/>
        <v>0</v>
      </c>
      <c r="O300" s="80">
        <f t="shared" si="172"/>
        <v>0</v>
      </c>
      <c r="P300" s="80">
        <f t="shared" si="173"/>
        <v>0</v>
      </c>
      <c r="Q300" s="80">
        <f t="shared" si="174"/>
        <v>0</v>
      </c>
      <c r="R300" s="80">
        <f t="shared" si="175"/>
        <v>0</v>
      </c>
      <c r="S300" s="80">
        <f t="shared" si="176"/>
        <v>0</v>
      </c>
      <c r="T300" s="80">
        <f t="shared" si="177"/>
        <v>0</v>
      </c>
      <c r="U300" s="80">
        <f t="shared" si="178"/>
        <v>0</v>
      </c>
      <c r="V300" s="80">
        <f t="shared" si="179"/>
        <v>0</v>
      </c>
      <c r="W300" s="80">
        <f t="shared" si="180"/>
        <v>0</v>
      </c>
      <c r="X300" s="80">
        <f t="shared" si="181"/>
        <v>0</v>
      </c>
      <c r="Y300" s="80">
        <f t="shared" si="182"/>
        <v>0</v>
      </c>
      <c r="Z300" s="80">
        <f t="shared" si="183"/>
        <v>0</v>
      </c>
      <c r="AA300" s="80">
        <f t="shared" si="184"/>
        <v>0</v>
      </c>
      <c r="AB300" s="80">
        <f t="shared" si="185"/>
        <v>0</v>
      </c>
      <c r="AC300" s="80">
        <f t="shared" si="186"/>
        <v>0</v>
      </c>
      <c r="AD300" s="80">
        <f t="shared" si="187"/>
        <v>0</v>
      </c>
      <c r="AE300" s="80">
        <f t="shared" si="188"/>
        <v>0</v>
      </c>
      <c r="AF300" s="80">
        <f t="shared" si="189"/>
        <v>0</v>
      </c>
      <c r="AG300" s="80">
        <f t="shared" si="190"/>
        <v>0</v>
      </c>
      <c r="AH300" s="80">
        <f t="shared" si="191"/>
        <v>0</v>
      </c>
      <c r="AI300" s="80">
        <f t="shared" si="192"/>
        <v>0</v>
      </c>
      <c r="AJ300" s="80">
        <f t="shared" si="193"/>
        <v>0</v>
      </c>
      <c r="AK300" s="80">
        <f t="shared" si="194"/>
        <v>0</v>
      </c>
      <c r="AL300" s="80">
        <f t="shared" si="195"/>
        <v>0</v>
      </c>
      <c r="AM300" s="80">
        <f t="shared" si="196"/>
        <v>0</v>
      </c>
      <c r="AN300" s="80">
        <f t="shared" si="197"/>
        <v>0</v>
      </c>
      <c r="AO300" s="80">
        <f t="shared" si="198"/>
        <v>0</v>
      </c>
      <c r="AP300" s="80">
        <f t="shared" si="199"/>
        <v>0</v>
      </c>
      <c r="AQ300" s="80">
        <f t="shared" si="200"/>
        <v>0</v>
      </c>
      <c r="AR300" s="76">
        <f t="shared" si="201"/>
        <v>0</v>
      </c>
      <c r="AS300" s="78">
        <f t="shared" si="202"/>
        <v>0</v>
      </c>
      <c r="AT300" s="72">
        <f t="shared" si="203"/>
        <v>0</v>
      </c>
      <c r="AU300" s="72">
        <f t="shared" si="204"/>
        <v>0</v>
      </c>
      <c r="AV300" s="72">
        <f t="shared" si="205"/>
        <v>0</v>
      </c>
      <c r="AW300" s="72">
        <f t="shared" si="206"/>
        <v>0</v>
      </c>
      <c r="AX300" s="72">
        <f t="shared" si="207"/>
        <v>0</v>
      </c>
      <c r="AY300" s="72">
        <f t="shared" si="208"/>
        <v>0</v>
      </c>
      <c r="AZ300" s="72">
        <f t="shared" si="209"/>
        <v>0</v>
      </c>
      <c r="BA300" s="72">
        <f t="shared" si="210"/>
        <v>0</v>
      </c>
      <c r="BB300" s="79">
        <f t="shared" si="211"/>
        <v>0</v>
      </c>
      <c r="BC300" s="79">
        <f t="shared" si="212"/>
        <v>0</v>
      </c>
      <c r="BD300" s="72">
        <f t="shared" si="213"/>
        <v>0</v>
      </c>
      <c r="BE300" s="72">
        <f t="shared" si="214"/>
        <v>0</v>
      </c>
      <c r="BF300" s="72">
        <f t="shared" si="215"/>
        <v>0</v>
      </c>
      <c r="BG300" s="72">
        <f t="shared" si="216"/>
        <v>0</v>
      </c>
      <c r="BH300" s="72">
        <f t="shared" si="217"/>
        <v>0</v>
      </c>
      <c r="BI300" s="72">
        <f t="shared" si="218"/>
        <v>0</v>
      </c>
      <c r="BJ300" s="72">
        <f t="shared" si="219"/>
        <v>0</v>
      </c>
      <c r="BK300" s="72">
        <f t="shared" si="220"/>
        <v>0</v>
      </c>
      <c r="BL300" s="72">
        <f t="shared" si="221"/>
        <v>0</v>
      </c>
      <c r="BM300" s="72">
        <f t="shared" si="222"/>
        <v>0</v>
      </c>
      <c r="BN300" s="72">
        <f t="shared" si="223"/>
        <v>0</v>
      </c>
      <c r="BO300" s="72">
        <f t="shared" si="228"/>
        <v>0</v>
      </c>
      <c r="BP300" s="72">
        <f t="shared" si="230"/>
        <v>0</v>
      </c>
      <c r="BQ300" s="72">
        <f t="shared" si="232"/>
        <v>0</v>
      </c>
      <c r="BR300" s="72">
        <f t="shared" si="234"/>
        <v>0</v>
      </c>
      <c r="BS300" s="72">
        <f t="shared" si="236"/>
        <v>0</v>
      </c>
      <c r="BT300" s="76">
        <f t="shared" si="238"/>
        <v>0</v>
      </c>
      <c r="BU300" s="76">
        <f t="shared" ref="BU300:BU304" si="240">BU$227*$A230</f>
        <v>0</v>
      </c>
      <c r="BV300" s="76">
        <f>BV$227*$A229</f>
        <v>0</v>
      </c>
      <c r="CA300" s="72">
        <f t="shared" si="224"/>
        <v>0</v>
      </c>
    </row>
    <row r="301" spans="1:79">
      <c r="A301" s="148">
        <f t="shared" si="225"/>
        <v>0</v>
      </c>
      <c r="B301" s="72">
        <f t="shared" si="226"/>
        <v>73</v>
      </c>
      <c r="C301" s="144">
        <f t="shared" si="227"/>
        <v>0</v>
      </c>
      <c r="D301" s="76">
        <f t="shared" si="229"/>
        <v>0</v>
      </c>
      <c r="E301" s="80">
        <f t="shared" si="231"/>
        <v>0</v>
      </c>
      <c r="F301" s="80">
        <f t="shared" si="233"/>
        <v>0</v>
      </c>
      <c r="G301" s="80">
        <f t="shared" si="235"/>
        <v>0</v>
      </c>
      <c r="H301" s="80">
        <f t="shared" si="237"/>
        <v>0</v>
      </c>
      <c r="I301" s="76">
        <f t="shared" si="239"/>
        <v>0</v>
      </c>
      <c r="J301" s="80">
        <f t="shared" ref="J301:J304" si="241">J$227*$A294</f>
        <v>0</v>
      </c>
      <c r="K301" s="80">
        <f t="shared" si="168"/>
        <v>0</v>
      </c>
      <c r="L301" s="80">
        <f t="shared" si="169"/>
        <v>0</v>
      </c>
      <c r="M301" s="80">
        <f t="shared" si="170"/>
        <v>0</v>
      </c>
      <c r="N301" s="80">
        <f t="shared" si="171"/>
        <v>0</v>
      </c>
      <c r="O301" s="80">
        <f t="shared" si="172"/>
        <v>0</v>
      </c>
      <c r="P301" s="80">
        <f t="shared" si="173"/>
        <v>0</v>
      </c>
      <c r="Q301" s="80">
        <f t="shared" si="174"/>
        <v>0</v>
      </c>
      <c r="R301" s="80">
        <f t="shared" si="175"/>
        <v>0</v>
      </c>
      <c r="S301" s="80">
        <f t="shared" si="176"/>
        <v>0</v>
      </c>
      <c r="T301" s="80">
        <f t="shared" si="177"/>
        <v>0</v>
      </c>
      <c r="U301" s="80">
        <f t="shared" si="178"/>
        <v>0</v>
      </c>
      <c r="V301" s="80">
        <f t="shared" si="179"/>
        <v>0</v>
      </c>
      <c r="W301" s="80">
        <f t="shared" si="180"/>
        <v>0</v>
      </c>
      <c r="X301" s="80">
        <f t="shared" si="181"/>
        <v>0</v>
      </c>
      <c r="Y301" s="80">
        <f t="shared" si="182"/>
        <v>0</v>
      </c>
      <c r="Z301" s="80">
        <f t="shared" si="183"/>
        <v>0</v>
      </c>
      <c r="AA301" s="80">
        <f t="shared" si="184"/>
        <v>0</v>
      </c>
      <c r="AB301" s="80">
        <f t="shared" si="185"/>
        <v>0</v>
      </c>
      <c r="AC301" s="80">
        <f t="shared" si="186"/>
        <v>0</v>
      </c>
      <c r="AD301" s="80">
        <f t="shared" si="187"/>
        <v>0</v>
      </c>
      <c r="AE301" s="80">
        <f t="shared" si="188"/>
        <v>0</v>
      </c>
      <c r="AF301" s="80">
        <f t="shared" si="189"/>
        <v>0</v>
      </c>
      <c r="AG301" s="80">
        <f t="shared" si="190"/>
        <v>0</v>
      </c>
      <c r="AH301" s="80">
        <f t="shared" si="191"/>
        <v>0</v>
      </c>
      <c r="AI301" s="80">
        <f t="shared" si="192"/>
        <v>0</v>
      </c>
      <c r="AJ301" s="80">
        <f t="shared" si="193"/>
        <v>0</v>
      </c>
      <c r="AK301" s="80">
        <f t="shared" si="194"/>
        <v>0</v>
      </c>
      <c r="AL301" s="80">
        <f t="shared" si="195"/>
        <v>0</v>
      </c>
      <c r="AM301" s="80">
        <f t="shared" si="196"/>
        <v>0</v>
      </c>
      <c r="AN301" s="80">
        <f t="shared" si="197"/>
        <v>0</v>
      </c>
      <c r="AO301" s="80">
        <f t="shared" si="198"/>
        <v>0</v>
      </c>
      <c r="AP301" s="80">
        <f t="shared" si="199"/>
        <v>0</v>
      </c>
      <c r="AQ301" s="80">
        <f t="shared" si="200"/>
        <v>0</v>
      </c>
      <c r="AR301" s="76">
        <f t="shared" si="201"/>
        <v>0</v>
      </c>
      <c r="AS301" s="78">
        <f t="shared" si="202"/>
        <v>0</v>
      </c>
      <c r="AT301" s="72">
        <f t="shared" si="203"/>
        <v>0</v>
      </c>
      <c r="AU301" s="72">
        <f t="shared" si="204"/>
        <v>0</v>
      </c>
      <c r="AV301" s="72">
        <f t="shared" si="205"/>
        <v>0</v>
      </c>
      <c r="AW301" s="72">
        <f t="shared" si="206"/>
        <v>0</v>
      </c>
      <c r="AX301" s="72">
        <f t="shared" si="207"/>
        <v>0</v>
      </c>
      <c r="AY301" s="72">
        <f t="shared" si="208"/>
        <v>0</v>
      </c>
      <c r="AZ301" s="72">
        <f t="shared" si="209"/>
        <v>0</v>
      </c>
      <c r="BA301" s="72">
        <f t="shared" si="210"/>
        <v>0</v>
      </c>
      <c r="BB301" s="79">
        <f t="shared" si="211"/>
        <v>0</v>
      </c>
      <c r="BC301" s="79">
        <f t="shared" si="212"/>
        <v>0</v>
      </c>
      <c r="BD301" s="72">
        <f t="shared" si="213"/>
        <v>0</v>
      </c>
      <c r="BE301" s="72">
        <f t="shared" si="214"/>
        <v>0</v>
      </c>
      <c r="BF301" s="72">
        <f t="shared" si="215"/>
        <v>0</v>
      </c>
      <c r="BG301" s="72">
        <f t="shared" si="216"/>
        <v>0</v>
      </c>
      <c r="BH301" s="72">
        <f t="shared" si="217"/>
        <v>0</v>
      </c>
      <c r="BI301" s="72">
        <f t="shared" si="218"/>
        <v>0</v>
      </c>
      <c r="BJ301" s="72">
        <f t="shared" si="219"/>
        <v>0</v>
      </c>
      <c r="BK301" s="72">
        <f t="shared" si="220"/>
        <v>0</v>
      </c>
      <c r="BL301" s="72">
        <f t="shared" si="221"/>
        <v>0</v>
      </c>
      <c r="BM301" s="72">
        <f t="shared" si="222"/>
        <v>0</v>
      </c>
      <c r="BN301" s="72">
        <f t="shared" si="223"/>
        <v>0</v>
      </c>
      <c r="BO301" s="72">
        <f t="shared" si="228"/>
        <v>0</v>
      </c>
      <c r="BP301" s="72">
        <f t="shared" si="230"/>
        <v>0</v>
      </c>
      <c r="BQ301" s="72">
        <f t="shared" si="232"/>
        <v>0</v>
      </c>
      <c r="BR301" s="72">
        <f t="shared" si="234"/>
        <v>0</v>
      </c>
      <c r="BS301" s="72">
        <f t="shared" si="236"/>
        <v>0</v>
      </c>
      <c r="BT301" s="76">
        <f t="shared" si="238"/>
        <v>0</v>
      </c>
      <c r="BU301" s="76">
        <f t="shared" si="240"/>
        <v>0</v>
      </c>
      <c r="BV301" s="76">
        <f t="shared" ref="BV301:BV304" si="242">BV$227*$A230</f>
        <v>0</v>
      </c>
      <c r="BW301" s="76">
        <f>BW$227*$A229</f>
        <v>0</v>
      </c>
      <c r="CA301" s="72">
        <f t="shared" si="224"/>
        <v>0</v>
      </c>
    </row>
    <row r="302" spans="1:79">
      <c r="A302" s="148">
        <f t="shared" si="225"/>
        <v>0</v>
      </c>
      <c r="B302" s="72">
        <f t="shared" si="226"/>
        <v>74</v>
      </c>
      <c r="C302" s="144">
        <f t="shared" si="227"/>
        <v>0</v>
      </c>
      <c r="D302" s="76">
        <f t="shared" si="229"/>
        <v>0</v>
      </c>
      <c r="E302" s="80">
        <f t="shared" si="231"/>
        <v>0</v>
      </c>
      <c r="F302" s="80">
        <f t="shared" si="233"/>
        <v>0</v>
      </c>
      <c r="G302" s="80">
        <f t="shared" si="235"/>
        <v>0</v>
      </c>
      <c r="H302" s="80">
        <f t="shared" si="237"/>
        <v>0</v>
      </c>
      <c r="I302" s="76">
        <f t="shared" si="239"/>
        <v>0</v>
      </c>
      <c r="J302" s="80">
        <f t="shared" si="241"/>
        <v>0</v>
      </c>
      <c r="K302" s="80">
        <f t="shared" ref="K302:K304" si="243">K$227*$A294</f>
        <v>0</v>
      </c>
      <c r="L302" s="80">
        <f t="shared" si="169"/>
        <v>0</v>
      </c>
      <c r="M302" s="80">
        <f t="shared" si="170"/>
        <v>0</v>
      </c>
      <c r="N302" s="80">
        <f t="shared" si="171"/>
        <v>0</v>
      </c>
      <c r="O302" s="80">
        <f t="shared" si="172"/>
        <v>0</v>
      </c>
      <c r="P302" s="80">
        <f t="shared" si="173"/>
        <v>0</v>
      </c>
      <c r="Q302" s="80">
        <f t="shared" si="174"/>
        <v>0</v>
      </c>
      <c r="R302" s="80">
        <f t="shared" si="175"/>
        <v>0</v>
      </c>
      <c r="S302" s="80">
        <f t="shared" si="176"/>
        <v>0</v>
      </c>
      <c r="T302" s="80">
        <f t="shared" si="177"/>
        <v>0</v>
      </c>
      <c r="U302" s="80">
        <f t="shared" si="178"/>
        <v>0</v>
      </c>
      <c r="V302" s="80">
        <f t="shared" si="179"/>
        <v>0</v>
      </c>
      <c r="W302" s="80">
        <f t="shared" si="180"/>
        <v>0</v>
      </c>
      <c r="X302" s="80">
        <f t="shared" si="181"/>
        <v>0</v>
      </c>
      <c r="Y302" s="80">
        <f t="shared" si="182"/>
        <v>0</v>
      </c>
      <c r="Z302" s="80">
        <f t="shared" si="183"/>
        <v>0</v>
      </c>
      <c r="AA302" s="80">
        <f t="shared" si="184"/>
        <v>0</v>
      </c>
      <c r="AB302" s="80">
        <f t="shared" si="185"/>
        <v>0</v>
      </c>
      <c r="AC302" s="80">
        <f t="shared" si="186"/>
        <v>0</v>
      </c>
      <c r="AD302" s="80">
        <f t="shared" si="187"/>
        <v>0</v>
      </c>
      <c r="AE302" s="80">
        <f t="shared" si="188"/>
        <v>0</v>
      </c>
      <c r="AF302" s="80">
        <f t="shared" si="189"/>
        <v>0</v>
      </c>
      <c r="AG302" s="80">
        <f t="shared" si="190"/>
        <v>0</v>
      </c>
      <c r="AH302" s="80">
        <f t="shared" si="191"/>
        <v>0</v>
      </c>
      <c r="AI302" s="80">
        <f t="shared" si="192"/>
        <v>0</v>
      </c>
      <c r="AJ302" s="80">
        <f t="shared" si="193"/>
        <v>0</v>
      </c>
      <c r="AK302" s="80">
        <f t="shared" si="194"/>
        <v>0</v>
      </c>
      <c r="AL302" s="80">
        <f t="shared" si="195"/>
        <v>0</v>
      </c>
      <c r="AM302" s="80">
        <f t="shared" si="196"/>
        <v>0</v>
      </c>
      <c r="AN302" s="80">
        <f t="shared" si="197"/>
        <v>0</v>
      </c>
      <c r="AO302" s="80">
        <f t="shared" si="198"/>
        <v>0</v>
      </c>
      <c r="AP302" s="80">
        <f t="shared" si="199"/>
        <v>0</v>
      </c>
      <c r="AQ302" s="80">
        <f t="shared" si="200"/>
        <v>0</v>
      </c>
      <c r="AR302" s="76">
        <f t="shared" si="201"/>
        <v>0</v>
      </c>
      <c r="AS302" s="78">
        <f t="shared" si="202"/>
        <v>0</v>
      </c>
      <c r="AT302" s="72">
        <f t="shared" si="203"/>
        <v>0</v>
      </c>
      <c r="AU302" s="72">
        <f t="shared" si="204"/>
        <v>0</v>
      </c>
      <c r="AV302" s="72">
        <f t="shared" si="205"/>
        <v>0</v>
      </c>
      <c r="AW302" s="72">
        <f t="shared" si="206"/>
        <v>0</v>
      </c>
      <c r="AX302" s="72">
        <f t="shared" si="207"/>
        <v>0</v>
      </c>
      <c r="AY302" s="72">
        <f t="shared" si="208"/>
        <v>0</v>
      </c>
      <c r="AZ302" s="72">
        <f t="shared" si="209"/>
        <v>0</v>
      </c>
      <c r="BA302" s="72">
        <f t="shared" si="210"/>
        <v>0</v>
      </c>
      <c r="BB302" s="79">
        <f t="shared" si="211"/>
        <v>0</v>
      </c>
      <c r="BC302" s="79">
        <f t="shared" si="212"/>
        <v>0</v>
      </c>
      <c r="BD302" s="72">
        <f t="shared" si="213"/>
        <v>0</v>
      </c>
      <c r="BE302" s="72">
        <f t="shared" si="214"/>
        <v>0</v>
      </c>
      <c r="BF302" s="72">
        <f t="shared" si="215"/>
        <v>0</v>
      </c>
      <c r="BG302" s="72">
        <f t="shared" si="216"/>
        <v>0</v>
      </c>
      <c r="BH302" s="72">
        <f t="shared" si="217"/>
        <v>0</v>
      </c>
      <c r="BI302" s="72">
        <f t="shared" si="218"/>
        <v>0</v>
      </c>
      <c r="BJ302" s="72">
        <f t="shared" si="219"/>
        <v>0</v>
      </c>
      <c r="BK302" s="72">
        <f t="shared" si="220"/>
        <v>0</v>
      </c>
      <c r="BL302" s="72">
        <f t="shared" si="221"/>
        <v>0</v>
      </c>
      <c r="BM302" s="72">
        <f t="shared" si="222"/>
        <v>0</v>
      </c>
      <c r="BN302" s="72">
        <f t="shared" si="223"/>
        <v>0</v>
      </c>
      <c r="BO302" s="72">
        <f t="shared" si="228"/>
        <v>0</v>
      </c>
      <c r="BP302" s="72">
        <f t="shared" si="230"/>
        <v>0</v>
      </c>
      <c r="BQ302" s="72">
        <f t="shared" si="232"/>
        <v>0</v>
      </c>
      <c r="BR302" s="72">
        <f t="shared" si="234"/>
        <v>0</v>
      </c>
      <c r="BS302" s="72">
        <f t="shared" si="236"/>
        <v>0</v>
      </c>
      <c r="BT302" s="76">
        <f t="shared" si="238"/>
        <v>0</v>
      </c>
      <c r="BU302" s="76">
        <f t="shared" si="240"/>
        <v>0</v>
      </c>
      <c r="BV302" s="76">
        <f t="shared" si="242"/>
        <v>0</v>
      </c>
      <c r="BW302" s="76">
        <f t="shared" ref="BW302:BW304" si="244">BW$227*$A230</f>
        <v>0</v>
      </c>
      <c r="BX302" s="76">
        <f>BX$227*$A229</f>
        <v>0</v>
      </c>
      <c r="CA302" s="72">
        <f t="shared" si="224"/>
        <v>0</v>
      </c>
    </row>
    <row r="303" spans="1:79">
      <c r="A303" s="148">
        <f t="shared" si="225"/>
        <v>0</v>
      </c>
      <c r="B303" s="72">
        <f t="shared" si="226"/>
        <v>75</v>
      </c>
      <c r="C303" s="144">
        <f t="shared" si="227"/>
        <v>0</v>
      </c>
      <c r="D303" s="76">
        <f t="shared" si="229"/>
        <v>0</v>
      </c>
      <c r="E303" s="80">
        <f t="shared" si="231"/>
        <v>0</v>
      </c>
      <c r="F303" s="80">
        <f t="shared" si="233"/>
        <v>0</v>
      </c>
      <c r="G303" s="80">
        <f t="shared" si="235"/>
        <v>0</v>
      </c>
      <c r="H303" s="80">
        <f t="shared" si="237"/>
        <v>0</v>
      </c>
      <c r="I303" s="76">
        <f t="shared" si="239"/>
        <v>0</v>
      </c>
      <c r="J303" s="80">
        <f t="shared" si="241"/>
        <v>0</v>
      </c>
      <c r="K303" s="80">
        <f t="shared" si="243"/>
        <v>0</v>
      </c>
      <c r="L303" s="80">
        <f t="shared" ref="L303:L304" si="245">L$227*$A294</f>
        <v>0</v>
      </c>
      <c r="M303" s="80">
        <f t="shared" si="170"/>
        <v>0</v>
      </c>
      <c r="N303" s="80">
        <f t="shared" si="171"/>
        <v>0</v>
      </c>
      <c r="O303" s="80">
        <f t="shared" si="172"/>
        <v>0</v>
      </c>
      <c r="P303" s="80">
        <f t="shared" si="173"/>
        <v>0</v>
      </c>
      <c r="Q303" s="80">
        <f t="shared" si="174"/>
        <v>0</v>
      </c>
      <c r="R303" s="80">
        <f t="shared" si="175"/>
        <v>0</v>
      </c>
      <c r="S303" s="80">
        <f t="shared" si="176"/>
        <v>0</v>
      </c>
      <c r="T303" s="80">
        <f t="shared" si="177"/>
        <v>0</v>
      </c>
      <c r="U303" s="80">
        <f t="shared" si="178"/>
        <v>0</v>
      </c>
      <c r="V303" s="80">
        <f t="shared" si="179"/>
        <v>0</v>
      </c>
      <c r="W303" s="80">
        <f t="shared" si="180"/>
        <v>0</v>
      </c>
      <c r="X303" s="80">
        <f t="shared" si="181"/>
        <v>0</v>
      </c>
      <c r="Y303" s="80">
        <f t="shared" si="182"/>
        <v>0</v>
      </c>
      <c r="Z303" s="80">
        <f t="shared" si="183"/>
        <v>0</v>
      </c>
      <c r="AA303" s="80">
        <f t="shared" si="184"/>
        <v>0</v>
      </c>
      <c r="AB303" s="80">
        <f t="shared" si="185"/>
        <v>0</v>
      </c>
      <c r="AC303" s="80">
        <f t="shared" si="186"/>
        <v>0</v>
      </c>
      <c r="AD303" s="80">
        <f t="shared" si="187"/>
        <v>0</v>
      </c>
      <c r="AE303" s="80">
        <f t="shared" si="188"/>
        <v>0</v>
      </c>
      <c r="AF303" s="80">
        <f t="shared" si="189"/>
        <v>0</v>
      </c>
      <c r="AG303" s="80">
        <f t="shared" si="190"/>
        <v>0</v>
      </c>
      <c r="AH303" s="80">
        <f t="shared" si="191"/>
        <v>0</v>
      </c>
      <c r="AI303" s="80">
        <f t="shared" si="192"/>
        <v>0</v>
      </c>
      <c r="AJ303" s="80">
        <f t="shared" si="193"/>
        <v>0</v>
      </c>
      <c r="AK303" s="80">
        <f t="shared" si="194"/>
        <v>0</v>
      </c>
      <c r="AL303" s="80">
        <f t="shared" si="195"/>
        <v>0</v>
      </c>
      <c r="AM303" s="80">
        <f t="shared" si="196"/>
        <v>0</v>
      </c>
      <c r="AN303" s="80">
        <f t="shared" si="197"/>
        <v>0</v>
      </c>
      <c r="AO303" s="80">
        <f t="shared" si="198"/>
        <v>0</v>
      </c>
      <c r="AP303" s="80">
        <f t="shared" si="199"/>
        <v>0</v>
      </c>
      <c r="AQ303" s="80">
        <f t="shared" si="200"/>
        <v>0</v>
      </c>
      <c r="AR303" s="76">
        <f t="shared" si="201"/>
        <v>0</v>
      </c>
      <c r="AS303" s="78">
        <f t="shared" si="202"/>
        <v>0</v>
      </c>
      <c r="AT303" s="72">
        <f t="shared" si="203"/>
        <v>0</v>
      </c>
      <c r="AU303" s="72">
        <f t="shared" si="204"/>
        <v>0</v>
      </c>
      <c r="AV303" s="72">
        <f t="shared" si="205"/>
        <v>0</v>
      </c>
      <c r="AW303" s="72">
        <f t="shared" si="206"/>
        <v>0</v>
      </c>
      <c r="AX303" s="72">
        <f t="shared" si="207"/>
        <v>0</v>
      </c>
      <c r="AY303" s="72">
        <f t="shared" si="208"/>
        <v>0</v>
      </c>
      <c r="AZ303" s="72">
        <f t="shared" si="209"/>
        <v>0</v>
      </c>
      <c r="BA303" s="72">
        <f t="shared" si="210"/>
        <v>0</v>
      </c>
      <c r="BB303" s="79">
        <f t="shared" si="211"/>
        <v>0</v>
      </c>
      <c r="BC303" s="79">
        <f t="shared" si="212"/>
        <v>0</v>
      </c>
      <c r="BD303" s="72">
        <f t="shared" si="213"/>
        <v>0</v>
      </c>
      <c r="BE303" s="72">
        <f t="shared" si="214"/>
        <v>0</v>
      </c>
      <c r="BF303" s="72">
        <f t="shared" si="215"/>
        <v>0</v>
      </c>
      <c r="BG303" s="72">
        <f t="shared" si="216"/>
        <v>0</v>
      </c>
      <c r="BH303" s="72">
        <f t="shared" si="217"/>
        <v>0</v>
      </c>
      <c r="BI303" s="72">
        <f t="shared" si="218"/>
        <v>0</v>
      </c>
      <c r="BJ303" s="72">
        <f t="shared" si="219"/>
        <v>0</v>
      </c>
      <c r="BK303" s="72">
        <f t="shared" si="220"/>
        <v>0</v>
      </c>
      <c r="BL303" s="72">
        <f t="shared" si="221"/>
        <v>0</v>
      </c>
      <c r="BM303" s="72">
        <f t="shared" si="222"/>
        <v>0</v>
      </c>
      <c r="BN303" s="72">
        <f t="shared" si="223"/>
        <v>0</v>
      </c>
      <c r="BO303" s="72">
        <f t="shared" si="228"/>
        <v>0</v>
      </c>
      <c r="BP303" s="72">
        <f t="shared" si="230"/>
        <v>0</v>
      </c>
      <c r="BQ303" s="72">
        <f t="shared" si="232"/>
        <v>0</v>
      </c>
      <c r="BR303" s="72">
        <f t="shared" si="234"/>
        <v>0</v>
      </c>
      <c r="BS303" s="72">
        <f t="shared" si="236"/>
        <v>0</v>
      </c>
      <c r="BT303" s="76">
        <f t="shared" si="238"/>
        <v>0</v>
      </c>
      <c r="BU303" s="76">
        <f t="shared" si="240"/>
        <v>0</v>
      </c>
      <c r="BV303" s="76">
        <f t="shared" si="242"/>
        <v>0</v>
      </c>
      <c r="BW303" s="76">
        <f t="shared" si="244"/>
        <v>0</v>
      </c>
      <c r="BX303" s="76">
        <f t="shared" ref="BX303:BX304" si="246">BX$227*$A230</f>
        <v>0</v>
      </c>
      <c r="BY303" s="76">
        <f>BY$227*$A229</f>
        <v>0</v>
      </c>
      <c r="CA303" s="72">
        <f t="shared" si="224"/>
        <v>0</v>
      </c>
    </row>
    <row r="304" spans="1:79">
      <c r="A304" s="148">
        <f t="shared" si="225"/>
        <v>0</v>
      </c>
      <c r="B304" s="72">
        <f t="shared" si="226"/>
        <v>76</v>
      </c>
      <c r="C304" s="144">
        <f t="shared" si="227"/>
        <v>0</v>
      </c>
      <c r="D304" s="76">
        <f t="shared" si="229"/>
        <v>0</v>
      </c>
      <c r="E304" s="80">
        <f t="shared" si="231"/>
        <v>0</v>
      </c>
      <c r="F304" s="80">
        <f t="shared" si="233"/>
        <v>0</v>
      </c>
      <c r="G304" s="80">
        <f t="shared" si="235"/>
        <v>0</v>
      </c>
      <c r="H304" s="80">
        <f t="shared" si="237"/>
        <v>0</v>
      </c>
      <c r="I304" s="76">
        <f t="shared" si="239"/>
        <v>0</v>
      </c>
      <c r="J304" s="80">
        <f t="shared" si="241"/>
        <v>0</v>
      </c>
      <c r="K304" s="80">
        <f t="shared" si="243"/>
        <v>0</v>
      </c>
      <c r="L304" s="80">
        <f t="shared" si="245"/>
        <v>0</v>
      </c>
      <c r="M304" s="80">
        <f t="shared" ref="M304" si="247">M$227*$A294</f>
        <v>0</v>
      </c>
      <c r="N304" s="80">
        <f t="shared" si="171"/>
        <v>0</v>
      </c>
      <c r="O304" s="80">
        <f t="shared" si="172"/>
        <v>0</v>
      </c>
      <c r="P304" s="80">
        <f t="shared" si="173"/>
        <v>0</v>
      </c>
      <c r="Q304" s="80">
        <f t="shared" si="174"/>
        <v>0</v>
      </c>
      <c r="R304" s="80">
        <f t="shared" si="175"/>
        <v>0</v>
      </c>
      <c r="S304" s="80">
        <f t="shared" si="176"/>
        <v>0</v>
      </c>
      <c r="T304" s="80">
        <f t="shared" si="177"/>
        <v>0</v>
      </c>
      <c r="U304" s="80">
        <f t="shared" si="178"/>
        <v>0</v>
      </c>
      <c r="V304" s="80">
        <f t="shared" si="179"/>
        <v>0</v>
      </c>
      <c r="W304" s="80">
        <f t="shared" si="180"/>
        <v>0</v>
      </c>
      <c r="X304" s="80">
        <f t="shared" si="181"/>
        <v>0</v>
      </c>
      <c r="Y304" s="80">
        <f t="shared" si="182"/>
        <v>0</v>
      </c>
      <c r="Z304" s="80">
        <f t="shared" si="183"/>
        <v>0</v>
      </c>
      <c r="AA304" s="80">
        <f t="shared" si="184"/>
        <v>0</v>
      </c>
      <c r="AB304" s="80">
        <f t="shared" si="185"/>
        <v>0</v>
      </c>
      <c r="AC304" s="80">
        <f t="shared" si="186"/>
        <v>0</v>
      </c>
      <c r="AD304" s="80">
        <f t="shared" si="187"/>
        <v>0</v>
      </c>
      <c r="AE304" s="80">
        <f t="shared" si="188"/>
        <v>0</v>
      </c>
      <c r="AF304" s="80">
        <f t="shared" si="189"/>
        <v>0</v>
      </c>
      <c r="AG304" s="80">
        <f t="shared" si="190"/>
        <v>0</v>
      </c>
      <c r="AH304" s="80">
        <f t="shared" si="191"/>
        <v>0</v>
      </c>
      <c r="AI304" s="80">
        <f t="shared" si="192"/>
        <v>0</v>
      </c>
      <c r="AJ304" s="80">
        <f t="shared" si="193"/>
        <v>0</v>
      </c>
      <c r="AK304" s="80">
        <f t="shared" si="194"/>
        <v>0</v>
      </c>
      <c r="AL304" s="80">
        <f t="shared" si="195"/>
        <v>0</v>
      </c>
      <c r="AM304" s="80">
        <f t="shared" si="196"/>
        <v>0</v>
      </c>
      <c r="AN304" s="80">
        <f t="shared" si="197"/>
        <v>0</v>
      </c>
      <c r="AO304" s="80">
        <f t="shared" si="198"/>
        <v>0</v>
      </c>
      <c r="AP304" s="80">
        <f t="shared" si="199"/>
        <v>0</v>
      </c>
      <c r="AQ304" s="80">
        <f t="shared" si="200"/>
        <v>0</v>
      </c>
      <c r="AR304" s="76">
        <f t="shared" si="201"/>
        <v>0</v>
      </c>
      <c r="AS304" s="78">
        <f t="shared" si="202"/>
        <v>0</v>
      </c>
      <c r="AT304" s="72">
        <f t="shared" si="203"/>
        <v>0</v>
      </c>
      <c r="AU304" s="72">
        <f t="shared" si="204"/>
        <v>0</v>
      </c>
      <c r="AV304" s="72">
        <f t="shared" si="205"/>
        <v>0</v>
      </c>
      <c r="AW304" s="72">
        <f t="shared" si="206"/>
        <v>0</v>
      </c>
      <c r="AX304" s="72">
        <f t="shared" si="207"/>
        <v>0</v>
      </c>
      <c r="AY304" s="72">
        <f t="shared" si="208"/>
        <v>0</v>
      </c>
      <c r="AZ304" s="72">
        <f t="shared" si="209"/>
        <v>0</v>
      </c>
      <c r="BA304" s="72">
        <f t="shared" si="210"/>
        <v>0</v>
      </c>
      <c r="BB304" s="79">
        <f t="shared" si="211"/>
        <v>0</v>
      </c>
      <c r="BC304" s="79">
        <f t="shared" si="212"/>
        <v>0</v>
      </c>
      <c r="BD304" s="72">
        <f t="shared" si="213"/>
        <v>0</v>
      </c>
      <c r="BE304" s="72">
        <f t="shared" si="214"/>
        <v>0</v>
      </c>
      <c r="BF304" s="72">
        <f t="shared" si="215"/>
        <v>0</v>
      </c>
      <c r="BG304" s="72">
        <f t="shared" si="216"/>
        <v>0</v>
      </c>
      <c r="BH304" s="72">
        <f t="shared" si="217"/>
        <v>0</v>
      </c>
      <c r="BI304" s="72">
        <f t="shared" si="218"/>
        <v>0</v>
      </c>
      <c r="BJ304" s="72">
        <f t="shared" si="219"/>
        <v>0</v>
      </c>
      <c r="BK304" s="72">
        <f t="shared" si="220"/>
        <v>0</v>
      </c>
      <c r="BL304" s="72">
        <f t="shared" si="221"/>
        <v>0</v>
      </c>
      <c r="BM304" s="72">
        <f t="shared" si="222"/>
        <v>0</v>
      </c>
      <c r="BN304" s="72">
        <f t="shared" si="223"/>
        <v>0</v>
      </c>
      <c r="BO304" s="72">
        <f t="shared" si="228"/>
        <v>0</v>
      </c>
      <c r="BP304" s="72">
        <f t="shared" si="230"/>
        <v>0</v>
      </c>
      <c r="BQ304" s="72">
        <f t="shared" si="232"/>
        <v>0</v>
      </c>
      <c r="BR304" s="72">
        <f t="shared" si="234"/>
        <v>0</v>
      </c>
      <c r="BS304" s="72">
        <f t="shared" si="236"/>
        <v>0</v>
      </c>
      <c r="BT304" s="76">
        <f t="shared" si="238"/>
        <v>0</v>
      </c>
      <c r="BU304" s="76">
        <f t="shared" si="240"/>
        <v>0</v>
      </c>
      <c r="BV304" s="76">
        <f t="shared" si="242"/>
        <v>0</v>
      </c>
      <c r="BW304" s="76">
        <f t="shared" si="244"/>
        <v>0</v>
      </c>
      <c r="BX304" s="76">
        <f t="shared" si="246"/>
        <v>0</v>
      </c>
      <c r="BY304" s="76">
        <f>BY$227*$A230</f>
        <v>0</v>
      </c>
      <c r="BZ304" s="76">
        <f>BZ$227*$A229</f>
        <v>0</v>
      </c>
      <c r="CA304" s="72">
        <f t="shared" si="224"/>
        <v>0</v>
      </c>
    </row>
    <row r="305" spans="1:79">
      <c r="A305" s="72"/>
      <c r="B305" s="72"/>
      <c r="C305" s="135" t="s">
        <v>368</v>
      </c>
      <c r="D305" s="135" t="s">
        <v>368</v>
      </c>
      <c r="E305" s="135" t="s">
        <v>368</v>
      </c>
      <c r="F305" s="135" t="s">
        <v>368</v>
      </c>
      <c r="G305" s="135" t="s">
        <v>368</v>
      </c>
      <c r="H305" s="135" t="s">
        <v>368</v>
      </c>
      <c r="I305" s="135" t="s">
        <v>368</v>
      </c>
      <c r="J305" s="135" t="s">
        <v>368</v>
      </c>
      <c r="K305" s="135" t="s">
        <v>368</v>
      </c>
      <c r="L305" s="135" t="s">
        <v>368</v>
      </c>
      <c r="M305" s="135" t="s">
        <v>368</v>
      </c>
      <c r="N305" s="135" t="s">
        <v>368</v>
      </c>
      <c r="O305" s="135" t="s">
        <v>368</v>
      </c>
      <c r="P305" s="135" t="s">
        <v>368</v>
      </c>
      <c r="Q305" s="135" t="s">
        <v>368</v>
      </c>
      <c r="R305" s="135" t="s">
        <v>368</v>
      </c>
      <c r="S305" s="135" t="s">
        <v>368</v>
      </c>
      <c r="T305" s="135" t="s">
        <v>368</v>
      </c>
      <c r="U305" s="135" t="s">
        <v>368</v>
      </c>
      <c r="V305" s="135" t="s">
        <v>368</v>
      </c>
      <c r="W305" s="135" t="s">
        <v>368</v>
      </c>
      <c r="X305" s="135" t="s">
        <v>368</v>
      </c>
      <c r="Y305" s="135" t="s">
        <v>368</v>
      </c>
      <c r="Z305" s="135" t="s">
        <v>368</v>
      </c>
      <c r="AA305" s="135" t="s">
        <v>368</v>
      </c>
      <c r="AB305" s="135" t="s">
        <v>368</v>
      </c>
      <c r="AC305" s="135" t="s">
        <v>368</v>
      </c>
      <c r="AD305" s="135" t="s">
        <v>368</v>
      </c>
      <c r="AE305" s="135" t="s">
        <v>368</v>
      </c>
      <c r="AF305" s="135" t="s">
        <v>368</v>
      </c>
      <c r="AG305" s="135" t="s">
        <v>368</v>
      </c>
      <c r="AH305" s="135" t="s">
        <v>368</v>
      </c>
      <c r="AI305" s="135" t="s">
        <v>368</v>
      </c>
      <c r="AJ305" s="135" t="s">
        <v>368</v>
      </c>
      <c r="AK305" s="135" t="s">
        <v>368</v>
      </c>
      <c r="AL305" s="135" t="s">
        <v>368</v>
      </c>
      <c r="AM305" s="135" t="s">
        <v>368</v>
      </c>
      <c r="AN305" s="135" t="s">
        <v>368</v>
      </c>
      <c r="AO305" s="135" t="s">
        <v>368</v>
      </c>
      <c r="AP305" s="135" t="s">
        <v>368</v>
      </c>
      <c r="AQ305" s="135" t="s">
        <v>368</v>
      </c>
      <c r="AR305" s="135" t="s">
        <v>368</v>
      </c>
      <c r="AS305" s="135" t="s">
        <v>368</v>
      </c>
      <c r="AT305" s="135" t="s">
        <v>368</v>
      </c>
      <c r="AU305" s="135" t="s">
        <v>368</v>
      </c>
      <c r="AV305" s="135" t="s">
        <v>368</v>
      </c>
      <c r="AW305" s="135" t="s">
        <v>368</v>
      </c>
      <c r="AX305" s="135" t="s">
        <v>368</v>
      </c>
      <c r="AY305" s="135" t="s">
        <v>368</v>
      </c>
      <c r="AZ305" s="135" t="s">
        <v>368</v>
      </c>
      <c r="BA305" s="135" t="s">
        <v>368</v>
      </c>
      <c r="BB305" s="135" t="s">
        <v>368</v>
      </c>
      <c r="BC305" s="135" t="s">
        <v>368</v>
      </c>
      <c r="BD305" s="135" t="s">
        <v>368</v>
      </c>
      <c r="BE305" s="135" t="s">
        <v>368</v>
      </c>
      <c r="BF305" s="135" t="s">
        <v>368</v>
      </c>
      <c r="BG305" s="135" t="s">
        <v>368</v>
      </c>
      <c r="BH305" s="135" t="s">
        <v>368</v>
      </c>
      <c r="BI305" s="135" t="s">
        <v>368</v>
      </c>
      <c r="BJ305" s="135" t="s">
        <v>368</v>
      </c>
      <c r="BK305" s="135" t="s">
        <v>368</v>
      </c>
      <c r="BL305" s="135" t="s">
        <v>368</v>
      </c>
      <c r="BM305" s="135" t="s">
        <v>368</v>
      </c>
      <c r="BN305" s="135" t="s">
        <v>368</v>
      </c>
      <c r="BO305" s="135" t="s">
        <v>368</v>
      </c>
      <c r="BP305" s="135" t="s">
        <v>368</v>
      </c>
      <c r="BQ305" s="135" t="s">
        <v>368</v>
      </c>
      <c r="BR305" s="135" t="s">
        <v>368</v>
      </c>
      <c r="BS305" s="135" t="s">
        <v>368</v>
      </c>
      <c r="BT305" s="135" t="s">
        <v>368</v>
      </c>
      <c r="BU305" s="135" t="s">
        <v>368</v>
      </c>
      <c r="BV305" s="135" t="s">
        <v>368</v>
      </c>
      <c r="BW305" s="135" t="s">
        <v>368</v>
      </c>
      <c r="BX305" s="135" t="s">
        <v>368</v>
      </c>
      <c r="BY305" s="135" t="s">
        <v>368</v>
      </c>
      <c r="BZ305" s="135" t="s">
        <v>368</v>
      </c>
      <c r="CA305" s="135" t="s">
        <v>368</v>
      </c>
    </row>
    <row r="306" spans="1:79">
      <c r="A306" s="146">
        <f>SUM(A229:A304)</f>
        <v>0.99999999999999989</v>
      </c>
      <c r="B306" s="72"/>
      <c r="C306" s="72">
        <f>SUM(C$229:C$304)</f>
        <v>17756383.3663041</v>
      </c>
      <c r="D306" s="72">
        <f t="shared" ref="D306:BO306" si="248">SUM(D$229:D$304)</f>
        <v>0</v>
      </c>
      <c r="E306" s="72">
        <f t="shared" si="248"/>
        <v>0</v>
      </c>
      <c r="F306" s="72">
        <f t="shared" si="248"/>
        <v>0</v>
      </c>
      <c r="G306" s="72">
        <f t="shared" si="248"/>
        <v>0</v>
      </c>
      <c r="H306" s="72">
        <f t="shared" si="248"/>
        <v>0</v>
      </c>
      <c r="I306" s="72">
        <f t="shared" si="248"/>
        <v>0</v>
      </c>
      <c r="J306" s="72">
        <f t="shared" si="248"/>
        <v>0</v>
      </c>
      <c r="K306" s="72">
        <f t="shared" si="248"/>
        <v>0</v>
      </c>
      <c r="L306" s="72">
        <f t="shared" si="248"/>
        <v>0</v>
      </c>
      <c r="M306" s="72">
        <f t="shared" si="248"/>
        <v>0</v>
      </c>
      <c r="N306" s="72">
        <f t="shared" si="248"/>
        <v>0</v>
      </c>
      <c r="O306" s="72">
        <f t="shared" si="248"/>
        <v>0</v>
      </c>
      <c r="P306" s="72">
        <f t="shared" si="248"/>
        <v>0</v>
      </c>
      <c r="Q306" s="72">
        <f t="shared" si="248"/>
        <v>0</v>
      </c>
      <c r="R306" s="72">
        <f t="shared" si="248"/>
        <v>0</v>
      </c>
      <c r="S306" s="72">
        <f t="shared" si="248"/>
        <v>0</v>
      </c>
      <c r="T306" s="72">
        <f t="shared" si="248"/>
        <v>0</v>
      </c>
      <c r="U306" s="72">
        <f t="shared" si="248"/>
        <v>0</v>
      </c>
      <c r="V306" s="72">
        <f t="shared" si="248"/>
        <v>0</v>
      </c>
      <c r="W306" s="72">
        <f t="shared" si="248"/>
        <v>0</v>
      </c>
      <c r="X306" s="72">
        <f t="shared" si="248"/>
        <v>0</v>
      </c>
      <c r="Y306" s="72">
        <f t="shared" si="248"/>
        <v>0</v>
      </c>
      <c r="Z306" s="72">
        <f t="shared" si="248"/>
        <v>0</v>
      </c>
      <c r="AA306" s="72">
        <f t="shared" si="248"/>
        <v>0</v>
      </c>
      <c r="AB306" s="72">
        <f t="shared" si="248"/>
        <v>0</v>
      </c>
      <c r="AC306" s="72">
        <f t="shared" si="248"/>
        <v>0</v>
      </c>
      <c r="AD306" s="72">
        <f t="shared" si="248"/>
        <v>0</v>
      </c>
      <c r="AE306" s="72">
        <f t="shared" si="248"/>
        <v>0</v>
      </c>
      <c r="AF306" s="72">
        <f t="shared" si="248"/>
        <v>0</v>
      </c>
      <c r="AG306" s="72">
        <f t="shared" si="248"/>
        <v>0</v>
      </c>
      <c r="AH306" s="72">
        <f t="shared" si="248"/>
        <v>0</v>
      </c>
      <c r="AI306" s="72">
        <f t="shared" si="248"/>
        <v>0</v>
      </c>
      <c r="AJ306" s="72">
        <f t="shared" si="248"/>
        <v>0</v>
      </c>
      <c r="AK306" s="72">
        <f t="shared" si="248"/>
        <v>0</v>
      </c>
      <c r="AL306" s="72">
        <f t="shared" si="248"/>
        <v>0</v>
      </c>
      <c r="AM306" s="72">
        <f t="shared" si="248"/>
        <v>0</v>
      </c>
      <c r="AN306" s="72">
        <f t="shared" si="248"/>
        <v>0</v>
      </c>
      <c r="AO306" s="72">
        <f t="shared" si="248"/>
        <v>0</v>
      </c>
      <c r="AP306" s="72">
        <f t="shared" si="248"/>
        <v>0</v>
      </c>
      <c r="AQ306" s="72">
        <f t="shared" si="248"/>
        <v>0</v>
      </c>
      <c r="AR306" s="72">
        <f t="shared" si="248"/>
        <v>0</v>
      </c>
      <c r="AS306" s="72">
        <f t="shared" si="248"/>
        <v>0</v>
      </c>
      <c r="AT306" s="72">
        <f t="shared" si="248"/>
        <v>0</v>
      </c>
      <c r="AU306" s="72">
        <f t="shared" si="248"/>
        <v>0</v>
      </c>
      <c r="AV306" s="72">
        <f t="shared" si="248"/>
        <v>0</v>
      </c>
      <c r="AW306" s="72">
        <f t="shared" si="248"/>
        <v>0</v>
      </c>
      <c r="AX306" s="72">
        <f t="shared" si="248"/>
        <v>0</v>
      </c>
      <c r="AY306" s="72">
        <f t="shared" si="248"/>
        <v>0</v>
      </c>
      <c r="AZ306" s="72">
        <f t="shared" si="248"/>
        <v>0</v>
      </c>
      <c r="BA306" s="72">
        <f t="shared" si="248"/>
        <v>0</v>
      </c>
      <c r="BB306" s="72">
        <f t="shared" si="248"/>
        <v>0</v>
      </c>
      <c r="BC306" s="72">
        <f t="shared" si="248"/>
        <v>0</v>
      </c>
      <c r="BD306" s="72">
        <f t="shared" si="248"/>
        <v>0</v>
      </c>
      <c r="BE306" s="72">
        <f t="shared" si="248"/>
        <v>0</v>
      </c>
      <c r="BF306" s="72">
        <f t="shared" si="248"/>
        <v>0</v>
      </c>
      <c r="BG306" s="72">
        <f t="shared" si="248"/>
        <v>0</v>
      </c>
      <c r="BH306" s="72">
        <f t="shared" si="248"/>
        <v>0</v>
      </c>
      <c r="BI306" s="72">
        <f t="shared" si="248"/>
        <v>0</v>
      </c>
      <c r="BJ306" s="72">
        <f t="shared" si="248"/>
        <v>0</v>
      </c>
      <c r="BK306" s="72">
        <f t="shared" si="248"/>
        <v>0</v>
      </c>
      <c r="BL306" s="72">
        <f t="shared" si="248"/>
        <v>0</v>
      </c>
      <c r="BM306" s="72">
        <f t="shared" si="248"/>
        <v>0</v>
      </c>
      <c r="BN306" s="72">
        <f t="shared" si="248"/>
        <v>0</v>
      </c>
      <c r="BO306" s="72">
        <f t="shared" si="248"/>
        <v>0</v>
      </c>
      <c r="BP306" s="72">
        <f t="shared" ref="BP306:CA306" si="249">SUM(BP$229:BP$304)</f>
        <v>0</v>
      </c>
      <c r="BQ306" s="72">
        <f t="shared" si="249"/>
        <v>0</v>
      </c>
      <c r="BR306" s="72">
        <f t="shared" si="249"/>
        <v>0</v>
      </c>
      <c r="BS306" s="72">
        <f t="shared" si="249"/>
        <v>0</v>
      </c>
      <c r="BT306" s="72">
        <f t="shared" si="249"/>
        <v>0</v>
      </c>
      <c r="BU306" s="72">
        <f t="shared" si="249"/>
        <v>0</v>
      </c>
      <c r="BV306" s="72">
        <f t="shared" si="249"/>
        <v>0</v>
      </c>
      <c r="BW306" s="72">
        <f t="shared" si="249"/>
        <v>0</v>
      </c>
      <c r="BX306" s="72">
        <f t="shared" si="249"/>
        <v>0</v>
      </c>
      <c r="BY306" s="72">
        <f t="shared" si="249"/>
        <v>0</v>
      </c>
      <c r="BZ306" s="72">
        <f t="shared" si="249"/>
        <v>0</v>
      </c>
      <c r="CA306" s="72">
        <f t="shared" si="249"/>
        <v>17756383.3663041</v>
      </c>
    </row>
    <row r="307" spans="1:79">
      <c r="A307" s="72"/>
      <c r="B307" s="72"/>
      <c r="C307" s="72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S307" s="72"/>
      <c r="AT307" s="72"/>
      <c r="AU307" s="72"/>
      <c r="AV307" s="72"/>
      <c r="AW307" s="72"/>
      <c r="AX307" s="72"/>
      <c r="AY307" s="72"/>
      <c r="AZ307" s="72"/>
      <c r="BA307" s="72"/>
      <c r="BB307" s="72"/>
      <c r="BC307" s="72"/>
      <c r="BD307" s="72"/>
      <c r="BE307" s="72"/>
      <c r="BF307" s="72"/>
      <c r="BG307" s="72"/>
    </row>
    <row r="308" spans="1:79">
      <c r="A308" s="72"/>
      <c r="B308" s="72"/>
      <c r="C308" s="72"/>
      <c r="D308" s="72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80"/>
      <c r="AO308" s="80"/>
      <c r="AP308" s="80"/>
      <c r="AQ308" s="80"/>
      <c r="AS308" s="72"/>
      <c r="AT308" s="72"/>
      <c r="AU308" s="72"/>
      <c r="AV308" s="72"/>
      <c r="AW308" s="72"/>
      <c r="AX308" s="72"/>
      <c r="AY308" s="72"/>
      <c r="AZ308" s="72"/>
      <c r="BA308" s="72"/>
      <c r="BB308" s="72"/>
      <c r="BC308" s="72"/>
      <c r="BD308" s="72"/>
      <c r="BE308" s="72"/>
      <c r="BF308" s="72"/>
      <c r="BG308" s="72"/>
    </row>
    <row r="309" spans="1:79">
      <c r="A309" s="72"/>
      <c r="B309" s="72"/>
      <c r="C309" s="72"/>
      <c r="D309" s="72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S309" s="72"/>
      <c r="AT309" s="72"/>
      <c r="AU309" s="72"/>
      <c r="AV309" s="72"/>
      <c r="AW309" s="72"/>
      <c r="AX309" s="72"/>
      <c r="AY309" s="72"/>
      <c r="AZ309" s="72"/>
      <c r="BA309" s="72"/>
      <c r="BB309" s="72"/>
      <c r="BC309" s="72"/>
      <c r="BD309" s="72"/>
      <c r="BE309" s="72"/>
      <c r="BF309" s="72"/>
      <c r="BG309" s="72"/>
    </row>
    <row r="310" spans="1:79">
      <c r="A310" s="72"/>
      <c r="B310" s="72"/>
      <c r="C310" s="72"/>
      <c r="D310" s="72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S310" s="72"/>
      <c r="AT310" s="72"/>
      <c r="AU310" s="72"/>
      <c r="AV310" s="72"/>
      <c r="AW310" s="72"/>
      <c r="AX310" s="72"/>
      <c r="AY310" s="72"/>
      <c r="AZ310" s="72"/>
      <c r="BA310" s="72"/>
      <c r="BB310" s="72"/>
      <c r="BC310" s="72"/>
      <c r="BD310" s="72"/>
      <c r="BE310" s="72"/>
      <c r="BF310" s="72"/>
      <c r="BG310" s="72"/>
    </row>
    <row r="311" spans="1:79">
      <c r="A311" s="72"/>
      <c r="B311" s="72"/>
      <c r="C311" s="72"/>
      <c r="D311" s="72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80"/>
      <c r="AO311" s="80"/>
      <c r="AP311" s="80"/>
      <c r="AQ311" s="80"/>
      <c r="AS311" s="72"/>
      <c r="AT311" s="72"/>
      <c r="AU311" s="72"/>
      <c r="AV311" s="72"/>
      <c r="AW311" s="72"/>
      <c r="AX311" s="72"/>
      <c r="AY311" s="72"/>
      <c r="AZ311" s="72"/>
      <c r="BA311" s="72"/>
      <c r="BB311" s="72"/>
      <c r="BC311" s="72"/>
      <c r="BD311" s="143"/>
      <c r="BE311" s="143"/>
      <c r="BF311" s="143"/>
      <c r="BG311" s="143"/>
    </row>
    <row r="312" spans="1:79">
      <c r="A312" s="72"/>
      <c r="B312" s="72"/>
      <c r="C312" s="72"/>
      <c r="D312" s="72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80"/>
      <c r="AO312" s="80"/>
      <c r="AP312" s="80"/>
      <c r="AQ312" s="80"/>
      <c r="AS312" s="72"/>
      <c r="AT312" s="72"/>
      <c r="AU312" s="72"/>
      <c r="AV312" s="72"/>
      <c r="AW312" s="72"/>
      <c r="AX312" s="72"/>
      <c r="AY312" s="72"/>
      <c r="AZ312" s="72"/>
      <c r="BA312" s="72"/>
      <c r="BB312" s="72"/>
      <c r="BC312" s="72"/>
      <c r="BD312" s="143"/>
      <c r="BE312" s="143"/>
      <c r="BF312" s="143"/>
      <c r="BG312" s="143"/>
    </row>
    <row r="313" spans="1:79">
      <c r="A313" s="72"/>
      <c r="B313" s="72"/>
      <c r="C313" s="72"/>
      <c r="D313" s="72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  <c r="AN313" s="80"/>
      <c r="AO313" s="80"/>
      <c r="AP313" s="80"/>
      <c r="AQ313" s="80"/>
      <c r="AS313" s="72"/>
      <c r="AT313" s="72"/>
      <c r="AU313" s="72"/>
      <c r="AV313" s="72"/>
      <c r="AW313" s="72"/>
      <c r="AX313" s="72"/>
      <c r="AY313" s="72"/>
      <c r="AZ313" s="72"/>
      <c r="BA313" s="72"/>
      <c r="BB313" s="72"/>
      <c r="BC313" s="72"/>
      <c r="BD313" s="143"/>
      <c r="BE313" s="143"/>
      <c r="BF313" s="143"/>
      <c r="BG313" s="143"/>
    </row>
    <row r="314" spans="1:79">
      <c r="A314" s="72"/>
      <c r="B314" s="72"/>
      <c r="C314" s="72"/>
      <c r="D314" s="72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  <c r="AK314" s="80"/>
      <c r="AL314" s="80"/>
      <c r="AM314" s="80"/>
      <c r="AN314" s="80"/>
      <c r="AO314" s="80"/>
      <c r="AP314" s="80"/>
      <c r="AQ314" s="80"/>
      <c r="AS314" s="72"/>
      <c r="AT314" s="72"/>
      <c r="AU314" s="72"/>
      <c r="AV314" s="72"/>
      <c r="AW314" s="72"/>
      <c r="AX314" s="72"/>
      <c r="AY314" s="72"/>
      <c r="AZ314" s="72"/>
      <c r="BA314" s="72"/>
      <c r="BB314" s="72"/>
      <c r="BC314" s="72"/>
      <c r="BD314" s="143"/>
      <c r="BE314" s="143"/>
      <c r="BF314" s="143"/>
      <c r="BG314" s="143"/>
    </row>
    <row r="315" spans="1:79">
      <c r="A315" s="71" t="s">
        <v>398</v>
      </c>
      <c r="B315" s="72"/>
      <c r="C315" s="72"/>
      <c r="D315" s="72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  <c r="AN315" s="80"/>
      <c r="AO315" s="80"/>
      <c r="AP315" s="80"/>
      <c r="AQ315" s="80"/>
      <c r="AS315" s="72"/>
      <c r="AT315" s="72"/>
      <c r="AU315" s="72"/>
      <c r="AV315" s="72"/>
      <c r="AW315" s="72"/>
      <c r="AX315" s="72"/>
      <c r="AY315" s="72"/>
      <c r="AZ315" s="72"/>
      <c r="BA315" s="72"/>
      <c r="BB315" s="72"/>
      <c r="BC315" s="72"/>
      <c r="BD315" s="143"/>
      <c r="BE315" s="143"/>
      <c r="BF315" s="143"/>
      <c r="BG315" s="143"/>
    </row>
    <row r="316" spans="1:79">
      <c r="A316" s="72"/>
      <c r="B316" s="72"/>
      <c r="C316" s="72"/>
      <c r="D316" s="72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  <c r="AK316" s="80"/>
      <c r="AL316" s="80"/>
      <c r="AM316" s="80"/>
      <c r="AN316" s="80"/>
      <c r="AO316" s="80"/>
      <c r="AP316" s="80"/>
      <c r="AQ316" s="80"/>
      <c r="AS316" s="72"/>
      <c r="AT316" s="78"/>
      <c r="AU316" s="72"/>
      <c r="AV316" s="72"/>
      <c r="AW316" s="72"/>
      <c r="AX316" s="72"/>
      <c r="AY316" s="72"/>
      <c r="AZ316" s="72"/>
      <c r="BA316" s="72"/>
      <c r="BB316" s="72"/>
      <c r="BC316" s="79"/>
      <c r="BD316" s="79"/>
      <c r="BE316" s="72"/>
      <c r="BF316" s="72"/>
      <c r="BG316" s="72"/>
      <c r="BH316" s="72"/>
      <c r="BI316" s="72"/>
      <c r="BJ316" s="72"/>
      <c r="BK316" s="72"/>
      <c r="BL316" s="72"/>
      <c r="BM316" s="72"/>
      <c r="BN316" s="72"/>
      <c r="BO316" s="72"/>
      <c r="BP316" s="72"/>
      <c r="BQ316" s="143"/>
      <c r="BR316" s="143"/>
      <c r="BS316" s="143"/>
      <c r="BT316" s="143"/>
    </row>
    <row r="317" spans="1:79">
      <c r="A317" s="71" t="s">
        <v>391</v>
      </c>
      <c r="B317" s="72">
        <f>$D$4</f>
        <v>3</v>
      </c>
      <c r="C317" s="72"/>
      <c r="D317" s="72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  <c r="AN317" s="80"/>
      <c r="AO317" s="80"/>
      <c r="AP317" s="80"/>
      <c r="AQ317" s="80"/>
      <c r="AS317" s="72"/>
      <c r="AT317" s="78"/>
      <c r="AU317" s="72"/>
      <c r="AV317" s="72"/>
      <c r="AW317" s="72"/>
      <c r="AX317" s="72"/>
      <c r="AY317" s="72"/>
      <c r="AZ317" s="72"/>
      <c r="BA317" s="72"/>
      <c r="BB317" s="72"/>
      <c r="BC317" s="79"/>
      <c r="BD317" s="79"/>
      <c r="BE317" s="72"/>
      <c r="BF317" s="72"/>
      <c r="BG317" s="72"/>
      <c r="BH317" s="72"/>
      <c r="BI317" s="72"/>
      <c r="BJ317" s="72"/>
      <c r="BK317" s="72"/>
      <c r="BL317" s="72"/>
      <c r="BM317" s="72"/>
      <c r="BN317" s="72"/>
      <c r="BO317" s="72"/>
      <c r="BP317" s="72"/>
      <c r="BQ317" s="143"/>
      <c r="BR317" s="143"/>
      <c r="BS317" s="143"/>
      <c r="BT317" s="143"/>
    </row>
    <row r="318" spans="1:79">
      <c r="A318" s="71"/>
      <c r="B318" s="72"/>
      <c r="C318" s="72"/>
      <c r="D318" s="72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  <c r="AN318" s="80"/>
      <c r="AO318" s="80"/>
      <c r="AP318" s="80"/>
      <c r="AQ318" s="80"/>
      <c r="AS318" s="72"/>
      <c r="AT318" s="78"/>
      <c r="AU318" s="72"/>
      <c r="AV318" s="72"/>
      <c r="AW318" s="72"/>
      <c r="AX318" s="72"/>
      <c r="AY318" s="72"/>
      <c r="AZ318" s="72"/>
      <c r="BA318" s="72"/>
      <c r="BB318" s="72"/>
      <c r="BC318" s="79"/>
      <c r="BD318" s="79"/>
      <c r="BE318" s="72"/>
      <c r="BF318" s="72"/>
      <c r="BG318" s="72"/>
      <c r="BH318" s="72"/>
      <c r="BI318" s="72"/>
      <c r="BJ318" s="72"/>
      <c r="BK318" s="72"/>
      <c r="BL318" s="72"/>
      <c r="BM318" s="72"/>
      <c r="BN318" s="72"/>
      <c r="BO318" s="72"/>
      <c r="BP318" s="72"/>
      <c r="BQ318" s="143"/>
      <c r="BR318" s="143"/>
      <c r="BS318" s="143"/>
      <c r="BT318" s="143"/>
    </row>
    <row r="319" spans="1:79">
      <c r="A319" s="72"/>
      <c r="B319" s="72"/>
      <c r="C319" s="72">
        <f>+B319+1</f>
        <v>1</v>
      </c>
      <c r="D319" s="72">
        <f t="shared" ref="D319:BO319" si="250">+C319+1</f>
        <v>2</v>
      </c>
      <c r="E319" s="72">
        <f t="shared" si="250"/>
        <v>3</v>
      </c>
      <c r="F319" s="72">
        <f t="shared" si="250"/>
        <v>4</v>
      </c>
      <c r="G319" s="72">
        <f t="shared" si="250"/>
        <v>5</v>
      </c>
      <c r="H319" s="72">
        <f t="shared" si="250"/>
        <v>6</v>
      </c>
      <c r="I319" s="72">
        <f t="shared" si="250"/>
        <v>7</v>
      </c>
      <c r="J319" s="72">
        <f t="shared" si="250"/>
        <v>8</v>
      </c>
      <c r="K319" s="72">
        <f t="shared" si="250"/>
        <v>9</v>
      </c>
      <c r="L319" s="72">
        <f t="shared" si="250"/>
        <v>10</v>
      </c>
      <c r="M319" s="72">
        <f t="shared" si="250"/>
        <v>11</v>
      </c>
      <c r="N319" s="72">
        <f t="shared" si="250"/>
        <v>12</v>
      </c>
      <c r="O319" s="72">
        <f t="shared" si="250"/>
        <v>13</v>
      </c>
      <c r="P319" s="72">
        <f t="shared" si="250"/>
        <v>14</v>
      </c>
      <c r="Q319" s="72">
        <f t="shared" si="250"/>
        <v>15</v>
      </c>
      <c r="R319" s="72">
        <f t="shared" si="250"/>
        <v>16</v>
      </c>
      <c r="S319" s="72">
        <f t="shared" si="250"/>
        <v>17</v>
      </c>
      <c r="T319" s="72">
        <f t="shared" si="250"/>
        <v>18</v>
      </c>
      <c r="U319" s="72">
        <f t="shared" si="250"/>
        <v>19</v>
      </c>
      <c r="V319" s="72">
        <f t="shared" si="250"/>
        <v>20</v>
      </c>
      <c r="W319" s="72">
        <f t="shared" si="250"/>
        <v>21</v>
      </c>
      <c r="X319" s="72">
        <f t="shared" si="250"/>
        <v>22</v>
      </c>
      <c r="Y319" s="72">
        <f t="shared" si="250"/>
        <v>23</v>
      </c>
      <c r="Z319" s="72">
        <f t="shared" si="250"/>
        <v>24</v>
      </c>
      <c r="AA319" s="72">
        <f t="shared" si="250"/>
        <v>25</v>
      </c>
      <c r="AB319" s="72">
        <f t="shared" si="250"/>
        <v>26</v>
      </c>
      <c r="AC319" s="72">
        <f t="shared" si="250"/>
        <v>27</v>
      </c>
      <c r="AD319" s="72">
        <f t="shared" si="250"/>
        <v>28</v>
      </c>
      <c r="AE319" s="72">
        <f t="shared" si="250"/>
        <v>29</v>
      </c>
      <c r="AF319" s="72">
        <f t="shared" si="250"/>
        <v>30</v>
      </c>
      <c r="AG319" s="72">
        <f t="shared" si="250"/>
        <v>31</v>
      </c>
      <c r="AH319" s="72">
        <f t="shared" si="250"/>
        <v>32</v>
      </c>
      <c r="AI319" s="72">
        <f t="shared" si="250"/>
        <v>33</v>
      </c>
      <c r="AJ319" s="72">
        <f t="shared" si="250"/>
        <v>34</v>
      </c>
      <c r="AK319" s="72">
        <f t="shared" si="250"/>
        <v>35</v>
      </c>
      <c r="AL319" s="72">
        <f t="shared" si="250"/>
        <v>36</v>
      </c>
      <c r="AM319" s="72">
        <f t="shared" si="250"/>
        <v>37</v>
      </c>
      <c r="AN319" s="72">
        <f t="shared" si="250"/>
        <v>38</v>
      </c>
      <c r="AO319" s="72">
        <f t="shared" si="250"/>
        <v>39</v>
      </c>
      <c r="AP319" s="72">
        <f t="shared" si="250"/>
        <v>40</v>
      </c>
      <c r="AQ319" s="72">
        <f t="shared" si="250"/>
        <v>41</v>
      </c>
      <c r="AR319" s="72">
        <f t="shared" si="250"/>
        <v>42</v>
      </c>
      <c r="AS319" s="72">
        <f t="shared" si="250"/>
        <v>43</v>
      </c>
      <c r="AT319" s="72">
        <f t="shared" si="250"/>
        <v>44</v>
      </c>
      <c r="AU319" s="72">
        <f t="shared" si="250"/>
        <v>45</v>
      </c>
      <c r="AV319" s="72">
        <f t="shared" si="250"/>
        <v>46</v>
      </c>
      <c r="AW319" s="72">
        <f t="shared" si="250"/>
        <v>47</v>
      </c>
      <c r="AX319" s="72">
        <f t="shared" si="250"/>
        <v>48</v>
      </c>
      <c r="AY319" s="72">
        <f t="shared" si="250"/>
        <v>49</v>
      </c>
      <c r="AZ319" s="72">
        <f t="shared" si="250"/>
        <v>50</v>
      </c>
      <c r="BA319" s="72">
        <f t="shared" si="250"/>
        <v>51</v>
      </c>
      <c r="BB319" s="72">
        <f t="shared" si="250"/>
        <v>52</v>
      </c>
      <c r="BC319" s="72">
        <f t="shared" si="250"/>
        <v>53</v>
      </c>
      <c r="BD319" s="72">
        <f t="shared" si="250"/>
        <v>54</v>
      </c>
      <c r="BE319" s="72">
        <f t="shared" si="250"/>
        <v>55</v>
      </c>
      <c r="BF319" s="72">
        <f t="shared" si="250"/>
        <v>56</v>
      </c>
      <c r="BG319" s="72">
        <f t="shared" si="250"/>
        <v>57</v>
      </c>
      <c r="BH319" s="72">
        <f t="shared" si="250"/>
        <v>58</v>
      </c>
      <c r="BI319" s="72">
        <f t="shared" si="250"/>
        <v>59</v>
      </c>
      <c r="BJ319" s="72">
        <f t="shared" si="250"/>
        <v>60</v>
      </c>
      <c r="BK319" s="72">
        <f t="shared" si="250"/>
        <v>61</v>
      </c>
      <c r="BL319" s="72">
        <f t="shared" si="250"/>
        <v>62</v>
      </c>
      <c r="BM319" s="72">
        <f t="shared" si="250"/>
        <v>63</v>
      </c>
      <c r="BN319" s="72">
        <f t="shared" si="250"/>
        <v>64</v>
      </c>
      <c r="BO319" s="72">
        <f t="shared" si="250"/>
        <v>65</v>
      </c>
      <c r="BP319" s="72">
        <f t="shared" ref="BP319:BZ319" si="251">+BO319+1</f>
        <v>66</v>
      </c>
      <c r="BQ319" s="72">
        <f t="shared" si="251"/>
        <v>67</v>
      </c>
      <c r="BR319" s="72">
        <f t="shared" si="251"/>
        <v>68</v>
      </c>
      <c r="BS319" s="72">
        <f t="shared" si="251"/>
        <v>69</v>
      </c>
      <c r="BT319" s="72">
        <f t="shared" si="251"/>
        <v>70</v>
      </c>
      <c r="BU319" s="72">
        <f t="shared" si="251"/>
        <v>71</v>
      </c>
      <c r="BV319" s="72">
        <f t="shared" si="251"/>
        <v>72</v>
      </c>
      <c r="BW319" s="72">
        <f t="shared" si="251"/>
        <v>73</v>
      </c>
      <c r="BX319" s="72">
        <f t="shared" si="251"/>
        <v>74</v>
      </c>
      <c r="BY319" s="72">
        <f t="shared" si="251"/>
        <v>75</v>
      </c>
      <c r="BZ319" s="72">
        <f t="shared" si="251"/>
        <v>76</v>
      </c>
      <c r="CA319" s="76" t="s">
        <v>128</v>
      </c>
    </row>
    <row r="320" spans="1:79">
      <c r="A320" s="72"/>
      <c r="B320" s="72"/>
      <c r="C320" s="135" t="s">
        <v>246</v>
      </c>
      <c r="D320" s="135" t="s">
        <v>246</v>
      </c>
      <c r="E320" s="135" t="s">
        <v>246</v>
      </c>
      <c r="F320" s="135" t="s">
        <v>246</v>
      </c>
      <c r="G320" s="135" t="s">
        <v>246</v>
      </c>
      <c r="H320" s="135" t="s">
        <v>246</v>
      </c>
      <c r="I320" s="135" t="s">
        <v>246</v>
      </c>
      <c r="J320" s="135" t="s">
        <v>246</v>
      </c>
      <c r="K320" s="135" t="s">
        <v>246</v>
      </c>
      <c r="L320" s="135" t="s">
        <v>246</v>
      </c>
      <c r="M320" s="135" t="s">
        <v>246</v>
      </c>
      <c r="N320" s="135" t="s">
        <v>246</v>
      </c>
      <c r="O320" s="135" t="s">
        <v>246</v>
      </c>
      <c r="P320" s="135" t="s">
        <v>246</v>
      </c>
      <c r="Q320" s="135" t="s">
        <v>246</v>
      </c>
      <c r="R320" s="135" t="s">
        <v>246</v>
      </c>
      <c r="S320" s="135" t="s">
        <v>246</v>
      </c>
      <c r="T320" s="135" t="s">
        <v>246</v>
      </c>
      <c r="U320" s="135" t="s">
        <v>246</v>
      </c>
      <c r="V320" s="135" t="s">
        <v>246</v>
      </c>
      <c r="W320" s="135" t="s">
        <v>246</v>
      </c>
      <c r="X320" s="135" t="s">
        <v>246</v>
      </c>
      <c r="Y320" s="135" t="s">
        <v>246</v>
      </c>
      <c r="Z320" s="135" t="s">
        <v>246</v>
      </c>
      <c r="AA320" s="135" t="s">
        <v>246</v>
      </c>
      <c r="AB320" s="135" t="s">
        <v>246</v>
      </c>
      <c r="AC320" s="135" t="s">
        <v>246</v>
      </c>
      <c r="AD320" s="135" t="s">
        <v>246</v>
      </c>
      <c r="AE320" s="135" t="s">
        <v>246</v>
      </c>
      <c r="AF320" s="135" t="s">
        <v>246</v>
      </c>
      <c r="AG320" s="135" t="s">
        <v>246</v>
      </c>
      <c r="AH320" s="135" t="s">
        <v>246</v>
      </c>
      <c r="AI320" s="135" t="s">
        <v>246</v>
      </c>
      <c r="AJ320" s="135" t="s">
        <v>246</v>
      </c>
      <c r="AK320" s="135" t="s">
        <v>246</v>
      </c>
      <c r="AL320" s="135" t="s">
        <v>246</v>
      </c>
      <c r="AM320" s="135" t="s">
        <v>246</v>
      </c>
      <c r="AN320" s="135" t="s">
        <v>246</v>
      </c>
      <c r="AO320" s="135" t="s">
        <v>246</v>
      </c>
      <c r="AP320" s="135" t="s">
        <v>246</v>
      </c>
      <c r="AQ320" s="135" t="s">
        <v>246</v>
      </c>
      <c r="AR320" s="135" t="s">
        <v>246</v>
      </c>
      <c r="AS320" s="135" t="s">
        <v>246</v>
      </c>
      <c r="AT320" s="135" t="s">
        <v>246</v>
      </c>
      <c r="AU320" s="135" t="s">
        <v>246</v>
      </c>
      <c r="AV320" s="135" t="s">
        <v>246</v>
      </c>
      <c r="AW320" s="135" t="s">
        <v>246</v>
      </c>
      <c r="AX320" s="135" t="s">
        <v>246</v>
      </c>
      <c r="AY320" s="135" t="s">
        <v>246</v>
      </c>
      <c r="AZ320" s="135" t="s">
        <v>246</v>
      </c>
      <c r="BA320" s="135" t="s">
        <v>246</v>
      </c>
      <c r="BB320" s="135" t="s">
        <v>246</v>
      </c>
      <c r="BC320" s="135" t="s">
        <v>246</v>
      </c>
      <c r="BD320" s="135" t="s">
        <v>246</v>
      </c>
      <c r="BE320" s="135" t="s">
        <v>246</v>
      </c>
      <c r="BF320" s="135" t="s">
        <v>246</v>
      </c>
      <c r="BG320" s="135" t="s">
        <v>246</v>
      </c>
      <c r="BH320" s="135" t="s">
        <v>246</v>
      </c>
      <c r="BI320" s="135" t="s">
        <v>246</v>
      </c>
      <c r="BJ320" s="135" t="s">
        <v>246</v>
      </c>
      <c r="BK320" s="135" t="s">
        <v>246</v>
      </c>
      <c r="BL320" s="135" t="s">
        <v>246</v>
      </c>
      <c r="BM320" s="135" t="s">
        <v>246</v>
      </c>
      <c r="BN320" s="135" t="s">
        <v>246</v>
      </c>
      <c r="BO320" s="135" t="s">
        <v>246</v>
      </c>
      <c r="BP320" s="135" t="s">
        <v>246</v>
      </c>
      <c r="BQ320" s="135" t="s">
        <v>246</v>
      </c>
      <c r="BR320" s="135" t="s">
        <v>246</v>
      </c>
      <c r="BS320" s="135" t="s">
        <v>246</v>
      </c>
      <c r="BT320" s="135" t="s">
        <v>246</v>
      </c>
      <c r="BU320" s="135" t="s">
        <v>246</v>
      </c>
      <c r="BV320" s="135" t="s">
        <v>246</v>
      </c>
      <c r="BW320" s="135" t="s">
        <v>246</v>
      </c>
      <c r="BX320" s="135" t="s">
        <v>246</v>
      </c>
      <c r="BY320" s="135" t="s">
        <v>246</v>
      </c>
      <c r="BZ320" s="135" t="s">
        <v>246</v>
      </c>
      <c r="CA320" s="135" t="s">
        <v>246</v>
      </c>
    </row>
    <row r="321" spans="1:79">
      <c r="A321" s="71" t="s">
        <v>289</v>
      </c>
      <c r="B321" s="71" t="s">
        <v>392</v>
      </c>
      <c r="C321" s="72">
        <f>$B28</f>
        <v>17756383.3663041</v>
      </c>
      <c r="D321" s="72">
        <f>$B29</f>
        <v>0</v>
      </c>
      <c r="E321" s="142">
        <f>$B30</f>
        <v>0</v>
      </c>
      <c r="F321" s="142">
        <f>$B31</f>
        <v>0</v>
      </c>
      <c r="G321" s="142">
        <f>$B32</f>
        <v>0</v>
      </c>
      <c r="H321" s="142">
        <f>$B33</f>
        <v>0</v>
      </c>
      <c r="I321" s="72">
        <f>$B34</f>
        <v>0</v>
      </c>
      <c r="J321" s="142">
        <f>$B35</f>
        <v>0</v>
      </c>
      <c r="K321" s="142">
        <f>$B36</f>
        <v>0</v>
      </c>
      <c r="L321" s="142">
        <f>$B37</f>
        <v>0</v>
      </c>
      <c r="M321" s="142">
        <f>$B38</f>
        <v>0</v>
      </c>
      <c r="N321" s="142">
        <f>$B39</f>
        <v>0</v>
      </c>
      <c r="O321" s="142">
        <f>$B40</f>
        <v>0</v>
      </c>
      <c r="P321" s="142">
        <f>$B41</f>
        <v>0</v>
      </c>
      <c r="Q321" s="142">
        <f>$B42</f>
        <v>0</v>
      </c>
      <c r="R321" s="142">
        <f>$B43</f>
        <v>0</v>
      </c>
      <c r="S321" s="142">
        <f>$B44</f>
        <v>0</v>
      </c>
      <c r="T321" s="142">
        <f>$B45</f>
        <v>0</v>
      </c>
      <c r="U321" s="142">
        <f>$B46</f>
        <v>0</v>
      </c>
      <c r="V321" s="142">
        <f>$B47</f>
        <v>0</v>
      </c>
      <c r="W321" s="142">
        <f>$B48</f>
        <v>0</v>
      </c>
      <c r="X321" s="142">
        <f>$B49</f>
        <v>0</v>
      </c>
      <c r="Y321" s="142">
        <f>$B50</f>
        <v>0</v>
      </c>
      <c r="Z321" s="142">
        <f>$B51</f>
        <v>0</v>
      </c>
      <c r="AA321" s="142">
        <f>$B52</f>
        <v>0</v>
      </c>
      <c r="AB321" s="142">
        <f>$B53</f>
        <v>0</v>
      </c>
      <c r="AC321" s="142">
        <f>$B54</f>
        <v>0</v>
      </c>
      <c r="AD321" s="142">
        <f>$B55</f>
        <v>0</v>
      </c>
      <c r="AE321" s="142">
        <f>$B56</f>
        <v>0</v>
      </c>
      <c r="AF321" s="142">
        <f>$B57</f>
        <v>0</v>
      </c>
      <c r="AG321" s="142">
        <f>$B58</f>
        <v>0</v>
      </c>
      <c r="AH321" s="142">
        <f>$B59</f>
        <v>0</v>
      </c>
      <c r="AI321" s="142">
        <f>$B60</f>
        <v>0</v>
      </c>
      <c r="AJ321" s="142">
        <f>$B61</f>
        <v>0</v>
      </c>
      <c r="AK321" s="142">
        <f>$B62</f>
        <v>0</v>
      </c>
      <c r="AL321" s="142">
        <f>$B63</f>
        <v>0</v>
      </c>
      <c r="AM321" s="142">
        <f>$B64</f>
        <v>0</v>
      </c>
      <c r="AN321" s="142">
        <f>$B65</f>
        <v>0</v>
      </c>
      <c r="AO321" s="142">
        <f>$B66</f>
        <v>0</v>
      </c>
      <c r="AP321" s="142">
        <f>$B67</f>
        <v>0</v>
      </c>
      <c r="AQ321" s="142">
        <f>$B68</f>
        <v>0</v>
      </c>
      <c r="AR321" s="72">
        <f>$B69</f>
        <v>0</v>
      </c>
      <c r="AS321" s="72">
        <f>$B70</f>
        <v>0</v>
      </c>
      <c r="AT321" s="78">
        <f>$B71</f>
        <v>0</v>
      </c>
      <c r="AU321" s="72">
        <f>$B72</f>
        <v>0</v>
      </c>
      <c r="AV321" s="72">
        <f>$B73</f>
        <v>0</v>
      </c>
      <c r="AW321" s="72">
        <f>$B74</f>
        <v>0</v>
      </c>
      <c r="AX321" s="72">
        <f>$B75</f>
        <v>0</v>
      </c>
      <c r="AY321" s="72">
        <f>$B76</f>
        <v>0</v>
      </c>
      <c r="AZ321" s="72">
        <f>$B77</f>
        <v>0</v>
      </c>
      <c r="BA321" s="72">
        <f>$B78</f>
        <v>0</v>
      </c>
      <c r="BB321" s="72">
        <f>$B79</f>
        <v>0</v>
      </c>
      <c r="BC321" s="79">
        <f>$B80</f>
        <v>0</v>
      </c>
      <c r="BD321" s="79">
        <f>$B81</f>
        <v>0</v>
      </c>
      <c r="BE321" s="72">
        <f>$B82</f>
        <v>0</v>
      </c>
      <c r="BF321" s="72">
        <f>$B83</f>
        <v>0</v>
      </c>
      <c r="BG321" s="72">
        <f>$B84</f>
        <v>0</v>
      </c>
      <c r="BH321" s="72">
        <f>$B85</f>
        <v>0</v>
      </c>
      <c r="BI321" s="72">
        <f>$B86</f>
        <v>0</v>
      </c>
      <c r="BJ321" s="72">
        <f>$B87</f>
        <v>0</v>
      </c>
      <c r="BK321" s="72">
        <f>$B88</f>
        <v>0</v>
      </c>
      <c r="BL321" s="72">
        <f>$B89</f>
        <v>0</v>
      </c>
      <c r="BM321" s="72">
        <f>$B90</f>
        <v>0</v>
      </c>
      <c r="BN321" s="72">
        <f>$B91</f>
        <v>0</v>
      </c>
      <c r="BO321" s="72">
        <f>$B92</f>
        <v>0</v>
      </c>
      <c r="BP321" s="72">
        <f>$B93</f>
        <v>0</v>
      </c>
      <c r="BQ321" s="143">
        <f>$B94</f>
        <v>0</v>
      </c>
      <c r="BR321" s="143">
        <f>$B95</f>
        <v>0</v>
      </c>
      <c r="BS321" s="143">
        <f>$B96</f>
        <v>0</v>
      </c>
      <c r="BT321" s="143">
        <f>$B97</f>
        <v>0</v>
      </c>
      <c r="BU321" s="72">
        <f>$B98</f>
        <v>0</v>
      </c>
      <c r="BV321" s="72">
        <f>$B99</f>
        <v>0</v>
      </c>
      <c r="BW321" s="72">
        <f>$B100</f>
        <v>0</v>
      </c>
      <c r="BX321" s="72">
        <f>$B101</f>
        <v>0</v>
      </c>
      <c r="BY321" s="72">
        <f>$B102</f>
        <v>0</v>
      </c>
      <c r="BZ321" s="72">
        <f>$B103</f>
        <v>0</v>
      </c>
      <c r="CA321" s="72">
        <f>SUM($C321:$BZ321)</f>
        <v>17756383.3663041</v>
      </c>
    </row>
    <row r="322" spans="1:79">
      <c r="A322" s="72"/>
      <c r="B322" s="72"/>
      <c r="C322" s="135" t="s">
        <v>246</v>
      </c>
      <c r="D322" s="135" t="s">
        <v>246</v>
      </c>
      <c r="E322" s="135" t="s">
        <v>246</v>
      </c>
      <c r="F322" s="135" t="s">
        <v>246</v>
      </c>
      <c r="G322" s="135" t="s">
        <v>246</v>
      </c>
      <c r="H322" s="135" t="s">
        <v>246</v>
      </c>
      <c r="I322" s="135" t="s">
        <v>246</v>
      </c>
      <c r="J322" s="135" t="s">
        <v>246</v>
      </c>
      <c r="K322" s="135" t="s">
        <v>246</v>
      </c>
      <c r="L322" s="135" t="s">
        <v>246</v>
      </c>
      <c r="M322" s="135" t="s">
        <v>246</v>
      </c>
      <c r="N322" s="135" t="s">
        <v>246</v>
      </c>
      <c r="O322" s="135" t="s">
        <v>246</v>
      </c>
      <c r="P322" s="135" t="s">
        <v>246</v>
      </c>
      <c r="Q322" s="135" t="s">
        <v>246</v>
      </c>
      <c r="R322" s="135" t="s">
        <v>246</v>
      </c>
      <c r="S322" s="135" t="s">
        <v>246</v>
      </c>
      <c r="T322" s="135" t="s">
        <v>246</v>
      </c>
      <c r="U322" s="135" t="s">
        <v>246</v>
      </c>
      <c r="V322" s="135" t="s">
        <v>246</v>
      </c>
      <c r="W322" s="135" t="s">
        <v>246</v>
      </c>
      <c r="X322" s="135" t="s">
        <v>246</v>
      </c>
      <c r="Y322" s="135" t="s">
        <v>246</v>
      </c>
      <c r="Z322" s="135" t="s">
        <v>246</v>
      </c>
      <c r="AA322" s="135" t="s">
        <v>246</v>
      </c>
      <c r="AB322" s="135" t="s">
        <v>246</v>
      </c>
      <c r="AC322" s="135" t="s">
        <v>246</v>
      </c>
      <c r="AD322" s="135" t="s">
        <v>246</v>
      </c>
      <c r="AE322" s="135" t="s">
        <v>246</v>
      </c>
      <c r="AF322" s="135" t="s">
        <v>246</v>
      </c>
      <c r="AG322" s="135" t="s">
        <v>246</v>
      </c>
      <c r="AH322" s="135" t="s">
        <v>246</v>
      </c>
      <c r="AI322" s="135" t="s">
        <v>246</v>
      </c>
      <c r="AJ322" s="135" t="s">
        <v>246</v>
      </c>
      <c r="AK322" s="135" t="s">
        <v>246</v>
      </c>
      <c r="AL322" s="135" t="s">
        <v>246</v>
      </c>
      <c r="AM322" s="135" t="s">
        <v>246</v>
      </c>
      <c r="AN322" s="135" t="s">
        <v>246</v>
      </c>
      <c r="AO322" s="135" t="s">
        <v>246</v>
      </c>
      <c r="AP322" s="135" t="s">
        <v>246</v>
      </c>
      <c r="AQ322" s="135" t="s">
        <v>246</v>
      </c>
      <c r="AR322" s="135" t="s">
        <v>246</v>
      </c>
      <c r="AS322" s="135" t="s">
        <v>246</v>
      </c>
      <c r="AT322" s="135" t="s">
        <v>246</v>
      </c>
      <c r="AU322" s="135" t="s">
        <v>246</v>
      </c>
      <c r="AV322" s="135" t="s">
        <v>246</v>
      </c>
      <c r="AW322" s="135" t="s">
        <v>246</v>
      </c>
      <c r="AX322" s="135" t="s">
        <v>246</v>
      </c>
      <c r="AY322" s="135" t="s">
        <v>246</v>
      </c>
      <c r="AZ322" s="135" t="s">
        <v>246</v>
      </c>
      <c r="BA322" s="135" t="s">
        <v>246</v>
      </c>
      <c r="BB322" s="135" t="s">
        <v>246</v>
      </c>
      <c r="BC322" s="135" t="s">
        <v>246</v>
      </c>
      <c r="BD322" s="135" t="s">
        <v>246</v>
      </c>
      <c r="BE322" s="135" t="s">
        <v>246</v>
      </c>
      <c r="BF322" s="135" t="s">
        <v>246</v>
      </c>
      <c r="BG322" s="135" t="s">
        <v>246</v>
      </c>
      <c r="BH322" s="135" t="s">
        <v>246</v>
      </c>
      <c r="BI322" s="135" t="s">
        <v>246</v>
      </c>
      <c r="BJ322" s="135" t="s">
        <v>246</v>
      </c>
      <c r="BK322" s="135" t="s">
        <v>246</v>
      </c>
      <c r="BL322" s="135" t="s">
        <v>246</v>
      </c>
      <c r="BM322" s="135" t="s">
        <v>246</v>
      </c>
      <c r="BN322" s="135" t="s">
        <v>246</v>
      </c>
      <c r="BO322" s="135" t="s">
        <v>246</v>
      </c>
      <c r="BP322" s="135" t="s">
        <v>246</v>
      </c>
      <c r="BQ322" s="135" t="s">
        <v>246</v>
      </c>
      <c r="BR322" s="135" t="s">
        <v>246</v>
      </c>
      <c r="BS322" s="135" t="s">
        <v>246</v>
      </c>
      <c r="BT322" s="135" t="s">
        <v>246</v>
      </c>
      <c r="BU322" s="135" t="s">
        <v>246</v>
      </c>
      <c r="BV322" s="135" t="s">
        <v>246</v>
      </c>
      <c r="BW322" s="135" t="s">
        <v>246</v>
      </c>
      <c r="BX322" s="135" t="s">
        <v>246</v>
      </c>
      <c r="BY322" s="135" t="s">
        <v>246</v>
      </c>
      <c r="BZ322" s="135" t="s">
        <v>246</v>
      </c>
      <c r="CA322" s="135" t="s">
        <v>246</v>
      </c>
    </row>
    <row r="323" spans="1:79">
      <c r="A323" s="148">
        <f>IF($B323=1,1/$D$9,IF($B323=$D$9+1,0,IF($B323&gt;$D$9,0,1/$D$9)))</f>
        <v>0.1</v>
      </c>
      <c r="B323" s="72">
        <f>+B322+1</f>
        <v>1</v>
      </c>
      <c r="C323" s="144">
        <f>C$321*$A323</f>
        <v>1775638.33663041</v>
      </c>
      <c r="E323" s="80"/>
      <c r="F323" s="80"/>
      <c r="G323" s="80"/>
      <c r="H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  <c r="AN323" s="80"/>
      <c r="AO323" s="80"/>
      <c r="AP323" s="80"/>
      <c r="AQ323" s="80"/>
      <c r="AS323" s="72"/>
      <c r="AT323" s="78"/>
      <c r="AU323" s="72"/>
      <c r="AV323" s="72"/>
      <c r="AW323" s="72"/>
      <c r="AX323" s="72"/>
      <c r="AY323" s="72"/>
      <c r="AZ323" s="72"/>
      <c r="BA323" s="72"/>
      <c r="BB323" s="72"/>
      <c r="BC323" s="79"/>
      <c r="BD323" s="79"/>
      <c r="BE323" s="72"/>
      <c r="BF323" s="72"/>
      <c r="BG323" s="72"/>
      <c r="BH323" s="72"/>
      <c r="BI323" s="72"/>
      <c r="BJ323" s="72"/>
      <c r="BK323" s="72"/>
      <c r="BL323" s="72"/>
      <c r="BM323" s="72"/>
      <c r="BN323" s="72"/>
      <c r="BO323" s="72"/>
      <c r="BP323" s="72"/>
      <c r="BQ323" s="72"/>
      <c r="BR323" s="72"/>
      <c r="BS323" s="72"/>
      <c r="BT323" s="72"/>
      <c r="CA323" s="72">
        <f t="shared" ref="CA323:CA386" si="252">SUM($C323:$BZ323)</f>
        <v>1775638.33663041</v>
      </c>
    </row>
    <row r="324" spans="1:79">
      <c r="A324" s="148">
        <f t="shared" ref="A324:A387" si="253">IF($B324=1,1/$D$9,IF($B324=$D$9+1,0,IF($B324&gt;$D$9,0,1/$D$9)))</f>
        <v>0.1</v>
      </c>
      <c r="B324" s="72">
        <f t="shared" ref="B324:B387" si="254">+B323+1</f>
        <v>2</v>
      </c>
      <c r="C324" s="144">
        <f t="shared" ref="C324:C387" si="255">C$321*$A324</f>
        <v>1775638.33663041</v>
      </c>
      <c r="D324" s="76">
        <f>D$321*$A323</f>
        <v>0</v>
      </c>
      <c r="E324" s="80"/>
      <c r="F324" s="80"/>
      <c r="G324" s="80"/>
      <c r="H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  <c r="AN324" s="80"/>
      <c r="AO324" s="80"/>
      <c r="AP324" s="80"/>
      <c r="AQ324" s="80"/>
      <c r="AS324" s="72"/>
      <c r="AT324" s="78"/>
      <c r="AU324" s="72"/>
      <c r="AV324" s="72"/>
      <c r="AW324" s="72"/>
      <c r="AX324" s="72"/>
      <c r="AY324" s="72"/>
      <c r="AZ324" s="72"/>
      <c r="BA324" s="72"/>
      <c r="BB324" s="72"/>
      <c r="BC324" s="79"/>
      <c r="BD324" s="79"/>
      <c r="BE324" s="72"/>
      <c r="BF324" s="72"/>
      <c r="BG324" s="72"/>
      <c r="BH324" s="72"/>
      <c r="BI324" s="72"/>
      <c r="BJ324" s="72"/>
      <c r="BK324" s="72"/>
      <c r="BL324" s="72"/>
      <c r="BM324" s="72"/>
      <c r="BN324" s="72"/>
      <c r="BO324" s="72"/>
      <c r="BP324" s="72"/>
      <c r="BQ324" s="72"/>
      <c r="BR324" s="72"/>
      <c r="BS324" s="72"/>
      <c r="BT324" s="72"/>
      <c r="CA324" s="72">
        <f t="shared" si="252"/>
        <v>1775638.33663041</v>
      </c>
    </row>
    <row r="325" spans="1:79">
      <c r="A325" s="148">
        <f t="shared" si="253"/>
        <v>0.1</v>
      </c>
      <c r="B325" s="72">
        <f t="shared" si="254"/>
        <v>3</v>
      </c>
      <c r="C325" s="144">
        <f t="shared" si="255"/>
        <v>1775638.33663041</v>
      </c>
      <c r="D325" s="76">
        <f t="shared" ref="D325:D388" si="256">D$321*$A324</f>
        <v>0</v>
      </c>
      <c r="E325" s="80">
        <f>E$321*$A323</f>
        <v>0</v>
      </c>
      <c r="F325" s="80"/>
      <c r="G325" s="80"/>
      <c r="H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  <c r="AN325" s="80"/>
      <c r="AO325" s="80"/>
      <c r="AP325" s="80"/>
      <c r="AQ325" s="80"/>
      <c r="AS325" s="72"/>
      <c r="AT325" s="78"/>
      <c r="AU325" s="72"/>
      <c r="AV325" s="72"/>
      <c r="AW325" s="72"/>
      <c r="AX325" s="72"/>
      <c r="AY325" s="72"/>
      <c r="AZ325" s="72"/>
      <c r="BA325" s="72"/>
      <c r="BB325" s="72"/>
      <c r="BC325" s="79"/>
      <c r="BD325" s="79"/>
      <c r="BE325" s="72"/>
      <c r="BF325" s="72"/>
      <c r="BG325" s="72"/>
      <c r="BH325" s="72"/>
      <c r="BI325" s="72"/>
      <c r="BJ325" s="72"/>
      <c r="BK325" s="72"/>
      <c r="BL325" s="72"/>
      <c r="BM325" s="72"/>
      <c r="BN325" s="72"/>
      <c r="BO325" s="72"/>
      <c r="BP325" s="72"/>
      <c r="BQ325" s="72"/>
      <c r="BR325" s="72"/>
      <c r="BS325" s="72"/>
      <c r="BT325" s="72"/>
      <c r="CA325" s="72">
        <f t="shared" si="252"/>
        <v>1775638.33663041</v>
      </c>
    </row>
    <row r="326" spans="1:79">
      <c r="A326" s="148">
        <f t="shared" si="253"/>
        <v>0.1</v>
      </c>
      <c r="B326" s="72">
        <f t="shared" si="254"/>
        <v>4</v>
      </c>
      <c r="C326" s="144">
        <f t="shared" si="255"/>
        <v>1775638.33663041</v>
      </c>
      <c r="D326" s="76">
        <f t="shared" si="256"/>
        <v>0</v>
      </c>
      <c r="E326" s="80">
        <f t="shared" ref="E326:E389" si="257">E$321*$A324</f>
        <v>0</v>
      </c>
      <c r="F326" s="80">
        <f>F$321*$A323</f>
        <v>0</v>
      </c>
      <c r="G326" s="80"/>
      <c r="H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  <c r="AN326" s="80"/>
      <c r="AO326" s="80"/>
      <c r="AP326" s="80"/>
      <c r="AQ326" s="80"/>
      <c r="AS326" s="72"/>
      <c r="AT326" s="78"/>
      <c r="AU326" s="72"/>
      <c r="AV326" s="72"/>
      <c r="AW326" s="72"/>
      <c r="AX326" s="72"/>
      <c r="AY326" s="72"/>
      <c r="AZ326" s="72"/>
      <c r="BA326" s="72"/>
      <c r="BB326" s="72"/>
      <c r="BC326" s="79"/>
      <c r="BD326" s="79"/>
      <c r="BE326" s="72"/>
      <c r="BF326" s="72"/>
      <c r="BG326" s="72"/>
      <c r="BH326" s="72"/>
      <c r="BI326" s="72"/>
      <c r="BJ326" s="72"/>
      <c r="BK326" s="72"/>
      <c r="BL326" s="72"/>
      <c r="BM326" s="72"/>
      <c r="BN326" s="72"/>
      <c r="BO326" s="72"/>
      <c r="BP326" s="72"/>
      <c r="BQ326" s="72"/>
      <c r="BR326" s="72"/>
      <c r="BS326" s="72"/>
      <c r="BT326" s="72"/>
      <c r="CA326" s="72">
        <f t="shared" si="252"/>
        <v>1775638.33663041</v>
      </c>
    </row>
    <row r="327" spans="1:79">
      <c r="A327" s="148">
        <f t="shared" si="253"/>
        <v>0.1</v>
      </c>
      <c r="B327" s="72">
        <f t="shared" si="254"/>
        <v>5</v>
      </c>
      <c r="C327" s="144">
        <f t="shared" si="255"/>
        <v>1775638.33663041</v>
      </c>
      <c r="D327" s="76">
        <f t="shared" si="256"/>
        <v>0</v>
      </c>
      <c r="E327" s="80">
        <f t="shared" si="257"/>
        <v>0</v>
      </c>
      <c r="F327" s="80">
        <f t="shared" ref="F327:F390" si="258">F$321*$A324</f>
        <v>0</v>
      </c>
      <c r="G327" s="80">
        <f>G$321*$A323</f>
        <v>0</v>
      </c>
      <c r="H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  <c r="AN327" s="80"/>
      <c r="AO327" s="80"/>
      <c r="AP327" s="80"/>
      <c r="AQ327" s="80"/>
      <c r="AS327" s="72"/>
      <c r="AT327" s="78"/>
      <c r="AU327" s="72"/>
      <c r="AV327" s="72"/>
      <c r="AW327" s="72"/>
      <c r="AX327" s="72"/>
      <c r="AY327" s="72"/>
      <c r="AZ327" s="72"/>
      <c r="BA327" s="72"/>
      <c r="BB327" s="72"/>
      <c r="BC327" s="79"/>
      <c r="BD327" s="79"/>
      <c r="BE327" s="72"/>
      <c r="BF327" s="72"/>
      <c r="BG327" s="72"/>
      <c r="BH327" s="72"/>
      <c r="BI327" s="72"/>
      <c r="BJ327" s="72"/>
      <c r="BK327" s="72"/>
      <c r="BL327" s="72"/>
      <c r="BM327" s="72"/>
      <c r="BN327" s="72"/>
      <c r="BO327" s="72"/>
      <c r="BP327" s="72"/>
      <c r="BQ327" s="72"/>
      <c r="BR327" s="72"/>
      <c r="BS327" s="72"/>
      <c r="BT327" s="72"/>
      <c r="CA327" s="72">
        <f t="shared" si="252"/>
        <v>1775638.33663041</v>
      </c>
    </row>
    <row r="328" spans="1:79">
      <c r="A328" s="148">
        <f t="shared" si="253"/>
        <v>0.1</v>
      </c>
      <c r="B328" s="72">
        <f t="shared" si="254"/>
        <v>6</v>
      </c>
      <c r="C328" s="144">
        <f t="shared" si="255"/>
        <v>1775638.33663041</v>
      </c>
      <c r="D328" s="76">
        <f t="shared" si="256"/>
        <v>0</v>
      </c>
      <c r="E328" s="80">
        <f t="shared" si="257"/>
        <v>0</v>
      </c>
      <c r="F328" s="80">
        <f t="shared" si="258"/>
        <v>0</v>
      </c>
      <c r="G328" s="80">
        <f t="shared" ref="G328:G391" si="259">G$321*$A324</f>
        <v>0</v>
      </c>
      <c r="H328" s="80">
        <f>H$321*$A323</f>
        <v>0</v>
      </c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  <c r="AN328" s="80"/>
      <c r="AO328" s="80"/>
      <c r="AP328" s="80"/>
      <c r="AQ328" s="80"/>
      <c r="AS328" s="72"/>
      <c r="AT328" s="78"/>
      <c r="AU328" s="72"/>
      <c r="AV328" s="72"/>
      <c r="AW328" s="72"/>
      <c r="AX328" s="72"/>
      <c r="AY328" s="72"/>
      <c r="AZ328" s="72"/>
      <c r="BA328" s="72"/>
      <c r="BB328" s="72"/>
      <c r="BC328" s="79"/>
      <c r="BD328" s="79"/>
      <c r="BE328" s="72"/>
      <c r="BF328" s="72"/>
      <c r="BG328" s="72"/>
      <c r="BH328" s="72"/>
      <c r="BI328" s="72"/>
      <c r="BJ328" s="72"/>
      <c r="BK328" s="72"/>
      <c r="BL328" s="72"/>
      <c r="BM328" s="72"/>
      <c r="BN328" s="72"/>
      <c r="BO328" s="72"/>
      <c r="BP328" s="72"/>
      <c r="BQ328" s="72"/>
      <c r="BR328" s="72"/>
      <c r="BS328" s="72"/>
      <c r="BT328" s="72"/>
      <c r="CA328" s="72">
        <f t="shared" si="252"/>
        <v>1775638.33663041</v>
      </c>
    </row>
    <row r="329" spans="1:79">
      <c r="A329" s="148">
        <f t="shared" si="253"/>
        <v>0.1</v>
      </c>
      <c r="B329" s="72">
        <f t="shared" si="254"/>
        <v>7</v>
      </c>
      <c r="C329" s="144">
        <f t="shared" si="255"/>
        <v>1775638.33663041</v>
      </c>
      <c r="D329" s="76">
        <f t="shared" si="256"/>
        <v>0</v>
      </c>
      <c r="E329" s="80">
        <f t="shared" si="257"/>
        <v>0</v>
      </c>
      <c r="F329" s="80">
        <f t="shared" si="258"/>
        <v>0</v>
      </c>
      <c r="G329" s="80">
        <f t="shared" si="259"/>
        <v>0</v>
      </c>
      <c r="H329" s="80">
        <f t="shared" ref="H329:H392" si="260">H$321*$A324</f>
        <v>0</v>
      </c>
      <c r="I329" s="76">
        <f>I$321*$A323</f>
        <v>0</v>
      </c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  <c r="AN329" s="80"/>
      <c r="AO329" s="80"/>
      <c r="AP329" s="80"/>
      <c r="AQ329" s="80"/>
      <c r="AS329" s="72"/>
      <c r="AT329" s="78"/>
      <c r="AU329" s="72"/>
      <c r="AV329" s="72"/>
      <c r="AW329" s="72"/>
      <c r="AX329" s="72"/>
      <c r="AY329" s="72"/>
      <c r="AZ329" s="72"/>
      <c r="BA329" s="72"/>
      <c r="BB329" s="72"/>
      <c r="BC329" s="79"/>
      <c r="BD329" s="79"/>
      <c r="BE329" s="72"/>
      <c r="BF329" s="72"/>
      <c r="BG329" s="72"/>
      <c r="BH329" s="72"/>
      <c r="BI329" s="72"/>
      <c r="BJ329" s="72"/>
      <c r="BK329" s="72"/>
      <c r="BL329" s="72"/>
      <c r="BM329" s="72"/>
      <c r="BN329" s="72"/>
      <c r="BO329" s="72"/>
      <c r="BP329" s="72"/>
      <c r="BQ329" s="72"/>
      <c r="BR329" s="72"/>
      <c r="BS329" s="72"/>
      <c r="BT329" s="72"/>
      <c r="CA329" s="72">
        <f t="shared" si="252"/>
        <v>1775638.33663041</v>
      </c>
    </row>
    <row r="330" spans="1:79">
      <c r="A330" s="148">
        <f t="shared" si="253"/>
        <v>0.1</v>
      </c>
      <c r="B330" s="72">
        <f t="shared" si="254"/>
        <v>8</v>
      </c>
      <c r="C330" s="144">
        <f t="shared" si="255"/>
        <v>1775638.33663041</v>
      </c>
      <c r="D330" s="76">
        <f t="shared" si="256"/>
        <v>0</v>
      </c>
      <c r="E330" s="80">
        <f t="shared" si="257"/>
        <v>0</v>
      </c>
      <c r="F330" s="80">
        <f t="shared" si="258"/>
        <v>0</v>
      </c>
      <c r="G330" s="80">
        <f t="shared" si="259"/>
        <v>0</v>
      </c>
      <c r="H330" s="80">
        <f t="shared" si="260"/>
        <v>0</v>
      </c>
      <c r="I330" s="76">
        <f t="shared" ref="I330:I393" si="261">I$321*$A324</f>
        <v>0</v>
      </c>
      <c r="J330" s="80">
        <f>J$321*$A323</f>
        <v>0</v>
      </c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  <c r="AN330" s="80"/>
      <c r="AO330" s="80"/>
      <c r="AP330" s="80"/>
      <c r="AQ330" s="80"/>
      <c r="AS330" s="72"/>
      <c r="AT330" s="78"/>
      <c r="AU330" s="72"/>
      <c r="AV330" s="72"/>
      <c r="AW330" s="72"/>
      <c r="AX330" s="72"/>
      <c r="AY330" s="72"/>
      <c r="AZ330" s="72"/>
      <c r="BA330" s="72"/>
      <c r="BB330" s="72"/>
      <c r="BC330" s="79"/>
      <c r="BD330" s="79"/>
      <c r="BE330" s="72"/>
      <c r="BF330" s="72"/>
      <c r="BG330" s="72"/>
      <c r="BH330" s="72"/>
      <c r="BI330" s="72"/>
      <c r="BJ330" s="72"/>
      <c r="BK330" s="72"/>
      <c r="BL330" s="72"/>
      <c r="BM330" s="72"/>
      <c r="BN330" s="72"/>
      <c r="BO330" s="72"/>
      <c r="BP330" s="72"/>
      <c r="BQ330" s="72"/>
      <c r="BR330" s="72"/>
      <c r="BS330" s="72"/>
      <c r="BT330" s="72"/>
      <c r="CA330" s="72">
        <f t="shared" si="252"/>
        <v>1775638.33663041</v>
      </c>
    </row>
    <row r="331" spans="1:79">
      <c r="A331" s="148">
        <f t="shared" si="253"/>
        <v>0.1</v>
      </c>
      <c r="B331" s="72">
        <f t="shared" si="254"/>
        <v>9</v>
      </c>
      <c r="C331" s="144">
        <f t="shared" si="255"/>
        <v>1775638.33663041</v>
      </c>
      <c r="D331" s="76">
        <f t="shared" si="256"/>
        <v>0</v>
      </c>
      <c r="E331" s="80">
        <f t="shared" si="257"/>
        <v>0</v>
      </c>
      <c r="F331" s="80">
        <f t="shared" si="258"/>
        <v>0</v>
      </c>
      <c r="G331" s="80">
        <f t="shared" si="259"/>
        <v>0</v>
      </c>
      <c r="H331" s="80">
        <f t="shared" si="260"/>
        <v>0</v>
      </c>
      <c r="I331" s="76">
        <f t="shared" si="261"/>
        <v>0</v>
      </c>
      <c r="J331" s="80">
        <f t="shared" ref="J331:J394" si="262">J$321*$A324</f>
        <v>0</v>
      </c>
      <c r="K331" s="80">
        <f>K$321*$A323</f>
        <v>0</v>
      </c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  <c r="AN331" s="80"/>
      <c r="AO331" s="80"/>
      <c r="AP331" s="80"/>
      <c r="AQ331" s="80"/>
      <c r="AS331" s="72"/>
      <c r="AT331" s="78"/>
      <c r="AU331" s="72"/>
      <c r="AV331" s="72"/>
      <c r="AW331" s="72"/>
      <c r="AX331" s="72"/>
      <c r="AY331" s="72"/>
      <c r="AZ331" s="72"/>
      <c r="BA331" s="72"/>
      <c r="BB331" s="72"/>
      <c r="BC331" s="79"/>
      <c r="BD331" s="79"/>
      <c r="BE331" s="72"/>
      <c r="BF331" s="72"/>
      <c r="BG331" s="72"/>
      <c r="BH331" s="72"/>
      <c r="BI331" s="72"/>
      <c r="BJ331" s="72"/>
      <c r="BK331" s="72"/>
      <c r="BL331" s="72"/>
      <c r="BM331" s="72"/>
      <c r="BN331" s="72"/>
      <c r="BO331" s="72"/>
      <c r="BP331" s="72"/>
      <c r="BQ331" s="72"/>
      <c r="BR331" s="72"/>
      <c r="BS331" s="72"/>
      <c r="BT331" s="72"/>
      <c r="CA331" s="72">
        <f t="shared" si="252"/>
        <v>1775638.33663041</v>
      </c>
    </row>
    <row r="332" spans="1:79">
      <c r="A332" s="148">
        <f t="shared" si="253"/>
        <v>0.1</v>
      </c>
      <c r="B332" s="72">
        <f t="shared" si="254"/>
        <v>10</v>
      </c>
      <c r="C332" s="144">
        <f t="shared" si="255"/>
        <v>1775638.33663041</v>
      </c>
      <c r="D332" s="76">
        <f t="shared" si="256"/>
        <v>0</v>
      </c>
      <c r="E332" s="80">
        <f t="shared" si="257"/>
        <v>0</v>
      </c>
      <c r="F332" s="80">
        <f t="shared" si="258"/>
        <v>0</v>
      </c>
      <c r="G332" s="80">
        <f t="shared" si="259"/>
        <v>0</v>
      </c>
      <c r="H332" s="80">
        <f t="shared" si="260"/>
        <v>0</v>
      </c>
      <c r="I332" s="76">
        <f t="shared" si="261"/>
        <v>0</v>
      </c>
      <c r="J332" s="80">
        <f t="shared" si="262"/>
        <v>0</v>
      </c>
      <c r="K332" s="80">
        <f t="shared" ref="K332:K395" si="263">K$321*$A324</f>
        <v>0</v>
      </c>
      <c r="L332" s="80">
        <f>L$321*$A323</f>
        <v>0</v>
      </c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  <c r="AN332" s="80"/>
      <c r="AO332" s="80"/>
      <c r="AP332" s="80"/>
      <c r="AQ332" s="80"/>
      <c r="AS332" s="72"/>
      <c r="AT332" s="78"/>
      <c r="AU332" s="72"/>
      <c r="AV332" s="72"/>
      <c r="AW332" s="72"/>
      <c r="AX332" s="72"/>
      <c r="AY332" s="72"/>
      <c r="AZ332" s="72"/>
      <c r="BA332" s="72"/>
      <c r="BB332" s="72"/>
      <c r="BC332" s="79"/>
      <c r="BD332" s="79"/>
      <c r="BE332" s="72"/>
      <c r="BF332" s="72"/>
      <c r="BG332" s="72"/>
      <c r="BH332" s="72"/>
      <c r="BI332" s="72"/>
      <c r="BJ332" s="72"/>
      <c r="BK332" s="72"/>
      <c r="BL332" s="72"/>
      <c r="BM332" s="72"/>
      <c r="BN332" s="72"/>
      <c r="BO332" s="72"/>
      <c r="BP332" s="72"/>
      <c r="BQ332" s="72"/>
      <c r="BR332" s="72"/>
      <c r="BS332" s="72"/>
      <c r="BT332" s="72"/>
      <c r="CA332" s="72">
        <f t="shared" si="252"/>
        <v>1775638.33663041</v>
      </c>
    </row>
    <row r="333" spans="1:79">
      <c r="A333" s="148">
        <f t="shared" si="253"/>
        <v>0</v>
      </c>
      <c r="B333" s="72">
        <f t="shared" si="254"/>
        <v>11</v>
      </c>
      <c r="C333" s="144">
        <f t="shared" si="255"/>
        <v>0</v>
      </c>
      <c r="D333" s="76">
        <f t="shared" si="256"/>
        <v>0</v>
      </c>
      <c r="E333" s="80">
        <f t="shared" si="257"/>
        <v>0</v>
      </c>
      <c r="F333" s="80">
        <f t="shared" si="258"/>
        <v>0</v>
      </c>
      <c r="G333" s="80">
        <f t="shared" si="259"/>
        <v>0</v>
      </c>
      <c r="H333" s="80">
        <f t="shared" si="260"/>
        <v>0</v>
      </c>
      <c r="I333" s="76">
        <f t="shared" si="261"/>
        <v>0</v>
      </c>
      <c r="J333" s="80">
        <f t="shared" si="262"/>
        <v>0</v>
      </c>
      <c r="K333" s="80">
        <f t="shared" si="263"/>
        <v>0</v>
      </c>
      <c r="L333" s="80">
        <f t="shared" ref="L333:L396" si="264">L$321*$A324</f>
        <v>0</v>
      </c>
      <c r="M333" s="80">
        <f>M$321*$A323</f>
        <v>0</v>
      </c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  <c r="AN333" s="80"/>
      <c r="AO333" s="80"/>
      <c r="AP333" s="80"/>
      <c r="AQ333" s="80"/>
      <c r="AS333" s="72"/>
      <c r="AT333" s="78"/>
      <c r="AU333" s="72"/>
      <c r="AV333" s="72"/>
      <c r="AW333" s="72"/>
      <c r="AX333" s="72"/>
      <c r="AY333" s="72"/>
      <c r="AZ333" s="72"/>
      <c r="BA333" s="72"/>
      <c r="BB333" s="72"/>
      <c r="BC333" s="79"/>
      <c r="BD333" s="79"/>
      <c r="BE333" s="72"/>
      <c r="BF333" s="72"/>
      <c r="BG333" s="72"/>
      <c r="BH333" s="72"/>
      <c r="BI333" s="72"/>
      <c r="BJ333" s="72"/>
      <c r="BK333" s="72"/>
      <c r="BL333" s="72"/>
      <c r="BM333" s="72"/>
      <c r="BN333" s="72"/>
      <c r="BO333" s="72"/>
      <c r="BP333" s="72"/>
      <c r="BQ333" s="72"/>
      <c r="BR333" s="72"/>
      <c r="BS333" s="72"/>
      <c r="BT333" s="72"/>
      <c r="CA333" s="72">
        <f t="shared" si="252"/>
        <v>0</v>
      </c>
    </row>
    <row r="334" spans="1:79">
      <c r="A334" s="148">
        <f t="shared" si="253"/>
        <v>0</v>
      </c>
      <c r="B334" s="72">
        <f t="shared" si="254"/>
        <v>12</v>
      </c>
      <c r="C334" s="144">
        <f t="shared" si="255"/>
        <v>0</v>
      </c>
      <c r="D334" s="76">
        <f t="shared" si="256"/>
        <v>0</v>
      </c>
      <c r="E334" s="80">
        <f t="shared" si="257"/>
        <v>0</v>
      </c>
      <c r="F334" s="80">
        <f t="shared" si="258"/>
        <v>0</v>
      </c>
      <c r="G334" s="80">
        <f t="shared" si="259"/>
        <v>0</v>
      </c>
      <c r="H334" s="80">
        <f t="shared" si="260"/>
        <v>0</v>
      </c>
      <c r="I334" s="76">
        <f t="shared" si="261"/>
        <v>0</v>
      </c>
      <c r="J334" s="80">
        <f t="shared" si="262"/>
        <v>0</v>
      </c>
      <c r="K334" s="80">
        <f t="shared" si="263"/>
        <v>0</v>
      </c>
      <c r="L334" s="80">
        <f t="shared" si="264"/>
        <v>0</v>
      </c>
      <c r="M334" s="80">
        <f t="shared" ref="M334:M397" si="265">M$321*$A324</f>
        <v>0</v>
      </c>
      <c r="N334" s="80">
        <f>N$321*$A323</f>
        <v>0</v>
      </c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  <c r="AN334" s="80"/>
      <c r="AO334" s="80"/>
      <c r="AP334" s="80"/>
      <c r="AQ334" s="80"/>
      <c r="AS334" s="72"/>
      <c r="AT334" s="78"/>
      <c r="AU334" s="72"/>
      <c r="AV334" s="72"/>
      <c r="AW334" s="72"/>
      <c r="AX334" s="72"/>
      <c r="AY334" s="72"/>
      <c r="AZ334" s="72"/>
      <c r="BA334" s="72"/>
      <c r="BB334" s="72"/>
      <c r="BC334" s="79"/>
      <c r="BD334" s="79"/>
      <c r="BE334" s="72"/>
      <c r="BF334" s="72"/>
      <c r="BG334" s="72"/>
      <c r="BH334" s="72"/>
      <c r="BI334" s="72"/>
      <c r="BJ334" s="72"/>
      <c r="BK334" s="72"/>
      <c r="BL334" s="72"/>
      <c r="BM334" s="72"/>
      <c r="BN334" s="72"/>
      <c r="BO334" s="72"/>
      <c r="BP334" s="72"/>
      <c r="BQ334" s="72"/>
      <c r="BR334" s="72"/>
      <c r="BS334" s="72"/>
      <c r="BT334" s="72"/>
      <c r="CA334" s="72">
        <f t="shared" si="252"/>
        <v>0</v>
      </c>
    </row>
    <row r="335" spans="1:79">
      <c r="A335" s="148">
        <f t="shared" si="253"/>
        <v>0</v>
      </c>
      <c r="B335" s="72">
        <f t="shared" si="254"/>
        <v>13</v>
      </c>
      <c r="C335" s="144">
        <f t="shared" si="255"/>
        <v>0</v>
      </c>
      <c r="D335" s="76">
        <f t="shared" si="256"/>
        <v>0</v>
      </c>
      <c r="E335" s="80">
        <f t="shared" si="257"/>
        <v>0</v>
      </c>
      <c r="F335" s="80">
        <f t="shared" si="258"/>
        <v>0</v>
      </c>
      <c r="G335" s="80">
        <f t="shared" si="259"/>
        <v>0</v>
      </c>
      <c r="H335" s="80">
        <f t="shared" si="260"/>
        <v>0</v>
      </c>
      <c r="I335" s="76">
        <f t="shared" si="261"/>
        <v>0</v>
      </c>
      <c r="J335" s="80">
        <f t="shared" si="262"/>
        <v>0</v>
      </c>
      <c r="K335" s="80">
        <f t="shared" si="263"/>
        <v>0</v>
      </c>
      <c r="L335" s="80">
        <f t="shared" si="264"/>
        <v>0</v>
      </c>
      <c r="M335" s="80">
        <f t="shared" si="265"/>
        <v>0</v>
      </c>
      <c r="N335" s="80">
        <f t="shared" ref="N335:N398" si="266">N$321*$A324</f>
        <v>0</v>
      </c>
      <c r="O335" s="80">
        <f>O$321*$A323</f>
        <v>0</v>
      </c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  <c r="AN335" s="80"/>
      <c r="AO335" s="80"/>
      <c r="AP335" s="80"/>
      <c r="AQ335" s="80"/>
      <c r="AS335" s="72"/>
      <c r="AT335" s="78"/>
      <c r="AU335" s="72"/>
      <c r="AV335" s="72"/>
      <c r="AW335" s="72"/>
      <c r="AX335" s="72"/>
      <c r="AY335" s="72"/>
      <c r="AZ335" s="72"/>
      <c r="BA335" s="72"/>
      <c r="BB335" s="72"/>
      <c r="BC335" s="79"/>
      <c r="BD335" s="79"/>
      <c r="BE335" s="72"/>
      <c r="BF335" s="72"/>
      <c r="BG335" s="72"/>
      <c r="BH335" s="72"/>
      <c r="BI335" s="72"/>
      <c r="BJ335" s="72"/>
      <c r="BK335" s="72"/>
      <c r="BL335" s="72"/>
      <c r="BM335" s="72"/>
      <c r="BN335" s="72"/>
      <c r="BO335" s="72"/>
      <c r="BP335" s="72"/>
      <c r="BQ335" s="72"/>
      <c r="BR335" s="72"/>
      <c r="BS335" s="72"/>
      <c r="BT335" s="72"/>
      <c r="CA335" s="72">
        <f t="shared" si="252"/>
        <v>0</v>
      </c>
    </row>
    <row r="336" spans="1:79">
      <c r="A336" s="148">
        <f t="shared" si="253"/>
        <v>0</v>
      </c>
      <c r="B336" s="72">
        <f t="shared" si="254"/>
        <v>14</v>
      </c>
      <c r="C336" s="144">
        <f t="shared" si="255"/>
        <v>0</v>
      </c>
      <c r="D336" s="76">
        <f t="shared" si="256"/>
        <v>0</v>
      </c>
      <c r="E336" s="80">
        <f t="shared" si="257"/>
        <v>0</v>
      </c>
      <c r="F336" s="80">
        <f t="shared" si="258"/>
        <v>0</v>
      </c>
      <c r="G336" s="80">
        <f t="shared" si="259"/>
        <v>0</v>
      </c>
      <c r="H336" s="80">
        <f t="shared" si="260"/>
        <v>0</v>
      </c>
      <c r="I336" s="76">
        <f t="shared" si="261"/>
        <v>0</v>
      </c>
      <c r="J336" s="80">
        <f t="shared" si="262"/>
        <v>0</v>
      </c>
      <c r="K336" s="80">
        <f t="shared" si="263"/>
        <v>0</v>
      </c>
      <c r="L336" s="80">
        <f t="shared" si="264"/>
        <v>0</v>
      </c>
      <c r="M336" s="80">
        <f t="shared" si="265"/>
        <v>0</v>
      </c>
      <c r="N336" s="80">
        <f t="shared" si="266"/>
        <v>0</v>
      </c>
      <c r="O336" s="80">
        <f t="shared" ref="O336:O398" si="267">O$321*$A324</f>
        <v>0</v>
      </c>
      <c r="P336" s="80">
        <f>P$321*$A323</f>
        <v>0</v>
      </c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  <c r="AN336" s="80"/>
      <c r="AO336" s="80"/>
      <c r="AP336" s="80"/>
      <c r="AQ336" s="80"/>
      <c r="AS336" s="72"/>
      <c r="AT336" s="78"/>
      <c r="AU336" s="72"/>
      <c r="AV336" s="72"/>
      <c r="AW336" s="72"/>
      <c r="AX336" s="72"/>
      <c r="AY336" s="72"/>
      <c r="AZ336" s="72"/>
      <c r="BA336" s="72"/>
      <c r="BB336" s="72"/>
      <c r="BC336" s="79"/>
      <c r="BD336" s="79"/>
      <c r="BE336" s="72"/>
      <c r="BF336" s="72"/>
      <c r="BG336" s="72"/>
      <c r="BH336" s="72"/>
      <c r="BI336" s="72"/>
      <c r="BJ336" s="72"/>
      <c r="BK336" s="72"/>
      <c r="BL336" s="72"/>
      <c r="BM336" s="72"/>
      <c r="BN336" s="72"/>
      <c r="BO336" s="72"/>
      <c r="BP336" s="72"/>
      <c r="BQ336" s="72"/>
      <c r="BR336" s="72"/>
      <c r="BS336" s="72"/>
      <c r="BT336" s="72"/>
      <c r="CA336" s="72">
        <f t="shared" si="252"/>
        <v>0</v>
      </c>
    </row>
    <row r="337" spans="1:79">
      <c r="A337" s="148">
        <f t="shared" si="253"/>
        <v>0</v>
      </c>
      <c r="B337" s="72">
        <f t="shared" si="254"/>
        <v>15</v>
      </c>
      <c r="C337" s="144">
        <f t="shared" si="255"/>
        <v>0</v>
      </c>
      <c r="D337" s="76">
        <f t="shared" si="256"/>
        <v>0</v>
      </c>
      <c r="E337" s="80">
        <f t="shared" si="257"/>
        <v>0</v>
      </c>
      <c r="F337" s="80">
        <f t="shared" si="258"/>
        <v>0</v>
      </c>
      <c r="G337" s="80">
        <f t="shared" si="259"/>
        <v>0</v>
      </c>
      <c r="H337" s="80">
        <f t="shared" si="260"/>
        <v>0</v>
      </c>
      <c r="I337" s="76">
        <f t="shared" si="261"/>
        <v>0</v>
      </c>
      <c r="J337" s="80">
        <f t="shared" si="262"/>
        <v>0</v>
      </c>
      <c r="K337" s="80">
        <f t="shared" si="263"/>
        <v>0</v>
      </c>
      <c r="L337" s="80">
        <f t="shared" si="264"/>
        <v>0</v>
      </c>
      <c r="M337" s="80">
        <f t="shared" si="265"/>
        <v>0</v>
      </c>
      <c r="N337" s="80">
        <f t="shared" si="266"/>
        <v>0</v>
      </c>
      <c r="O337" s="80">
        <f t="shared" si="267"/>
        <v>0</v>
      </c>
      <c r="P337" s="80">
        <f t="shared" ref="P337:P398" si="268">P$321*$A324</f>
        <v>0</v>
      </c>
      <c r="Q337" s="80">
        <f>Q$321*$A323</f>
        <v>0</v>
      </c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  <c r="AN337" s="80"/>
      <c r="AO337" s="80"/>
      <c r="AP337" s="80"/>
      <c r="AQ337" s="80"/>
      <c r="AS337" s="72"/>
      <c r="AT337" s="78"/>
      <c r="AU337" s="72"/>
      <c r="AV337" s="72"/>
      <c r="AW337" s="72"/>
      <c r="AX337" s="72"/>
      <c r="AY337" s="72"/>
      <c r="AZ337" s="72"/>
      <c r="BA337" s="72"/>
      <c r="BB337" s="72"/>
      <c r="BC337" s="79"/>
      <c r="BD337" s="79"/>
      <c r="BE337" s="72"/>
      <c r="BF337" s="72"/>
      <c r="BG337" s="72"/>
      <c r="BH337" s="72"/>
      <c r="BI337" s="72"/>
      <c r="BJ337" s="72"/>
      <c r="BK337" s="72"/>
      <c r="BL337" s="72"/>
      <c r="BM337" s="72"/>
      <c r="BN337" s="72"/>
      <c r="BO337" s="72"/>
      <c r="BP337" s="72"/>
      <c r="BQ337" s="72"/>
      <c r="BR337" s="72"/>
      <c r="BS337" s="72"/>
      <c r="BT337" s="72"/>
      <c r="CA337" s="72">
        <f t="shared" si="252"/>
        <v>0</v>
      </c>
    </row>
    <row r="338" spans="1:79">
      <c r="A338" s="148">
        <f t="shared" si="253"/>
        <v>0</v>
      </c>
      <c r="B338" s="72">
        <f t="shared" si="254"/>
        <v>16</v>
      </c>
      <c r="C338" s="144">
        <f t="shared" si="255"/>
        <v>0</v>
      </c>
      <c r="D338" s="76">
        <f t="shared" si="256"/>
        <v>0</v>
      </c>
      <c r="E338" s="80">
        <f t="shared" si="257"/>
        <v>0</v>
      </c>
      <c r="F338" s="80">
        <f t="shared" si="258"/>
        <v>0</v>
      </c>
      <c r="G338" s="80">
        <f t="shared" si="259"/>
        <v>0</v>
      </c>
      <c r="H338" s="80">
        <f t="shared" si="260"/>
        <v>0</v>
      </c>
      <c r="I338" s="76">
        <f t="shared" si="261"/>
        <v>0</v>
      </c>
      <c r="J338" s="80">
        <f t="shared" si="262"/>
        <v>0</v>
      </c>
      <c r="K338" s="80">
        <f t="shared" si="263"/>
        <v>0</v>
      </c>
      <c r="L338" s="80">
        <f t="shared" si="264"/>
        <v>0</v>
      </c>
      <c r="M338" s="80">
        <f t="shared" si="265"/>
        <v>0</v>
      </c>
      <c r="N338" s="80">
        <f t="shared" si="266"/>
        <v>0</v>
      </c>
      <c r="O338" s="80">
        <f t="shared" si="267"/>
        <v>0</v>
      </c>
      <c r="P338" s="80">
        <f t="shared" si="268"/>
        <v>0</v>
      </c>
      <c r="Q338" s="80">
        <f t="shared" ref="Q338:Q398" si="269">Q$321*$A324</f>
        <v>0</v>
      </c>
      <c r="R338" s="80">
        <f>R$321*$A323</f>
        <v>0</v>
      </c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  <c r="AN338" s="80"/>
      <c r="AO338" s="80"/>
      <c r="AP338" s="80"/>
      <c r="AQ338" s="80"/>
      <c r="AS338" s="72"/>
      <c r="AT338" s="78"/>
      <c r="AU338" s="72"/>
      <c r="AV338" s="72"/>
      <c r="AW338" s="72"/>
      <c r="AX338" s="72"/>
      <c r="AY338" s="72"/>
      <c r="AZ338" s="72"/>
      <c r="BA338" s="72"/>
      <c r="BB338" s="72"/>
      <c r="BC338" s="79"/>
      <c r="BD338" s="79"/>
      <c r="BE338" s="72"/>
      <c r="BF338" s="72"/>
      <c r="BG338" s="72"/>
      <c r="BH338" s="72"/>
      <c r="BI338" s="72"/>
      <c r="BJ338" s="72"/>
      <c r="BK338" s="72"/>
      <c r="BL338" s="72"/>
      <c r="BM338" s="72"/>
      <c r="BN338" s="72"/>
      <c r="BO338" s="72"/>
      <c r="BP338" s="72"/>
      <c r="BQ338" s="72"/>
      <c r="BR338" s="72"/>
      <c r="BS338" s="72"/>
      <c r="BT338" s="72"/>
      <c r="CA338" s="72">
        <f t="shared" si="252"/>
        <v>0</v>
      </c>
    </row>
    <row r="339" spans="1:79">
      <c r="A339" s="148">
        <f t="shared" si="253"/>
        <v>0</v>
      </c>
      <c r="B339" s="72">
        <f t="shared" si="254"/>
        <v>17</v>
      </c>
      <c r="C339" s="144">
        <f t="shared" si="255"/>
        <v>0</v>
      </c>
      <c r="D339" s="76">
        <f t="shared" si="256"/>
        <v>0</v>
      </c>
      <c r="E339" s="80">
        <f t="shared" si="257"/>
        <v>0</v>
      </c>
      <c r="F339" s="80">
        <f t="shared" si="258"/>
        <v>0</v>
      </c>
      <c r="G339" s="80">
        <f t="shared" si="259"/>
        <v>0</v>
      </c>
      <c r="H339" s="80">
        <f t="shared" si="260"/>
        <v>0</v>
      </c>
      <c r="I339" s="76">
        <f t="shared" si="261"/>
        <v>0</v>
      </c>
      <c r="J339" s="80">
        <f t="shared" si="262"/>
        <v>0</v>
      </c>
      <c r="K339" s="80">
        <f t="shared" si="263"/>
        <v>0</v>
      </c>
      <c r="L339" s="80">
        <f t="shared" si="264"/>
        <v>0</v>
      </c>
      <c r="M339" s="80">
        <f t="shared" si="265"/>
        <v>0</v>
      </c>
      <c r="N339" s="80">
        <f t="shared" si="266"/>
        <v>0</v>
      </c>
      <c r="O339" s="80">
        <f t="shared" si="267"/>
        <v>0</v>
      </c>
      <c r="P339" s="80">
        <f t="shared" si="268"/>
        <v>0</v>
      </c>
      <c r="Q339" s="80">
        <f t="shared" si="269"/>
        <v>0</v>
      </c>
      <c r="R339" s="80">
        <f t="shared" ref="R339:R398" si="270">R$321*$A324</f>
        <v>0</v>
      </c>
      <c r="S339" s="80">
        <f>S$321*$A323</f>
        <v>0</v>
      </c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  <c r="AN339" s="80"/>
      <c r="AO339" s="80"/>
      <c r="AP339" s="80"/>
      <c r="AQ339" s="80"/>
      <c r="AS339" s="72"/>
      <c r="AT339" s="78"/>
      <c r="AU339" s="72"/>
      <c r="AV339" s="72"/>
      <c r="AW339" s="72"/>
      <c r="AX339" s="72"/>
      <c r="AY339" s="72"/>
      <c r="AZ339" s="72"/>
      <c r="BA339" s="72"/>
      <c r="BB339" s="72"/>
      <c r="BC339" s="79"/>
      <c r="BD339" s="79"/>
      <c r="BE339" s="72"/>
      <c r="BF339" s="72"/>
      <c r="BG339" s="72"/>
      <c r="BH339" s="72"/>
      <c r="BI339" s="72"/>
      <c r="BJ339" s="72"/>
      <c r="BK339" s="72"/>
      <c r="BL339" s="72"/>
      <c r="BM339" s="72"/>
      <c r="BN339" s="72"/>
      <c r="BO339" s="72"/>
      <c r="BP339" s="72"/>
      <c r="BQ339" s="72"/>
      <c r="BR339" s="72"/>
      <c r="BS339" s="72"/>
      <c r="BT339" s="72"/>
      <c r="CA339" s="72">
        <f t="shared" si="252"/>
        <v>0</v>
      </c>
    </row>
    <row r="340" spans="1:79">
      <c r="A340" s="148">
        <f t="shared" si="253"/>
        <v>0</v>
      </c>
      <c r="B340" s="72">
        <f t="shared" si="254"/>
        <v>18</v>
      </c>
      <c r="C340" s="144">
        <f t="shared" si="255"/>
        <v>0</v>
      </c>
      <c r="D340" s="76">
        <f t="shared" si="256"/>
        <v>0</v>
      </c>
      <c r="E340" s="80">
        <f t="shared" si="257"/>
        <v>0</v>
      </c>
      <c r="F340" s="80">
        <f t="shared" si="258"/>
        <v>0</v>
      </c>
      <c r="G340" s="80">
        <f t="shared" si="259"/>
        <v>0</v>
      </c>
      <c r="H340" s="80">
        <f t="shared" si="260"/>
        <v>0</v>
      </c>
      <c r="I340" s="76">
        <f t="shared" si="261"/>
        <v>0</v>
      </c>
      <c r="J340" s="80">
        <f t="shared" si="262"/>
        <v>0</v>
      </c>
      <c r="K340" s="80">
        <f t="shared" si="263"/>
        <v>0</v>
      </c>
      <c r="L340" s="80">
        <f t="shared" si="264"/>
        <v>0</v>
      </c>
      <c r="M340" s="80">
        <f t="shared" si="265"/>
        <v>0</v>
      </c>
      <c r="N340" s="80">
        <f t="shared" si="266"/>
        <v>0</v>
      </c>
      <c r="O340" s="80">
        <f t="shared" si="267"/>
        <v>0</v>
      </c>
      <c r="P340" s="80">
        <f t="shared" si="268"/>
        <v>0</v>
      </c>
      <c r="Q340" s="80">
        <f t="shared" si="269"/>
        <v>0</v>
      </c>
      <c r="R340" s="80">
        <f t="shared" si="270"/>
        <v>0</v>
      </c>
      <c r="S340" s="80">
        <f t="shared" ref="S340:S398" si="271">S$321*$A324</f>
        <v>0</v>
      </c>
      <c r="T340" s="80">
        <f>T$321*$A323</f>
        <v>0</v>
      </c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  <c r="AN340" s="80"/>
      <c r="AO340" s="80"/>
      <c r="AP340" s="80"/>
      <c r="AQ340" s="80"/>
      <c r="AS340" s="72"/>
      <c r="AT340" s="78"/>
      <c r="AU340" s="72"/>
      <c r="AV340" s="72"/>
      <c r="AW340" s="72"/>
      <c r="AX340" s="72"/>
      <c r="AY340" s="72"/>
      <c r="AZ340" s="72"/>
      <c r="BA340" s="72"/>
      <c r="BB340" s="72"/>
      <c r="BC340" s="79"/>
      <c r="BD340" s="79"/>
      <c r="BE340" s="72"/>
      <c r="BF340" s="72"/>
      <c r="BG340" s="72"/>
      <c r="BH340" s="72"/>
      <c r="BI340" s="72"/>
      <c r="BJ340" s="72"/>
      <c r="BK340" s="72"/>
      <c r="BL340" s="72"/>
      <c r="BM340" s="72"/>
      <c r="BN340" s="72"/>
      <c r="BO340" s="72"/>
      <c r="BP340" s="72"/>
      <c r="BQ340" s="72"/>
      <c r="BR340" s="72"/>
      <c r="BS340" s="72"/>
      <c r="BT340" s="72"/>
      <c r="CA340" s="72">
        <f t="shared" si="252"/>
        <v>0</v>
      </c>
    </row>
    <row r="341" spans="1:79">
      <c r="A341" s="148">
        <f t="shared" si="253"/>
        <v>0</v>
      </c>
      <c r="B341" s="72">
        <f t="shared" si="254"/>
        <v>19</v>
      </c>
      <c r="C341" s="144">
        <f t="shared" si="255"/>
        <v>0</v>
      </c>
      <c r="D341" s="76">
        <f t="shared" si="256"/>
        <v>0</v>
      </c>
      <c r="E341" s="80">
        <f t="shared" si="257"/>
        <v>0</v>
      </c>
      <c r="F341" s="80">
        <f t="shared" si="258"/>
        <v>0</v>
      </c>
      <c r="G341" s="80">
        <f t="shared" si="259"/>
        <v>0</v>
      </c>
      <c r="H341" s="80">
        <f t="shared" si="260"/>
        <v>0</v>
      </c>
      <c r="I341" s="76">
        <f t="shared" si="261"/>
        <v>0</v>
      </c>
      <c r="J341" s="80">
        <f t="shared" si="262"/>
        <v>0</v>
      </c>
      <c r="K341" s="80">
        <f t="shared" si="263"/>
        <v>0</v>
      </c>
      <c r="L341" s="80">
        <f t="shared" si="264"/>
        <v>0</v>
      </c>
      <c r="M341" s="80">
        <f t="shared" si="265"/>
        <v>0</v>
      </c>
      <c r="N341" s="80">
        <f t="shared" si="266"/>
        <v>0</v>
      </c>
      <c r="O341" s="80">
        <f t="shared" si="267"/>
        <v>0</v>
      </c>
      <c r="P341" s="80">
        <f t="shared" si="268"/>
        <v>0</v>
      </c>
      <c r="Q341" s="80">
        <f t="shared" si="269"/>
        <v>0</v>
      </c>
      <c r="R341" s="80">
        <f t="shared" si="270"/>
        <v>0</v>
      </c>
      <c r="S341" s="80">
        <f t="shared" si="271"/>
        <v>0</v>
      </c>
      <c r="T341" s="80">
        <f t="shared" ref="T341:T398" si="272">T$321*$A324</f>
        <v>0</v>
      </c>
      <c r="U341" s="80">
        <f>U$321*$A323</f>
        <v>0</v>
      </c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  <c r="AN341" s="80"/>
      <c r="AO341" s="80"/>
      <c r="AP341" s="80"/>
      <c r="AQ341" s="80"/>
      <c r="AS341" s="72"/>
      <c r="AT341" s="78"/>
      <c r="AU341" s="72"/>
      <c r="AV341" s="72"/>
      <c r="AW341" s="72"/>
      <c r="AX341" s="72"/>
      <c r="AY341" s="72"/>
      <c r="AZ341" s="72"/>
      <c r="BA341" s="72"/>
      <c r="BB341" s="72"/>
      <c r="BC341" s="79"/>
      <c r="BD341" s="79"/>
      <c r="BE341" s="72"/>
      <c r="BF341" s="72"/>
      <c r="BG341" s="72"/>
      <c r="BH341" s="72"/>
      <c r="BI341" s="72"/>
      <c r="BJ341" s="72"/>
      <c r="BK341" s="72"/>
      <c r="BL341" s="72"/>
      <c r="BM341" s="72"/>
      <c r="BN341" s="72"/>
      <c r="BO341" s="72"/>
      <c r="BP341" s="72"/>
      <c r="BQ341" s="72"/>
      <c r="BR341" s="72"/>
      <c r="BS341" s="72"/>
      <c r="BT341" s="72"/>
      <c r="CA341" s="72">
        <f t="shared" si="252"/>
        <v>0</v>
      </c>
    </row>
    <row r="342" spans="1:79">
      <c r="A342" s="148">
        <f t="shared" si="253"/>
        <v>0</v>
      </c>
      <c r="B342" s="72">
        <f t="shared" si="254"/>
        <v>20</v>
      </c>
      <c r="C342" s="144">
        <f t="shared" si="255"/>
        <v>0</v>
      </c>
      <c r="D342" s="76">
        <f t="shared" si="256"/>
        <v>0</v>
      </c>
      <c r="E342" s="80">
        <f t="shared" si="257"/>
        <v>0</v>
      </c>
      <c r="F342" s="80">
        <f t="shared" si="258"/>
        <v>0</v>
      </c>
      <c r="G342" s="80">
        <f t="shared" si="259"/>
        <v>0</v>
      </c>
      <c r="H342" s="80">
        <f t="shared" si="260"/>
        <v>0</v>
      </c>
      <c r="I342" s="76">
        <f t="shared" si="261"/>
        <v>0</v>
      </c>
      <c r="J342" s="80">
        <f t="shared" si="262"/>
        <v>0</v>
      </c>
      <c r="K342" s="80">
        <f t="shared" si="263"/>
        <v>0</v>
      </c>
      <c r="L342" s="80">
        <f t="shared" si="264"/>
        <v>0</v>
      </c>
      <c r="M342" s="80">
        <f t="shared" si="265"/>
        <v>0</v>
      </c>
      <c r="N342" s="80">
        <f t="shared" si="266"/>
        <v>0</v>
      </c>
      <c r="O342" s="80">
        <f t="shared" si="267"/>
        <v>0</v>
      </c>
      <c r="P342" s="80">
        <f t="shared" si="268"/>
        <v>0</v>
      </c>
      <c r="Q342" s="80">
        <f t="shared" si="269"/>
        <v>0</v>
      </c>
      <c r="R342" s="80">
        <f t="shared" si="270"/>
        <v>0</v>
      </c>
      <c r="S342" s="80">
        <f t="shared" si="271"/>
        <v>0</v>
      </c>
      <c r="T342" s="80">
        <f t="shared" si="272"/>
        <v>0</v>
      </c>
      <c r="U342" s="80">
        <f t="shared" ref="U342:U398" si="273">U$321*$A324</f>
        <v>0</v>
      </c>
      <c r="V342" s="80">
        <f>V$321*$A323</f>
        <v>0</v>
      </c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  <c r="AN342" s="80"/>
      <c r="AO342" s="80"/>
      <c r="AP342" s="80"/>
      <c r="AQ342" s="80"/>
      <c r="AS342" s="72"/>
      <c r="AT342" s="78"/>
      <c r="AU342" s="72"/>
      <c r="AV342" s="72"/>
      <c r="AW342" s="72"/>
      <c r="AX342" s="72"/>
      <c r="AY342" s="72"/>
      <c r="AZ342" s="72"/>
      <c r="BA342" s="72"/>
      <c r="BB342" s="72"/>
      <c r="BC342" s="79"/>
      <c r="BD342" s="79"/>
      <c r="BE342" s="72"/>
      <c r="BF342" s="72"/>
      <c r="BG342" s="72"/>
      <c r="BH342" s="72"/>
      <c r="BI342" s="72"/>
      <c r="BJ342" s="72"/>
      <c r="BK342" s="72"/>
      <c r="BL342" s="72"/>
      <c r="BM342" s="72"/>
      <c r="BN342" s="72"/>
      <c r="BO342" s="72"/>
      <c r="BP342" s="72"/>
      <c r="BQ342" s="72"/>
      <c r="BR342" s="72"/>
      <c r="BS342" s="72"/>
      <c r="BT342" s="72"/>
      <c r="CA342" s="72">
        <f t="shared" si="252"/>
        <v>0</v>
      </c>
    </row>
    <row r="343" spans="1:79">
      <c r="A343" s="148">
        <f t="shared" si="253"/>
        <v>0</v>
      </c>
      <c r="B343" s="72">
        <f t="shared" si="254"/>
        <v>21</v>
      </c>
      <c r="C343" s="144">
        <f t="shared" si="255"/>
        <v>0</v>
      </c>
      <c r="D343" s="76">
        <f t="shared" si="256"/>
        <v>0</v>
      </c>
      <c r="E343" s="80">
        <f t="shared" si="257"/>
        <v>0</v>
      </c>
      <c r="F343" s="80">
        <f t="shared" si="258"/>
        <v>0</v>
      </c>
      <c r="G343" s="80">
        <f t="shared" si="259"/>
        <v>0</v>
      </c>
      <c r="H343" s="80">
        <f t="shared" si="260"/>
        <v>0</v>
      </c>
      <c r="I343" s="76">
        <f t="shared" si="261"/>
        <v>0</v>
      </c>
      <c r="J343" s="80">
        <f t="shared" si="262"/>
        <v>0</v>
      </c>
      <c r="K343" s="80">
        <f t="shared" si="263"/>
        <v>0</v>
      </c>
      <c r="L343" s="80">
        <f t="shared" si="264"/>
        <v>0</v>
      </c>
      <c r="M343" s="80">
        <f t="shared" si="265"/>
        <v>0</v>
      </c>
      <c r="N343" s="80">
        <f t="shared" si="266"/>
        <v>0</v>
      </c>
      <c r="O343" s="80">
        <f t="shared" si="267"/>
        <v>0</v>
      </c>
      <c r="P343" s="80">
        <f t="shared" si="268"/>
        <v>0</v>
      </c>
      <c r="Q343" s="80">
        <f t="shared" si="269"/>
        <v>0</v>
      </c>
      <c r="R343" s="80">
        <f t="shared" si="270"/>
        <v>0</v>
      </c>
      <c r="S343" s="80">
        <f t="shared" si="271"/>
        <v>0</v>
      </c>
      <c r="T343" s="80">
        <f t="shared" si="272"/>
        <v>0</v>
      </c>
      <c r="U343" s="80">
        <f t="shared" si="273"/>
        <v>0</v>
      </c>
      <c r="V343" s="80">
        <f t="shared" ref="V343:V398" si="274">V$321*$A324</f>
        <v>0</v>
      </c>
      <c r="W343" s="80">
        <f>W$321*$A323</f>
        <v>0</v>
      </c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  <c r="AN343" s="80"/>
      <c r="AO343" s="80"/>
      <c r="AP343" s="80"/>
      <c r="AQ343" s="80"/>
      <c r="AS343" s="72"/>
      <c r="AT343" s="78"/>
      <c r="AU343" s="72"/>
      <c r="AV343" s="72"/>
      <c r="AW343" s="72"/>
      <c r="AX343" s="72"/>
      <c r="AY343" s="72"/>
      <c r="AZ343" s="72"/>
      <c r="BA343" s="72"/>
      <c r="BB343" s="72"/>
      <c r="BC343" s="79"/>
      <c r="BD343" s="79"/>
      <c r="BE343" s="72"/>
      <c r="BF343" s="72"/>
      <c r="BG343" s="72"/>
      <c r="BH343" s="72"/>
      <c r="BI343" s="72"/>
      <c r="BJ343" s="72"/>
      <c r="BK343" s="72"/>
      <c r="BL343" s="72"/>
      <c r="BM343" s="72"/>
      <c r="BN343" s="72"/>
      <c r="BO343" s="72"/>
      <c r="BP343" s="72"/>
      <c r="BQ343" s="72"/>
      <c r="BR343" s="72"/>
      <c r="BS343" s="72"/>
      <c r="BT343" s="72"/>
      <c r="CA343" s="72">
        <f t="shared" si="252"/>
        <v>0</v>
      </c>
    </row>
    <row r="344" spans="1:79">
      <c r="A344" s="148">
        <f t="shared" si="253"/>
        <v>0</v>
      </c>
      <c r="B344" s="72">
        <f t="shared" si="254"/>
        <v>22</v>
      </c>
      <c r="C344" s="144">
        <f t="shared" si="255"/>
        <v>0</v>
      </c>
      <c r="D344" s="76">
        <f t="shared" si="256"/>
        <v>0</v>
      </c>
      <c r="E344" s="80">
        <f t="shared" si="257"/>
        <v>0</v>
      </c>
      <c r="F344" s="80">
        <f t="shared" si="258"/>
        <v>0</v>
      </c>
      <c r="G344" s="80">
        <f t="shared" si="259"/>
        <v>0</v>
      </c>
      <c r="H344" s="80">
        <f t="shared" si="260"/>
        <v>0</v>
      </c>
      <c r="I344" s="76">
        <f t="shared" si="261"/>
        <v>0</v>
      </c>
      <c r="J344" s="80">
        <f t="shared" si="262"/>
        <v>0</v>
      </c>
      <c r="K344" s="80">
        <f t="shared" si="263"/>
        <v>0</v>
      </c>
      <c r="L344" s="80">
        <f t="shared" si="264"/>
        <v>0</v>
      </c>
      <c r="M344" s="80">
        <f t="shared" si="265"/>
        <v>0</v>
      </c>
      <c r="N344" s="80">
        <f t="shared" si="266"/>
        <v>0</v>
      </c>
      <c r="O344" s="80">
        <f t="shared" si="267"/>
        <v>0</v>
      </c>
      <c r="P344" s="80">
        <f t="shared" si="268"/>
        <v>0</v>
      </c>
      <c r="Q344" s="80">
        <f t="shared" si="269"/>
        <v>0</v>
      </c>
      <c r="R344" s="80">
        <f t="shared" si="270"/>
        <v>0</v>
      </c>
      <c r="S344" s="80">
        <f t="shared" si="271"/>
        <v>0</v>
      </c>
      <c r="T344" s="80">
        <f t="shared" si="272"/>
        <v>0</v>
      </c>
      <c r="U344" s="80">
        <f t="shared" si="273"/>
        <v>0</v>
      </c>
      <c r="V344" s="80">
        <f t="shared" si="274"/>
        <v>0</v>
      </c>
      <c r="W344" s="80">
        <f t="shared" ref="W344:W398" si="275">W$321*$A324</f>
        <v>0</v>
      </c>
      <c r="X344" s="80">
        <f>X$321*$A323</f>
        <v>0</v>
      </c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  <c r="AN344" s="80"/>
      <c r="AO344" s="80"/>
      <c r="AP344" s="80"/>
      <c r="AQ344" s="80"/>
      <c r="AS344" s="72"/>
      <c r="AT344" s="78"/>
      <c r="AU344" s="72"/>
      <c r="AV344" s="72"/>
      <c r="AW344" s="72"/>
      <c r="AX344" s="72"/>
      <c r="AY344" s="72"/>
      <c r="AZ344" s="72"/>
      <c r="BA344" s="72"/>
      <c r="BB344" s="72"/>
      <c r="BC344" s="79"/>
      <c r="BD344" s="79"/>
      <c r="BE344" s="72"/>
      <c r="BF344" s="72"/>
      <c r="BG344" s="72"/>
      <c r="BH344" s="72"/>
      <c r="BI344" s="72"/>
      <c r="BJ344" s="72"/>
      <c r="BK344" s="72"/>
      <c r="BL344" s="72"/>
      <c r="BM344" s="72"/>
      <c r="BN344" s="72"/>
      <c r="BO344" s="72"/>
      <c r="BP344" s="72"/>
      <c r="BQ344" s="72"/>
      <c r="BR344" s="72"/>
      <c r="BS344" s="72"/>
      <c r="BT344" s="72"/>
      <c r="CA344" s="72">
        <f t="shared" si="252"/>
        <v>0</v>
      </c>
    </row>
    <row r="345" spans="1:79">
      <c r="A345" s="148">
        <f t="shared" si="253"/>
        <v>0</v>
      </c>
      <c r="B345" s="72">
        <f t="shared" si="254"/>
        <v>23</v>
      </c>
      <c r="C345" s="144">
        <f t="shared" si="255"/>
        <v>0</v>
      </c>
      <c r="D345" s="76">
        <f t="shared" si="256"/>
        <v>0</v>
      </c>
      <c r="E345" s="80">
        <f t="shared" si="257"/>
        <v>0</v>
      </c>
      <c r="F345" s="80">
        <f t="shared" si="258"/>
        <v>0</v>
      </c>
      <c r="G345" s="80">
        <f t="shared" si="259"/>
        <v>0</v>
      </c>
      <c r="H345" s="80">
        <f t="shared" si="260"/>
        <v>0</v>
      </c>
      <c r="I345" s="76">
        <f t="shared" si="261"/>
        <v>0</v>
      </c>
      <c r="J345" s="80">
        <f t="shared" si="262"/>
        <v>0</v>
      </c>
      <c r="K345" s="80">
        <f t="shared" si="263"/>
        <v>0</v>
      </c>
      <c r="L345" s="80">
        <f t="shared" si="264"/>
        <v>0</v>
      </c>
      <c r="M345" s="80">
        <f t="shared" si="265"/>
        <v>0</v>
      </c>
      <c r="N345" s="80">
        <f t="shared" si="266"/>
        <v>0</v>
      </c>
      <c r="O345" s="80">
        <f t="shared" si="267"/>
        <v>0</v>
      </c>
      <c r="P345" s="80">
        <f t="shared" si="268"/>
        <v>0</v>
      </c>
      <c r="Q345" s="80">
        <f t="shared" si="269"/>
        <v>0</v>
      </c>
      <c r="R345" s="80">
        <f t="shared" si="270"/>
        <v>0</v>
      </c>
      <c r="S345" s="80">
        <f t="shared" si="271"/>
        <v>0</v>
      </c>
      <c r="T345" s="80">
        <f t="shared" si="272"/>
        <v>0</v>
      </c>
      <c r="U345" s="80">
        <f t="shared" si="273"/>
        <v>0</v>
      </c>
      <c r="V345" s="80">
        <f t="shared" si="274"/>
        <v>0</v>
      </c>
      <c r="W345" s="80">
        <f t="shared" si="275"/>
        <v>0</v>
      </c>
      <c r="X345" s="80">
        <f t="shared" ref="X345:X398" si="276">X$321*$A324</f>
        <v>0</v>
      </c>
      <c r="Y345" s="80">
        <f>Y$321*$A323</f>
        <v>0</v>
      </c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  <c r="AN345" s="80"/>
      <c r="AO345" s="80"/>
      <c r="AP345" s="80"/>
      <c r="AQ345" s="80"/>
      <c r="AS345" s="72"/>
      <c r="AT345" s="78"/>
      <c r="AU345" s="72"/>
      <c r="AV345" s="72"/>
      <c r="AW345" s="72"/>
      <c r="AX345" s="72"/>
      <c r="AY345" s="72"/>
      <c r="AZ345" s="72"/>
      <c r="BA345" s="72"/>
      <c r="BB345" s="72"/>
      <c r="BC345" s="79"/>
      <c r="BD345" s="79"/>
      <c r="BE345" s="72"/>
      <c r="BF345" s="72"/>
      <c r="BG345" s="72"/>
      <c r="BH345" s="72"/>
      <c r="BI345" s="72"/>
      <c r="BJ345" s="72"/>
      <c r="BK345" s="72"/>
      <c r="BL345" s="72"/>
      <c r="BM345" s="72"/>
      <c r="BN345" s="72"/>
      <c r="BO345" s="72"/>
      <c r="BP345" s="72"/>
      <c r="BQ345" s="72"/>
      <c r="BR345" s="72"/>
      <c r="BS345" s="72"/>
      <c r="BT345" s="72"/>
      <c r="CA345" s="72">
        <f t="shared" si="252"/>
        <v>0</v>
      </c>
    </row>
    <row r="346" spans="1:79">
      <c r="A346" s="148">
        <f t="shared" si="253"/>
        <v>0</v>
      </c>
      <c r="B346" s="72">
        <f t="shared" si="254"/>
        <v>24</v>
      </c>
      <c r="C346" s="144">
        <f t="shared" si="255"/>
        <v>0</v>
      </c>
      <c r="D346" s="76">
        <f t="shared" si="256"/>
        <v>0</v>
      </c>
      <c r="E346" s="80">
        <f t="shared" si="257"/>
        <v>0</v>
      </c>
      <c r="F346" s="80">
        <f t="shared" si="258"/>
        <v>0</v>
      </c>
      <c r="G346" s="80">
        <f t="shared" si="259"/>
        <v>0</v>
      </c>
      <c r="H346" s="80">
        <f t="shared" si="260"/>
        <v>0</v>
      </c>
      <c r="I346" s="76">
        <f t="shared" si="261"/>
        <v>0</v>
      </c>
      <c r="J346" s="80">
        <f t="shared" si="262"/>
        <v>0</v>
      </c>
      <c r="K346" s="80">
        <f t="shared" si="263"/>
        <v>0</v>
      </c>
      <c r="L346" s="80">
        <f t="shared" si="264"/>
        <v>0</v>
      </c>
      <c r="M346" s="80">
        <f t="shared" si="265"/>
        <v>0</v>
      </c>
      <c r="N346" s="80">
        <f t="shared" si="266"/>
        <v>0</v>
      </c>
      <c r="O346" s="80">
        <f t="shared" si="267"/>
        <v>0</v>
      </c>
      <c r="P346" s="80">
        <f t="shared" si="268"/>
        <v>0</v>
      </c>
      <c r="Q346" s="80">
        <f t="shared" si="269"/>
        <v>0</v>
      </c>
      <c r="R346" s="80">
        <f t="shared" si="270"/>
        <v>0</v>
      </c>
      <c r="S346" s="80">
        <f t="shared" si="271"/>
        <v>0</v>
      </c>
      <c r="T346" s="80">
        <f t="shared" si="272"/>
        <v>0</v>
      </c>
      <c r="U346" s="80">
        <f t="shared" si="273"/>
        <v>0</v>
      </c>
      <c r="V346" s="80">
        <f t="shared" si="274"/>
        <v>0</v>
      </c>
      <c r="W346" s="80">
        <f t="shared" si="275"/>
        <v>0</v>
      </c>
      <c r="X346" s="80">
        <f t="shared" si="276"/>
        <v>0</v>
      </c>
      <c r="Y346" s="80">
        <f t="shared" ref="Y346:Y398" si="277">Y$321*$A324</f>
        <v>0</v>
      </c>
      <c r="Z346" s="80">
        <f>Z$321*$A323</f>
        <v>0</v>
      </c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  <c r="AK346" s="80"/>
      <c r="AL346" s="80"/>
      <c r="AM346" s="80"/>
      <c r="AN346" s="80"/>
      <c r="AO346" s="80"/>
      <c r="AP346" s="80"/>
      <c r="AQ346" s="80"/>
      <c r="AS346" s="72"/>
      <c r="AT346" s="78"/>
      <c r="AU346" s="72"/>
      <c r="AV346" s="72"/>
      <c r="AW346" s="72"/>
      <c r="AX346" s="72"/>
      <c r="AY346" s="72"/>
      <c r="AZ346" s="72"/>
      <c r="BA346" s="72"/>
      <c r="BB346" s="72"/>
      <c r="BC346" s="79"/>
      <c r="BD346" s="79"/>
      <c r="BE346" s="72"/>
      <c r="BF346" s="72"/>
      <c r="BG346" s="72"/>
      <c r="BH346" s="72"/>
      <c r="BI346" s="72"/>
      <c r="BJ346" s="72"/>
      <c r="BK346" s="72"/>
      <c r="BL346" s="72"/>
      <c r="BM346" s="72"/>
      <c r="BN346" s="72"/>
      <c r="BO346" s="72"/>
      <c r="BP346" s="72"/>
      <c r="BQ346" s="72"/>
      <c r="BR346" s="72"/>
      <c r="BS346" s="72"/>
      <c r="BT346" s="72"/>
      <c r="CA346" s="72">
        <f t="shared" si="252"/>
        <v>0</v>
      </c>
    </row>
    <row r="347" spans="1:79">
      <c r="A347" s="148">
        <f t="shared" si="253"/>
        <v>0</v>
      </c>
      <c r="B347" s="72">
        <f t="shared" si="254"/>
        <v>25</v>
      </c>
      <c r="C347" s="144">
        <f t="shared" si="255"/>
        <v>0</v>
      </c>
      <c r="D347" s="76">
        <f t="shared" si="256"/>
        <v>0</v>
      </c>
      <c r="E347" s="80">
        <f t="shared" si="257"/>
        <v>0</v>
      </c>
      <c r="F347" s="80">
        <f t="shared" si="258"/>
        <v>0</v>
      </c>
      <c r="G347" s="80">
        <f t="shared" si="259"/>
        <v>0</v>
      </c>
      <c r="H347" s="80">
        <f t="shared" si="260"/>
        <v>0</v>
      </c>
      <c r="I347" s="76">
        <f t="shared" si="261"/>
        <v>0</v>
      </c>
      <c r="J347" s="80">
        <f t="shared" si="262"/>
        <v>0</v>
      </c>
      <c r="K347" s="80">
        <f t="shared" si="263"/>
        <v>0</v>
      </c>
      <c r="L347" s="80">
        <f t="shared" si="264"/>
        <v>0</v>
      </c>
      <c r="M347" s="80">
        <f t="shared" si="265"/>
        <v>0</v>
      </c>
      <c r="N347" s="80">
        <f t="shared" si="266"/>
        <v>0</v>
      </c>
      <c r="O347" s="80">
        <f t="shared" si="267"/>
        <v>0</v>
      </c>
      <c r="P347" s="80">
        <f t="shared" si="268"/>
        <v>0</v>
      </c>
      <c r="Q347" s="80">
        <f t="shared" si="269"/>
        <v>0</v>
      </c>
      <c r="R347" s="80">
        <f t="shared" si="270"/>
        <v>0</v>
      </c>
      <c r="S347" s="80">
        <f t="shared" si="271"/>
        <v>0</v>
      </c>
      <c r="T347" s="80">
        <f t="shared" si="272"/>
        <v>0</v>
      </c>
      <c r="U347" s="80">
        <f t="shared" si="273"/>
        <v>0</v>
      </c>
      <c r="V347" s="80">
        <f t="shared" si="274"/>
        <v>0</v>
      </c>
      <c r="W347" s="80">
        <f t="shared" si="275"/>
        <v>0</v>
      </c>
      <c r="X347" s="80">
        <f t="shared" si="276"/>
        <v>0</v>
      </c>
      <c r="Y347" s="80">
        <f t="shared" si="277"/>
        <v>0</v>
      </c>
      <c r="Z347" s="80">
        <f t="shared" ref="Z347:Z398" si="278">Z$321*$A324</f>
        <v>0</v>
      </c>
      <c r="AA347" s="80">
        <f>AA$321*$A323</f>
        <v>0</v>
      </c>
      <c r="AB347" s="80"/>
      <c r="AC347" s="80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  <c r="AN347" s="80"/>
      <c r="AO347" s="80"/>
      <c r="AP347" s="80"/>
      <c r="AQ347" s="80"/>
      <c r="AS347" s="72"/>
      <c r="AT347" s="78"/>
      <c r="AU347" s="72"/>
      <c r="AV347" s="72"/>
      <c r="AW347" s="72"/>
      <c r="AX347" s="72"/>
      <c r="AY347" s="72"/>
      <c r="AZ347" s="72"/>
      <c r="BA347" s="72"/>
      <c r="BB347" s="72"/>
      <c r="BC347" s="79"/>
      <c r="BD347" s="79"/>
      <c r="BE347" s="72"/>
      <c r="BF347" s="72"/>
      <c r="BG347" s="72"/>
      <c r="BH347" s="72"/>
      <c r="BI347" s="72"/>
      <c r="BJ347" s="72"/>
      <c r="BK347" s="72"/>
      <c r="BL347" s="72"/>
      <c r="BM347" s="72"/>
      <c r="BN347" s="72"/>
      <c r="BO347" s="72"/>
      <c r="BP347" s="72"/>
      <c r="BQ347" s="72"/>
      <c r="BR347" s="72"/>
      <c r="BS347" s="72"/>
      <c r="BT347" s="72"/>
      <c r="CA347" s="72">
        <f t="shared" si="252"/>
        <v>0</v>
      </c>
    </row>
    <row r="348" spans="1:79">
      <c r="A348" s="148">
        <f t="shared" si="253"/>
        <v>0</v>
      </c>
      <c r="B348" s="72">
        <f t="shared" si="254"/>
        <v>26</v>
      </c>
      <c r="C348" s="144">
        <f t="shared" si="255"/>
        <v>0</v>
      </c>
      <c r="D348" s="76">
        <f t="shared" si="256"/>
        <v>0</v>
      </c>
      <c r="E348" s="80">
        <f t="shared" si="257"/>
        <v>0</v>
      </c>
      <c r="F348" s="80">
        <f t="shared" si="258"/>
        <v>0</v>
      </c>
      <c r="G348" s="80">
        <f t="shared" si="259"/>
        <v>0</v>
      </c>
      <c r="H348" s="80">
        <f t="shared" si="260"/>
        <v>0</v>
      </c>
      <c r="I348" s="76">
        <f t="shared" si="261"/>
        <v>0</v>
      </c>
      <c r="J348" s="80">
        <f t="shared" si="262"/>
        <v>0</v>
      </c>
      <c r="K348" s="80">
        <f t="shared" si="263"/>
        <v>0</v>
      </c>
      <c r="L348" s="80">
        <f t="shared" si="264"/>
        <v>0</v>
      </c>
      <c r="M348" s="80">
        <f t="shared" si="265"/>
        <v>0</v>
      </c>
      <c r="N348" s="80">
        <f t="shared" si="266"/>
        <v>0</v>
      </c>
      <c r="O348" s="80">
        <f t="shared" si="267"/>
        <v>0</v>
      </c>
      <c r="P348" s="80">
        <f t="shared" si="268"/>
        <v>0</v>
      </c>
      <c r="Q348" s="80">
        <f t="shared" si="269"/>
        <v>0</v>
      </c>
      <c r="R348" s="80">
        <f t="shared" si="270"/>
        <v>0</v>
      </c>
      <c r="S348" s="80">
        <f t="shared" si="271"/>
        <v>0</v>
      </c>
      <c r="T348" s="80">
        <f t="shared" si="272"/>
        <v>0</v>
      </c>
      <c r="U348" s="80">
        <f t="shared" si="273"/>
        <v>0</v>
      </c>
      <c r="V348" s="80">
        <f t="shared" si="274"/>
        <v>0</v>
      </c>
      <c r="W348" s="80">
        <f t="shared" si="275"/>
        <v>0</v>
      </c>
      <c r="X348" s="80">
        <f t="shared" si="276"/>
        <v>0</v>
      </c>
      <c r="Y348" s="80">
        <f t="shared" si="277"/>
        <v>0</v>
      </c>
      <c r="Z348" s="80">
        <f t="shared" si="278"/>
        <v>0</v>
      </c>
      <c r="AA348" s="80">
        <f t="shared" ref="AA348:AA398" si="279">AA$321*$A324</f>
        <v>0</v>
      </c>
      <c r="AB348" s="80">
        <f>AB$321*$A323</f>
        <v>0</v>
      </c>
      <c r="AC348" s="80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  <c r="AN348" s="80"/>
      <c r="AO348" s="80"/>
      <c r="AP348" s="80"/>
      <c r="AQ348" s="80"/>
      <c r="AS348" s="72"/>
      <c r="AT348" s="78"/>
      <c r="AU348" s="72"/>
      <c r="AV348" s="72"/>
      <c r="AW348" s="72"/>
      <c r="AX348" s="72"/>
      <c r="AY348" s="72"/>
      <c r="AZ348" s="72"/>
      <c r="BA348" s="72"/>
      <c r="BB348" s="72"/>
      <c r="BC348" s="79"/>
      <c r="BD348" s="79"/>
      <c r="BE348" s="72"/>
      <c r="BF348" s="72"/>
      <c r="BG348" s="72"/>
      <c r="BH348" s="72"/>
      <c r="BI348" s="72"/>
      <c r="BJ348" s="72"/>
      <c r="BK348" s="72"/>
      <c r="BL348" s="72"/>
      <c r="BM348" s="72"/>
      <c r="BN348" s="72"/>
      <c r="BO348" s="72"/>
      <c r="BP348" s="72"/>
      <c r="BQ348" s="72"/>
      <c r="BR348" s="72"/>
      <c r="BS348" s="72"/>
      <c r="BT348" s="72"/>
      <c r="CA348" s="72">
        <f t="shared" si="252"/>
        <v>0</v>
      </c>
    </row>
    <row r="349" spans="1:79">
      <c r="A349" s="148">
        <f t="shared" si="253"/>
        <v>0</v>
      </c>
      <c r="B349" s="72">
        <f t="shared" si="254"/>
        <v>27</v>
      </c>
      <c r="C349" s="144">
        <f t="shared" si="255"/>
        <v>0</v>
      </c>
      <c r="D349" s="76">
        <f t="shared" si="256"/>
        <v>0</v>
      </c>
      <c r="E349" s="80">
        <f t="shared" si="257"/>
        <v>0</v>
      </c>
      <c r="F349" s="80">
        <f t="shared" si="258"/>
        <v>0</v>
      </c>
      <c r="G349" s="80">
        <f t="shared" si="259"/>
        <v>0</v>
      </c>
      <c r="H349" s="80">
        <f t="shared" si="260"/>
        <v>0</v>
      </c>
      <c r="I349" s="76">
        <f t="shared" si="261"/>
        <v>0</v>
      </c>
      <c r="J349" s="80">
        <f t="shared" si="262"/>
        <v>0</v>
      </c>
      <c r="K349" s="80">
        <f t="shared" si="263"/>
        <v>0</v>
      </c>
      <c r="L349" s="80">
        <f t="shared" si="264"/>
        <v>0</v>
      </c>
      <c r="M349" s="80">
        <f t="shared" si="265"/>
        <v>0</v>
      </c>
      <c r="N349" s="80">
        <f t="shared" si="266"/>
        <v>0</v>
      </c>
      <c r="O349" s="80">
        <f t="shared" si="267"/>
        <v>0</v>
      </c>
      <c r="P349" s="80">
        <f t="shared" si="268"/>
        <v>0</v>
      </c>
      <c r="Q349" s="80">
        <f t="shared" si="269"/>
        <v>0</v>
      </c>
      <c r="R349" s="80">
        <f t="shared" si="270"/>
        <v>0</v>
      </c>
      <c r="S349" s="80">
        <f t="shared" si="271"/>
        <v>0</v>
      </c>
      <c r="T349" s="80">
        <f t="shared" si="272"/>
        <v>0</v>
      </c>
      <c r="U349" s="80">
        <f t="shared" si="273"/>
        <v>0</v>
      </c>
      <c r="V349" s="80">
        <f t="shared" si="274"/>
        <v>0</v>
      </c>
      <c r="W349" s="80">
        <f t="shared" si="275"/>
        <v>0</v>
      </c>
      <c r="X349" s="80">
        <f t="shared" si="276"/>
        <v>0</v>
      </c>
      <c r="Y349" s="80">
        <f t="shared" si="277"/>
        <v>0</v>
      </c>
      <c r="Z349" s="80">
        <f t="shared" si="278"/>
        <v>0</v>
      </c>
      <c r="AA349" s="80">
        <f t="shared" si="279"/>
        <v>0</v>
      </c>
      <c r="AB349" s="80">
        <f t="shared" ref="AB349:AB398" si="280">AB$321*$A324</f>
        <v>0</v>
      </c>
      <c r="AC349" s="80">
        <f>AC$321*$A323</f>
        <v>0</v>
      </c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  <c r="AN349" s="80"/>
      <c r="AO349" s="80"/>
      <c r="AP349" s="80"/>
      <c r="AQ349" s="80"/>
      <c r="AS349" s="72"/>
      <c r="AT349" s="78"/>
      <c r="AU349" s="72"/>
      <c r="AV349" s="72"/>
      <c r="AW349" s="72"/>
      <c r="AX349" s="72"/>
      <c r="AY349" s="72"/>
      <c r="AZ349" s="72"/>
      <c r="BA349" s="72"/>
      <c r="BB349" s="72"/>
      <c r="BC349" s="79"/>
      <c r="BD349" s="79"/>
      <c r="BE349" s="72"/>
      <c r="BF349" s="72"/>
      <c r="BG349" s="72"/>
      <c r="BH349" s="72"/>
      <c r="BI349" s="72"/>
      <c r="BJ349" s="72"/>
      <c r="BK349" s="72"/>
      <c r="BL349" s="72"/>
      <c r="BM349" s="72"/>
      <c r="BN349" s="72"/>
      <c r="BO349" s="72"/>
      <c r="BP349" s="72"/>
      <c r="BQ349" s="72"/>
      <c r="BR349" s="72"/>
      <c r="BS349" s="72"/>
      <c r="BT349" s="72"/>
      <c r="CA349" s="72">
        <f t="shared" si="252"/>
        <v>0</v>
      </c>
    </row>
    <row r="350" spans="1:79">
      <c r="A350" s="148">
        <f t="shared" si="253"/>
        <v>0</v>
      </c>
      <c r="B350" s="72">
        <f t="shared" si="254"/>
        <v>28</v>
      </c>
      <c r="C350" s="144">
        <f t="shared" si="255"/>
        <v>0</v>
      </c>
      <c r="D350" s="76">
        <f t="shared" si="256"/>
        <v>0</v>
      </c>
      <c r="E350" s="80">
        <f t="shared" si="257"/>
        <v>0</v>
      </c>
      <c r="F350" s="80">
        <f t="shared" si="258"/>
        <v>0</v>
      </c>
      <c r="G350" s="80">
        <f t="shared" si="259"/>
        <v>0</v>
      </c>
      <c r="H350" s="80">
        <f t="shared" si="260"/>
        <v>0</v>
      </c>
      <c r="I350" s="76">
        <f t="shared" si="261"/>
        <v>0</v>
      </c>
      <c r="J350" s="80">
        <f t="shared" si="262"/>
        <v>0</v>
      </c>
      <c r="K350" s="80">
        <f t="shared" si="263"/>
        <v>0</v>
      </c>
      <c r="L350" s="80">
        <f t="shared" si="264"/>
        <v>0</v>
      </c>
      <c r="M350" s="80">
        <f t="shared" si="265"/>
        <v>0</v>
      </c>
      <c r="N350" s="80">
        <f t="shared" si="266"/>
        <v>0</v>
      </c>
      <c r="O350" s="80">
        <f t="shared" si="267"/>
        <v>0</v>
      </c>
      <c r="P350" s="80">
        <f t="shared" si="268"/>
        <v>0</v>
      </c>
      <c r="Q350" s="80">
        <f t="shared" si="269"/>
        <v>0</v>
      </c>
      <c r="R350" s="80">
        <f t="shared" si="270"/>
        <v>0</v>
      </c>
      <c r="S350" s="80">
        <f t="shared" si="271"/>
        <v>0</v>
      </c>
      <c r="T350" s="80">
        <f t="shared" si="272"/>
        <v>0</v>
      </c>
      <c r="U350" s="80">
        <f t="shared" si="273"/>
        <v>0</v>
      </c>
      <c r="V350" s="80">
        <f t="shared" si="274"/>
        <v>0</v>
      </c>
      <c r="W350" s="80">
        <f t="shared" si="275"/>
        <v>0</v>
      </c>
      <c r="X350" s="80">
        <f t="shared" si="276"/>
        <v>0</v>
      </c>
      <c r="Y350" s="80">
        <f t="shared" si="277"/>
        <v>0</v>
      </c>
      <c r="Z350" s="80">
        <f t="shared" si="278"/>
        <v>0</v>
      </c>
      <c r="AA350" s="80">
        <f t="shared" si="279"/>
        <v>0</v>
      </c>
      <c r="AB350" s="80">
        <f t="shared" si="280"/>
        <v>0</v>
      </c>
      <c r="AC350" s="80">
        <f t="shared" ref="AC350:AC398" si="281">AC$321*$A324</f>
        <v>0</v>
      </c>
      <c r="AD350" s="80">
        <f>AD$321*$A323</f>
        <v>0</v>
      </c>
      <c r="AE350" s="80"/>
      <c r="AF350" s="80"/>
      <c r="AG350" s="80"/>
      <c r="AH350" s="80"/>
      <c r="AI350" s="80"/>
      <c r="AJ350" s="80"/>
      <c r="AK350" s="80"/>
      <c r="AL350" s="80"/>
      <c r="AM350" s="80"/>
      <c r="AN350" s="80"/>
      <c r="AO350" s="80"/>
      <c r="AP350" s="80"/>
      <c r="AQ350" s="80"/>
      <c r="AS350" s="72"/>
      <c r="AT350" s="78"/>
      <c r="AU350" s="72"/>
      <c r="AV350" s="72"/>
      <c r="AW350" s="72"/>
      <c r="AX350" s="72"/>
      <c r="AY350" s="72"/>
      <c r="AZ350" s="72"/>
      <c r="BA350" s="72"/>
      <c r="BB350" s="72"/>
      <c r="BC350" s="79"/>
      <c r="BD350" s="79"/>
      <c r="BE350" s="72"/>
      <c r="BF350" s="72"/>
      <c r="BG350" s="72"/>
      <c r="BH350" s="72"/>
      <c r="BI350" s="72"/>
      <c r="BJ350" s="72"/>
      <c r="BK350" s="72"/>
      <c r="BL350" s="72"/>
      <c r="BM350" s="72"/>
      <c r="BN350" s="72"/>
      <c r="BO350" s="72"/>
      <c r="BP350" s="72"/>
      <c r="BQ350" s="72"/>
      <c r="BR350" s="72"/>
      <c r="BS350" s="72"/>
      <c r="BT350" s="72"/>
      <c r="CA350" s="72">
        <f t="shared" si="252"/>
        <v>0</v>
      </c>
    </row>
    <row r="351" spans="1:79">
      <c r="A351" s="148">
        <f t="shared" si="253"/>
        <v>0</v>
      </c>
      <c r="B351" s="72">
        <f t="shared" si="254"/>
        <v>29</v>
      </c>
      <c r="C351" s="144">
        <f t="shared" si="255"/>
        <v>0</v>
      </c>
      <c r="D351" s="76">
        <f t="shared" si="256"/>
        <v>0</v>
      </c>
      <c r="E351" s="80">
        <f t="shared" si="257"/>
        <v>0</v>
      </c>
      <c r="F351" s="80">
        <f t="shared" si="258"/>
        <v>0</v>
      </c>
      <c r="G351" s="80">
        <f t="shared" si="259"/>
        <v>0</v>
      </c>
      <c r="H351" s="80">
        <f t="shared" si="260"/>
        <v>0</v>
      </c>
      <c r="I351" s="76">
        <f t="shared" si="261"/>
        <v>0</v>
      </c>
      <c r="J351" s="80">
        <f t="shared" si="262"/>
        <v>0</v>
      </c>
      <c r="K351" s="80">
        <f t="shared" si="263"/>
        <v>0</v>
      </c>
      <c r="L351" s="80">
        <f t="shared" si="264"/>
        <v>0</v>
      </c>
      <c r="M351" s="80">
        <f t="shared" si="265"/>
        <v>0</v>
      </c>
      <c r="N351" s="80">
        <f t="shared" si="266"/>
        <v>0</v>
      </c>
      <c r="O351" s="80">
        <f t="shared" si="267"/>
        <v>0</v>
      </c>
      <c r="P351" s="80">
        <f t="shared" si="268"/>
        <v>0</v>
      </c>
      <c r="Q351" s="80">
        <f t="shared" si="269"/>
        <v>0</v>
      </c>
      <c r="R351" s="80">
        <f t="shared" si="270"/>
        <v>0</v>
      </c>
      <c r="S351" s="80">
        <f t="shared" si="271"/>
        <v>0</v>
      </c>
      <c r="T351" s="80">
        <f t="shared" si="272"/>
        <v>0</v>
      </c>
      <c r="U351" s="80">
        <f t="shared" si="273"/>
        <v>0</v>
      </c>
      <c r="V351" s="80">
        <f t="shared" si="274"/>
        <v>0</v>
      </c>
      <c r="W351" s="80">
        <f t="shared" si="275"/>
        <v>0</v>
      </c>
      <c r="X351" s="80">
        <f t="shared" si="276"/>
        <v>0</v>
      </c>
      <c r="Y351" s="80">
        <f t="shared" si="277"/>
        <v>0</v>
      </c>
      <c r="Z351" s="80">
        <f t="shared" si="278"/>
        <v>0</v>
      </c>
      <c r="AA351" s="80">
        <f t="shared" si="279"/>
        <v>0</v>
      </c>
      <c r="AB351" s="80">
        <f t="shared" si="280"/>
        <v>0</v>
      </c>
      <c r="AC351" s="80">
        <f t="shared" si="281"/>
        <v>0</v>
      </c>
      <c r="AD351" s="80">
        <f t="shared" ref="AD351:AD398" si="282">AD$321*$A324</f>
        <v>0</v>
      </c>
      <c r="AE351" s="80">
        <f>AE$321*$A323</f>
        <v>0</v>
      </c>
      <c r="AF351" s="80"/>
      <c r="AG351" s="80"/>
      <c r="AH351" s="80"/>
      <c r="AI351" s="80"/>
      <c r="AJ351" s="80"/>
      <c r="AK351" s="80"/>
      <c r="AL351" s="80"/>
      <c r="AM351" s="80"/>
      <c r="AN351" s="80"/>
      <c r="AO351" s="80"/>
      <c r="AP351" s="80"/>
      <c r="AQ351" s="80"/>
      <c r="AS351" s="72"/>
      <c r="AT351" s="78"/>
      <c r="AU351" s="72"/>
      <c r="AV351" s="72"/>
      <c r="AW351" s="72"/>
      <c r="AX351" s="72"/>
      <c r="AY351" s="72"/>
      <c r="AZ351" s="72"/>
      <c r="BA351" s="72"/>
      <c r="BB351" s="72"/>
      <c r="BC351" s="79"/>
      <c r="BD351" s="79"/>
      <c r="BE351" s="72"/>
      <c r="BF351" s="72"/>
      <c r="BG351" s="72"/>
      <c r="BH351" s="72"/>
      <c r="BI351" s="72"/>
      <c r="BJ351" s="72"/>
      <c r="BK351" s="72"/>
      <c r="BL351" s="72"/>
      <c r="BM351" s="72"/>
      <c r="BN351" s="72"/>
      <c r="BO351" s="72"/>
      <c r="BP351" s="72"/>
      <c r="BQ351" s="72"/>
      <c r="BR351" s="72"/>
      <c r="BS351" s="72"/>
      <c r="BT351" s="72"/>
      <c r="CA351" s="72">
        <f t="shared" si="252"/>
        <v>0</v>
      </c>
    </row>
    <row r="352" spans="1:79">
      <c r="A352" s="148">
        <f t="shared" si="253"/>
        <v>0</v>
      </c>
      <c r="B352" s="72">
        <f t="shared" si="254"/>
        <v>30</v>
      </c>
      <c r="C352" s="144">
        <f t="shared" si="255"/>
        <v>0</v>
      </c>
      <c r="D352" s="76">
        <f t="shared" si="256"/>
        <v>0</v>
      </c>
      <c r="E352" s="80">
        <f t="shared" si="257"/>
        <v>0</v>
      </c>
      <c r="F352" s="80">
        <f t="shared" si="258"/>
        <v>0</v>
      </c>
      <c r="G352" s="80">
        <f t="shared" si="259"/>
        <v>0</v>
      </c>
      <c r="H352" s="80">
        <f t="shared" si="260"/>
        <v>0</v>
      </c>
      <c r="I352" s="76">
        <f t="shared" si="261"/>
        <v>0</v>
      </c>
      <c r="J352" s="80">
        <f t="shared" si="262"/>
        <v>0</v>
      </c>
      <c r="K352" s="80">
        <f t="shared" si="263"/>
        <v>0</v>
      </c>
      <c r="L352" s="80">
        <f t="shared" si="264"/>
        <v>0</v>
      </c>
      <c r="M352" s="80">
        <f t="shared" si="265"/>
        <v>0</v>
      </c>
      <c r="N352" s="80">
        <f t="shared" si="266"/>
        <v>0</v>
      </c>
      <c r="O352" s="80">
        <f t="shared" si="267"/>
        <v>0</v>
      </c>
      <c r="P352" s="80">
        <f t="shared" si="268"/>
        <v>0</v>
      </c>
      <c r="Q352" s="80">
        <f t="shared" si="269"/>
        <v>0</v>
      </c>
      <c r="R352" s="80">
        <f t="shared" si="270"/>
        <v>0</v>
      </c>
      <c r="S352" s="80">
        <f t="shared" si="271"/>
        <v>0</v>
      </c>
      <c r="T352" s="80">
        <f t="shared" si="272"/>
        <v>0</v>
      </c>
      <c r="U352" s="80">
        <f t="shared" si="273"/>
        <v>0</v>
      </c>
      <c r="V352" s="80">
        <f t="shared" si="274"/>
        <v>0</v>
      </c>
      <c r="W352" s="80">
        <f t="shared" si="275"/>
        <v>0</v>
      </c>
      <c r="X352" s="80">
        <f t="shared" si="276"/>
        <v>0</v>
      </c>
      <c r="Y352" s="80">
        <f t="shared" si="277"/>
        <v>0</v>
      </c>
      <c r="Z352" s="80">
        <f t="shared" si="278"/>
        <v>0</v>
      </c>
      <c r="AA352" s="80">
        <f t="shared" si="279"/>
        <v>0</v>
      </c>
      <c r="AB352" s="80">
        <f t="shared" si="280"/>
        <v>0</v>
      </c>
      <c r="AC352" s="80">
        <f t="shared" si="281"/>
        <v>0</v>
      </c>
      <c r="AD352" s="80">
        <f t="shared" si="282"/>
        <v>0</v>
      </c>
      <c r="AE352" s="80">
        <f t="shared" ref="AE352:AE398" si="283">AE$321*$A324</f>
        <v>0</v>
      </c>
      <c r="AF352" s="80">
        <f>AF$321*$A323</f>
        <v>0</v>
      </c>
      <c r="AG352" s="80"/>
      <c r="AH352" s="80"/>
      <c r="AI352" s="80"/>
      <c r="AJ352" s="80"/>
      <c r="AK352" s="80"/>
      <c r="AL352" s="80"/>
      <c r="AM352" s="80"/>
      <c r="AN352" s="80"/>
      <c r="AO352" s="80"/>
      <c r="AP352" s="80"/>
      <c r="AQ352" s="80"/>
      <c r="AS352" s="72"/>
      <c r="AT352" s="78"/>
      <c r="AU352" s="72"/>
      <c r="AV352" s="72"/>
      <c r="AW352" s="72"/>
      <c r="AX352" s="72"/>
      <c r="AY352" s="72"/>
      <c r="AZ352" s="72"/>
      <c r="BA352" s="72"/>
      <c r="BB352" s="72"/>
      <c r="BC352" s="79"/>
      <c r="BD352" s="79"/>
      <c r="BE352" s="72"/>
      <c r="BF352" s="72"/>
      <c r="BG352" s="72"/>
      <c r="BH352" s="72"/>
      <c r="BI352" s="72"/>
      <c r="BJ352" s="72"/>
      <c r="BK352" s="72"/>
      <c r="BL352" s="72"/>
      <c r="BM352" s="72"/>
      <c r="BN352" s="72"/>
      <c r="BO352" s="72"/>
      <c r="BP352" s="72"/>
      <c r="BQ352" s="72"/>
      <c r="BR352" s="72"/>
      <c r="BS352" s="72"/>
      <c r="BT352" s="72"/>
      <c r="CA352" s="72">
        <f t="shared" si="252"/>
        <v>0</v>
      </c>
    </row>
    <row r="353" spans="1:79">
      <c r="A353" s="148">
        <f t="shared" si="253"/>
        <v>0</v>
      </c>
      <c r="B353" s="72">
        <f t="shared" si="254"/>
        <v>31</v>
      </c>
      <c r="C353" s="144">
        <f t="shared" si="255"/>
        <v>0</v>
      </c>
      <c r="D353" s="76">
        <f t="shared" si="256"/>
        <v>0</v>
      </c>
      <c r="E353" s="80">
        <f t="shared" si="257"/>
        <v>0</v>
      </c>
      <c r="F353" s="80">
        <f t="shared" si="258"/>
        <v>0</v>
      </c>
      <c r="G353" s="80">
        <f t="shared" si="259"/>
        <v>0</v>
      </c>
      <c r="H353" s="80">
        <f t="shared" si="260"/>
        <v>0</v>
      </c>
      <c r="I353" s="76">
        <f t="shared" si="261"/>
        <v>0</v>
      </c>
      <c r="J353" s="80">
        <f t="shared" si="262"/>
        <v>0</v>
      </c>
      <c r="K353" s="80">
        <f t="shared" si="263"/>
        <v>0</v>
      </c>
      <c r="L353" s="80">
        <f t="shared" si="264"/>
        <v>0</v>
      </c>
      <c r="M353" s="80">
        <f t="shared" si="265"/>
        <v>0</v>
      </c>
      <c r="N353" s="80">
        <f t="shared" si="266"/>
        <v>0</v>
      </c>
      <c r="O353" s="80">
        <f t="shared" si="267"/>
        <v>0</v>
      </c>
      <c r="P353" s="80">
        <f t="shared" si="268"/>
        <v>0</v>
      </c>
      <c r="Q353" s="80">
        <f t="shared" si="269"/>
        <v>0</v>
      </c>
      <c r="R353" s="80">
        <f t="shared" si="270"/>
        <v>0</v>
      </c>
      <c r="S353" s="80">
        <f t="shared" si="271"/>
        <v>0</v>
      </c>
      <c r="T353" s="80">
        <f t="shared" si="272"/>
        <v>0</v>
      </c>
      <c r="U353" s="80">
        <f t="shared" si="273"/>
        <v>0</v>
      </c>
      <c r="V353" s="80">
        <f t="shared" si="274"/>
        <v>0</v>
      </c>
      <c r="W353" s="80">
        <f t="shared" si="275"/>
        <v>0</v>
      </c>
      <c r="X353" s="80">
        <f t="shared" si="276"/>
        <v>0</v>
      </c>
      <c r="Y353" s="80">
        <f t="shared" si="277"/>
        <v>0</v>
      </c>
      <c r="Z353" s="80">
        <f t="shared" si="278"/>
        <v>0</v>
      </c>
      <c r="AA353" s="80">
        <f t="shared" si="279"/>
        <v>0</v>
      </c>
      <c r="AB353" s="80">
        <f t="shared" si="280"/>
        <v>0</v>
      </c>
      <c r="AC353" s="80">
        <f t="shared" si="281"/>
        <v>0</v>
      </c>
      <c r="AD353" s="80">
        <f t="shared" si="282"/>
        <v>0</v>
      </c>
      <c r="AE353" s="80">
        <f t="shared" si="283"/>
        <v>0</v>
      </c>
      <c r="AF353" s="80">
        <f t="shared" ref="AF353:AF398" si="284">AF$321*$A324</f>
        <v>0</v>
      </c>
      <c r="AG353" s="80">
        <f>AG$321*$A323</f>
        <v>0</v>
      </c>
      <c r="AH353" s="80"/>
      <c r="AI353" s="80"/>
      <c r="AJ353" s="80"/>
      <c r="AK353" s="80"/>
      <c r="AL353" s="80"/>
      <c r="AM353" s="80"/>
      <c r="AN353" s="80"/>
      <c r="AO353" s="80"/>
      <c r="AP353" s="80"/>
      <c r="AQ353" s="80"/>
      <c r="AS353" s="72"/>
      <c r="AT353" s="78"/>
      <c r="AU353" s="72"/>
      <c r="AV353" s="72"/>
      <c r="AW353" s="72"/>
      <c r="AX353" s="72"/>
      <c r="AY353" s="72"/>
      <c r="AZ353" s="72"/>
      <c r="BA353" s="72"/>
      <c r="BB353" s="72"/>
      <c r="BC353" s="79"/>
      <c r="BD353" s="79"/>
      <c r="BE353" s="72"/>
      <c r="BF353" s="72"/>
      <c r="BG353" s="72"/>
      <c r="BH353" s="72"/>
      <c r="BI353" s="72"/>
      <c r="BJ353" s="72"/>
      <c r="BK353" s="72"/>
      <c r="BL353" s="72"/>
      <c r="BM353" s="72"/>
      <c r="BN353" s="72"/>
      <c r="BO353" s="72"/>
      <c r="BP353" s="72"/>
      <c r="BQ353" s="72"/>
      <c r="BR353" s="72"/>
      <c r="BS353" s="72"/>
      <c r="BT353" s="72"/>
      <c r="CA353" s="72">
        <f t="shared" si="252"/>
        <v>0</v>
      </c>
    </row>
    <row r="354" spans="1:79">
      <c r="A354" s="148">
        <f t="shared" si="253"/>
        <v>0</v>
      </c>
      <c r="B354" s="72">
        <f t="shared" si="254"/>
        <v>32</v>
      </c>
      <c r="C354" s="144">
        <f t="shared" si="255"/>
        <v>0</v>
      </c>
      <c r="D354" s="76">
        <f t="shared" si="256"/>
        <v>0</v>
      </c>
      <c r="E354" s="80">
        <f t="shared" si="257"/>
        <v>0</v>
      </c>
      <c r="F354" s="80">
        <f t="shared" si="258"/>
        <v>0</v>
      </c>
      <c r="G354" s="80">
        <f t="shared" si="259"/>
        <v>0</v>
      </c>
      <c r="H354" s="80">
        <f t="shared" si="260"/>
        <v>0</v>
      </c>
      <c r="I354" s="76">
        <f t="shared" si="261"/>
        <v>0</v>
      </c>
      <c r="J354" s="80">
        <f t="shared" si="262"/>
        <v>0</v>
      </c>
      <c r="K354" s="80">
        <f t="shared" si="263"/>
        <v>0</v>
      </c>
      <c r="L354" s="80">
        <f t="shared" si="264"/>
        <v>0</v>
      </c>
      <c r="M354" s="80">
        <f t="shared" si="265"/>
        <v>0</v>
      </c>
      <c r="N354" s="80">
        <f t="shared" si="266"/>
        <v>0</v>
      </c>
      <c r="O354" s="80">
        <f t="shared" si="267"/>
        <v>0</v>
      </c>
      <c r="P354" s="80">
        <f t="shared" si="268"/>
        <v>0</v>
      </c>
      <c r="Q354" s="80">
        <f t="shared" si="269"/>
        <v>0</v>
      </c>
      <c r="R354" s="80">
        <f t="shared" si="270"/>
        <v>0</v>
      </c>
      <c r="S354" s="80">
        <f t="shared" si="271"/>
        <v>0</v>
      </c>
      <c r="T354" s="80">
        <f t="shared" si="272"/>
        <v>0</v>
      </c>
      <c r="U354" s="80">
        <f t="shared" si="273"/>
        <v>0</v>
      </c>
      <c r="V354" s="80">
        <f t="shared" si="274"/>
        <v>0</v>
      </c>
      <c r="W354" s="80">
        <f t="shared" si="275"/>
        <v>0</v>
      </c>
      <c r="X354" s="80">
        <f t="shared" si="276"/>
        <v>0</v>
      </c>
      <c r="Y354" s="80">
        <f t="shared" si="277"/>
        <v>0</v>
      </c>
      <c r="Z354" s="80">
        <f t="shared" si="278"/>
        <v>0</v>
      </c>
      <c r="AA354" s="80">
        <f t="shared" si="279"/>
        <v>0</v>
      </c>
      <c r="AB354" s="80">
        <f t="shared" si="280"/>
        <v>0</v>
      </c>
      <c r="AC354" s="80">
        <f t="shared" si="281"/>
        <v>0</v>
      </c>
      <c r="AD354" s="80">
        <f t="shared" si="282"/>
        <v>0</v>
      </c>
      <c r="AE354" s="80">
        <f t="shared" si="283"/>
        <v>0</v>
      </c>
      <c r="AF354" s="80">
        <f t="shared" si="284"/>
        <v>0</v>
      </c>
      <c r="AG354" s="80">
        <f t="shared" ref="AG354:AG398" si="285">AG$321*$A324</f>
        <v>0</v>
      </c>
      <c r="AH354" s="80">
        <f>AH$321*$A323</f>
        <v>0</v>
      </c>
      <c r="AI354" s="80"/>
      <c r="AJ354" s="80"/>
      <c r="AK354" s="80"/>
      <c r="AL354" s="80"/>
      <c r="AM354" s="80"/>
      <c r="AN354" s="80"/>
      <c r="AO354" s="80"/>
      <c r="AP354" s="80"/>
      <c r="AQ354" s="80"/>
      <c r="AS354" s="72"/>
      <c r="AT354" s="78"/>
      <c r="AU354" s="72"/>
      <c r="AV354" s="72"/>
      <c r="AW354" s="72"/>
      <c r="AX354" s="72"/>
      <c r="AY354" s="72"/>
      <c r="AZ354" s="72"/>
      <c r="BA354" s="72"/>
      <c r="BB354" s="72"/>
      <c r="BC354" s="79"/>
      <c r="BD354" s="79"/>
      <c r="BE354" s="72"/>
      <c r="BF354" s="72"/>
      <c r="BG354" s="72"/>
      <c r="BH354" s="72"/>
      <c r="BI354" s="72"/>
      <c r="BJ354" s="72"/>
      <c r="BK354" s="72"/>
      <c r="BL354" s="72"/>
      <c r="BM354" s="72"/>
      <c r="BN354" s="72"/>
      <c r="BO354" s="72"/>
      <c r="BP354" s="72"/>
      <c r="BQ354" s="72"/>
      <c r="BR354" s="72"/>
      <c r="BS354" s="72"/>
      <c r="BT354" s="72"/>
      <c r="CA354" s="72">
        <f t="shared" si="252"/>
        <v>0</v>
      </c>
    </row>
    <row r="355" spans="1:79">
      <c r="A355" s="148">
        <f t="shared" si="253"/>
        <v>0</v>
      </c>
      <c r="B355" s="72">
        <f t="shared" si="254"/>
        <v>33</v>
      </c>
      <c r="C355" s="144">
        <f t="shared" si="255"/>
        <v>0</v>
      </c>
      <c r="D355" s="76">
        <f t="shared" si="256"/>
        <v>0</v>
      </c>
      <c r="E355" s="80">
        <f t="shared" si="257"/>
        <v>0</v>
      </c>
      <c r="F355" s="80">
        <f t="shared" si="258"/>
        <v>0</v>
      </c>
      <c r="G355" s="80">
        <f t="shared" si="259"/>
        <v>0</v>
      </c>
      <c r="H355" s="80">
        <f t="shared" si="260"/>
        <v>0</v>
      </c>
      <c r="I355" s="76">
        <f t="shared" si="261"/>
        <v>0</v>
      </c>
      <c r="J355" s="80">
        <f t="shared" si="262"/>
        <v>0</v>
      </c>
      <c r="K355" s="80">
        <f t="shared" si="263"/>
        <v>0</v>
      </c>
      <c r="L355" s="80">
        <f t="shared" si="264"/>
        <v>0</v>
      </c>
      <c r="M355" s="80">
        <f t="shared" si="265"/>
        <v>0</v>
      </c>
      <c r="N355" s="80">
        <f t="shared" si="266"/>
        <v>0</v>
      </c>
      <c r="O355" s="80">
        <f t="shared" si="267"/>
        <v>0</v>
      </c>
      <c r="P355" s="80">
        <f t="shared" si="268"/>
        <v>0</v>
      </c>
      <c r="Q355" s="80">
        <f t="shared" si="269"/>
        <v>0</v>
      </c>
      <c r="R355" s="80">
        <f t="shared" si="270"/>
        <v>0</v>
      </c>
      <c r="S355" s="80">
        <f t="shared" si="271"/>
        <v>0</v>
      </c>
      <c r="T355" s="80">
        <f t="shared" si="272"/>
        <v>0</v>
      </c>
      <c r="U355" s="80">
        <f t="shared" si="273"/>
        <v>0</v>
      </c>
      <c r="V355" s="80">
        <f t="shared" si="274"/>
        <v>0</v>
      </c>
      <c r="W355" s="80">
        <f t="shared" si="275"/>
        <v>0</v>
      </c>
      <c r="X355" s="80">
        <f t="shared" si="276"/>
        <v>0</v>
      </c>
      <c r="Y355" s="80">
        <f t="shared" si="277"/>
        <v>0</v>
      </c>
      <c r="Z355" s="80">
        <f t="shared" si="278"/>
        <v>0</v>
      </c>
      <c r="AA355" s="80">
        <f t="shared" si="279"/>
        <v>0</v>
      </c>
      <c r="AB355" s="80">
        <f t="shared" si="280"/>
        <v>0</v>
      </c>
      <c r="AC355" s="80">
        <f t="shared" si="281"/>
        <v>0</v>
      </c>
      <c r="AD355" s="80">
        <f t="shared" si="282"/>
        <v>0</v>
      </c>
      <c r="AE355" s="80">
        <f t="shared" si="283"/>
        <v>0</v>
      </c>
      <c r="AF355" s="80">
        <f t="shared" si="284"/>
        <v>0</v>
      </c>
      <c r="AG355" s="80">
        <f t="shared" si="285"/>
        <v>0</v>
      </c>
      <c r="AH355" s="80">
        <f t="shared" ref="AH355:AH398" si="286">AH$321*$A324</f>
        <v>0</v>
      </c>
      <c r="AI355" s="80">
        <f>AI$321*$A323</f>
        <v>0</v>
      </c>
      <c r="AJ355" s="80"/>
      <c r="AK355" s="80"/>
      <c r="AL355" s="80"/>
      <c r="AM355" s="80"/>
      <c r="AN355" s="80"/>
      <c r="AO355" s="80"/>
      <c r="AP355" s="80"/>
      <c r="AQ355" s="80"/>
      <c r="AS355" s="72"/>
      <c r="AT355" s="78"/>
      <c r="AU355" s="72"/>
      <c r="AV355" s="72"/>
      <c r="AW355" s="72"/>
      <c r="AX355" s="72"/>
      <c r="AY355" s="72"/>
      <c r="AZ355" s="72"/>
      <c r="BA355" s="72"/>
      <c r="BB355" s="72"/>
      <c r="BC355" s="79"/>
      <c r="BD355" s="79"/>
      <c r="BE355" s="72"/>
      <c r="BF355" s="72"/>
      <c r="BG355" s="72"/>
      <c r="BH355" s="72"/>
      <c r="BI355" s="72"/>
      <c r="BJ355" s="72"/>
      <c r="BK355" s="72"/>
      <c r="BL355" s="72"/>
      <c r="BM355" s="72"/>
      <c r="BN355" s="72"/>
      <c r="BO355" s="72"/>
      <c r="BP355" s="72"/>
      <c r="BQ355" s="72"/>
      <c r="BR355" s="72"/>
      <c r="BS355" s="72"/>
      <c r="BT355" s="72"/>
      <c r="CA355" s="72">
        <f t="shared" si="252"/>
        <v>0</v>
      </c>
    </row>
    <row r="356" spans="1:79">
      <c r="A356" s="148">
        <f t="shared" si="253"/>
        <v>0</v>
      </c>
      <c r="B356" s="72">
        <f t="shared" si="254"/>
        <v>34</v>
      </c>
      <c r="C356" s="144">
        <f t="shared" si="255"/>
        <v>0</v>
      </c>
      <c r="D356" s="76">
        <f t="shared" si="256"/>
        <v>0</v>
      </c>
      <c r="E356" s="80">
        <f t="shared" si="257"/>
        <v>0</v>
      </c>
      <c r="F356" s="80">
        <f t="shared" si="258"/>
        <v>0</v>
      </c>
      <c r="G356" s="80">
        <f t="shared" si="259"/>
        <v>0</v>
      </c>
      <c r="H356" s="80">
        <f t="shared" si="260"/>
        <v>0</v>
      </c>
      <c r="I356" s="76">
        <f t="shared" si="261"/>
        <v>0</v>
      </c>
      <c r="J356" s="80">
        <f t="shared" si="262"/>
        <v>0</v>
      </c>
      <c r="K356" s="80">
        <f t="shared" si="263"/>
        <v>0</v>
      </c>
      <c r="L356" s="80">
        <f t="shared" si="264"/>
        <v>0</v>
      </c>
      <c r="M356" s="80">
        <f t="shared" si="265"/>
        <v>0</v>
      </c>
      <c r="N356" s="80">
        <f t="shared" si="266"/>
        <v>0</v>
      </c>
      <c r="O356" s="80">
        <f t="shared" si="267"/>
        <v>0</v>
      </c>
      <c r="P356" s="80">
        <f t="shared" si="268"/>
        <v>0</v>
      </c>
      <c r="Q356" s="80">
        <f t="shared" si="269"/>
        <v>0</v>
      </c>
      <c r="R356" s="80">
        <f t="shared" si="270"/>
        <v>0</v>
      </c>
      <c r="S356" s="80">
        <f t="shared" si="271"/>
        <v>0</v>
      </c>
      <c r="T356" s="80">
        <f t="shared" si="272"/>
        <v>0</v>
      </c>
      <c r="U356" s="80">
        <f t="shared" si="273"/>
        <v>0</v>
      </c>
      <c r="V356" s="80">
        <f t="shared" si="274"/>
        <v>0</v>
      </c>
      <c r="W356" s="80">
        <f t="shared" si="275"/>
        <v>0</v>
      </c>
      <c r="X356" s="80">
        <f t="shared" si="276"/>
        <v>0</v>
      </c>
      <c r="Y356" s="80">
        <f t="shared" si="277"/>
        <v>0</v>
      </c>
      <c r="Z356" s="80">
        <f t="shared" si="278"/>
        <v>0</v>
      </c>
      <c r="AA356" s="80">
        <f t="shared" si="279"/>
        <v>0</v>
      </c>
      <c r="AB356" s="80">
        <f t="shared" si="280"/>
        <v>0</v>
      </c>
      <c r="AC356" s="80">
        <f t="shared" si="281"/>
        <v>0</v>
      </c>
      <c r="AD356" s="80">
        <f t="shared" si="282"/>
        <v>0</v>
      </c>
      <c r="AE356" s="80">
        <f t="shared" si="283"/>
        <v>0</v>
      </c>
      <c r="AF356" s="80">
        <f t="shared" si="284"/>
        <v>0</v>
      </c>
      <c r="AG356" s="80">
        <f t="shared" si="285"/>
        <v>0</v>
      </c>
      <c r="AH356" s="80">
        <f t="shared" si="286"/>
        <v>0</v>
      </c>
      <c r="AI356" s="80">
        <f t="shared" ref="AI356:AI398" si="287">AI$321*$A324</f>
        <v>0</v>
      </c>
      <c r="AJ356" s="80">
        <f>AJ$321*$A323</f>
        <v>0</v>
      </c>
      <c r="AK356" s="80"/>
      <c r="AL356" s="80"/>
      <c r="AM356" s="80"/>
      <c r="AN356" s="80"/>
      <c r="AO356" s="80"/>
      <c r="AP356" s="80"/>
      <c r="AQ356" s="80"/>
      <c r="AS356" s="72"/>
      <c r="AT356" s="78"/>
      <c r="AU356" s="72"/>
      <c r="AV356" s="72"/>
      <c r="AW356" s="72"/>
      <c r="AX356" s="72"/>
      <c r="AY356" s="72"/>
      <c r="AZ356" s="72"/>
      <c r="BA356" s="72"/>
      <c r="BB356" s="72"/>
      <c r="BC356" s="79"/>
      <c r="BD356" s="79"/>
      <c r="BE356" s="72"/>
      <c r="BF356" s="72"/>
      <c r="BG356" s="72"/>
      <c r="BH356" s="72"/>
      <c r="BI356" s="72"/>
      <c r="BJ356" s="72"/>
      <c r="BK356" s="72"/>
      <c r="BL356" s="72"/>
      <c r="BM356" s="72"/>
      <c r="BN356" s="72"/>
      <c r="BO356" s="72"/>
      <c r="BP356" s="72"/>
      <c r="BQ356" s="72"/>
      <c r="BR356" s="72"/>
      <c r="BS356" s="72"/>
      <c r="BT356" s="72"/>
      <c r="CA356" s="72">
        <f t="shared" si="252"/>
        <v>0</v>
      </c>
    </row>
    <row r="357" spans="1:79">
      <c r="A357" s="148">
        <f t="shared" si="253"/>
        <v>0</v>
      </c>
      <c r="B357" s="72">
        <f t="shared" si="254"/>
        <v>35</v>
      </c>
      <c r="C357" s="144">
        <f t="shared" si="255"/>
        <v>0</v>
      </c>
      <c r="D357" s="76">
        <f t="shared" si="256"/>
        <v>0</v>
      </c>
      <c r="E357" s="80">
        <f t="shared" si="257"/>
        <v>0</v>
      </c>
      <c r="F357" s="80">
        <f t="shared" si="258"/>
        <v>0</v>
      </c>
      <c r="G357" s="80">
        <f t="shared" si="259"/>
        <v>0</v>
      </c>
      <c r="H357" s="80">
        <f t="shared" si="260"/>
        <v>0</v>
      </c>
      <c r="I357" s="76">
        <f t="shared" si="261"/>
        <v>0</v>
      </c>
      <c r="J357" s="80">
        <f t="shared" si="262"/>
        <v>0</v>
      </c>
      <c r="K357" s="80">
        <f t="shared" si="263"/>
        <v>0</v>
      </c>
      <c r="L357" s="80">
        <f t="shared" si="264"/>
        <v>0</v>
      </c>
      <c r="M357" s="80">
        <f t="shared" si="265"/>
        <v>0</v>
      </c>
      <c r="N357" s="80">
        <f t="shared" si="266"/>
        <v>0</v>
      </c>
      <c r="O357" s="80">
        <f t="shared" si="267"/>
        <v>0</v>
      </c>
      <c r="P357" s="80">
        <f t="shared" si="268"/>
        <v>0</v>
      </c>
      <c r="Q357" s="80">
        <f t="shared" si="269"/>
        <v>0</v>
      </c>
      <c r="R357" s="80">
        <f t="shared" si="270"/>
        <v>0</v>
      </c>
      <c r="S357" s="80">
        <f t="shared" si="271"/>
        <v>0</v>
      </c>
      <c r="T357" s="80">
        <f t="shared" si="272"/>
        <v>0</v>
      </c>
      <c r="U357" s="80">
        <f t="shared" si="273"/>
        <v>0</v>
      </c>
      <c r="V357" s="80">
        <f t="shared" si="274"/>
        <v>0</v>
      </c>
      <c r="W357" s="80">
        <f t="shared" si="275"/>
        <v>0</v>
      </c>
      <c r="X357" s="80">
        <f t="shared" si="276"/>
        <v>0</v>
      </c>
      <c r="Y357" s="80">
        <f t="shared" si="277"/>
        <v>0</v>
      </c>
      <c r="Z357" s="80">
        <f t="shared" si="278"/>
        <v>0</v>
      </c>
      <c r="AA357" s="80">
        <f t="shared" si="279"/>
        <v>0</v>
      </c>
      <c r="AB357" s="80">
        <f t="shared" si="280"/>
        <v>0</v>
      </c>
      <c r="AC357" s="80">
        <f t="shared" si="281"/>
        <v>0</v>
      </c>
      <c r="AD357" s="80">
        <f t="shared" si="282"/>
        <v>0</v>
      </c>
      <c r="AE357" s="80">
        <f t="shared" si="283"/>
        <v>0</v>
      </c>
      <c r="AF357" s="80">
        <f t="shared" si="284"/>
        <v>0</v>
      </c>
      <c r="AG357" s="80">
        <f t="shared" si="285"/>
        <v>0</v>
      </c>
      <c r="AH357" s="80">
        <f t="shared" si="286"/>
        <v>0</v>
      </c>
      <c r="AI357" s="80">
        <f t="shared" si="287"/>
        <v>0</v>
      </c>
      <c r="AJ357" s="80">
        <f t="shared" ref="AJ357:AJ398" si="288">AJ$321*$A324</f>
        <v>0</v>
      </c>
      <c r="AK357" s="80">
        <f>AK$321*$A323</f>
        <v>0</v>
      </c>
      <c r="AL357" s="80"/>
      <c r="AM357" s="80"/>
      <c r="AN357" s="80"/>
      <c r="AO357" s="80"/>
      <c r="AP357" s="80"/>
      <c r="AQ357" s="80"/>
      <c r="AS357" s="72"/>
      <c r="AT357" s="78"/>
      <c r="AU357" s="72"/>
      <c r="AV357" s="72"/>
      <c r="AW357" s="72"/>
      <c r="AX357" s="72"/>
      <c r="AY357" s="72"/>
      <c r="AZ357" s="72"/>
      <c r="BA357" s="72"/>
      <c r="BB357" s="72"/>
      <c r="BC357" s="79"/>
      <c r="BD357" s="79"/>
      <c r="BE357" s="72"/>
      <c r="BF357" s="72"/>
      <c r="BG357" s="72"/>
      <c r="BH357" s="72"/>
      <c r="BI357" s="72"/>
      <c r="BJ357" s="72"/>
      <c r="BK357" s="72"/>
      <c r="BL357" s="72"/>
      <c r="BM357" s="72"/>
      <c r="BN357" s="72"/>
      <c r="BO357" s="72"/>
      <c r="BP357" s="72"/>
      <c r="BQ357" s="72"/>
      <c r="BR357" s="72"/>
      <c r="BS357" s="72"/>
      <c r="BT357" s="72"/>
      <c r="CA357" s="72">
        <f t="shared" si="252"/>
        <v>0</v>
      </c>
    </row>
    <row r="358" spans="1:79">
      <c r="A358" s="148">
        <f t="shared" si="253"/>
        <v>0</v>
      </c>
      <c r="B358" s="72">
        <f t="shared" si="254"/>
        <v>36</v>
      </c>
      <c r="C358" s="144">
        <f t="shared" si="255"/>
        <v>0</v>
      </c>
      <c r="D358" s="76">
        <f t="shared" si="256"/>
        <v>0</v>
      </c>
      <c r="E358" s="80">
        <f t="shared" si="257"/>
        <v>0</v>
      </c>
      <c r="F358" s="80">
        <f t="shared" si="258"/>
        <v>0</v>
      </c>
      <c r="G358" s="80">
        <f t="shared" si="259"/>
        <v>0</v>
      </c>
      <c r="H358" s="80">
        <f t="shared" si="260"/>
        <v>0</v>
      </c>
      <c r="I358" s="76">
        <f t="shared" si="261"/>
        <v>0</v>
      </c>
      <c r="J358" s="80">
        <f t="shared" si="262"/>
        <v>0</v>
      </c>
      <c r="K358" s="80">
        <f t="shared" si="263"/>
        <v>0</v>
      </c>
      <c r="L358" s="80">
        <f t="shared" si="264"/>
        <v>0</v>
      </c>
      <c r="M358" s="80">
        <f t="shared" si="265"/>
        <v>0</v>
      </c>
      <c r="N358" s="80">
        <f t="shared" si="266"/>
        <v>0</v>
      </c>
      <c r="O358" s="80">
        <f t="shared" si="267"/>
        <v>0</v>
      </c>
      <c r="P358" s="80">
        <f t="shared" si="268"/>
        <v>0</v>
      </c>
      <c r="Q358" s="80">
        <f t="shared" si="269"/>
        <v>0</v>
      </c>
      <c r="R358" s="80">
        <f t="shared" si="270"/>
        <v>0</v>
      </c>
      <c r="S358" s="80">
        <f t="shared" si="271"/>
        <v>0</v>
      </c>
      <c r="T358" s="80">
        <f t="shared" si="272"/>
        <v>0</v>
      </c>
      <c r="U358" s="80">
        <f t="shared" si="273"/>
        <v>0</v>
      </c>
      <c r="V358" s="80">
        <f t="shared" si="274"/>
        <v>0</v>
      </c>
      <c r="W358" s="80">
        <f t="shared" si="275"/>
        <v>0</v>
      </c>
      <c r="X358" s="80">
        <f t="shared" si="276"/>
        <v>0</v>
      </c>
      <c r="Y358" s="80">
        <f t="shared" si="277"/>
        <v>0</v>
      </c>
      <c r="Z358" s="80">
        <f t="shared" si="278"/>
        <v>0</v>
      </c>
      <c r="AA358" s="80">
        <f t="shared" si="279"/>
        <v>0</v>
      </c>
      <c r="AB358" s="80">
        <f t="shared" si="280"/>
        <v>0</v>
      </c>
      <c r="AC358" s="80">
        <f t="shared" si="281"/>
        <v>0</v>
      </c>
      <c r="AD358" s="80">
        <f t="shared" si="282"/>
        <v>0</v>
      </c>
      <c r="AE358" s="80">
        <f t="shared" si="283"/>
        <v>0</v>
      </c>
      <c r="AF358" s="80">
        <f t="shared" si="284"/>
        <v>0</v>
      </c>
      <c r="AG358" s="80">
        <f t="shared" si="285"/>
        <v>0</v>
      </c>
      <c r="AH358" s="80">
        <f t="shared" si="286"/>
        <v>0</v>
      </c>
      <c r="AI358" s="80">
        <f t="shared" si="287"/>
        <v>0</v>
      </c>
      <c r="AJ358" s="80">
        <f t="shared" si="288"/>
        <v>0</v>
      </c>
      <c r="AK358" s="80">
        <f t="shared" ref="AK358:AK398" si="289">AK$321*$A324</f>
        <v>0</v>
      </c>
      <c r="AL358" s="80">
        <f>AL$321*$A323</f>
        <v>0</v>
      </c>
      <c r="AM358" s="80"/>
      <c r="AN358" s="80"/>
      <c r="AO358" s="80"/>
      <c r="AP358" s="80"/>
      <c r="AQ358" s="80"/>
      <c r="AS358" s="72"/>
      <c r="AT358" s="78"/>
      <c r="AU358" s="72"/>
      <c r="AV358" s="72"/>
      <c r="AW358" s="72"/>
      <c r="AX358" s="72"/>
      <c r="AY358" s="72"/>
      <c r="AZ358" s="72"/>
      <c r="BA358" s="72"/>
      <c r="BB358" s="72"/>
      <c r="BC358" s="79"/>
      <c r="BD358" s="79"/>
      <c r="BE358" s="72"/>
      <c r="BF358" s="72"/>
      <c r="BG358" s="72"/>
      <c r="BH358" s="72"/>
      <c r="BI358" s="72"/>
      <c r="BJ358" s="72"/>
      <c r="BK358" s="72"/>
      <c r="BL358" s="72"/>
      <c r="BM358" s="72"/>
      <c r="BN358" s="72"/>
      <c r="BO358" s="72"/>
      <c r="BP358" s="72"/>
      <c r="BQ358" s="72"/>
      <c r="BR358" s="72"/>
      <c r="BS358" s="72"/>
      <c r="BT358" s="72"/>
      <c r="CA358" s="72">
        <f t="shared" si="252"/>
        <v>0</v>
      </c>
    </row>
    <row r="359" spans="1:79">
      <c r="A359" s="148">
        <f t="shared" si="253"/>
        <v>0</v>
      </c>
      <c r="B359" s="72">
        <f t="shared" si="254"/>
        <v>37</v>
      </c>
      <c r="C359" s="144">
        <f t="shared" si="255"/>
        <v>0</v>
      </c>
      <c r="D359" s="76">
        <f t="shared" si="256"/>
        <v>0</v>
      </c>
      <c r="E359" s="80">
        <f t="shared" si="257"/>
        <v>0</v>
      </c>
      <c r="F359" s="80">
        <f t="shared" si="258"/>
        <v>0</v>
      </c>
      <c r="G359" s="80">
        <f t="shared" si="259"/>
        <v>0</v>
      </c>
      <c r="H359" s="80">
        <f t="shared" si="260"/>
        <v>0</v>
      </c>
      <c r="I359" s="76">
        <f t="shared" si="261"/>
        <v>0</v>
      </c>
      <c r="J359" s="80">
        <f t="shared" si="262"/>
        <v>0</v>
      </c>
      <c r="K359" s="80">
        <f t="shared" si="263"/>
        <v>0</v>
      </c>
      <c r="L359" s="80">
        <f t="shared" si="264"/>
        <v>0</v>
      </c>
      <c r="M359" s="80">
        <f t="shared" si="265"/>
        <v>0</v>
      </c>
      <c r="N359" s="80">
        <f t="shared" si="266"/>
        <v>0</v>
      </c>
      <c r="O359" s="80">
        <f t="shared" si="267"/>
        <v>0</v>
      </c>
      <c r="P359" s="80">
        <f t="shared" si="268"/>
        <v>0</v>
      </c>
      <c r="Q359" s="80">
        <f t="shared" si="269"/>
        <v>0</v>
      </c>
      <c r="R359" s="80">
        <f t="shared" si="270"/>
        <v>0</v>
      </c>
      <c r="S359" s="80">
        <f t="shared" si="271"/>
        <v>0</v>
      </c>
      <c r="T359" s="80">
        <f t="shared" si="272"/>
        <v>0</v>
      </c>
      <c r="U359" s="80">
        <f t="shared" si="273"/>
        <v>0</v>
      </c>
      <c r="V359" s="80">
        <f t="shared" si="274"/>
        <v>0</v>
      </c>
      <c r="W359" s="80">
        <f t="shared" si="275"/>
        <v>0</v>
      </c>
      <c r="X359" s="80">
        <f t="shared" si="276"/>
        <v>0</v>
      </c>
      <c r="Y359" s="80">
        <f t="shared" si="277"/>
        <v>0</v>
      </c>
      <c r="Z359" s="80">
        <f t="shared" si="278"/>
        <v>0</v>
      </c>
      <c r="AA359" s="80">
        <f t="shared" si="279"/>
        <v>0</v>
      </c>
      <c r="AB359" s="80">
        <f t="shared" si="280"/>
        <v>0</v>
      </c>
      <c r="AC359" s="80">
        <f t="shared" si="281"/>
        <v>0</v>
      </c>
      <c r="AD359" s="80">
        <f t="shared" si="282"/>
        <v>0</v>
      </c>
      <c r="AE359" s="80">
        <f t="shared" si="283"/>
        <v>0</v>
      </c>
      <c r="AF359" s="80">
        <f t="shared" si="284"/>
        <v>0</v>
      </c>
      <c r="AG359" s="80">
        <f t="shared" si="285"/>
        <v>0</v>
      </c>
      <c r="AH359" s="80">
        <f t="shared" si="286"/>
        <v>0</v>
      </c>
      <c r="AI359" s="80">
        <f t="shared" si="287"/>
        <v>0</v>
      </c>
      <c r="AJ359" s="80">
        <f t="shared" si="288"/>
        <v>0</v>
      </c>
      <c r="AK359" s="80">
        <f t="shared" si="289"/>
        <v>0</v>
      </c>
      <c r="AL359" s="80">
        <f t="shared" ref="AL359:AL398" si="290">AL$321*$A324</f>
        <v>0</v>
      </c>
      <c r="AM359" s="80">
        <f>AM$321*$A323</f>
        <v>0</v>
      </c>
      <c r="AN359" s="80"/>
      <c r="AO359" s="80"/>
      <c r="AP359" s="80"/>
      <c r="AQ359" s="80"/>
      <c r="AS359" s="72"/>
      <c r="AT359" s="78"/>
      <c r="AU359" s="72"/>
      <c r="AV359" s="72"/>
      <c r="AW359" s="72"/>
      <c r="AX359" s="72"/>
      <c r="AY359" s="72"/>
      <c r="AZ359" s="72"/>
      <c r="BA359" s="72"/>
      <c r="BB359" s="72"/>
      <c r="BC359" s="79"/>
      <c r="BD359" s="79"/>
      <c r="BE359" s="72"/>
      <c r="BF359" s="72"/>
      <c r="BG359" s="72"/>
      <c r="BH359" s="72"/>
      <c r="BI359" s="72"/>
      <c r="BJ359" s="72"/>
      <c r="BK359" s="72"/>
      <c r="BL359" s="72"/>
      <c r="BM359" s="72"/>
      <c r="BN359" s="72"/>
      <c r="BO359" s="72"/>
      <c r="BP359" s="72"/>
      <c r="BQ359" s="72"/>
      <c r="BR359" s="72"/>
      <c r="BS359" s="72"/>
      <c r="BT359" s="72"/>
      <c r="CA359" s="72">
        <f t="shared" si="252"/>
        <v>0</v>
      </c>
    </row>
    <row r="360" spans="1:79">
      <c r="A360" s="148">
        <f t="shared" si="253"/>
        <v>0</v>
      </c>
      <c r="B360" s="72">
        <f t="shared" si="254"/>
        <v>38</v>
      </c>
      <c r="C360" s="144">
        <f t="shared" si="255"/>
        <v>0</v>
      </c>
      <c r="D360" s="76">
        <f t="shared" si="256"/>
        <v>0</v>
      </c>
      <c r="E360" s="80">
        <f t="shared" si="257"/>
        <v>0</v>
      </c>
      <c r="F360" s="80">
        <f t="shared" si="258"/>
        <v>0</v>
      </c>
      <c r="G360" s="80">
        <f t="shared" si="259"/>
        <v>0</v>
      </c>
      <c r="H360" s="80">
        <f t="shared" si="260"/>
        <v>0</v>
      </c>
      <c r="I360" s="76">
        <f t="shared" si="261"/>
        <v>0</v>
      </c>
      <c r="J360" s="80">
        <f t="shared" si="262"/>
        <v>0</v>
      </c>
      <c r="K360" s="80">
        <f t="shared" si="263"/>
        <v>0</v>
      </c>
      <c r="L360" s="80">
        <f t="shared" si="264"/>
        <v>0</v>
      </c>
      <c r="M360" s="80">
        <f t="shared" si="265"/>
        <v>0</v>
      </c>
      <c r="N360" s="80">
        <f t="shared" si="266"/>
        <v>0</v>
      </c>
      <c r="O360" s="80">
        <f t="shared" si="267"/>
        <v>0</v>
      </c>
      <c r="P360" s="80">
        <f t="shared" si="268"/>
        <v>0</v>
      </c>
      <c r="Q360" s="80">
        <f t="shared" si="269"/>
        <v>0</v>
      </c>
      <c r="R360" s="80">
        <f t="shared" si="270"/>
        <v>0</v>
      </c>
      <c r="S360" s="80">
        <f t="shared" si="271"/>
        <v>0</v>
      </c>
      <c r="T360" s="80">
        <f t="shared" si="272"/>
        <v>0</v>
      </c>
      <c r="U360" s="80">
        <f t="shared" si="273"/>
        <v>0</v>
      </c>
      <c r="V360" s="80">
        <f t="shared" si="274"/>
        <v>0</v>
      </c>
      <c r="W360" s="80">
        <f t="shared" si="275"/>
        <v>0</v>
      </c>
      <c r="X360" s="80">
        <f t="shared" si="276"/>
        <v>0</v>
      </c>
      <c r="Y360" s="80">
        <f t="shared" si="277"/>
        <v>0</v>
      </c>
      <c r="Z360" s="80">
        <f t="shared" si="278"/>
        <v>0</v>
      </c>
      <c r="AA360" s="80">
        <f t="shared" si="279"/>
        <v>0</v>
      </c>
      <c r="AB360" s="80">
        <f t="shared" si="280"/>
        <v>0</v>
      </c>
      <c r="AC360" s="80">
        <f t="shared" si="281"/>
        <v>0</v>
      </c>
      <c r="AD360" s="80">
        <f t="shared" si="282"/>
        <v>0</v>
      </c>
      <c r="AE360" s="80">
        <f t="shared" si="283"/>
        <v>0</v>
      </c>
      <c r="AF360" s="80">
        <f t="shared" si="284"/>
        <v>0</v>
      </c>
      <c r="AG360" s="80">
        <f t="shared" si="285"/>
        <v>0</v>
      </c>
      <c r="AH360" s="80">
        <f t="shared" si="286"/>
        <v>0</v>
      </c>
      <c r="AI360" s="80">
        <f t="shared" si="287"/>
        <v>0</v>
      </c>
      <c r="AJ360" s="80">
        <f t="shared" si="288"/>
        <v>0</v>
      </c>
      <c r="AK360" s="80">
        <f t="shared" si="289"/>
        <v>0</v>
      </c>
      <c r="AL360" s="80">
        <f t="shared" si="290"/>
        <v>0</v>
      </c>
      <c r="AM360" s="80">
        <f t="shared" ref="AM360:AM398" si="291">AM$321*$A324</f>
        <v>0</v>
      </c>
      <c r="AN360" s="80">
        <f>AN$321*$A323</f>
        <v>0</v>
      </c>
      <c r="AO360" s="80"/>
      <c r="AP360" s="80"/>
      <c r="AQ360" s="80"/>
      <c r="AS360" s="72"/>
      <c r="AT360" s="78"/>
      <c r="AU360" s="72"/>
      <c r="AV360" s="72"/>
      <c r="AW360" s="72"/>
      <c r="AX360" s="72"/>
      <c r="AY360" s="72"/>
      <c r="AZ360" s="72"/>
      <c r="BA360" s="72"/>
      <c r="BB360" s="72"/>
      <c r="BC360" s="79"/>
      <c r="BD360" s="79"/>
      <c r="BE360" s="72"/>
      <c r="BF360" s="72"/>
      <c r="BG360" s="72"/>
      <c r="BH360" s="72"/>
      <c r="BI360" s="72"/>
      <c r="BJ360" s="72"/>
      <c r="BK360" s="72"/>
      <c r="BL360" s="72"/>
      <c r="BM360" s="72"/>
      <c r="BN360" s="72"/>
      <c r="BO360" s="72"/>
      <c r="BP360" s="72"/>
      <c r="BQ360" s="72"/>
      <c r="BR360" s="72"/>
      <c r="BS360" s="72"/>
      <c r="BT360" s="72"/>
      <c r="CA360" s="72">
        <f t="shared" si="252"/>
        <v>0</v>
      </c>
    </row>
    <row r="361" spans="1:79">
      <c r="A361" s="148">
        <f t="shared" si="253"/>
        <v>0</v>
      </c>
      <c r="B361" s="72">
        <f t="shared" si="254"/>
        <v>39</v>
      </c>
      <c r="C361" s="144">
        <f t="shared" si="255"/>
        <v>0</v>
      </c>
      <c r="D361" s="76">
        <f t="shared" si="256"/>
        <v>0</v>
      </c>
      <c r="E361" s="80">
        <f t="shared" si="257"/>
        <v>0</v>
      </c>
      <c r="F361" s="80">
        <f t="shared" si="258"/>
        <v>0</v>
      </c>
      <c r="G361" s="80">
        <f t="shared" si="259"/>
        <v>0</v>
      </c>
      <c r="H361" s="80">
        <f t="shared" si="260"/>
        <v>0</v>
      </c>
      <c r="I361" s="76">
        <f t="shared" si="261"/>
        <v>0</v>
      </c>
      <c r="J361" s="80">
        <f t="shared" si="262"/>
        <v>0</v>
      </c>
      <c r="K361" s="80">
        <f t="shared" si="263"/>
        <v>0</v>
      </c>
      <c r="L361" s="80">
        <f t="shared" si="264"/>
        <v>0</v>
      </c>
      <c r="M361" s="80">
        <f t="shared" si="265"/>
        <v>0</v>
      </c>
      <c r="N361" s="80">
        <f t="shared" si="266"/>
        <v>0</v>
      </c>
      <c r="O361" s="80">
        <f t="shared" si="267"/>
        <v>0</v>
      </c>
      <c r="P361" s="80">
        <f t="shared" si="268"/>
        <v>0</v>
      </c>
      <c r="Q361" s="80">
        <f t="shared" si="269"/>
        <v>0</v>
      </c>
      <c r="R361" s="80">
        <f t="shared" si="270"/>
        <v>0</v>
      </c>
      <c r="S361" s="80">
        <f t="shared" si="271"/>
        <v>0</v>
      </c>
      <c r="T361" s="80">
        <f t="shared" si="272"/>
        <v>0</v>
      </c>
      <c r="U361" s="80">
        <f t="shared" si="273"/>
        <v>0</v>
      </c>
      <c r="V361" s="80">
        <f t="shared" si="274"/>
        <v>0</v>
      </c>
      <c r="W361" s="80">
        <f t="shared" si="275"/>
        <v>0</v>
      </c>
      <c r="X361" s="80">
        <f t="shared" si="276"/>
        <v>0</v>
      </c>
      <c r="Y361" s="80">
        <f t="shared" si="277"/>
        <v>0</v>
      </c>
      <c r="Z361" s="80">
        <f t="shared" si="278"/>
        <v>0</v>
      </c>
      <c r="AA361" s="80">
        <f t="shared" si="279"/>
        <v>0</v>
      </c>
      <c r="AB361" s="80">
        <f t="shared" si="280"/>
        <v>0</v>
      </c>
      <c r="AC361" s="80">
        <f t="shared" si="281"/>
        <v>0</v>
      </c>
      <c r="AD361" s="80">
        <f t="shared" si="282"/>
        <v>0</v>
      </c>
      <c r="AE361" s="80">
        <f t="shared" si="283"/>
        <v>0</v>
      </c>
      <c r="AF361" s="80">
        <f t="shared" si="284"/>
        <v>0</v>
      </c>
      <c r="AG361" s="80">
        <f t="shared" si="285"/>
        <v>0</v>
      </c>
      <c r="AH361" s="80">
        <f t="shared" si="286"/>
        <v>0</v>
      </c>
      <c r="AI361" s="80">
        <f t="shared" si="287"/>
        <v>0</v>
      </c>
      <c r="AJ361" s="80">
        <f t="shared" si="288"/>
        <v>0</v>
      </c>
      <c r="AK361" s="80">
        <f t="shared" si="289"/>
        <v>0</v>
      </c>
      <c r="AL361" s="80">
        <f t="shared" si="290"/>
        <v>0</v>
      </c>
      <c r="AM361" s="80">
        <f t="shared" si="291"/>
        <v>0</v>
      </c>
      <c r="AN361" s="80">
        <f t="shared" ref="AN361:AN398" si="292">AN$321*$A324</f>
        <v>0</v>
      </c>
      <c r="AO361" s="80">
        <f>AO$321*$A323</f>
        <v>0</v>
      </c>
      <c r="AP361" s="80"/>
      <c r="AQ361" s="80"/>
      <c r="AS361" s="72"/>
      <c r="AT361" s="78"/>
      <c r="AU361" s="72"/>
      <c r="AV361" s="72"/>
      <c r="AW361" s="72"/>
      <c r="AX361" s="72"/>
      <c r="AY361" s="72"/>
      <c r="AZ361" s="72"/>
      <c r="BA361" s="72"/>
      <c r="BB361" s="72"/>
      <c r="BC361" s="79"/>
      <c r="BD361" s="79"/>
      <c r="BE361" s="72"/>
      <c r="BF361" s="72"/>
      <c r="BG361" s="72"/>
      <c r="BH361" s="72"/>
      <c r="BI361" s="72"/>
      <c r="BJ361" s="72"/>
      <c r="BK361" s="72"/>
      <c r="BL361" s="72"/>
      <c r="BM361" s="72"/>
      <c r="BN361" s="72"/>
      <c r="BO361" s="72"/>
      <c r="BP361" s="72"/>
      <c r="BQ361" s="72"/>
      <c r="BR361" s="72"/>
      <c r="BS361" s="72"/>
      <c r="BT361" s="72"/>
      <c r="CA361" s="72">
        <f t="shared" si="252"/>
        <v>0</v>
      </c>
    </row>
    <row r="362" spans="1:79">
      <c r="A362" s="148">
        <f t="shared" si="253"/>
        <v>0</v>
      </c>
      <c r="B362" s="72">
        <f t="shared" si="254"/>
        <v>40</v>
      </c>
      <c r="C362" s="144">
        <f t="shared" si="255"/>
        <v>0</v>
      </c>
      <c r="D362" s="76">
        <f t="shared" si="256"/>
        <v>0</v>
      </c>
      <c r="E362" s="80">
        <f t="shared" si="257"/>
        <v>0</v>
      </c>
      <c r="F362" s="80">
        <f t="shared" si="258"/>
        <v>0</v>
      </c>
      <c r="G362" s="80">
        <f t="shared" si="259"/>
        <v>0</v>
      </c>
      <c r="H362" s="80">
        <f t="shared" si="260"/>
        <v>0</v>
      </c>
      <c r="I362" s="76">
        <f t="shared" si="261"/>
        <v>0</v>
      </c>
      <c r="J362" s="80">
        <f t="shared" si="262"/>
        <v>0</v>
      </c>
      <c r="K362" s="80">
        <f t="shared" si="263"/>
        <v>0</v>
      </c>
      <c r="L362" s="80">
        <f t="shared" si="264"/>
        <v>0</v>
      </c>
      <c r="M362" s="80">
        <f t="shared" si="265"/>
        <v>0</v>
      </c>
      <c r="N362" s="80">
        <f t="shared" si="266"/>
        <v>0</v>
      </c>
      <c r="O362" s="80">
        <f t="shared" si="267"/>
        <v>0</v>
      </c>
      <c r="P362" s="80">
        <f t="shared" si="268"/>
        <v>0</v>
      </c>
      <c r="Q362" s="80">
        <f t="shared" si="269"/>
        <v>0</v>
      </c>
      <c r="R362" s="80">
        <f t="shared" si="270"/>
        <v>0</v>
      </c>
      <c r="S362" s="80">
        <f t="shared" si="271"/>
        <v>0</v>
      </c>
      <c r="T362" s="80">
        <f t="shared" si="272"/>
        <v>0</v>
      </c>
      <c r="U362" s="80">
        <f t="shared" si="273"/>
        <v>0</v>
      </c>
      <c r="V362" s="80">
        <f t="shared" si="274"/>
        <v>0</v>
      </c>
      <c r="W362" s="80">
        <f t="shared" si="275"/>
        <v>0</v>
      </c>
      <c r="X362" s="80">
        <f t="shared" si="276"/>
        <v>0</v>
      </c>
      <c r="Y362" s="80">
        <f t="shared" si="277"/>
        <v>0</v>
      </c>
      <c r="Z362" s="80">
        <f t="shared" si="278"/>
        <v>0</v>
      </c>
      <c r="AA362" s="80">
        <f t="shared" si="279"/>
        <v>0</v>
      </c>
      <c r="AB362" s="80">
        <f t="shared" si="280"/>
        <v>0</v>
      </c>
      <c r="AC362" s="80">
        <f t="shared" si="281"/>
        <v>0</v>
      </c>
      <c r="AD362" s="80">
        <f t="shared" si="282"/>
        <v>0</v>
      </c>
      <c r="AE362" s="80">
        <f t="shared" si="283"/>
        <v>0</v>
      </c>
      <c r="AF362" s="80">
        <f t="shared" si="284"/>
        <v>0</v>
      </c>
      <c r="AG362" s="80">
        <f t="shared" si="285"/>
        <v>0</v>
      </c>
      <c r="AH362" s="80">
        <f t="shared" si="286"/>
        <v>0</v>
      </c>
      <c r="AI362" s="80">
        <f t="shared" si="287"/>
        <v>0</v>
      </c>
      <c r="AJ362" s="80">
        <f t="shared" si="288"/>
        <v>0</v>
      </c>
      <c r="AK362" s="80">
        <f t="shared" si="289"/>
        <v>0</v>
      </c>
      <c r="AL362" s="80">
        <f t="shared" si="290"/>
        <v>0</v>
      </c>
      <c r="AM362" s="80">
        <f t="shared" si="291"/>
        <v>0</v>
      </c>
      <c r="AN362" s="80">
        <f t="shared" si="292"/>
        <v>0</v>
      </c>
      <c r="AO362" s="80">
        <f t="shared" ref="AO362:AO398" si="293">AO$321*$A324</f>
        <v>0</v>
      </c>
      <c r="AP362" s="80">
        <f>AP$321*$A323</f>
        <v>0</v>
      </c>
      <c r="AQ362" s="80"/>
      <c r="AS362" s="72"/>
      <c r="AT362" s="78"/>
      <c r="AU362" s="72"/>
      <c r="AV362" s="72"/>
      <c r="AW362" s="72"/>
      <c r="AX362" s="72"/>
      <c r="AY362" s="72"/>
      <c r="AZ362" s="72"/>
      <c r="BA362" s="72"/>
      <c r="BB362" s="72"/>
      <c r="BC362" s="79"/>
      <c r="BD362" s="79"/>
      <c r="BE362" s="72"/>
      <c r="BF362" s="72"/>
      <c r="BG362" s="72"/>
      <c r="BH362" s="72"/>
      <c r="BI362" s="72"/>
      <c r="BJ362" s="72"/>
      <c r="BK362" s="72"/>
      <c r="BL362" s="72"/>
      <c r="BM362" s="72"/>
      <c r="BN362" s="72"/>
      <c r="BO362" s="72"/>
      <c r="BP362" s="72"/>
      <c r="BQ362" s="72"/>
      <c r="BR362" s="72"/>
      <c r="BS362" s="72"/>
      <c r="BT362" s="72"/>
      <c r="CA362" s="72">
        <f t="shared" si="252"/>
        <v>0</v>
      </c>
    </row>
    <row r="363" spans="1:79">
      <c r="A363" s="148">
        <f t="shared" si="253"/>
        <v>0</v>
      </c>
      <c r="B363" s="72">
        <f t="shared" si="254"/>
        <v>41</v>
      </c>
      <c r="C363" s="144">
        <f t="shared" si="255"/>
        <v>0</v>
      </c>
      <c r="D363" s="76">
        <f t="shared" si="256"/>
        <v>0</v>
      </c>
      <c r="E363" s="80">
        <f t="shared" si="257"/>
        <v>0</v>
      </c>
      <c r="F363" s="80">
        <f t="shared" si="258"/>
        <v>0</v>
      </c>
      <c r="G363" s="80">
        <f t="shared" si="259"/>
        <v>0</v>
      </c>
      <c r="H363" s="80">
        <f t="shared" si="260"/>
        <v>0</v>
      </c>
      <c r="I363" s="76">
        <f t="shared" si="261"/>
        <v>0</v>
      </c>
      <c r="J363" s="80">
        <f t="shared" si="262"/>
        <v>0</v>
      </c>
      <c r="K363" s="80">
        <f t="shared" si="263"/>
        <v>0</v>
      </c>
      <c r="L363" s="80">
        <f t="shared" si="264"/>
        <v>0</v>
      </c>
      <c r="M363" s="80">
        <f t="shared" si="265"/>
        <v>0</v>
      </c>
      <c r="N363" s="80">
        <f t="shared" si="266"/>
        <v>0</v>
      </c>
      <c r="O363" s="80">
        <f t="shared" si="267"/>
        <v>0</v>
      </c>
      <c r="P363" s="80">
        <f t="shared" si="268"/>
        <v>0</v>
      </c>
      <c r="Q363" s="80">
        <f t="shared" si="269"/>
        <v>0</v>
      </c>
      <c r="R363" s="80">
        <f t="shared" si="270"/>
        <v>0</v>
      </c>
      <c r="S363" s="80">
        <f t="shared" si="271"/>
        <v>0</v>
      </c>
      <c r="T363" s="80">
        <f t="shared" si="272"/>
        <v>0</v>
      </c>
      <c r="U363" s="80">
        <f t="shared" si="273"/>
        <v>0</v>
      </c>
      <c r="V363" s="80">
        <f t="shared" si="274"/>
        <v>0</v>
      </c>
      <c r="W363" s="80">
        <f t="shared" si="275"/>
        <v>0</v>
      </c>
      <c r="X363" s="80">
        <f t="shared" si="276"/>
        <v>0</v>
      </c>
      <c r="Y363" s="80">
        <f t="shared" si="277"/>
        <v>0</v>
      </c>
      <c r="Z363" s="80">
        <f t="shared" si="278"/>
        <v>0</v>
      </c>
      <c r="AA363" s="80">
        <f t="shared" si="279"/>
        <v>0</v>
      </c>
      <c r="AB363" s="80">
        <f t="shared" si="280"/>
        <v>0</v>
      </c>
      <c r="AC363" s="80">
        <f t="shared" si="281"/>
        <v>0</v>
      </c>
      <c r="AD363" s="80">
        <f t="shared" si="282"/>
        <v>0</v>
      </c>
      <c r="AE363" s="80">
        <f t="shared" si="283"/>
        <v>0</v>
      </c>
      <c r="AF363" s="80">
        <f t="shared" si="284"/>
        <v>0</v>
      </c>
      <c r="AG363" s="80">
        <f t="shared" si="285"/>
        <v>0</v>
      </c>
      <c r="AH363" s="80">
        <f t="shared" si="286"/>
        <v>0</v>
      </c>
      <c r="AI363" s="80">
        <f t="shared" si="287"/>
        <v>0</v>
      </c>
      <c r="AJ363" s="80">
        <f t="shared" si="288"/>
        <v>0</v>
      </c>
      <c r="AK363" s="80">
        <f t="shared" si="289"/>
        <v>0</v>
      </c>
      <c r="AL363" s="80">
        <f t="shared" si="290"/>
        <v>0</v>
      </c>
      <c r="AM363" s="80">
        <f t="shared" si="291"/>
        <v>0</v>
      </c>
      <c r="AN363" s="80">
        <f t="shared" si="292"/>
        <v>0</v>
      </c>
      <c r="AO363" s="80">
        <f t="shared" si="293"/>
        <v>0</v>
      </c>
      <c r="AP363" s="80">
        <f t="shared" ref="AP363:AP398" si="294">AP$321*$A324</f>
        <v>0</v>
      </c>
      <c r="AQ363" s="80">
        <f>AQ$321*$A323</f>
        <v>0</v>
      </c>
      <c r="AS363" s="72"/>
      <c r="AT363" s="78"/>
      <c r="AU363" s="72"/>
      <c r="AV363" s="72"/>
      <c r="AW363" s="72"/>
      <c r="AX363" s="72"/>
      <c r="AY363" s="72"/>
      <c r="AZ363" s="72"/>
      <c r="BA363" s="72"/>
      <c r="BB363" s="72"/>
      <c r="BC363" s="79"/>
      <c r="BD363" s="79"/>
      <c r="BE363" s="72"/>
      <c r="BF363" s="72"/>
      <c r="BG363" s="72"/>
      <c r="BH363" s="72"/>
      <c r="BI363" s="72"/>
      <c r="BJ363" s="72"/>
      <c r="BK363" s="72"/>
      <c r="BL363" s="72"/>
      <c r="BM363" s="72"/>
      <c r="BN363" s="72"/>
      <c r="BO363" s="72"/>
      <c r="BP363" s="72"/>
      <c r="BQ363" s="72"/>
      <c r="BR363" s="72"/>
      <c r="BS363" s="72"/>
      <c r="BT363" s="72"/>
      <c r="CA363" s="72">
        <f t="shared" si="252"/>
        <v>0</v>
      </c>
    </row>
    <row r="364" spans="1:79">
      <c r="A364" s="148">
        <f t="shared" si="253"/>
        <v>0</v>
      </c>
      <c r="B364" s="72">
        <f t="shared" si="254"/>
        <v>42</v>
      </c>
      <c r="C364" s="144">
        <f t="shared" si="255"/>
        <v>0</v>
      </c>
      <c r="D364" s="76">
        <f t="shared" si="256"/>
        <v>0</v>
      </c>
      <c r="E364" s="80">
        <f t="shared" si="257"/>
        <v>0</v>
      </c>
      <c r="F364" s="80">
        <f t="shared" si="258"/>
        <v>0</v>
      </c>
      <c r="G364" s="80">
        <f t="shared" si="259"/>
        <v>0</v>
      </c>
      <c r="H364" s="80">
        <f t="shared" si="260"/>
        <v>0</v>
      </c>
      <c r="I364" s="76">
        <f t="shared" si="261"/>
        <v>0</v>
      </c>
      <c r="J364" s="80">
        <f t="shared" si="262"/>
        <v>0</v>
      </c>
      <c r="K364" s="80">
        <f t="shared" si="263"/>
        <v>0</v>
      </c>
      <c r="L364" s="80">
        <f t="shared" si="264"/>
        <v>0</v>
      </c>
      <c r="M364" s="80">
        <f t="shared" si="265"/>
        <v>0</v>
      </c>
      <c r="N364" s="80">
        <f t="shared" si="266"/>
        <v>0</v>
      </c>
      <c r="O364" s="80">
        <f t="shared" si="267"/>
        <v>0</v>
      </c>
      <c r="P364" s="80">
        <f t="shared" si="268"/>
        <v>0</v>
      </c>
      <c r="Q364" s="80">
        <f t="shared" si="269"/>
        <v>0</v>
      </c>
      <c r="R364" s="80">
        <f t="shared" si="270"/>
        <v>0</v>
      </c>
      <c r="S364" s="80">
        <f t="shared" si="271"/>
        <v>0</v>
      </c>
      <c r="T364" s="80">
        <f t="shared" si="272"/>
        <v>0</v>
      </c>
      <c r="U364" s="80">
        <f t="shared" si="273"/>
        <v>0</v>
      </c>
      <c r="V364" s="80">
        <f t="shared" si="274"/>
        <v>0</v>
      </c>
      <c r="W364" s="80">
        <f t="shared" si="275"/>
        <v>0</v>
      </c>
      <c r="X364" s="80">
        <f t="shared" si="276"/>
        <v>0</v>
      </c>
      <c r="Y364" s="80">
        <f t="shared" si="277"/>
        <v>0</v>
      </c>
      <c r="Z364" s="80">
        <f t="shared" si="278"/>
        <v>0</v>
      </c>
      <c r="AA364" s="80">
        <f t="shared" si="279"/>
        <v>0</v>
      </c>
      <c r="AB364" s="80">
        <f t="shared" si="280"/>
        <v>0</v>
      </c>
      <c r="AC364" s="80">
        <f t="shared" si="281"/>
        <v>0</v>
      </c>
      <c r="AD364" s="80">
        <f t="shared" si="282"/>
        <v>0</v>
      </c>
      <c r="AE364" s="80">
        <f t="shared" si="283"/>
        <v>0</v>
      </c>
      <c r="AF364" s="80">
        <f t="shared" si="284"/>
        <v>0</v>
      </c>
      <c r="AG364" s="80">
        <f t="shared" si="285"/>
        <v>0</v>
      </c>
      <c r="AH364" s="80">
        <f t="shared" si="286"/>
        <v>0</v>
      </c>
      <c r="AI364" s="80">
        <f t="shared" si="287"/>
        <v>0</v>
      </c>
      <c r="AJ364" s="80">
        <f t="shared" si="288"/>
        <v>0</v>
      </c>
      <c r="AK364" s="80">
        <f t="shared" si="289"/>
        <v>0</v>
      </c>
      <c r="AL364" s="80">
        <f t="shared" si="290"/>
        <v>0</v>
      </c>
      <c r="AM364" s="80">
        <f t="shared" si="291"/>
        <v>0</v>
      </c>
      <c r="AN364" s="80">
        <f t="shared" si="292"/>
        <v>0</v>
      </c>
      <c r="AO364" s="80">
        <f t="shared" si="293"/>
        <v>0</v>
      </c>
      <c r="AP364" s="80">
        <f t="shared" si="294"/>
        <v>0</v>
      </c>
      <c r="AQ364" s="80">
        <f t="shared" ref="AQ364:AQ398" si="295">AQ$321*$A324</f>
        <v>0</v>
      </c>
      <c r="AR364" s="76">
        <f>AR$321*$A323</f>
        <v>0</v>
      </c>
      <c r="AS364" s="72"/>
      <c r="AT364" s="78"/>
      <c r="AU364" s="72"/>
      <c r="AV364" s="72"/>
      <c r="AW364" s="72"/>
      <c r="AX364" s="72"/>
      <c r="AY364" s="72"/>
      <c r="AZ364" s="72"/>
      <c r="BA364" s="72"/>
      <c r="BB364" s="72"/>
      <c r="BC364" s="79"/>
      <c r="BD364" s="79"/>
      <c r="BE364" s="72"/>
      <c r="BF364" s="72"/>
      <c r="BG364" s="72"/>
      <c r="BH364" s="72"/>
      <c r="BI364" s="72"/>
      <c r="BJ364" s="72"/>
      <c r="BK364" s="72"/>
      <c r="BL364" s="72"/>
      <c r="BM364" s="72"/>
      <c r="BN364" s="72"/>
      <c r="BO364" s="72"/>
      <c r="BP364" s="72"/>
      <c r="BQ364" s="72"/>
      <c r="BR364" s="72"/>
      <c r="BS364" s="72"/>
      <c r="BT364" s="72"/>
      <c r="CA364" s="72">
        <f t="shared" si="252"/>
        <v>0</v>
      </c>
    </row>
    <row r="365" spans="1:79">
      <c r="A365" s="148">
        <f t="shared" si="253"/>
        <v>0</v>
      </c>
      <c r="B365" s="72">
        <f t="shared" si="254"/>
        <v>43</v>
      </c>
      <c r="C365" s="144">
        <f t="shared" si="255"/>
        <v>0</v>
      </c>
      <c r="D365" s="76">
        <f t="shared" si="256"/>
        <v>0</v>
      </c>
      <c r="E365" s="80">
        <f t="shared" si="257"/>
        <v>0</v>
      </c>
      <c r="F365" s="80">
        <f t="shared" si="258"/>
        <v>0</v>
      </c>
      <c r="G365" s="80">
        <f t="shared" si="259"/>
        <v>0</v>
      </c>
      <c r="H365" s="80">
        <f t="shared" si="260"/>
        <v>0</v>
      </c>
      <c r="I365" s="76">
        <f t="shared" si="261"/>
        <v>0</v>
      </c>
      <c r="J365" s="80">
        <f t="shared" si="262"/>
        <v>0</v>
      </c>
      <c r="K365" s="80">
        <f t="shared" si="263"/>
        <v>0</v>
      </c>
      <c r="L365" s="80">
        <f t="shared" si="264"/>
        <v>0</v>
      </c>
      <c r="M365" s="80">
        <f t="shared" si="265"/>
        <v>0</v>
      </c>
      <c r="N365" s="80">
        <f t="shared" si="266"/>
        <v>0</v>
      </c>
      <c r="O365" s="80">
        <f t="shared" si="267"/>
        <v>0</v>
      </c>
      <c r="P365" s="80">
        <f t="shared" si="268"/>
        <v>0</v>
      </c>
      <c r="Q365" s="80">
        <f t="shared" si="269"/>
        <v>0</v>
      </c>
      <c r="R365" s="80">
        <f t="shared" si="270"/>
        <v>0</v>
      </c>
      <c r="S365" s="80">
        <f t="shared" si="271"/>
        <v>0</v>
      </c>
      <c r="T365" s="80">
        <f t="shared" si="272"/>
        <v>0</v>
      </c>
      <c r="U365" s="80">
        <f t="shared" si="273"/>
        <v>0</v>
      </c>
      <c r="V365" s="80">
        <f t="shared" si="274"/>
        <v>0</v>
      </c>
      <c r="W365" s="80">
        <f t="shared" si="275"/>
        <v>0</v>
      </c>
      <c r="X365" s="80">
        <f t="shared" si="276"/>
        <v>0</v>
      </c>
      <c r="Y365" s="80">
        <f t="shared" si="277"/>
        <v>0</v>
      </c>
      <c r="Z365" s="80">
        <f t="shared" si="278"/>
        <v>0</v>
      </c>
      <c r="AA365" s="80">
        <f t="shared" si="279"/>
        <v>0</v>
      </c>
      <c r="AB365" s="80">
        <f t="shared" si="280"/>
        <v>0</v>
      </c>
      <c r="AC365" s="80">
        <f t="shared" si="281"/>
        <v>0</v>
      </c>
      <c r="AD365" s="80">
        <f t="shared" si="282"/>
        <v>0</v>
      </c>
      <c r="AE365" s="80">
        <f t="shared" si="283"/>
        <v>0</v>
      </c>
      <c r="AF365" s="80">
        <f t="shared" si="284"/>
        <v>0</v>
      </c>
      <c r="AG365" s="80">
        <f t="shared" si="285"/>
        <v>0</v>
      </c>
      <c r="AH365" s="80">
        <f t="shared" si="286"/>
        <v>0</v>
      </c>
      <c r="AI365" s="80">
        <f t="shared" si="287"/>
        <v>0</v>
      </c>
      <c r="AJ365" s="80">
        <f t="shared" si="288"/>
        <v>0</v>
      </c>
      <c r="AK365" s="80">
        <f t="shared" si="289"/>
        <v>0</v>
      </c>
      <c r="AL365" s="80">
        <f t="shared" si="290"/>
        <v>0</v>
      </c>
      <c r="AM365" s="80">
        <f t="shared" si="291"/>
        <v>0</v>
      </c>
      <c r="AN365" s="80">
        <f t="shared" si="292"/>
        <v>0</v>
      </c>
      <c r="AO365" s="80">
        <f t="shared" si="293"/>
        <v>0</v>
      </c>
      <c r="AP365" s="80">
        <f t="shared" si="294"/>
        <v>0</v>
      </c>
      <c r="AQ365" s="80">
        <f t="shared" si="295"/>
        <v>0</v>
      </c>
      <c r="AR365" s="76">
        <f t="shared" ref="AR365:AR398" si="296">AR$321*$A324</f>
        <v>0</v>
      </c>
      <c r="AS365" s="72">
        <f>AS$321*$A323</f>
        <v>0</v>
      </c>
      <c r="AT365" s="78"/>
      <c r="AU365" s="72"/>
      <c r="AV365" s="72"/>
      <c r="AW365" s="72"/>
      <c r="AX365" s="72"/>
      <c r="AY365" s="72"/>
      <c r="AZ365" s="72"/>
      <c r="BA365" s="72"/>
      <c r="BB365" s="72"/>
      <c r="BC365" s="79"/>
      <c r="BD365" s="79"/>
      <c r="BE365" s="72"/>
      <c r="BF365" s="72"/>
      <c r="BG365" s="72"/>
      <c r="BH365" s="72"/>
      <c r="BI365" s="72"/>
      <c r="BJ365" s="72"/>
      <c r="BK365" s="72"/>
      <c r="BL365" s="72"/>
      <c r="BM365" s="72"/>
      <c r="BN365" s="72"/>
      <c r="BO365" s="72"/>
      <c r="BP365" s="72"/>
      <c r="BQ365" s="72"/>
      <c r="BR365" s="72"/>
      <c r="BS365" s="72"/>
      <c r="BT365" s="72"/>
      <c r="CA365" s="72">
        <f t="shared" si="252"/>
        <v>0</v>
      </c>
    </row>
    <row r="366" spans="1:79">
      <c r="A366" s="148">
        <f t="shared" si="253"/>
        <v>0</v>
      </c>
      <c r="B366" s="72">
        <f t="shared" si="254"/>
        <v>44</v>
      </c>
      <c r="C366" s="144">
        <f t="shared" si="255"/>
        <v>0</v>
      </c>
      <c r="D366" s="76">
        <f t="shared" si="256"/>
        <v>0</v>
      </c>
      <c r="E366" s="80">
        <f t="shared" si="257"/>
        <v>0</v>
      </c>
      <c r="F366" s="80">
        <f t="shared" si="258"/>
        <v>0</v>
      </c>
      <c r="G366" s="80">
        <f t="shared" si="259"/>
        <v>0</v>
      </c>
      <c r="H366" s="80">
        <f t="shared" si="260"/>
        <v>0</v>
      </c>
      <c r="I366" s="76">
        <f t="shared" si="261"/>
        <v>0</v>
      </c>
      <c r="J366" s="80">
        <f t="shared" si="262"/>
        <v>0</v>
      </c>
      <c r="K366" s="80">
        <f t="shared" si="263"/>
        <v>0</v>
      </c>
      <c r="L366" s="80">
        <f t="shared" si="264"/>
        <v>0</v>
      </c>
      <c r="M366" s="80">
        <f t="shared" si="265"/>
        <v>0</v>
      </c>
      <c r="N366" s="80">
        <f t="shared" si="266"/>
        <v>0</v>
      </c>
      <c r="O366" s="80">
        <f t="shared" si="267"/>
        <v>0</v>
      </c>
      <c r="P366" s="80">
        <f t="shared" si="268"/>
        <v>0</v>
      </c>
      <c r="Q366" s="80">
        <f t="shared" si="269"/>
        <v>0</v>
      </c>
      <c r="R366" s="80">
        <f t="shared" si="270"/>
        <v>0</v>
      </c>
      <c r="S366" s="80">
        <f t="shared" si="271"/>
        <v>0</v>
      </c>
      <c r="T366" s="80">
        <f t="shared" si="272"/>
        <v>0</v>
      </c>
      <c r="U366" s="80">
        <f t="shared" si="273"/>
        <v>0</v>
      </c>
      <c r="V366" s="80">
        <f t="shared" si="274"/>
        <v>0</v>
      </c>
      <c r="W366" s="80">
        <f t="shared" si="275"/>
        <v>0</v>
      </c>
      <c r="X366" s="80">
        <f t="shared" si="276"/>
        <v>0</v>
      </c>
      <c r="Y366" s="80">
        <f t="shared" si="277"/>
        <v>0</v>
      </c>
      <c r="Z366" s="80">
        <f t="shared" si="278"/>
        <v>0</v>
      </c>
      <c r="AA366" s="80">
        <f t="shared" si="279"/>
        <v>0</v>
      </c>
      <c r="AB366" s="80">
        <f t="shared" si="280"/>
        <v>0</v>
      </c>
      <c r="AC366" s="80">
        <f t="shared" si="281"/>
        <v>0</v>
      </c>
      <c r="AD366" s="80">
        <f t="shared" si="282"/>
        <v>0</v>
      </c>
      <c r="AE366" s="80">
        <f t="shared" si="283"/>
        <v>0</v>
      </c>
      <c r="AF366" s="80">
        <f t="shared" si="284"/>
        <v>0</v>
      </c>
      <c r="AG366" s="80">
        <f t="shared" si="285"/>
        <v>0</v>
      </c>
      <c r="AH366" s="80">
        <f t="shared" si="286"/>
        <v>0</v>
      </c>
      <c r="AI366" s="80">
        <f t="shared" si="287"/>
        <v>0</v>
      </c>
      <c r="AJ366" s="80">
        <f t="shared" si="288"/>
        <v>0</v>
      </c>
      <c r="AK366" s="80">
        <f t="shared" si="289"/>
        <v>0</v>
      </c>
      <c r="AL366" s="80">
        <f t="shared" si="290"/>
        <v>0</v>
      </c>
      <c r="AM366" s="80">
        <f t="shared" si="291"/>
        <v>0</v>
      </c>
      <c r="AN366" s="80">
        <f t="shared" si="292"/>
        <v>0</v>
      </c>
      <c r="AO366" s="80">
        <f t="shared" si="293"/>
        <v>0</v>
      </c>
      <c r="AP366" s="80">
        <f t="shared" si="294"/>
        <v>0</v>
      </c>
      <c r="AQ366" s="80">
        <f t="shared" si="295"/>
        <v>0</v>
      </c>
      <c r="AR366" s="76">
        <f t="shared" si="296"/>
        <v>0</v>
      </c>
      <c r="AS366" s="72">
        <f t="shared" ref="AS366:AS398" si="297">AS$321*$A324</f>
        <v>0</v>
      </c>
      <c r="AT366" s="78">
        <f>AT$321*$A323</f>
        <v>0</v>
      </c>
      <c r="AU366" s="72"/>
      <c r="AV366" s="72"/>
      <c r="AW366" s="72"/>
      <c r="AX366" s="72"/>
      <c r="AY366" s="72"/>
      <c r="AZ366" s="72"/>
      <c r="BA366" s="72"/>
      <c r="BB366" s="72"/>
      <c r="BC366" s="79"/>
      <c r="BD366" s="79"/>
      <c r="BE366" s="72"/>
      <c r="BF366" s="72"/>
      <c r="BG366" s="72"/>
      <c r="BH366" s="72"/>
      <c r="BI366" s="72"/>
      <c r="BJ366" s="72"/>
      <c r="BK366" s="72"/>
      <c r="BL366" s="72"/>
      <c r="BM366" s="72"/>
      <c r="BN366" s="72"/>
      <c r="BO366" s="72"/>
      <c r="BP366" s="72"/>
      <c r="BQ366" s="72"/>
      <c r="BR366" s="72"/>
      <c r="BS366" s="72"/>
      <c r="BT366" s="72"/>
      <c r="CA366" s="72">
        <f t="shared" si="252"/>
        <v>0</v>
      </c>
    </row>
    <row r="367" spans="1:79">
      <c r="A367" s="148">
        <f t="shared" si="253"/>
        <v>0</v>
      </c>
      <c r="B367" s="72">
        <f t="shared" si="254"/>
        <v>45</v>
      </c>
      <c r="C367" s="144">
        <f t="shared" si="255"/>
        <v>0</v>
      </c>
      <c r="D367" s="76">
        <f t="shared" si="256"/>
        <v>0</v>
      </c>
      <c r="E367" s="80">
        <f t="shared" si="257"/>
        <v>0</v>
      </c>
      <c r="F367" s="80">
        <f t="shared" si="258"/>
        <v>0</v>
      </c>
      <c r="G367" s="80">
        <f t="shared" si="259"/>
        <v>0</v>
      </c>
      <c r="H367" s="80">
        <f t="shared" si="260"/>
        <v>0</v>
      </c>
      <c r="I367" s="76">
        <f t="shared" si="261"/>
        <v>0</v>
      </c>
      <c r="J367" s="80">
        <f t="shared" si="262"/>
        <v>0</v>
      </c>
      <c r="K367" s="80">
        <f t="shared" si="263"/>
        <v>0</v>
      </c>
      <c r="L367" s="80">
        <f t="shared" si="264"/>
        <v>0</v>
      </c>
      <c r="M367" s="80">
        <f t="shared" si="265"/>
        <v>0</v>
      </c>
      <c r="N367" s="80">
        <f t="shared" si="266"/>
        <v>0</v>
      </c>
      <c r="O367" s="80">
        <f t="shared" si="267"/>
        <v>0</v>
      </c>
      <c r="P367" s="80">
        <f t="shared" si="268"/>
        <v>0</v>
      </c>
      <c r="Q367" s="80">
        <f t="shared" si="269"/>
        <v>0</v>
      </c>
      <c r="R367" s="80">
        <f t="shared" si="270"/>
        <v>0</v>
      </c>
      <c r="S367" s="80">
        <f t="shared" si="271"/>
        <v>0</v>
      </c>
      <c r="T367" s="80">
        <f t="shared" si="272"/>
        <v>0</v>
      </c>
      <c r="U367" s="80">
        <f t="shared" si="273"/>
        <v>0</v>
      </c>
      <c r="V367" s="80">
        <f t="shared" si="274"/>
        <v>0</v>
      </c>
      <c r="W367" s="80">
        <f t="shared" si="275"/>
        <v>0</v>
      </c>
      <c r="X367" s="80">
        <f t="shared" si="276"/>
        <v>0</v>
      </c>
      <c r="Y367" s="80">
        <f t="shared" si="277"/>
        <v>0</v>
      </c>
      <c r="Z367" s="80">
        <f t="shared" si="278"/>
        <v>0</v>
      </c>
      <c r="AA367" s="80">
        <f t="shared" si="279"/>
        <v>0</v>
      </c>
      <c r="AB367" s="80">
        <f t="shared" si="280"/>
        <v>0</v>
      </c>
      <c r="AC367" s="80">
        <f t="shared" si="281"/>
        <v>0</v>
      </c>
      <c r="AD367" s="80">
        <f t="shared" si="282"/>
        <v>0</v>
      </c>
      <c r="AE367" s="80">
        <f t="shared" si="283"/>
        <v>0</v>
      </c>
      <c r="AF367" s="80">
        <f t="shared" si="284"/>
        <v>0</v>
      </c>
      <c r="AG367" s="80">
        <f t="shared" si="285"/>
        <v>0</v>
      </c>
      <c r="AH367" s="80">
        <f t="shared" si="286"/>
        <v>0</v>
      </c>
      <c r="AI367" s="80">
        <f t="shared" si="287"/>
        <v>0</v>
      </c>
      <c r="AJ367" s="80">
        <f t="shared" si="288"/>
        <v>0</v>
      </c>
      <c r="AK367" s="80">
        <f t="shared" si="289"/>
        <v>0</v>
      </c>
      <c r="AL367" s="80">
        <f t="shared" si="290"/>
        <v>0</v>
      </c>
      <c r="AM367" s="80">
        <f t="shared" si="291"/>
        <v>0</v>
      </c>
      <c r="AN367" s="80">
        <f t="shared" si="292"/>
        <v>0</v>
      </c>
      <c r="AO367" s="80">
        <f t="shared" si="293"/>
        <v>0</v>
      </c>
      <c r="AP367" s="80">
        <f t="shared" si="294"/>
        <v>0</v>
      </c>
      <c r="AQ367" s="80">
        <f t="shared" si="295"/>
        <v>0</v>
      </c>
      <c r="AR367" s="76">
        <f t="shared" si="296"/>
        <v>0</v>
      </c>
      <c r="AS367" s="72">
        <f t="shared" si="297"/>
        <v>0</v>
      </c>
      <c r="AT367" s="78">
        <f t="shared" ref="AT367:AT398" si="298">AT$321*$A324</f>
        <v>0</v>
      </c>
      <c r="AU367" s="72">
        <f>AU$321*$A323</f>
        <v>0</v>
      </c>
      <c r="AV367" s="72"/>
      <c r="AW367" s="72"/>
      <c r="AX367" s="72"/>
      <c r="AY367" s="72"/>
      <c r="AZ367" s="72"/>
      <c r="BA367" s="72"/>
      <c r="BB367" s="72"/>
      <c r="BC367" s="79"/>
      <c r="BD367" s="79"/>
      <c r="BE367" s="72"/>
      <c r="BF367" s="72"/>
      <c r="BG367" s="72"/>
      <c r="BH367" s="72"/>
      <c r="BI367" s="72"/>
      <c r="BJ367" s="72"/>
      <c r="BK367" s="72"/>
      <c r="BL367" s="72"/>
      <c r="BM367" s="72"/>
      <c r="BN367" s="72"/>
      <c r="BO367" s="72"/>
      <c r="BP367" s="72"/>
      <c r="BQ367" s="72"/>
      <c r="BR367" s="72"/>
      <c r="BS367" s="72"/>
      <c r="BT367" s="72"/>
      <c r="CA367" s="72">
        <f t="shared" si="252"/>
        <v>0</v>
      </c>
    </row>
    <row r="368" spans="1:79">
      <c r="A368" s="148">
        <f t="shared" si="253"/>
        <v>0</v>
      </c>
      <c r="B368" s="72">
        <f t="shared" si="254"/>
        <v>46</v>
      </c>
      <c r="C368" s="144">
        <f t="shared" si="255"/>
        <v>0</v>
      </c>
      <c r="D368" s="76">
        <f t="shared" si="256"/>
        <v>0</v>
      </c>
      <c r="E368" s="80">
        <f t="shared" si="257"/>
        <v>0</v>
      </c>
      <c r="F368" s="80">
        <f t="shared" si="258"/>
        <v>0</v>
      </c>
      <c r="G368" s="80">
        <f t="shared" si="259"/>
        <v>0</v>
      </c>
      <c r="H368" s="80">
        <f t="shared" si="260"/>
        <v>0</v>
      </c>
      <c r="I368" s="76">
        <f t="shared" si="261"/>
        <v>0</v>
      </c>
      <c r="J368" s="80">
        <f t="shared" si="262"/>
        <v>0</v>
      </c>
      <c r="K368" s="80">
        <f t="shared" si="263"/>
        <v>0</v>
      </c>
      <c r="L368" s="80">
        <f t="shared" si="264"/>
        <v>0</v>
      </c>
      <c r="M368" s="80">
        <f t="shared" si="265"/>
        <v>0</v>
      </c>
      <c r="N368" s="80">
        <f t="shared" si="266"/>
        <v>0</v>
      </c>
      <c r="O368" s="80">
        <f t="shared" si="267"/>
        <v>0</v>
      </c>
      <c r="P368" s="80">
        <f t="shared" si="268"/>
        <v>0</v>
      </c>
      <c r="Q368" s="80">
        <f t="shared" si="269"/>
        <v>0</v>
      </c>
      <c r="R368" s="80">
        <f t="shared" si="270"/>
        <v>0</v>
      </c>
      <c r="S368" s="80">
        <f t="shared" si="271"/>
        <v>0</v>
      </c>
      <c r="T368" s="80">
        <f t="shared" si="272"/>
        <v>0</v>
      </c>
      <c r="U368" s="80">
        <f t="shared" si="273"/>
        <v>0</v>
      </c>
      <c r="V368" s="80">
        <f t="shared" si="274"/>
        <v>0</v>
      </c>
      <c r="W368" s="80">
        <f t="shared" si="275"/>
        <v>0</v>
      </c>
      <c r="X368" s="80">
        <f t="shared" si="276"/>
        <v>0</v>
      </c>
      <c r="Y368" s="80">
        <f t="shared" si="277"/>
        <v>0</v>
      </c>
      <c r="Z368" s="80">
        <f t="shared" si="278"/>
        <v>0</v>
      </c>
      <c r="AA368" s="80">
        <f t="shared" si="279"/>
        <v>0</v>
      </c>
      <c r="AB368" s="80">
        <f t="shared" si="280"/>
        <v>0</v>
      </c>
      <c r="AC368" s="80">
        <f t="shared" si="281"/>
        <v>0</v>
      </c>
      <c r="AD368" s="80">
        <f t="shared" si="282"/>
        <v>0</v>
      </c>
      <c r="AE368" s="80">
        <f t="shared" si="283"/>
        <v>0</v>
      </c>
      <c r="AF368" s="80">
        <f t="shared" si="284"/>
        <v>0</v>
      </c>
      <c r="AG368" s="80">
        <f t="shared" si="285"/>
        <v>0</v>
      </c>
      <c r="AH368" s="80">
        <f t="shared" si="286"/>
        <v>0</v>
      </c>
      <c r="AI368" s="80">
        <f t="shared" si="287"/>
        <v>0</v>
      </c>
      <c r="AJ368" s="80">
        <f t="shared" si="288"/>
        <v>0</v>
      </c>
      <c r="AK368" s="80">
        <f t="shared" si="289"/>
        <v>0</v>
      </c>
      <c r="AL368" s="80">
        <f t="shared" si="290"/>
        <v>0</v>
      </c>
      <c r="AM368" s="80">
        <f t="shared" si="291"/>
        <v>0</v>
      </c>
      <c r="AN368" s="80">
        <f t="shared" si="292"/>
        <v>0</v>
      </c>
      <c r="AO368" s="80">
        <f t="shared" si="293"/>
        <v>0</v>
      </c>
      <c r="AP368" s="80">
        <f t="shared" si="294"/>
        <v>0</v>
      </c>
      <c r="AQ368" s="80">
        <f t="shared" si="295"/>
        <v>0</v>
      </c>
      <c r="AR368" s="76">
        <f t="shared" si="296"/>
        <v>0</v>
      </c>
      <c r="AS368" s="72">
        <f t="shared" si="297"/>
        <v>0</v>
      </c>
      <c r="AT368" s="78">
        <f t="shared" si="298"/>
        <v>0</v>
      </c>
      <c r="AU368" s="72">
        <f t="shared" ref="AU368:AU398" si="299">AU$321*$A324</f>
        <v>0</v>
      </c>
      <c r="AV368" s="72">
        <f>AV$321*$A323</f>
        <v>0</v>
      </c>
      <c r="AW368" s="72"/>
      <c r="AX368" s="72"/>
      <c r="AY368" s="72"/>
      <c r="AZ368" s="72"/>
      <c r="BA368" s="72"/>
      <c r="BB368" s="72"/>
      <c r="BC368" s="79"/>
      <c r="BD368" s="79"/>
      <c r="BE368" s="72"/>
      <c r="BF368" s="72"/>
      <c r="BG368" s="72"/>
      <c r="BH368" s="72"/>
      <c r="BI368" s="72"/>
      <c r="BJ368" s="72"/>
      <c r="BK368" s="72"/>
      <c r="BL368" s="72"/>
      <c r="BM368" s="72"/>
      <c r="BN368" s="72"/>
      <c r="BO368" s="72"/>
      <c r="BP368" s="72"/>
      <c r="BQ368" s="72"/>
      <c r="BR368" s="72"/>
      <c r="BS368" s="72"/>
      <c r="BT368" s="72"/>
      <c r="CA368" s="72">
        <f t="shared" si="252"/>
        <v>0</v>
      </c>
    </row>
    <row r="369" spans="1:79">
      <c r="A369" s="148">
        <f t="shared" si="253"/>
        <v>0</v>
      </c>
      <c r="B369" s="72">
        <f t="shared" si="254"/>
        <v>47</v>
      </c>
      <c r="C369" s="144">
        <f t="shared" si="255"/>
        <v>0</v>
      </c>
      <c r="D369" s="76">
        <f t="shared" si="256"/>
        <v>0</v>
      </c>
      <c r="E369" s="80">
        <f t="shared" si="257"/>
        <v>0</v>
      </c>
      <c r="F369" s="80">
        <f t="shared" si="258"/>
        <v>0</v>
      </c>
      <c r="G369" s="80">
        <f t="shared" si="259"/>
        <v>0</v>
      </c>
      <c r="H369" s="80">
        <f t="shared" si="260"/>
        <v>0</v>
      </c>
      <c r="I369" s="76">
        <f t="shared" si="261"/>
        <v>0</v>
      </c>
      <c r="J369" s="80">
        <f t="shared" si="262"/>
        <v>0</v>
      </c>
      <c r="K369" s="80">
        <f t="shared" si="263"/>
        <v>0</v>
      </c>
      <c r="L369" s="80">
        <f t="shared" si="264"/>
        <v>0</v>
      </c>
      <c r="M369" s="80">
        <f t="shared" si="265"/>
        <v>0</v>
      </c>
      <c r="N369" s="80">
        <f t="shared" si="266"/>
        <v>0</v>
      </c>
      <c r="O369" s="80">
        <f t="shared" si="267"/>
        <v>0</v>
      </c>
      <c r="P369" s="80">
        <f t="shared" si="268"/>
        <v>0</v>
      </c>
      <c r="Q369" s="80">
        <f t="shared" si="269"/>
        <v>0</v>
      </c>
      <c r="R369" s="80">
        <f t="shared" si="270"/>
        <v>0</v>
      </c>
      <c r="S369" s="80">
        <f t="shared" si="271"/>
        <v>0</v>
      </c>
      <c r="T369" s="80">
        <f t="shared" si="272"/>
        <v>0</v>
      </c>
      <c r="U369" s="80">
        <f t="shared" si="273"/>
        <v>0</v>
      </c>
      <c r="V369" s="80">
        <f t="shared" si="274"/>
        <v>0</v>
      </c>
      <c r="W369" s="80">
        <f t="shared" si="275"/>
        <v>0</v>
      </c>
      <c r="X369" s="80">
        <f t="shared" si="276"/>
        <v>0</v>
      </c>
      <c r="Y369" s="80">
        <f t="shared" si="277"/>
        <v>0</v>
      </c>
      <c r="Z369" s="80">
        <f t="shared" si="278"/>
        <v>0</v>
      </c>
      <c r="AA369" s="80">
        <f t="shared" si="279"/>
        <v>0</v>
      </c>
      <c r="AB369" s="80">
        <f t="shared" si="280"/>
        <v>0</v>
      </c>
      <c r="AC369" s="80">
        <f t="shared" si="281"/>
        <v>0</v>
      </c>
      <c r="AD369" s="80">
        <f t="shared" si="282"/>
        <v>0</v>
      </c>
      <c r="AE369" s="80">
        <f t="shared" si="283"/>
        <v>0</v>
      </c>
      <c r="AF369" s="80">
        <f t="shared" si="284"/>
        <v>0</v>
      </c>
      <c r="AG369" s="80">
        <f t="shared" si="285"/>
        <v>0</v>
      </c>
      <c r="AH369" s="80">
        <f t="shared" si="286"/>
        <v>0</v>
      </c>
      <c r="AI369" s="80">
        <f t="shared" si="287"/>
        <v>0</v>
      </c>
      <c r="AJ369" s="80">
        <f t="shared" si="288"/>
        <v>0</v>
      </c>
      <c r="AK369" s="80">
        <f t="shared" si="289"/>
        <v>0</v>
      </c>
      <c r="AL369" s="80">
        <f t="shared" si="290"/>
        <v>0</v>
      </c>
      <c r="AM369" s="80">
        <f t="shared" si="291"/>
        <v>0</v>
      </c>
      <c r="AN369" s="80">
        <f t="shared" si="292"/>
        <v>0</v>
      </c>
      <c r="AO369" s="80">
        <f t="shared" si="293"/>
        <v>0</v>
      </c>
      <c r="AP369" s="80">
        <f t="shared" si="294"/>
        <v>0</v>
      </c>
      <c r="AQ369" s="80">
        <f t="shared" si="295"/>
        <v>0</v>
      </c>
      <c r="AR369" s="76">
        <f t="shared" si="296"/>
        <v>0</v>
      </c>
      <c r="AS369" s="72">
        <f t="shared" si="297"/>
        <v>0</v>
      </c>
      <c r="AT369" s="78">
        <f t="shared" si="298"/>
        <v>0</v>
      </c>
      <c r="AU369" s="72">
        <f t="shared" si="299"/>
        <v>0</v>
      </c>
      <c r="AV369" s="72">
        <f t="shared" ref="AV369:AV398" si="300">AV$321*$A324</f>
        <v>0</v>
      </c>
      <c r="AW369" s="72">
        <f>AW$321*$A323</f>
        <v>0</v>
      </c>
      <c r="AX369" s="72"/>
      <c r="AY369" s="72"/>
      <c r="AZ369" s="72"/>
      <c r="BA369" s="72"/>
      <c r="BB369" s="72"/>
      <c r="BC369" s="79"/>
      <c r="BD369" s="79"/>
      <c r="BE369" s="72"/>
      <c r="BF369" s="72"/>
      <c r="BG369" s="72"/>
      <c r="BH369" s="72"/>
      <c r="BI369" s="72"/>
      <c r="BJ369" s="72"/>
      <c r="BK369" s="72"/>
      <c r="BL369" s="72"/>
      <c r="BM369" s="72"/>
      <c r="BN369" s="72"/>
      <c r="BO369" s="72"/>
      <c r="BP369" s="72"/>
      <c r="BQ369" s="72"/>
      <c r="BR369" s="72"/>
      <c r="BS369" s="72"/>
      <c r="BT369" s="72"/>
      <c r="CA369" s="72">
        <f t="shared" si="252"/>
        <v>0</v>
      </c>
    </row>
    <row r="370" spans="1:79">
      <c r="A370" s="148">
        <f t="shared" si="253"/>
        <v>0</v>
      </c>
      <c r="B370" s="72">
        <f t="shared" si="254"/>
        <v>48</v>
      </c>
      <c r="C370" s="144">
        <f t="shared" si="255"/>
        <v>0</v>
      </c>
      <c r="D370" s="76">
        <f t="shared" si="256"/>
        <v>0</v>
      </c>
      <c r="E370" s="80">
        <f t="shared" si="257"/>
        <v>0</v>
      </c>
      <c r="F370" s="80">
        <f t="shared" si="258"/>
        <v>0</v>
      </c>
      <c r="G370" s="80">
        <f t="shared" si="259"/>
        <v>0</v>
      </c>
      <c r="H370" s="80">
        <f t="shared" si="260"/>
        <v>0</v>
      </c>
      <c r="I370" s="76">
        <f t="shared" si="261"/>
        <v>0</v>
      </c>
      <c r="J370" s="80">
        <f t="shared" si="262"/>
        <v>0</v>
      </c>
      <c r="K370" s="80">
        <f t="shared" si="263"/>
        <v>0</v>
      </c>
      <c r="L370" s="80">
        <f t="shared" si="264"/>
        <v>0</v>
      </c>
      <c r="M370" s="80">
        <f t="shared" si="265"/>
        <v>0</v>
      </c>
      <c r="N370" s="80">
        <f t="shared" si="266"/>
        <v>0</v>
      </c>
      <c r="O370" s="80">
        <f t="shared" si="267"/>
        <v>0</v>
      </c>
      <c r="P370" s="80">
        <f t="shared" si="268"/>
        <v>0</v>
      </c>
      <c r="Q370" s="80">
        <f t="shared" si="269"/>
        <v>0</v>
      </c>
      <c r="R370" s="80">
        <f t="shared" si="270"/>
        <v>0</v>
      </c>
      <c r="S370" s="80">
        <f t="shared" si="271"/>
        <v>0</v>
      </c>
      <c r="T370" s="80">
        <f t="shared" si="272"/>
        <v>0</v>
      </c>
      <c r="U370" s="80">
        <f t="shared" si="273"/>
        <v>0</v>
      </c>
      <c r="V370" s="80">
        <f t="shared" si="274"/>
        <v>0</v>
      </c>
      <c r="W370" s="80">
        <f t="shared" si="275"/>
        <v>0</v>
      </c>
      <c r="X370" s="80">
        <f t="shared" si="276"/>
        <v>0</v>
      </c>
      <c r="Y370" s="80">
        <f t="shared" si="277"/>
        <v>0</v>
      </c>
      <c r="Z370" s="80">
        <f t="shared" si="278"/>
        <v>0</v>
      </c>
      <c r="AA370" s="80">
        <f t="shared" si="279"/>
        <v>0</v>
      </c>
      <c r="AB370" s="80">
        <f t="shared" si="280"/>
        <v>0</v>
      </c>
      <c r="AC370" s="80">
        <f t="shared" si="281"/>
        <v>0</v>
      </c>
      <c r="AD370" s="80">
        <f t="shared" si="282"/>
        <v>0</v>
      </c>
      <c r="AE370" s="80">
        <f t="shared" si="283"/>
        <v>0</v>
      </c>
      <c r="AF370" s="80">
        <f t="shared" si="284"/>
        <v>0</v>
      </c>
      <c r="AG370" s="80">
        <f t="shared" si="285"/>
        <v>0</v>
      </c>
      <c r="AH370" s="80">
        <f t="shared" si="286"/>
        <v>0</v>
      </c>
      <c r="AI370" s="80">
        <f t="shared" si="287"/>
        <v>0</v>
      </c>
      <c r="AJ370" s="80">
        <f t="shared" si="288"/>
        <v>0</v>
      </c>
      <c r="AK370" s="80">
        <f t="shared" si="289"/>
        <v>0</v>
      </c>
      <c r="AL370" s="80">
        <f t="shared" si="290"/>
        <v>0</v>
      </c>
      <c r="AM370" s="80">
        <f t="shared" si="291"/>
        <v>0</v>
      </c>
      <c r="AN370" s="80">
        <f t="shared" si="292"/>
        <v>0</v>
      </c>
      <c r="AO370" s="80">
        <f t="shared" si="293"/>
        <v>0</v>
      </c>
      <c r="AP370" s="80">
        <f t="shared" si="294"/>
        <v>0</v>
      </c>
      <c r="AQ370" s="80">
        <f t="shared" si="295"/>
        <v>0</v>
      </c>
      <c r="AR370" s="76">
        <f t="shared" si="296"/>
        <v>0</v>
      </c>
      <c r="AS370" s="72">
        <f t="shared" si="297"/>
        <v>0</v>
      </c>
      <c r="AT370" s="78">
        <f t="shared" si="298"/>
        <v>0</v>
      </c>
      <c r="AU370" s="72">
        <f t="shared" si="299"/>
        <v>0</v>
      </c>
      <c r="AV370" s="72">
        <f t="shared" si="300"/>
        <v>0</v>
      </c>
      <c r="AW370" s="72">
        <f t="shared" ref="AW370:AW398" si="301">AW$321*$A324</f>
        <v>0</v>
      </c>
      <c r="AX370" s="72">
        <f>AX$321*$A323</f>
        <v>0</v>
      </c>
      <c r="AY370" s="72"/>
      <c r="AZ370" s="72"/>
      <c r="BA370" s="72"/>
      <c r="BB370" s="72"/>
      <c r="BC370" s="79"/>
      <c r="BD370" s="79"/>
      <c r="BE370" s="72"/>
      <c r="BF370" s="72"/>
      <c r="BG370" s="72"/>
      <c r="BH370" s="72"/>
      <c r="BI370" s="72"/>
      <c r="BJ370" s="72"/>
      <c r="BK370" s="72"/>
      <c r="BL370" s="72"/>
      <c r="BM370" s="72"/>
      <c r="BN370" s="72"/>
      <c r="BO370" s="72"/>
      <c r="BP370" s="72"/>
      <c r="BQ370" s="72"/>
      <c r="BR370" s="72"/>
      <c r="BS370" s="72"/>
      <c r="BT370" s="72"/>
      <c r="CA370" s="72">
        <f t="shared" si="252"/>
        <v>0</v>
      </c>
    </row>
    <row r="371" spans="1:79">
      <c r="A371" s="148">
        <f t="shared" si="253"/>
        <v>0</v>
      </c>
      <c r="B371" s="72">
        <f t="shared" si="254"/>
        <v>49</v>
      </c>
      <c r="C371" s="144">
        <f t="shared" si="255"/>
        <v>0</v>
      </c>
      <c r="D371" s="76">
        <f t="shared" si="256"/>
        <v>0</v>
      </c>
      <c r="E371" s="80">
        <f t="shared" si="257"/>
        <v>0</v>
      </c>
      <c r="F371" s="80">
        <f t="shared" si="258"/>
        <v>0</v>
      </c>
      <c r="G371" s="80">
        <f t="shared" si="259"/>
        <v>0</v>
      </c>
      <c r="H371" s="80">
        <f t="shared" si="260"/>
        <v>0</v>
      </c>
      <c r="I371" s="76">
        <f t="shared" si="261"/>
        <v>0</v>
      </c>
      <c r="J371" s="80">
        <f t="shared" si="262"/>
        <v>0</v>
      </c>
      <c r="K371" s="80">
        <f t="shared" si="263"/>
        <v>0</v>
      </c>
      <c r="L371" s="80">
        <f t="shared" si="264"/>
        <v>0</v>
      </c>
      <c r="M371" s="80">
        <f t="shared" si="265"/>
        <v>0</v>
      </c>
      <c r="N371" s="80">
        <f t="shared" si="266"/>
        <v>0</v>
      </c>
      <c r="O371" s="80">
        <f t="shared" si="267"/>
        <v>0</v>
      </c>
      <c r="P371" s="80">
        <f t="shared" si="268"/>
        <v>0</v>
      </c>
      <c r="Q371" s="80">
        <f t="shared" si="269"/>
        <v>0</v>
      </c>
      <c r="R371" s="80">
        <f t="shared" si="270"/>
        <v>0</v>
      </c>
      <c r="S371" s="80">
        <f t="shared" si="271"/>
        <v>0</v>
      </c>
      <c r="T371" s="80">
        <f t="shared" si="272"/>
        <v>0</v>
      </c>
      <c r="U371" s="80">
        <f t="shared" si="273"/>
        <v>0</v>
      </c>
      <c r="V371" s="80">
        <f t="shared" si="274"/>
        <v>0</v>
      </c>
      <c r="W371" s="80">
        <f t="shared" si="275"/>
        <v>0</v>
      </c>
      <c r="X371" s="80">
        <f t="shared" si="276"/>
        <v>0</v>
      </c>
      <c r="Y371" s="80">
        <f t="shared" si="277"/>
        <v>0</v>
      </c>
      <c r="Z371" s="80">
        <f t="shared" si="278"/>
        <v>0</v>
      </c>
      <c r="AA371" s="80">
        <f t="shared" si="279"/>
        <v>0</v>
      </c>
      <c r="AB371" s="80">
        <f t="shared" si="280"/>
        <v>0</v>
      </c>
      <c r="AC371" s="80">
        <f t="shared" si="281"/>
        <v>0</v>
      </c>
      <c r="AD371" s="80">
        <f t="shared" si="282"/>
        <v>0</v>
      </c>
      <c r="AE371" s="80">
        <f t="shared" si="283"/>
        <v>0</v>
      </c>
      <c r="AF371" s="80">
        <f t="shared" si="284"/>
        <v>0</v>
      </c>
      <c r="AG371" s="80">
        <f t="shared" si="285"/>
        <v>0</v>
      </c>
      <c r="AH371" s="80">
        <f t="shared" si="286"/>
        <v>0</v>
      </c>
      <c r="AI371" s="80">
        <f t="shared" si="287"/>
        <v>0</v>
      </c>
      <c r="AJ371" s="80">
        <f t="shared" si="288"/>
        <v>0</v>
      </c>
      <c r="AK371" s="80">
        <f t="shared" si="289"/>
        <v>0</v>
      </c>
      <c r="AL371" s="80">
        <f t="shared" si="290"/>
        <v>0</v>
      </c>
      <c r="AM371" s="80">
        <f t="shared" si="291"/>
        <v>0</v>
      </c>
      <c r="AN371" s="80">
        <f t="shared" si="292"/>
        <v>0</v>
      </c>
      <c r="AO371" s="80">
        <f t="shared" si="293"/>
        <v>0</v>
      </c>
      <c r="AP371" s="80">
        <f t="shared" si="294"/>
        <v>0</v>
      </c>
      <c r="AQ371" s="80">
        <f t="shared" si="295"/>
        <v>0</v>
      </c>
      <c r="AR371" s="76">
        <f t="shared" si="296"/>
        <v>0</v>
      </c>
      <c r="AS371" s="72">
        <f t="shared" si="297"/>
        <v>0</v>
      </c>
      <c r="AT371" s="78">
        <f t="shared" si="298"/>
        <v>0</v>
      </c>
      <c r="AU371" s="72">
        <f t="shared" si="299"/>
        <v>0</v>
      </c>
      <c r="AV371" s="72">
        <f t="shared" si="300"/>
        <v>0</v>
      </c>
      <c r="AW371" s="72">
        <f t="shared" si="301"/>
        <v>0</v>
      </c>
      <c r="AX371" s="72">
        <f t="shared" ref="AX371:AX398" si="302">AX$321*$A324</f>
        <v>0</v>
      </c>
      <c r="AY371" s="72">
        <f>AY$321*$A323</f>
        <v>0</v>
      </c>
      <c r="AZ371" s="72"/>
      <c r="BA371" s="72"/>
      <c r="BB371" s="72"/>
      <c r="BC371" s="79"/>
      <c r="BD371" s="79"/>
      <c r="BE371" s="72"/>
      <c r="BF371" s="72"/>
      <c r="BG371" s="72"/>
      <c r="BH371" s="72"/>
      <c r="BI371" s="72"/>
      <c r="BJ371" s="72"/>
      <c r="BK371" s="72"/>
      <c r="BL371" s="72"/>
      <c r="BM371" s="72"/>
      <c r="BN371" s="72"/>
      <c r="BO371" s="72"/>
      <c r="BP371" s="72"/>
      <c r="BQ371" s="72"/>
      <c r="BR371" s="72"/>
      <c r="BS371" s="72"/>
      <c r="BT371" s="72"/>
      <c r="CA371" s="72">
        <f t="shared" si="252"/>
        <v>0</v>
      </c>
    </row>
    <row r="372" spans="1:79">
      <c r="A372" s="148">
        <f t="shared" si="253"/>
        <v>0</v>
      </c>
      <c r="B372" s="72">
        <f t="shared" si="254"/>
        <v>50</v>
      </c>
      <c r="C372" s="144">
        <f t="shared" si="255"/>
        <v>0</v>
      </c>
      <c r="D372" s="76">
        <f t="shared" si="256"/>
        <v>0</v>
      </c>
      <c r="E372" s="80">
        <f t="shared" si="257"/>
        <v>0</v>
      </c>
      <c r="F372" s="80">
        <f t="shared" si="258"/>
        <v>0</v>
      </c>
      <c r="G372" s="80">
        <f t="shared" si="259"/>
        <v>0</v>
      </c>
      <c r="H372" s="80">
        <f t="shared" si="260"/>
        <v>0</v>
      </c>
      <c r="I372" s="76">
        <f t="shared" si="261"/>
        <v>0</v>
      </c>
      <c r="J372" s="80">
        <f t="shared" si="262"/>
        <v>0</v>
      </c>
      <c r="K372" s="80">
        <f t="shared" si="263"/>
        <v>0</v>
      </c>
      <c r="L372" s="80">
        <f t="shared" si="264"/>
        <v>0</v>
      </c>
      <c r="M372" s="80">
        <f t="shared" si="265"/>
        <v>0</v>
      </c>
      <c r="N372" s="80">
        <f t="shared" si="266"/>
        <v>0</v>
      </c>
      <c r="O372" s="80">
        <f t="shared" si="267"/>
        <v>0</v>
      </c>
      <c r="P372" s="80">
        <f t="shared" si="268"/>
        <v>0</v>
      </c>
      <c r="Q372" s="80">
        <f t="shared" si="269"/>
        <v>0</v>
      </c>
      <c r="R372" s="80">
        <f t="shared" si="270"/>
        <v>0</v>
      </c>
      <c r="S372" s="80">
        <f t="shared" si="271"/>
        <v>0</v>
      </c>
      <c r="T372" s="80">
        <f t="shared" si="272"/>
        <v>0</v>
      </c>
      <c r="U372" s="80">
        <f t="shared" si="273"/>
        <v>0</v>
      </c>
      <c r="V372" s="80">
        <f t="shared" si="274"/>
        <v>0</v>
      </c>
      <c r="W372" s="80">
        <f t="shared" si="275"/>
        <v>0</v>
      </c>
      <c r="X372" s="80">
        <f t="shared" si="276"/>
        <v>0</v>
      </c>
      <c r="Y372" s="80">
        <f t="shared" si="277"/>
        <v>0</v>
      </c>
      <c r="Z372" s="80">
        <f t="shared" si="278"/>
        <v>0</v>
      </c>
      <c r="AA372" s="80">
        <f t="shared" si="279"/>
        <v>0</v>
      </c>
      <c r="AB372" s="80">
        <f t="shared" si="280"/>
        <v>0</v>
      </c>
      <c r="AC372" s="80">
        <f t="shared" si="281"/>
        <v>0</v>
      </c>
      <c r="AD372" s="80">
        <f t="shared" si="282"/>
        <v>0</v>
      </c>
      <c r="AE372" s="80">
        <f t="shared" si="283"/>
        <v>0</v>
      </c>
      <c r="AF372" s="80">
        <f t="shared" si="284"/>
        <v>0</v>
      </c>
      <c r="AG372" s="80">
        <f t="shared" si="285"/>
        <v>0</v>
      </c>
      <c r="AH372" s="80">
        <f t="shared" si="286"/>
        <v>0</v>
      </c>
      <c r="AI372" s="80">
        <f t="shared" si="287"/>
        <v>0</v>
      </c>
      <c r="AJ372" s="80">
        <f t="shared" si="288"/>
        <v>0</v>
      </c>
      <c r="AK372" s="80">
        <f t="shared" si="289"/>
        <v>0</v>
      </c>
      <c r="AL372" s="80">
        <f t="shared" si="290"/>
        <v>0</v>
      </c>
      <c r="AM372" s="80">
        <f t="shared" si="291"/>
        <v>0</v>
      </c>
      <c r="AN372" s="80">
        <f t="shared" si="292"/>
        <v>0</v>
      </c>
      <c r="AO372" s="80">
        <f t="shared" si="293"/>
        <v>0</v>
      </c>
      <c r="AP372" s="80">
        <f t="shared" si="294"/>
        <v>0</v>
      </c>
      <c r="AQ372" s="80">
        <f t="shared" si="295"/>
        <v>0</v>
      </c>
      <c r="AR372" s="76">
        <f t="shared" si="296"/>
        <v>0</v>
      </c>
      <c r="AS372" s="72">
        <f t="shared" si="297"/>
        <v>0</v>
      </c>
      <c r="AT372" s="78">
        <f t="shared" si="298"/>
        <v>0</v>
      </c>
      <c r="AU372" s="72">
        <f t="shared" si="299"/>
        <v>0</v>
      </c>
      <c r="AV372" s="72">
        <f t="shared" si="300"/>
        <v>0</v>
      </c>
      <c r="AW372" s="72">
        <f t="shared" si="301"/>
        <v>0</v>
      </c>
      <c r="AX372" s="72">
        <f t="shared" si="302"/>
        <v>0</v>
      </c>
      <c r="AY372" s="72">
        <f t="shared" ref="AY372:AY398" si="303">AY$321*$A324</f>
        <v>0</v>
      </c>
      <c r="AZ372" s="72">
        <f>AZ$321*$A323</f>
        <v>0</v>
      </c>
      <c r="BA372" s="72"/>
      <c r="BB372" s="72"/>
      <c r="BC372" s="79"/>
      <c r="BD372" s="79"/>
      <c r="BE372" s="72"/>
      <c r="BF372" s="72"/>
      <c r="BG372" s="72"/>
      <c r="BH372" s="72"/>
      <c r="BI372" s="72"/>
      <c r="BJ372" s="72"/>
      <c r="BK372" s="72"/>
      <c r="BL372" s="72"/>
      <c r="BM372" s="72"/>
      <c r="BN372" s="72"/>
      <c r="BO372" s="72"/>
      <c r="BP372" s="72"/>
      <c r="BQ372" s="72"/>
      <c r="BR372" s="72"/>
      <c r="BS372" s="72"/>
      <c r="BT372" s="72"/>
      <c r="CA372" s="72">
        <f t="shared" si="252"/>
        <v>0</v>
      </c>
    </row>
    <row r="373" spans="1:79">
      <c r="A373" s="148">
        <f t="shared" si="253"/>
        <v>0</v>
      </c>
      <c r="B373" s="72">
        <f t="shared" si="254"/>
        <v>51</v>
      </c>
      <c r="C373" s="144">
        <f t="shared" si="255"/>
        <v>0</v>
      </c>
      <c r="D373" s="76">
        <f t="shared" si="256"/>
        <v>0</v>
      </c>
      <c r="E373" s="80">
        <f t="shared" si="257"/>
        <v>0</v>
      </c>
      <c r="F373" s="80">
        <f t="shared" si="258"/>
        <v>0</v>
      </c>
      <c r="G373" s="80">
        <f t="shared" si="259"/>
        <v>0</v>
      </c>
      <c r="H373" s="80">
        <f t="shared" si="260"/>
        <v>0</v>
      </c>
      <c r="I373" s="76">
        <f t="shared" si="261"/>
        <v>0</v>
      </c>
      <c r="J373" s="80">
        <f t="shared" si="262"/>
        <v>0</v>
      </c>
      <c r="K373" s="80">
        <f t="shared" si="263"/>
        <v>0</v>
      </c>
      <c r="L373" s="80">
        <f t="shared" si="264"/>
        <v>0</v>
      </c>
      <c r="M373" s="80">
        <f t="shared" si="265"/>
        <v>0</v>
      </c>
      <c r="N373" s="80">
        <f t="shared" si="266"/>
        <v>0</v>
      </c>
      <c r="O373" s="80">
        <f t="shared" si="267"/>
        <v>0</v>
      </c>
      <c r="P373" s="80">
        <f t="shared" si="268"/>
        <v>0</v>
      </c>
      <c r="Q373" s="80">
        <f t="shared" si="269"/>
        <v>0</v>
      </c>
      <c r="R373" s="80">
        <f t="shared" si="270"/>
        <v>0</v>
      </c>
      <c r="S373" s="80">
        <f t="shared" si="271"/>
        <v>0</v>
      </c>
      <c r="T373" s="80">
        <f t="shared" si="272"/>
        <v>0</v>
      </c>
      <c r="U373" s="80">
        <f t="shared" si="273"/>
        <v>0</v>
      </c>
      <c r="V373" s="80">
        <f t="shared" si="274"/>
        <v>0</v>
      </c>
      <c r="W373" s="80">
        <f t="shared" si="275"/>
        <v>0</v>
      </c>
      <c r="X373" s="80">
        <f t="shared" si="276"/>
        <v>0</v>
      </c>
      <c r="Y373" s="80">
        <f t="shared" si="277"/>
        <v>0</v>
      </c>
      <c r="Z373" s="80">
        <f t="shared" si="278"/>
        <v>0</v>
      </c>
      <c r="AA373" s="80">
        <f t="shared" si="279"/>
        <v>0</v>
      </c>
      <c r="AB373" s="80">
        <f t="shared" si="280"/>
        <v>0</v>
      </c>
      <c r="AC373" s="80">
        <f t="shared" si="281"/>
        <v>0</v>
      </c>
      <c r="AD373" s="80">
        <f t="shared" si="282"/>
        <v>0</v>
      </c>
      <c r="AE373" s="80">
        <f t="shared" si="283"/>
        <v>0</v>
      </c>
      <c r="AF373" s="80">
        <f t="shared" si="284"/>
        <v>0</v>
      </c>
      <c r="AG373" s="80">
        <f t="shared" si="285"/>
        <v>0</v>
      </c>
      <c r="AH373" s="80">
        <f t="shared" si="286"/>
        <v>0</v>
      </c>
      <c r="AI373" s="80">
        <f t="shared" si="287"/>
        <v>0</v>
      </c>
      <c r="AJ373" s="80">
        <f t="shared" si="288"/>
        <v>0</v>
      </c>
      <c r="AK373" s="80">
        <f t="shared" si="289"/>
        <v>0</v>
      </c>
      <c r="AL373" s="80">
        <f t="shared" si="290"/>
        <v>0</v>
      </c>
      <c r="AM373" s="80">
        <f t="shared" si="291"/>
        <v>0</v>
      </c>
      <c r="AN373" s="80">
        <f t="shared" si="292"/>
        <v>0</v>
      </c>
      <c r="AO373" s="80">
        <f t="shared" si="293"/>
        <v>0</v>
      </c>
      <c r="AP373" s="80">
        <f t="shared" si="294"/>
        <v>0</v>
      </c>
      <c r="AQ373" s="80">
        <f t="shared" si="295"/>
        <v>0</v>
      </c>
      <c r="AR373" s="76">
        <f t="shared" si="296"/>
        <v>0</v>
      </c>
      <c r="AS373" s="72">
        <f t="shared" si="297"/>
        <v>0</v>
      </c>
      <c r="AT373" s="78">
        <f t="shared" si="298"/>
        <v>0</v>
      </c>
      <c r="AU373" s="72">
        <f t="shared" si="299"/>
        <v>0</v>
      </c>
      <c r="AV373" s="72">
        <f t="shared" si="300"/>
        <v>0</v>
      </c>
      <c r="AW373" s="72">
        <f t="shared" si="301"/>
        <v>0</v>
      </c>
      <c r="AX373" s="72">
        <f t="shared" si="302"/>
        <v>0</v>
      </c>
      <c r="AY373" s="72">
        <f t="shared" si="303"/>
        <v>0</v>
      </c>
      <c r="AZ373" s="72">
        <f t="shared" ref="AZ373:AZ398" si="304">AZ$321*$A324</f>
        <v>0</v>
      </c>
      <c r="BA373" s="72">
        <f>BA$321*$A323</f>
        <v>0</v>
      </c>
      <c r="BB373" s="72"/>
      <c r="BC373" s="79"/>
      <c r="BD373" s="79"/>
      <c r="BE373" s="72"/>
      <c r="BF373" s="72"/>
      <c r="BG373" s="72"/>
      <c r="BH373" s="72"/>
      <c r="BI373" s="72"/>
      <c r="BJ373" s="72"/>
      <c r="BK373" s="72"/>
      <c r="BL373" s="72"/>
      <c r="BM373" s="72"/>
      <c r="BN373" s="72"/>
      <c r="BO373" s="72"/>
      <c r="BP373" s="72"/>
      <c r="BQ373" s="72"/>
      <c r="BR373" s="72"/>
      <c r="BS373" s="72"/>
      <c r="BT373" s="72"/>
      <c r="CA373" s="72">
        <f t="shared" si="252"/>
        <v>0</v>
      </c>
    </row>
    <row r="374" spans="1:79">
      <c r="A374" s="148">
        <f t="shared" si="253"/>
        <v>0</v>
      </c>
      <c r="B374" s="72">
        <f t="shared" si="254"/>
        <v>52</v>
      </c>
      <c r="C374" s="144">
        <f t="shared" si="255"/>
        <v>0</v>
      </c>
      <c r="D374" s="76">
        <f t="shared" si="256"/>
        <v>0</v>
      </c>
      <c r="E374" s="80">
        <f t="shared" si="257"/>
        <v>0</v>
      </c>
      <c r="F374" s="80">
        <f t="shared" si="258"/>
        <v>0</v>
      </c>
      <c r="G374" s="80">
        <f t="shared" si="259"/>
        <v>0</v>
      </c>
      <c r="H374" s="80">
        <f t="shared" si="260"/>
        <v>0</v>
      </c>
      <c r="I374" s="76">
        <f t="shared" si="261"/>
        <v>0</v>
      </c>
      <c r="J374" s="80">
        <f t="shared" si="262"/>
        <v>0</v>
      </c>
      <c r="K374" s="80">
        <f t="shared" si="263"/>
        <v>0</v>
      </c>
      <c r="L374" s="80">
        <f t="shared" si="264"/>
        <v>0</v>
      </c>
      <c r="M374" s="80">
        <f t="shared" si="265"/>
        <v>0</v>
      </c>
      <c r="N374" s="80">
        <f t="shared" si="266"/>
        <v>0</v>
      </c>
      <c r="O374" s="80">
        <f t="shared" si="267"/>
        <v>0</v>
      </c>
      <c r="P374" s="80">
        <f t="shared" si="268"/>
        <v>0</v>
      </c>
      <c r="Q374" s="80">
        <f t="shared" si="269"/>
        <v>0</v>
      </c>
      <c r="R374" s="80">
        <f t="shared" si="270"/>
        <v>0</v>
      </c>
      <c r="S374" s="80">
        <f t="shared" si="271"/>
        <v>0</v>
      </c>
      <c r="T374" s="80">
        <f t="shared" si="272"/>
        <v>0</v>
      </c>
      <c r="U374" s="80">
        <f t="shared" si="273"/>
        <v>0</v>
      </c>
      <c r="V374" s="80">
        <f t="shared" si="274"/>
        <v>0</v>
      </c>
      <c r="W374" s="80">
        <f t="shared" si="275"/>
        <v>0</v>
      </c>
      <c r="X374" s="80">
        <f t="shared" si="276"/>
        <v>0</v>
      </c>
      <c r="Y374" s="80">
        <f t="shared" si="277"/>
        <v>0</v>
      </c>
      <c r="Z374" s="80">
        <f t="shared" si="278"/>
        <v>0</v>
      </c>
      <c r="AA374" s="80">
        <f t="shared" si="279"/>
        <v>0</v>
      </c>
      <c r="AB374" s="80">
        <f t="shared" si="280"/>
        <v>0</v>
      </c>
      <c r="AC374" s="80">
        <f t="shared" si="281"/>
        <v>0</v>
      </c>
      <c r="AD374" s="80">
        <f t="shared" si="282"/>
        <v>0</v>
      </c>
      <c r="AE374" s="80">
        <f t="shared" si="283"/>
        <v>0</v>
      </c>
      <c r="AF374" s="80">
        <f t="shared" si="284"/>
        <v>0</v>
      </c>
      <c r="AG374" s="80">
        <f t="shared" si="285"/>
        <v>0</v>
      </c>
      <c r="AH374" s="80">
        <f t="shared" si="286"/>
        <v>0</v>
      </c>
      <c r="AI374" s="80">
        <f t="shared" si="287"/>
        <v>0</v>
      </c>
      <c r="AJ374" s="80">
        <f t="shared" si="288"/>
        <v>0</v>
      </c>
      <c r="AK374" s="80">
        <f t="shared" si="289"/>
        <v>0</v>
      </c>
      <c r="AL374" s="80">
        <f t="shared" si="290"/>
        <v>0</v>
      </c>
      <c r="AM374" s="80">
        <f t="shared" si="291"/>
        <v>0</v>
      </c>
      <c r="AN374" s="80">
        <f t="shared" si="292"/>
        <v>0</v>
      </c>
      <c r="AO374" s="80">
        <f t="shared" si="293"/>
        <v>0</v>
      </c>
      <c r="AP374" s="80">
        <f t="shared" si="294"/>
        <v>0</v>
      </c>
      <c r="AQ374" s="80">
        <f t="shared" si="295"/>
        <v>0</v>
      </c>
      <c r="AR374" s="76">
        <f t="shared" si="296"/>
        <v>0</v>
      </c>
      <c r="AS374" s="72">
        <f t="shared" si="297"/>
        <v>0</v>
      </c>
      <c r="AT374" s="78">
        <f t="shared" si="298"/>
        <v>0</v>
      </c>
      <c r="AU374" s="72">
        <f t="shared" si="299"/>
        <v>0</v>
      </c>
      <c r="AV374" s="72">
        <f t="shared" si="300"/>
        <v>0</v>
      </c>
      <c r="AW374" s="72">
        <f t="shared" si="301"/>
        <v>0</v>
      </c>
      <c r="AX374" s="72">
        <f t="shared" si="302"/>
        <v>0</v>
      </c>
      <c r="AY374" s="72">
        <f t="shared" si="303"/>
        <v>0</v>
      </c>
      <c r="AZ374" s="72">
        <f t="shared" si="304"/>
        <v>0</v>
      </c>
      <c r="BA374" s="72">
        <f t="shared" ref="BA374:BA398" si="305">BA$321*$A324</f>
        <v>0</v>
      </c>
      <c r="BB374" s="72">
        <f>BB$321*$A323</f>
        <v>0</v>
      </c>
      <c r="BC374" s="79"/>
      <c r="BD374" s="79"/>
      <c r="BE374" s="72"/>
      <c r="BF374" s="72"/>
      <c r="BG374" s="72"/>
      <c r="BH374" s="72"/>
      <c r="BI374" s="72"/>
      <c r="BJ374" s="72"/>
      <c r="BK374" s="72"/>
      <c r="BL374" s="72"/>
      <c r="BM374" s="72"/>
      <c r="BN374" s="72"/>
      <c r="BO374" s="72"/>
      <c r="BP374" s="72"/>
      <c r="BQ374" s="72"/>
      <c r="BR374" s="72"/>
      <c r="BS374" s="72"/>
      <c r="BT374" s="72"/>
      <c r="CA374" s="72">
        <f t="shared" si="252"/>
        <v>0</v>
      </c>
    </row>
    <row r="375" spans="1:79">
      <c r="A375" s="148">
        <f t="shared" si="253"/>
        <v>0</v>
      </c>
      <c r="B375" s="72">
        <f t="shared" si="254"/>
        <v>53</v>
      </c>
      <c r="C375" s="144">
        <f t="shared" si="255"/>
        <v>0</v>
      </c>
      <c r="D375" s="76">
        <f t="shared" si="256"/>
        <v>0</v>
      </c>
      <c r="E375" s="80">
        <f t="shared" si="257"/>
        <v>0</v>
      </c>
      <c r="F375" s="80">
        <f t="shared" si="258"/>
        <v>0</v>
      </c>
      <c r="G375" s="80">
        <f t="shared" si="259"/>
        <v>0</v>
      </c>
      <c r="H375" s="80">
        <f t="shared" si="260"/>
        <v>0</v>
      </c>
      <c r="I375" s="76">
        <f t="shared" si="261"/>
        <v>0</v>
      </c>
      <c r="J375" s="80">
        <f t="shared" si="262"/>
        <v>0</v>
      </c>
      <c r="K375" s="80">
        <f t="shared" si="263"/>
        <v>0</v>
      </c>
      <c r="L375" s="80">
        <f t="shared" si="264"/>
        <v>0</v>
      </c>
      <c r="M375" s="80">
        <f t="shared" si="265"/>
        <v>0</v>
      </c>
      <c r="N375" s="80">
        <f t="shared" si="266"/>
        <v>0</v>
      </c>
      <c r="O375" s="80">
        <f t="shared" si="267"/>
        <v>0</v>
      </c>
      <c r="P375" s="80">
        <f t="shared" si="268"/>
        <v>0</v>
      </c>
      <c r="Q375" s="80">
        <f t="shared" si="269"/>
        <v>0</v>
      </c>
      <c r="R375" s="80">
        <f t="shared" si="270"/>
        <v>0</v>
      </c>
      <c r="S375" s="80">
        <f t="shared" si="271"/>
        <v>0</v>
      </c>
      <c r="T375" s="80">
        <f t="shared" si="272"/>
        <v>0</v>
      </c>
      <c r="U375" s="80">
        <f t="shared" si="273"/>
        <v>0</v>
      </c>
      <c r="V375" s="80">
        <f t="shared" si="274"/>
        <v>0</v>
      </c>
      <c r="W375" s="80">
        <f t="shared" si="275"/>
        <v>0</v>
      </c>
      <c r="X375" s="80">
        <f t="shared" si="276"/>
        <v>0</v>
      </c>
      <c r="Y375" s="80">
        <f t="shared" si="277"/>
        <v>0</v>
      </c>
      <c r="Z375" s="80">
        <f t="shared" si="278"/>
        <v>0</v>
      </c>
      <c r="AA375" s="80">
        <f t="shared" si="279"/>
        <v>0</v>
      </c>
      <c r="AB375" s="80">
        <f t="shared" si="280"/>
        <v>0</v>
      </c>
      <c r="AC375" s="80">
        <f t="shared" si="281"/>
        <v>0</v>
      </c>
      <c r="AD375" s="80">
        <f t="shared" si="282"/>
        <v>0</v>
      </c>
      <c r="AE375" s="80">
        <f t="shared" si="283"/>
        <v>0</v>
      </c>
      <c r="AF375" s="80">
        <f t="shared" si="284"/>
        <v>0</v>
      </c>
      <c r="AG375" s="80">
        <f t="shared" si="285"/>
        <v>0</v>
      </c>
      <c r="AH375" s="80">
        <f t="shared" si="286"/>
        <v>0</v>
      </c>
      <c r="AI375" s="80">
        <f t="shared" si="287"/>
        <v>0</v>
      </c>
      <c r="AJ375" s="80">
        <f t="shared" si="288"/>
        <v>0</v>
      </c>
      <c r="AK375" s="80">
        <f t="shared" si="289"/>
        <v>0</v>
      </c>
      <c r="AL375" s="80">
        <f t="shared" si="290"/>
        <v>0</v>
      </c>
      <c r="AM375" s="80">
        <f t="shared" si="291"/>
        <v>0</v>
      </c>
      <c r="AN375" s="80">
        <f t="shared" si="292"/>
        <v>0</v>
      </c>
      <c r="AO375" s="80">
        <f t="shared" si="293"/>
        <v>0</v>
      </c>
      <c r="AP375" s="80">
        <f t="shared" si="294"/>
        <v>0</v>
      </c>
      <c r="AQ375" s="80">
        <f t="shared" si="295"/>
        <v>0</v>
      </c>
      <c r="AR375" s="76">
        <f t="shared" si="296"/>
        <v>0</v>
      </c>
      <c r="AS375" s="72">
        <f t="shared" si="297"/>
        <v>0</v>
      </c>
      <c r="AT375" s="78">
        <f t="shared" si="298"/>
        <v>0</v>
      </c>
      <c r="AU375" s="72">
        <f t="shared" si="299"/>
        <v>0</v>
      </c>
      <c r="AV375" s="72">
        <f t="shared" si="300"/>
        <v>0</v>
      </c>
      <c r="AW375" s="72">
        <f t="shared" si="301"/>
        <v>0</v>
      </c>
      <c r="AX375" s="72">
        <f t="shared" si="302"/>
        <v>0</v>
      </c>
      <c r="AY375" s="72">
        <f t="shared" si="303"/>
        <v>0</v>
      </c>
      <c r="AZ375" s="72">
        <f t="shared" si="304"/>
        <v>0</v>
      </c>
      <c r="BA375" s="72">
        <f t="shared" si="305"/>
        <v>0</v>
      </c>
      <c r="BB375" s="72">
        <f t="shared" ref="BB375:BB398" si="306">BB$321*$A324</f>
        <v>0</v>
      </c>
      <c r="BC375" s="79">
        <f>BC$321*$A323</f>
        <v>0</v>
      </c>
      <c r="BD375" s="79"/>
      <c r="BE375" s="72"/>
      <c r="BF375" s="72"/>
      <c r="BG375" s="72"/>
      <c r="BH375" s="72"/>
      <c r="BI375" s="72"/>
      <c r="BJ375" s="72"/>
      <c r="BK375" s="72"/>
      <c r="BL375" s="72"/>
      <c r="BM375" s="72"/>
      <c r="BN375" s="72"/>
      <c r="BO375" s="72"/>
      <c r="BP375" s="72"/>
      <c r="BQ375" s="72"/>
      <c r="BR375" s="72"/>
      <c r="BS375" s="72"/>
      <c r="BT375" s="72"/>
      <c r="CA375" s="72">
        <f t="shared" si="252"/>
        <v>0</v>
      </c>
    </row>
    <row r="376" spans="1:79">
      <c r="A376" s="148">
        <f t="shared" si="253"/>
        <v>0</v>
      </c>
      <c r="B376" s="72">
        <f t="shared" si="254"/>
        <v>54</v>
      </c>
      <c r="C376" s="144">
        <f t="shared" si="255"/>
        <v>0</v>
      </c>
      <c r="D376" s="76">
        <f t="shared" si="256"/>
        <v>0</v>
      </c>
      <c r="E376" s="80">
        <f t="shared" si="257"/>
        <v>0</v>
      </c>
      <c r="F376" s="80">
        <f t="shared" si="258"/>
        <v>0</v>
      </c>
      <c r="G376" s="80">
        <f t="shared" si="259"/>
        <v>0</v>
      </c>
      <c r="H376" s="80">
        <f t="shared" si="260"/>
        <v>0</v>
      </c>
      <c r="I376" s="76">
        <f t="shared" si="261"/>
        <v>0</v>
      </c>
      <c r="J376" s="80">
        <f t="shared" si="262"/>
        <v>0</v>
      </c>
      <c r="K376" s="80">
        <f t="shared" si="263"/>
        <v>0</v>
      </c>
      <c r="L376" s="80">
        <f t="shared" si="264"/>
        <v>0</v>
      </c>
      <c r="M376" s="80">
        <f t="shared" si="265"/>
        <v>0</v>
      </c>
      <c r="N376" s="80">
        <f t="shared" si="266"/>
        <v>0</v>
      </c>
      <c r="O376" s="80">
        <f t="shared" si="267"/>
        <v>0</v>
      </c>
      <c r="P376" s="80">
        <f t="shared" si="268"/>
        <v>0</v>
      </c>
      <c r="Q376" s="80">
        <f t="shared" si="269"/>
        <v>0</v>
      </c>
      <c r="R376" s="80">
        <f t="shared" si="270"/>
        <v>0</v>
      </c>
      <c r="S376" s="80">
        <f t="shared" si="271"/>
        <v>0</v>
      </c>
      <c r="T376" s="80">
        <f t="shared" si="272"/>
        <v>0</v>
      </c>
      <c r="U376" s="80">
        <f t="shared" si="273"/>
        <v>0</v>
      </c>
      <c r="V376" s="80">
        <f t="shared" si="274"/>
        <v>0</v>
      </c>
      <c r="W376" s="80">
        <f t="shared" si="275"/>
        <v>0</v>
      </c>
      <c r="X376" s="80">
        <f t="shared" si="276"/>
        <v>0</v>
      </c>
      <c r="Y376" s="80">
        <f t="shared" si="277"/>
        <v>0</v>
      </c>
      <c r="Z376" s="80">
        <f t="shared" si="278"/>
        <v>0</v>
      </c>
      <c r="AA376" s="80">
        <f t="shared" si="279"/>
        <v>0</v>
      </c>
      <c r="AB376" s="80">
        <f t="shared" si="280"/>
        <v>0</v>
      </c>
      <c r="AC376" s="80">
        <f t="shared" si="281"/>
        <v>0</v>
      </c>
      <c r="AD376" s="80">
        <f t="shared" si="282"/>
        <v>0</v>
      </c>
      <c r="AE376" s="80">
        <f t="shared" si="283"/>
        <v>0</v>
      </c>
      <c r="AF376" s="80">
        <f t="shared" si="284"/>
        <v>0</v>
      </c>
      <c r="AG376" s="80">
        <f t="shared" si="285"/>
        <v>0</v>
      </c>
      <c r="AH376" s="80">
        <f t="shared" si="286"/>
        <v>0</v>
      </c>
      <c r="AI376" s="80">
        <f t="shared" si="287"/>
        <v>0</v>
      </c>
      <c r="AJ376" s="80">
        <f t="shared" si="288"/>
        <v>0</v>
      </c>
      <c r="AK376" s="80">
        <f t="shared" si="289"/>
        <v>0</v>
      </c>
      <c r="AL376" s="80">
        <f t="shared" si="290"/>
        <v>0</v>
      </c>
      <c r="AM376" s="80">
        <f t="shared" si="291"/>
        <v>0</v>
      </c>
      <c r="AN376" s="80">
        <f t="shared" si="292"/>
        <v>0</v>
      </c>
      <c r="AO376" s="80">
        <f t="shared" si="293"/>
        <v>0</v>
      </c>
      <c r="AP376" s="80">
        <f t="shared" si="294"/>
        <v>0</v>
      </c>
      <c r="AQ376" s="80">
        <f t="shared" si="295"/>
        <v>0</v>
      </c>
      <c r="AR376" s="76">
        <f t="shared" si="296"/>
        <v>0</v>
      </c>
      <c r="AS376" s="72">
        <f t="shared" si="297"/>
        <v>0</v>
      </c>
      <c r="AT376" s="78">
        <f t="shared" si="298"/>
        <v>0</v>
      </c>
      <c r="AU376" s="72">
        <f t="shared" si="299"/>
        <v>0</v>
      </c>
      <c r="AV376" s="72">
        <f t="shared" si="300"/>
        <v>0</v>
      </c>
      <c r="AW376" s="72">
        <f t="shared" si="301"/>
        <v>0</v>
      </c>
      <c r="AX376" s="72">
        <f t="shared" si="302"/>
        <v>0</v>
      </c>
      <c r="AY376" s="72">
        <f t="shared" si="303"/>
        <v>0</v>
      </c>
      <c r="AZ376" s="72">
        <f t="shared" si="304"/>
        <v>0</v>
      </c>
      <c r="BA376" s="72">
        <f t="shared" si="305"/>
        <v>0</v>
      </c>
      <c r="BB376" s="72">
        <f t="shared" si="306"/>
        <v>0</v>
      </c>
      <c r="BC376" s="79">
        <f t="shared" ref="BC376:BC398" si="307">BC$321*$A324</f>
        <v>0</v>
      </c>
      <c r="BD376" s="79">
        <f>BD$321*$A323</f>
        <v>0</v>
      </c>
      <c r="BE376" s="72"/>
      <c r="BF376" s="72"/>
      <c r="BG376" s="72"/>
      <c r="BH376" s="72"/>
      <c r="BI376" s="72"/>
      <c r="BJ376" s="72"/>
      <c r="BK376" s="72"/>
      <c r="BL376" s="72"/>
      <c r="BM376" s="72"/>
      <c r="BN376" s="72"/>
      <c r="BO376" s="72"/>
      <c r="BP376" s="72"/>
      <c r="BQ376" s="72"/>
      <c r="BR376" s="72"/>
      <c r="BS376" s="72"/>
      <c r="BT376" s="72"/>
      <c r="CA376" s="72">
        <f t="shared" si="252"/>
        <v>0</v>
      </c>
    </row>
    <row r="377" spans="1:79">
      <c r="A377" s="148">
        <f t="shared" si="253"/>
        <v>0</v>
      </c>
      <c r="B377" s="72">
        <f t="shared" si="254"/>
        <v>55</v>
      </c>
      <c r="C377" s="144">
        <f t="shared" si="255"/>
        <v>0</v>
      </c>
      <c r="D377" s="76">
        <f t="shared" si="256"/>
        <v>0</v>
      </c>
      <c r="E377" s="80">
        <f t="shared" si="257"/>
        <v>0</v>
      </c>
      <c r="F377" s="80">
        <f t="shared" si="258"/>
        <v>0</v>
      </c>
      <c r="G377" s="80">
        <f t="shared" si="259"/>
        <v>0</v>
      </c>
      <c r="H377" s="80">
        <f t="shared" si="260"/>
        <v>0</v>
      </c>
      <c r="I377" s="76">
        <f t="shared" si="261"/>
        <v>0</v>
      </c>
      <c r="J377" s="80">
        <f t="shared" si="262"/>
        <v>0</v>
      </c>
      <c r="K377" s="80">
        <f t="shared" si="263"/>
        <v>0</v>
      </c>
      <c r="L377" s="80">
        <f t="shared" si="264"/>
        <v>0</v>
      </c>
      <c r="M377" s="80">
        <f t="shared" si="265"/>
        <v>0</v>
      </c>
      <c r="N377" s="80">
        <f t="shared" si="266"/>
        <v>0</v>
      </c>
      <c r="O377" s="80">
        <f t="shared" si="267"/>
        <v>0</v>
      </c>
      <c r="P377" s="80">
        <f t="shared" si="268"/>
        <v>0</v>
      </c>
      <c r="Q377" s="80">
        <f t="shared" si="269"/>
        <v>0</v>
      </c>
      <c r="R377" s="80">
        <f t="shared" si="270"/>
        <v>0</v>
      </c>
      <c r="S377" s="80">
        <f t="shared" si="271"/>
        <v>0</v>
      </c>
      <c r="T377" s="80">
        <f t="shared" si="272"/>
        <v>0</v>
      </c>
      <c r="U377" s="80">
        <f t="shared" si="273"/>
        <v>0</v>
      </c>
      <c r="V377" s="80">
        <f t="shared" si="274"/>
        <v>0</v>
      </c>
      <c r="W377" s="80">
        <f t="shared" si="275"/>
        <v>0</v>
      </c>
      <c r="X377" s="80">
        <f t="shared" si="276"/>
        <v>0</v>
      </c>
      <c r="Y377" s="80">
        <f t="shared" si="277"/>
        <v>0</v>
      </c>
      <c r="Z377" s="80">
        <f t="shared" si="278"/>
        <v>0</v>
      </c>
      <c r="AA377" s="80">
        <f t="shared" si="279"/>
        <v>0</v>
      </c>
      <c r="AB377" s="80">
        <f t="shared" si="280"/>
        <v>0</v>
      </c>
      <c r="AC377" s="80">
        <f t="shared" si="281"/>
        <v>0</v>
      </c>
      <c r="AD377" s="80">
        <f t="shared" si="282"/>
        <v>0</v>
      </c>
      <c r="AE377" s="80">
        <f t="shared" si="283"/>
        <v>0</v>
      </c>
      <c r="AF377" s="80">
        <f t="shared" si="284"/>
        <v>0</v>
      </c>
      <c r="AG377" s="80">
        <f t="shared" si="285"/>
        <v>0</v>
      </c>
      <c r="AH377" s="80">
        <f t="shared" si="286"/>
        <v>0</v>
      </c>
      <c r="AI377" s="80">
        <f t="shared" si="287"/>
        <v>0</v>
      </c>
      <c r="AJ377" s="80">
        <f t="shared" si="288"/>
        <v>0</v>
      </c>
      <c r="AK377" s="80">
        <f t="shared" si="289"/>
        <v>0</v>
      </c>
      <c r="AL377" s="80">
        <f t="shared" si="290"/>
        <v>0</v>
      </c>
      <c r="AM377" s="80">
        <f t="shared" si="291"/>
        <v>0</v>
      </c>
      <c r="AN377" s="80">
        <f t="shared" si="292"/>
        <v>0</v>
      </c>
      <c r="AO377" s="80">
        <f t="shared" si="293"/>
        <v>0</v>
      </c>
      <c r="AP377" s="80">
        <f t="shared" si="294"/>
        <v>0</v>
      </c>
      <c r="AQ377" s="80">
        <f t="shared" si="295"/>
        <v>0</v>
      </c>
      <c r="AR377" s="76">
        <f t="shared" si="296"/>
        <v>0</v>
      </c>
      <c r="AS377" s="72">
        <f t="shared" si="297"/>
        <v>0</v>
      </c>
      <c r="AT377" s="78">
        <f t="shared" si="298"/>
        <v>0</v>
      </c>
      <c r="AU377" s="72">
        <f t="shared" si="299"/>
        <v>0</v>
      </c>
      <c r="AV377" s="72">
        <f t="shared" si="300"/>
        <v>0</v>
      </c>
      <c r="AW377" s="72">
        <f t="shared" si="301"/>
        <v>0</v>
      </c>
      <c r="AX377" s="72">
        <f t="shared" si="302"/>
        <v>0</v>
      </c>
      <c r="AY377" s="72">
        <f t="shared" si="303"/>
        <v>0</v>
      </c>
      <c r="AZ377" s="72">
        <f t="shared" si="304"/>
        <v>0</v>
      </c>
      <c r="BA377" s="72">
        <f t="shared" si="305"/>
        <v>0</v>
      </c>
      <c r="BB377" s="72">
        <f t="shared" si="306"/>
        <v>0</v>
      </c>
      <c r="BC377" s="79">
        <f t="shared" si="307"/>
        <v>0</v>
      </c>
      <c r="BD377" s="79">
        <f t="shared" ref="BD377:BD398" si="308">BD$321*$A324</f>
        <v>0</v>
      </c>
      <c r="BE377" s="72">
        <f>BE$321*$A323</f>
        <v>0</v>
      </c>
      <c r="BF377" s="72"/>
      <c r="BG377" s="72"/>
      <c r="BH377" s="72"/>
      <c r="BI377" s="72"/>
      <c r="BJ377" s="72"/>
      <c r="BK377" s="72"/>
      <c r="BL377" s="72"/>
      <c r="BM377" s="72"/>
      <c r="BN377" s="72"/>
      <c r="BO377" s="72"/>
      <c r="BP377" s="72"/>
      <c r="BQ377" s="72"/>
      <c r="BR377" s="72"/>
      <c r="BS377" s="72"/>
      <c r="BT377" s="72"/>
      <c r="CA377" s="72">
        <f t="shared" si="252"/>
        <v>0</v>
      </c>
    </row>
    <row r="378" spans="1:79">
      <c r="A378" s="148">
        <f t="shared" si="253"/>
        <v>0</v>
      </c>
      <c r="B378" s="72">
        <f t="shared" si="254"/>
        <v>56</v>
      </c>
      <c r="C378" s="144">
        <f t="shared" si="255"/>
        <v>0</v>
      </c>
      <c r="D378" s="76">
        <f t="shared" si="256"/>
        <v>0</v>
      </c>
      <c r="E378" s="80">
        <f t="shared" si="257"/>
        <v>0</v>
      </c>
      <c r="F378" s="80">
        <f t="shared" si="258"/>
        <v>0</v>
      </c>
      <c r="G378" s="80">
        <f t="shared" si="259"/>
        <v>0</v>
      </c>
      <c r="H378" s="80">
        <f t="shared" si="260"/>
        <v>0</v>
      </c>
      <c r="I378" s="76">
        <f t="shared" si="261"/>
        <v>0</v>
      </c>
      <c r="J378" s="80">
        <f t="shared" si="262"/>
        <v>0</v>
      </c>
      <c r="K378" s="80">
        <f t="shared" si="263"/>
        <v>0</v>
      </c>
      <c r="L378" s="80">
        <f t="shared" si="264"/>
        <v>0</v>
      </c>
      <c r="M378" s="80">
        <f t="shared" si="265"/>
        <v>0</v>
      </c>
      <c r="N378" s="80">
        <f t="shared" si="266"/>
        <v>0</v>
      </c>
      <c r="O378" s="80">
        <f t="shared" si="267"/>
        <v>0</v>
      </c>
      <c r="P378" s="80">
        <f t="shared" si="268"/>
        <v>0</v>
      </c>
      <c r="Q378" s="80">
        <f t="shared" si="269"/>
        <v>0</v>
      </c>
      <c r="R378" s="80">
        <f t="shared" si="270"/>
        <v>0</v>
      </c>
      <c r="S378" s="80">
        <f t="shared" si="271"/>
        <v>0</v>
      </c>
      <c r="T378" s="80">
        <f t="shared" si="272"/>
        <v>0</v>
      </c>
      <c r="U378" s="80">
        <f t="shared" si="273"/>
        <v>0</v>
      </c>
      <c r="V378" s="80">
        <f t="shared" si="274"/>
        <v>0</v>
      </c>
      <c r="W378" s="80">
        <f t="shared" si="275"/>
        <v>0</v>
      </c>
      <c r="X378" s="80">
        <f t="shared" si="276"/>
        <v>0</v>
      </c>
      <c r="Y378" s="80">
        <f t="shared" si="277"/>
        <v>0</v>
      </c>
      <c r="Z378" s="80">
        <f t="shared" si="278"/>
        <v>0</v>
      </c>
      <c r="AA378" s="80">
        <f t="shared" si="279"/>
        <v>0</v>
      </c>
      <c r="AB378" s="80">
        <f t="shared" si="280"/>
        <v>0</v>
      </c>
      <c r="AC378" s="80">
        <f t="shared" si="281"/>
        <v>0</v>
      </c>
      <c r="AD378" s="80">
        <f t="shared" si="282"/>
        <v>0</v>
      </c>
      <c r="AE378" s="80">
        <f t="shared" si="283"/>
        <v>0</v>
      </c>
      <c r="AF378" s="80">
        <f t="shared" si="284"/>
        <v>0</v>
      </c>
      <c r="AG378" s="80">
        <f t="shared" si="285"/>
        <v>0</v>
      </c>
      <c r="AH378" s="80">
        <f t="shared" si="286"/>
        <v>0</v>
      </c>
      <c r="AI378" s="80">
        <f t="shared" si="287"/>
        <v>0</v>
      </c>
      <c r="AJ378" s="80">
        <f t="shared" si="288"/>
        <v>0</v>
      </c>
      <c r="AK378" s="80">
        <f t="shared" si="289"/>
        <v>0</v>
      </c>
      <c r="AL378" s="80">
        <f t="shared" si="290"/>
        <v>0</v>
      </c>
      <c r="AM378" s="80">
        <f t="shared" si="291"/>
        <v>0</v>
      </c>
      <c r="AN378" s="80">
        <f t="shared" si="292"/>
        <v>0</v>
      </c>
      <c r="AO378" s="80">
        <f t="shared" si="293"/>
        <v>0</v>
      </c>
      <c r="AP378" s="80">
        <f t="shared" si="294"/>
        <v>0</v>
      </c>
      <c r="AQ378" s="80">
        <f t="shared" si="295"/>
        <v>0</v>
      </c>
      <c r="AR378" s="76">
        <f t="shared" si="296"/>
        <v>0</v>
      </c>
      <c r="AS378" s="72">
        <f t="shared" si="297"/>
        <v>0</v>
      </c>
      <c r="AT378" s="78">
        <f t="shared" si="298"/>
        <v>0</v>
      </c>
      <c r="AU378" s="72">
        <f t="shared" si="299"/>
        <v>0</v>
      </c>
      <c r="AV378" s="72">
        <f t="shared" si="300"/>
        <v>0</v>
      </c>
      <c r="AW378" s="72">
        <f t="shared" si="301"/>
        <v>0</v>
      </c>
      <c r="AX378" s="72">
        <f t="shared" si="302"/>
        <v>0</v>
      </c>
      <c r="AY378" s="72">
        <f t="shared" si="303"/>
        <v>0</v>
      </c>
      <c r="AZ378" s="72">
        <f t="shared" si="304"/>
        <v>0</v>
      </c>
      <c r="BA378" s="72">
        <f t="shared" si="305"/>
        <v>0</v>
      </c>
      <c r="BB378" s="72">
        <f t="shared" si="306"/>
        <v>0</v>
      </c>
      <c r="BC378" s="79">
        <f t="shared" si="307"/>
        <v>0</v>
      </c>
      <c r="BD378" s="79">
        <f t="shared" si="308"/>
        <v>0</v>
      </c>
      <c r="BE378" s="72">
        <f t="shared" ref="BE378:BE398" si="309">BE$321*$A324</f>
        <v>0</v>
      </c>
      <c r="BF378" s="72">
        <f>BF$321*$A323</f>
        <v>0</v>
      </c>
      <c r="BG378" s="72"/>
      <c r="BH378" s="72"/>
      <c r="BI378" s="72"/>
      <c r="BJ378" s="72"/>
      <c r="BK378" s="72"/>
      <c r="BL378" s="72"/>
      <c r="BM378" s="72"/>
      <c r="BN378" s="72"/>
      <c r="BO378" s="72"/>
      <c r="BP378" s="72"/>
      <c r="BQ378" s="72"/>
      <c r="BR378" s="72"/>
      <c r="BS378" s="72"/>
      <c r="BT378" s="72"/>
      <c r="CA378" s="72">
        <f t="shared" si="252"/>
        <v>0</v>
      </c>
    </row>
    <row r="379" spans="1:79">
      <c r="A379" s="148">
        <f t="shared" si="253"/>
        <v>0</v>
      </c>
      <c r="B379" s="72">
        <f t="shared" si="254"/>
        <v>57</v>
      </c>
      <c r="C379" s="144">
        <f t="shared" si="255"/>
        <v>0</v>
      </c>
      <c r="D379" s="76">
        <f t="shared" si="256"/>
        <v>0</v>
      </c>
      <c r="E379" s="80">
        <f t="shared" si="257"/>
        <v>0</v>
      </c>
      <c r="F379" s="80">
        <f t="shared" si="258"/>
        <v>0</v>
      </c>
      <c r="G379" s="80">
        <f t="shared" si="259"/>
        <v>0</v>
      </c>
      <c r="H379" s="80">
        <f t="shared" si="260"/>
        <v>0</v>
      </c>
      <c r="I379" s="76">
        <f t="shared" si="261"/>
        <v>0</v>
      </c>
      <c r="J379" s="80">
        <f t="shared" si="262"/>
        <v>0</v>
      </c>
      <c r="K379" s="80">
        <f t="shared" si="263"/>
        <v>0</v>
      </c>
      <c r="L379" s="80">
        <f t="shared" si="264"/>
        <v>0</v>
      </c>
      <c r="M379" s="80">
        <f t="shared" si="265"/>
        <v>0</v>
      </c>
      <c r="N379" s="80">
        <f t="shared" si="266"/>
        <v>0</v>
      </c>
      <c r="O379" s="80">
        <f t="shared" si="267"/>
        <v>0</v>
      </c>
      <c r="P379" s="80">
        <f t="shared" si="268"/>
        <v>0</v>
      </c>
      <c r="Q379" s="80">
        <f t="shared" si="269"/>
        <v>0</v>
      </c>
      <c r="R379" s="80">
        <f t="shared" si="270"/>
        <v>0</v>
      </c>
      <c r="S379" s="80">
        <f t="shared" si="271"/>
        <v>0</v>
      </c>
      <c r="T379" s="80">
        <f t="shared" si="272"/>
        <v>0</v>
      </c>
      <c r="U379" s="80">
        <f t="shared" si="273"/>
        <v>0</v>
      </c>
      <c r="V379" s="80">
        <f t="shared" si="274"/>
        <v>0</v>
      </c>
      <c r="W379" s="80">
        <f t="shared" si="275"/>
        <v>0</v>
      </c>
      <c r="X379" s="80">
        <f t="shared" si="276"/>
        <v>0</v>
      </c>
      <c r="Y379" s="80">
        <f t="shared" si="277"/>
        <v>0</v>
      </c>
      <c r="Z379" s="80">
        <f t="shared" si="278"/>
        <v>0</v>
      </c>
      <c r="AA379" s="80">
        <f t="shared" si="279"/>
        <v>0</v>
      </c>
      <c r="AB379" s="80">
        <f t="shared" si="280"/>
        <v>0</v>
      </c>
      <c r="AC379" s="80">
        <f t="shared" si="281"/>
        <v>0</v>
      </c>
      <c r="AD379" s="80">
        <f t="shared" si="282"/>
        <v>0</v>
      </c>
      <c r="AE379" s="80">
        <f t="shared" si="283"/>
        <v>0</v>
      </c>
      <c r="AF379" s="80">
        <f t="shared" si="284"/>
        <v>0</v>
      </c>
      <c r="AG379" s="80">
        <f t="shared" si="285"/>
        <v>0</v>
      </c>
      <c r="AH379" s="80">
        <f t="shared" si="286"/>
        <v>0</v>
      </c>
      <c r="AI379" s="80">
        <f t="shared" si="287"/>
        <v>0</v>
      </c>
      <c r="AJ379" s="80">
        <f t="shared" si="288"/>
        <v>0</v>
      </c>
      <c r="AK379" s="80">
        <f t="shared" si="289"/>
        <v>0</v>
      </c>
      <c r="AL379" s="80">
        <f t="shared" si="290"/>
        <v>0</v>
      </c>
      <c r="AM379" s="80">
        <f t="shared" si="291"/>
        <v>0</v>
      </c>
      <c r="AN379" s="80">
        <f t="shared" si="292"/>
        <v>0</v>
      </c>
      <c r="AO379" s="80">
        <f t="shared" si="293"/>
        <v>0</v>
      </c>
      <c r="AP379" s="80">
        <f t="shared" si="294"/>
        <v>0</v>
      </c>
      <c r="AQ379" s="80">
        <f t="shared" si="295"/>
        <v>0</v>
      </c>
      <c r="AR379" s="76">
        <f t="shared" si="296"/>
        <v>0</v>
      </c>
      <c r="AS379" s="72">
        <f t="shared" si="297"/>
        <v>0</v>
      </c>
      <c r="AT379" s="78">
        <f t="shared" si="298"/>
        <v>0</v>
      </c>
      <c r="AU379" s="72">
        <f t="shared" si="299"/>
        <v>0</v>
      </c>
      <c r="AV379" s="72">
        <f t="shared" si="300"/>
        <v>0</v>
      </c>
      <c r="AW379" s="72">
        <f t="shared" si="301"/>
        <v>0</v>
      </c>
      <c r="AX379" s="72">
        <f t="shared" si="302"/>
        <v>0</v>
      </c>
      <c r="AY379" s="72">
        <f t="shared" si="303"/>
        <v>0</v>
      </c>
      <c r="AZ379" s="72">
        <f t="shared" si="304"/>
        <v>0</v>
      </c>
      <c r="BA379" s="72">
        <f t="shared" si="305"/>
        <v>0</v>
      </c>
      <c r="BB379" s="72">
        <f t="shared" si="306"/>
        <v>0</v>
      </c>
      <c r="BC379" s="79">
        <f t="shared" si="307"/>
        <v>0</v>
      </c>
      <c r="BD379" s="79">
        <f t="shared" si="308"/>
        <v>0</v>
      </c>
      <c r="BE379" s="72">
        <f t="shared" si="309"/>
        <v>0</v>
      </c>
      <c r="BF379" s="72">
        <f t="shared" ref="BF379:BF398" si="310">BF$321*$A324</f>
        <v>0</v>
      </c>
      <c r="BG379" s="72">
        <f>BG$321*$A323</f>
        <v>0</v>
      </c>
      <c r="BH379" s="72"/>
      <c r="BI379" s="72"/>
      <c r="BJ379" s="72"/>
      <c r="BK379" s="72"/>
      <c r="BL379" s="72"/>
      <c r="BM379" s="72"/>
      <c r="BN379" s="72"/>
      <c r="BO379" s="72"/>
      <c r="BP379" s="72"/>
      <c r="BQ379" s="72"/>
      <c r="BR379" s="72"/>
      <c r="BS379" s="72"/>
      <c r="BT379" s="72"/>
      <c r="CA379" s="72">
        <f t="shared" si="252"/>
        <v>0</v>
      </c>
    </row>
    <row r="380" spans="1:79">
      <c r="A380" s="148">
        <f t="shared" si="253"/>
        <v>0</v>
      </c>
      <c r="B380" s="72">
        <f t="shared" si="254"/>
        <v>58</v>
      </c>
      <c r="C380" s="144">
        <f t="shared" si="255"/>
        <v>0</v>
      </c>
      <c r="D380" s="76">
        <f t="shared" si="256"/>
        <v>0</v>
      </c>
      <c r="E380" s="80">
        <f t="shared" si="257"/>
        <v>0</v>
      </c>
      <c r="F380" s="80">
        <f t="shared" si="258"/>
        <v>0</v>
      </c>
      <c r="G380" s="80">
        <f t="shared" si="259"/>
        <v>0</v>
      </c>
      <c r="H380" s="80">
        <f t="shared" si="260"/>
        <v>0</v>
      </c>
      <c r="I380" s="76">
        <f t="shared" si="261"/>
        <v>0</v>
      </c>
      <c r="J380" s="80">
        <f t="shared" si="262"/>
        <v>0</v>
      </c>
      <c r="K380" s="80">
        <f t="shared" si="263"/>
        <v>0</v>
      </c>
      <c r="L380" s="80">
        <f t="shared" si="264"/>
        <v>0</v>
      </c>
      <c r="M380" s="80">
        <f t="shared" si="265"/>
        <v>0</v>
      </c>
      <c r="N380" s="80">
        <f t="shared" si="266"/>
        <v>0</v>
      </c>
      <c r="O380" s="80">
        <f t="shared" si="267"/>
        <v>0</v>
      </c>
      <c r="P380" s="80">
        <f t="shared" si="268"/>
        <v>0</v>
      </c>
      <c r="Q380" s="80">
        <f t="shared" si="269"/>
        <v>0</v>
      </c>
      <c r="R380" s="80">
        <f t="shared" si="270"/>
        <v>0</v>
      </c>
      <c r="S380" s="80">
        <f t="shared" si="271"/>
        <v>0</v>
      </c>
      <c r="T380" s="80">
        <f t="shared" si="272"/>
        <v>0</v>
      </c>
      <c r="U380" s="80">
        <f t="shared" si="273"/>
        <v>0</v>
      </c>
      <c r="V380" s="80">
        <f t="shared" si="274"/>
        <v>0</v>
      </c>
      <c r="W380" s="80">
        <f t="shared" si="275"/>
        <v>0</v>
      </c>
      <c r="X380" s="80">
        <f t="shared" si="276"/>
        <v>0</v>
      </c>
      <c r="Y380" s="80">
        <f t="shared" si="277"/>
        <v>0</v>
      </c>
      <c r="Z380" s="80">
        <f t="shared" si="278"/>
        <v>0</v>
      </c>
      <c r="AA380" s="80">
        <f t="shared" si="279"/>
        <v>0</v>
      </c>
      <c r="AB380" s="80">
        <f t="shared" si="280"/>
        <v>0</v>
      </c>
      <c r="AC380" s="80">
        <f t="shared" si="281"/>
        <v>0</v>
      </c>
      <c r="AD380" s="80">
        <f t="shared" si="282"/>
        <v>0</v>
      </c>
      <c r="AE380" s="80">
        <f t="shared" si="283"/>
        <v>0</v>
      </c>
      <c r="AF380" s="80">
        <f t="shared" si="284"/>
        <v>0</v>
      </c>
      <c r="AG380" s="80">
        <f t="shared" si="285"/>
        <v>0</v>
      </c>
      <c r="AH380" s="80">
        <f t="shared" si="286"/>
        <v>0</v>
      </c>
      <c r="AI380" s="80">
        <f t="shared" si="287"/>
        <v>0</v>
      </c>
      <c r="AJ380" s="80">
        <f t="shared" si="288"/>
        <v>0</v>
      </c>
      <c r="AK380" s="80">
        <f t="shared" si="289"/>
        <v>0</v>
      </c>
      <c r="AL380" s="80">
        <f t="shared" si="290"/>
        <v>0</v>
      </c>
      <c r="AM380" s="80">
        <f t="shared" si="291"/>
        <v>0</v>
      </c>
      <c r="AN380" s="80">
        <f t="shared" si="292"/>
        <v>0</v>
      </c>
      <c r="AO380" s="80">
        <f t="shared" si="293"/>
        <v>0</v>
      </c>
      <c r="AP380" s="80">
        <f t="shared" si="294"/>
        <v>0</v>
      </c>
      <c r="AQ380" s="80">
        <f t="shared" si="295"/>
        <v>0</v>
      </c>
      <c r="AR380" s="76">
        <f t="shared" si="296"/>
        <v>0</v>
      </c>
      <c r="AS380" s="72">
        <f t="shared" si="297"/>
        <v>0</v>
      </c>
      <c r="AT380" s="78">
        <f t="shared" si="298"/>
        <v>0</v>
      </c>
      <c r="AU380" s="72">
        <f t="shared" si="299"/>
        <v>0</v>
      </c>
      <c r="AV380" s="72">
        <f t="shared" si="300"/>
        <v>0</v>
      </c>
      <c r="AW380" s="72">
        <f t="shared" si="301"/>
        <v>0</v>
      </c>
      <c r="AX380" s="72">
        <f t="shared" si="302"/>
        <v>0</v>
      </c>
      <c r="AY380" s="72">
        <f t="shared" si="303"/>
        <v>0</v>
      </c>
      <c r="AZ380" s="72">
        <f t="shared" si="304"/>
        <v>0</v>
      </c>
      <c r="BA380" s="72">
        <f t="shared" si="305"/>
        <v>0</v>
      </c>
      <c r="BB380" s="72">
        <f t="shared" si="306"/>
        <v>0</v>
      </c>
      <c r="BC380" s="79">
        <f t="shared" si="307"/>
        <v>0</v>
      </c>
      <c r="BD380" s="79">
        <f t="shared" si="308"/>
        <v>0</v>
      </c>
      <c r="BE380" s="72">
        <f t="shared" si="309"/>
        <v>0</v>
      </c>
      <c r="BF380" s="72">
        <f t="shared" si="310"/>
        <v>0</v>
      </c>
      <c r="BG380" s="72">
        <f t="shared" ref="BG380:BG398" si="311">BG$321*$A324</f>
        <v>0</v>
      </c>
      <c r="BH380" s="72">
        <f>BH$321*$A323</f>
        <v>0</v>
      </c>
      <c r="BI380" s="72"/>
      <c r="BJ380" s="72"/>
      <c r="BK380" s="72"/>
      <c r="BL380" s="72"/>
      <c r="BM380" s="72"/>
      <c r="BN380" s="72"/>
      <c r="BO380" s="72"/>
      <c r="BP380" s="72"/>
      <c r="BQ380" s="72"/>
      <c r="BR380" s="72"/>
      <c r="BS380" s="72"/>
      <c r="BT380" s="72"/>
      <c r="CA380" s="72">
        <f t="shared" si="252"/>
        <v>0</v>
      </c>
    </row>
    <row r="381" spans="1:79">
      <c r="A381" s="148">
        <f t="shared" si="253"/>
        <v>0</v>
      </c>
      <c r="B381" s="72">
        <f t="shared" si="254"/>
        <v>59</v>
      </c>
      <c r="C381" s="144">
        <f t="shared" si="255"/>
        <v>0</v>
      </c>
      <c r="D381" s="76">
        <f t="shared" si="256"/>
        <v>0</v>
      </c>
      <c r="E381" s="80">
        <f t="shared" si="257"/>
        <v>0</v>
      </c>
      <c r="F381" s="80">
        <f t="shared" si="258"/>
        <v>0</v>
      </c>
      <c r="G381" s="80">
        <f t="shared" si="259"/>
        <v>0</v>
      </c>
      <c r="H381" s="80">
        <f t="shared" si="260"/>
        <v>0</v>
      </c>
      <c r="I381" s="76">
        <f t="shared" si="261"/>
        <v>0</v>
      </c>
      <c r="J381" s="80">
        <f t="shared" si="262"/>
        <v>0</v>
      </c>
      <c r="K381" s="80">
        <f t="shared" si="263"/>
        <v>0</v>
      </c>
      <c r="L381" s="80">
        <f t="shared" si="264"/>
        <v>0</v>
      </c>
      <c r="M381" s="80">
        <f t="shared" si="265"/>
        <v>0</v>
      </c>
      <c r="N381" s="80">
        <f t="shared" si="266"/>
        <v>0</v>
      </c>
      <c r="O381" s="80">
        <f t="shared" si="267"/>
        <v>0</v>
      </c>
      <c r="P381" s="80">
        <f t="shared" si="268"/>
        <v>0</v>
      </c>
      <c r="Q381" s="80">
        <f t="shared" si="269"/>
        <v>0</v>
      </c>
      <c r="R381" s="80">
        <f t="shared" si="270"/>
        <v>0</v>
      </c>
      <c r="S381" s="80">
        <f t="shared" si="271"/>
        <v>0</v>
      </c>
      <c r="T381" s="80">
        <f t="shared" si="272"/>
        <v>0</v>
      </c>
      <c r="U381" s="80">
        <f t="shared" si="273"/>
        <v>0</v>
      </c>
      <c r="V381" s="80">
        <f t="shared" si="274"/>
        <v>0</v>
      </c>
      <c r="W381" s="80">
        <f t="shared" si="275"/>
        <v>0</v>
      </c>
      <c r="X381" s="80">
        <f t="shared" si="276"/>
        <v>0</v>
      </c>
      <c r="Y381" s="80">
        <f t="shared" si="277"/>
        <v>0</v>
      </c>
      <c r="Z381" s="80">
        <f t="shared" si="278"/>
        <v>0</v>
      </c>
      <c r="AA381" s="80">
        <f t="shared" si="279"/>
        <v>0</v>
      </c>
      <c r="AB381" s="80">
        <f t="shared" si="280"/>
        <v>0</v>
      </c>
      <c r="AC381" s="80">
        <f t="shared" si="281"/>
        <v>0</v>
      </c>
      <c r="AD381" s="80">
        <f t="shared" si="282"/>
        <v>0</v>
      </c>
      <c r="AE381" s="80">
        <f t="shared" si="283"/>
        <v>0</v>
      </c>
      <c r="AF381" s="80">
        <f t="shared" si="284"/>
        <v>0</v>
      </c>
      <c r="AG381" s="80">
        <f t="shared" si="285"/>
        <v>0</v>
      </c>
      <c r="AH381" s="80">
        <f t="shared" si="286"/>
        <v>0</v>
      </c>
      <c r="AI381" s="80">
        <f t="shared" si="287"/>
        <v>0</v>
      </c>
      <c r="AJ381" s="80">
        <f t="shared" si="288"/>
        <v>0</v>
      </c>
      <c r="AK381" s="80">
        <f t="shared" si="289"/>
        <v>0</v>
      </c>
      <c r="AL381" s="80">
        <f t="shared" si="290"/>
        <v>0</v>
      </c>
      <c r="AM381" s="80">
        <f t="shared" si="291"/>
        <v>0</v>
      </c>
      <c r="AN381" s="80">
        <f t="shared" si="292"/>
        <v>0</v>
      </c>
      <c r="AO381" s="80">
        <f t="shared" si="293"/>
        <v>0</v>
      </c>
      <c r="AP381" s="80">
        <f t="shared" si="294"/>
        <v>0</v>
      </c>
      <c r="AQ381" s="80">
        <f t="shared" si="295"/>
        <v>0</v>
      </c>
      <c r="AR381" s="76">
        <f t="shared" si="296"/>
        <v>0</v>
      </c>
      <c r="AS381" s="72">
        <f t="shared" si="297"/>
        <v>0</v>
      </c>
      <c r="AT381" s="78">
        <f t="shared" si="298"/>
        <v>0</v>
      </c>
      <c r="AU381" s="72">
        <f t="shared" si="299"/>
        <v>0</v>
      </c>
      <c r="AV381" s="72">
        <f t="shared" si="300"/>
        <v>0</v>
      </c>
      <c r="AW381" s="72">
        <f t="shared" si="301"/>
        <v>0</v>
      </c>
      <c r="AX381" s="72">
        <f t="shared" si="302"/>
        <v>0</v>
      </c>
      <c r="AY381" s="72">
        <f t="shared" si="303"/>
        <v>0</v>
      </c>
      <c r="AZ381" s="72">
        <f t="shared" si="304"/>
        <v>0</v>
      </c>
      <c r="BA381" s="72">
        <f t="shared" si="305"/>
        <v>0</v>
      </c>
      <c r="BB381" s="72">
        <f t="shared" si="306"/>
        <v>0</v>
      </c>
      <c r="BC381" s="79">
        <f t="shared" si="307"/>
        <v>0</v>
      </c>
      <c r="BD381" s="79">
        <f t="shared" si="308"/>
        <v>0</v>
      </c>
      <c r="BE381" s="72">
        <f t="shared" si="309"/>
        <v>0</v>
      </c>
      <c r="BF381" s="72">
        <f t="shared" si="310"/>
        <v>0</v>
      </c>
      <c r="BG381" s="72">
        <f t="shared" si="311"/>
        <v>0</v>
      </c>
      <c r="BH381" s="72">
        <f t="shared" ref="BH381:BH398" si="312">BH$321*$A324</f>
        <v>0</v>
      </c>
      <c r="BI381" s="72">
        <f>BI$321*$A323</f>
        <v>0</v>
      </c>
      <c r="BJ381" s="72"/>
      <c r="BK381" s="72"/>
      <c r="BL381" s="72"/>
      <c r="BM381" s="72"/>
      <c r="BN381" s="72"/>
      <c r="BO381" s="72"/>
      <c r="BP381" s="72"/>
      <c r="BQ381" s="72"/>
      <c r="BR381" s="72"/>
      <c r="BS381" s="72"/>
      <c r="BT381" s="72"/>
      <c r="CA381" s="72">
        <f t="shared" si="252"/>
        <v>0</v>
      </c>
    </row>
    <row r="382" spans="1:79">
      <c r="A382" s="148">
        <f t="shared" si="253"/>
        <v>0</v>
      </c>
      <c r="B382" s="72">
        <f t="shared" si="254"/>
        <v>60</v>
      </c>
      <c r="C382" s="144">
        <f t="shared" si="255"/>
        <v>0</v>
      </c>
      <c r="D382" s="76">
        <f t="shared" si="256"/>
        <v>0</v>
      </c>
      <c r="E382" s="80">
        <f t="shared" si="257"/>
        <v>0</v>
      </c>
      <c r="F382" s="80">
        <f t="shared" si="258"/>
        <v>0</v>
      </c>
      <c r="G382" s="80">
        <f t="shared" si="259"/>
        <v>0</v>
      </c>
      <c r="H382" s="80">
        <f t="shared" si="260"/>
        <v>0</v>
      </c>
      <c r="I382" s="76">
        <f t="shared" si="261"/>
        <v>0</v>
      </c>
      <c r="J382" s="80">
        <f t="shared" si="262"/>
        <v>0</v>
      </c>
      <c r="K382" s="80">
        <f t="shared" si="263"/>
        <v>0</v>
      </c>
      <c r="L382" s="80">
        <f t="shared" si="264"/>
        <v>0</v>
      </c>
      <c r="M382" s="80">
        <f t="shared" si="265"/>
        <v>0</v>
      </c>
      <c r="N382" s="80">
        <f t="shared" si="266"/>
        <v>0</v>
      </c>
      <c r="O382" s="80">
        <f t="shared" si="267"/>
        <v>0</v>
      </c>
      <c r="P382" s="80">
        <f t="shared" si="268"/>
        <v>0</v>
      </c>
      <c r="Q382" s="80">
        <f t="shared" si="269"/>
        <v>0</v>
      </c>
      <c r="R382" s="80">
        <f t="shared" si="270"/>
        <v>0</v>
      </c>
      <c r="S382" s="80">
        <f t="shared" si="271"/>
        <v>0</v>
      </c>
      <c r="T382" s="80">
        <f t="shared" si="272"/>
        <v>0</v>
      </c>
      <c r="U382" s="80">
        <f t="shared" si="273"/>
        <v>0</v>
      </c>
      <c r="V382" s="80">
        <f t="shared" si="274"/>
        <v>0</v>
      </c>
      <c r="W382" s="80">
        <f t="shared" si="275"/>
        <v>0</v>
      </c>
      <c r="X382" s="80">
        <f t="shared" si="276"/>
        <v>0</v>
      </c>
      <c r="Y382" s="80">
        <f t="shared" si="277"/>
        <v>0</v>
      </c>
      <c r="Z382" s="80">
        <f t="shared" si="278"/>
        <v>0</v>
      </c>
      <c r="AA382" s="80">
        <f t="shared" si="279"/>
        <v>0</v>
      </c>
      <c r="AB382" s="80">
        <f t="shared" si="280"/>
        <v>0</v>
      </c>
      <c r="AC382" s="80">
        <f t="shared" si="281"/>
        <v>0</v>
      </c>
      <c r="AD382" s="80">
        <f t="shared" si="282"/>
        <v>0</v>
      </c>
      <c r="AE382" s="80">
        <f t="shared" si="283"/>
        <v>0</v>
      </c>
      <c r="AF382" s="80">
        <f t="shared" si="284"/>
        <v>0</v>
      </c>
      <c r="AG382" s="80">
        <f t="shared" si="285"/>
        <v>0</v>
      </c>
      <c r="AH382" s="80">
        <f t="shared" si="286"/>
        <v>0</v>
      </c>
      <c r="AI382" s="80">
        <f t="shared" si="287"/>
        <v>0</v>
      </c>
      <c r="AJ382" s="80">
        <f t="shared" si="288"/>
        <v>0</v>
      </c>
      <c r="AK382" s="80">
        <f t="shared" si="289"/>
        <v>0</v>
      </c>
      <c r="AL382" s="80">
        <f t="shared" si="290"/>
        <v>0</v>
      </c>
      <c r="AM382" s="80">
        <f t="shared" si="291"/>
        <v>0</v>
      </c>
      <c r="AN382" s="80">
        <f t="shared" si="292"/>
        <v>0</v>
      </c>
      <c r="AO382" s="80">
        <f t="shared" si="293"/>
        <v>0</v>
      </c>
      <c r="AP382" s="80">
        <f t="shared" si="294"/>
        <v>0</v>
      </c>
      <c r="AQ382" s="80">
        <f t="shared" si="295"/>
        <v>0</v>
      </c>
      <c r="AR382" s="76">
        <f t="shared" si="296"/>
        <v>0</v>
      </c>
      <c r="AS382" s="72">
        <f t="shared" si="297"/>
        <v>0</v>
      </c>
      <c r="AT382" s="78">
        <f t="shared" si="298"/>
        <v>0</v>
      </c>
      <c r="AU382" s="72">
        <f t="shared" si="299"/>
        <v>0</v>
      </c>
      <c r="AV382" s="72">
        <f t="shared" si="300"/>
        <v>0</v>
      </c>
      <c r="AW382" s="72">
        <f t="shared" si="301"/>
        <v>0</v>
      </c>
      <c r="AX382" s="72">
        <f t="shared" si="302"/>
        <v>0</v>
      </c>
      <c r="AY382" s="72">
        <f t="shared" si="303"/>
        <v>0</v>
      </c>
      <c r="AZ382" s="72">
        <f t="shared" si="304"/>
        <v>0</v>
      </c>
      <c r="BA382" s="72">
        <f t="shared" si="305"/>
        <v>0</v>
      </c>
      <c r="BB382" s="72">
        <f t="shared" si="306"/>
        <v>0</v>
      </c>
      <c r="BC382" s="79">
        <f t="shared" si="307"/>
        <v>0</v>
      </c>
      <c r="BD382" s="79">
        <f t="shared" si="308"/>
        <v>0</v>
      </c>
      <c r="BE382" s="72">
        <f t="shared" si="309"/>
        <v>0</v>
      </c>
      <c r="BF382" s="72">
        <f t="shared" si="310"/>
        <v>0</v>
      </c>
      <c r="BG382" s="72">
        <f t="shared" si="311"/>
        <v>0</v>
      </c>
      <c r="BH382" s="72">
        <f t="shared" si="312"/>
        <v>0</v>
      </c>
      <c r="BI382" s="72">
        <f t="shared" ref="BI382:BI398" si="313">BI$321*$A324</f>
        <v>0</v>
      </c>
      <c r="BJ382" s="72">
        <f>BJ$321*$A323</f>
        <v>0</v>
      </c>
      <c r="BK382" s="72"/>
      <c r="BL382" s="72"/>
      <c r="BM382" s="72"/>
      <c r="BN382" s="72"/>
      <c r="BO382" s="72"/>
      <c r="BP382" s="72"/>
      <c r="BQ382" s="72"/>
      <c r="BR382" s="72"/>
      <c r="BS382" s="72"/>
      <c r="BT382" s="72"/>
      <c r="CA382" s="72">
        <f t="shared" si="252"/>
        <v>0</v>
      </c>
    </row>
    <row r="383" spans="1:79">
      <c r="A383" s="148">
        <f t="shared" si="253"/>
        <v>0</v>
      </c>
      <c r="B383" s="72">
        <f t="shared" si="254"/>
        <v>61</v>
      </c>
      <c r="C383" s="144">
        <f t="shared" si="255"/>
        <v>0</v>
      </c>
      <c r="D383" s="76">
        <f t="shared" si="256"/>
        <v>0</v>
      </c>
      <c r="E383" s="80">
        <f t="shared" si="257"/>
        <v>0</v>
      </c>
      <c r="F383" s="80">
        <f t="shared" si="258"/>
        <v>0</v>
      </c>
      <c r="G383" s="80">
        <f t="shared" si="259"/>
        <v>0</v>
      </c>
      <c r="H383" s="80">
        <f t="shared" si="260"/>
        <v>0</v>
      </c>
      <c r="I383" s="76">
        <f t="shared" si="261"/>
        <v>0</v>
      </c>
      <c r="J383" s="80">
        <f t="shared" si="262"/>
        <v>0</v>
      </c>
      <c r="K383" s="80">
        <f t="shared" si="263"/>
        <v>0</v>
      </c>
      <c r="L383" s="80">
        <f t="shared" si="264"/>
        <v>0</v>
      </c>
      <c r="M383" s="80">
        <f t="shared" si="265"/>
        <v>0</v>
      </c>
      <c r="N383" s="80">
        <f t="shared" si="266"/>
        <v>0</v>
      </c>
      <c r="O383" s="80">
        <f t="shared" si="267"/>
        <v>0</v>
      </c>
      <c r="P383" s="80">
        <f t="shared" si="268"/>
        <v>0</v>
      </c>
      <c r="Q383" s="80">
        <f t="shared" si="269"/>
        <v>0</v>
      </c>
      <c r="R383" s="80">
        <f t="shared" si="270"/>
        <v>0</v>
      </c>
      <c r="S383" s="80">
        <f t="shared" si="271"/>
        <v>0</v>
      </c>
      <c r="T383" s="80">
        <f t="shared" si="272"/>
        <v>0</v>
      </c>
      <c r="U383" s="80">
        <f t="shared" si="273"/>
        <v>0</v>
      </c>
      <c r="V383" s="80">
        <f t="shared" si="274"/>
        <v>0</v>
      </c>
      <c r="W383" s="80">
        <f t="shared" si="275"/>
        <v>0</v>
      </c>
      <c r="X383" s="80">
        <f t="shared" si="276"/>
        <v>0</v>
      </c>
      <c r="Y383" s="80">
        <f t="shared" si="277"/>
        <v>0</v>
      </c>
      <c r="Z383" s="80">
        <f t="shared" si="278"/>
        <v>0</v>
      </c>
      <c r="AA383" s="80">
        <f t="shared" si="279"/>
        <v>0</v>
      </c>
      <c r="AB383" s="80">
        <f t="shared" si="280"/>
        <v>0</v>
      </c>
      <c r="AC383" s="80">
        <f t="shared" si="281"/>
        <v>0</v>
      </c>
      <c r="AD383" s="80">
        <f t="shared" si="282"/>
        <v>0</v>
      </c>
      <c r="AE383" s="80">
        <f t="shared" si="283"/>
        <v>0</v>
      </c>
      <c r="AF383" s="80">
        <f t="shared" si="284"/>
        <v>0</v>
      </c>
      <c r="AG383" s="80">
        <f t="shared" si="285"/>
        <v>0</v>
      </c>
      <c r="AH383" s="80">
        <f t="shared" si="286"/>
        <v>0</v>
      </c>
      <c r="AI383" s="80">
        <f t="shared" si="287"/>
        <v>0</v>
      </c>
      <c r="AJ383" s="80">
        <f t="shared" si="288"/>
        <v>0</v>
      </c>
      <c r="AK383" s="80">
        <f t="shared" si="289"/>
        <v>0</v>
      </c>
      <c r="AL383" s="80">
        <f t="shared" si="290"/>
        <v>0</v>
      </c>
      <c r="AM383" s="80">
        <f t="shared" si="291"/>
        <v>0</v>
      </c>
      <c r="AN383" s="80">
        <f t="shared" si="292"/>
        <v>0</v>
      </c>
      <c r="AO383" s="80">
        <f t="shared" si="293"/>
        <v>0</v>
      </c>
      <c r="AP383" s="80">
        <f t="shared" si="294"/>
        <v>0</v>
      </c>
      <c r="AQ383" s="80">
        <f t="shared" si="295"/>
        <v>0</v>
      </c>
      <c r="AR383" s="76">
        <f t="shared" si="296"/>
        <v>0</v>
      </c>
      <c r="AS383" s="72">
        <f t="shared" si="297"/>
        <v>0</v>
      </c>
      <c r="AT383" s="78">
        <f t="shared" si="298"/>
        <v>0</v>
      </c>
      <c r="AU383" s="72">
        <f t="shared" si="299"/>
        <v>0</v>
      </c>
      <c r="AV383" s="72">
        <f t="shared" si="300"/>
        <v>0</v>
      </c>
      <c r="AW383" s="72">
        <f t="shared" si="301"/>
        <v>0</v>
      </c>
      <c r="AX383" s="72">
        <f t="shared" si="302"/>
        <v>0</v>
      </c>
      <c r="AY383" s="72">
        <f t="shared" si="303"/>
        <v>0</v>
      </c>
      <c r="AZ383" s="72">
        <f t="shared" si="304"/>
        <v>0</v>
      </c>
      <c r="BA383" s="72">
        <f t="shared" si="305"/>
        <v>0</v>
      </c>
      <c r="BB383" s="72">
        <f t="shared" si="306"/>
        <v>0</v>
      </c>
      <c r="BC383" s="79">
        <f t="shared" si="307"/>
        <v>0</v>
      </c>
      <c r="BD383" s="79">
        <f t="shared" si="308"/>
        <v>0</v>
      </c>
      <c r="BE383" s="72">
        <f t="shared" si="309"/>
        <v>0</v>
      </c>
      <c r="BF383" s="72">
        <f t="shared" si="310"/>
        <v>0</v>
      </c>
      <c r="BG383" s="72">
        <f t="shared" si="311"/>
        <v>0</v>
      </c>
      <c r="BH383" s="72">
        <f t="shared" si="312"/>
        <v>0</v>
      </c>
      <c r="BI383" s="72">
        <f t="shared" si="313"/>
        <v>0</v>
      </c>
      <c r="BJ383" s="72">
        <f t="shared" ref="BJ383:BJ398" si="314">BJ$321*$A324</f>
        <v>0</v>
      </c>
      <c r="BK383" s="72">
        <f>BK$321*$A323</f>
        <v>0</v>
      </c>
      <c r="BL383" s="72"/>
      <c r="BM383" s="72"/>
      <c r="BN383" s="72"/>
      <c r="BO383" s="72"/>
      <c r="BP383" s="72"/>
      <c r="BQ383" s="72"/>
      <c r="BR383" s="72"/>
      <c r="BS383" s="72"/>
      <c r="BT383" s="72"/>
      <c r="CA383" s="72">
        <f t="shared" si="252"/>
        <v>0</v>
      </c>
    </row>
    <row r="384" spans="1:79">
      <c r="A384" s="148">
        <f t="shared" si="253"/>
        <v>0</v>
      </c>
      <c r="B384" s="72">
        <f t="shared" si="254"/>
        <v>62</v>
      </c>
      <c r="C384" s="144">
        <f t="shared" si="255"/>
        <v>0</v>
      </c>
      <c r="D384" s="76">
        <f t="shared" si="256"/>
        <v>0</v>
      </c>
      <c r="E384" s="80">
        <f t="shared" si="257"/>
        <v>0</v>
      </c>
      <c r="F384" s="80">
        <f t="shared" si="258"/>
        <v>0</v>
      </c>
      <c r="G384" s="80">
        <f t="shared" si="259"/>
        <v>0</v>
      </c>
      <c r="H384" s="80">
        <f t="shared" si="260"/>
        <v>0</v>
      </c>
      <c r="I384" s="76">
        <f t="shared" si="261"/>
        <v>0</v>
      </c>
      <c r="J384" s="80">
        <f t="shared" si="262"/>
        <v>0</v>
      </c>
      <c r="K384" s="80">
        <f t="shared" si="263"/>
        <v>0</v>
      </c>
      <c r="L384" s="80">
        <f t="shared" si="264"/>
        <v>0</v>
      </c>
      <c r="M384" s="80">
        <f t="shared" si="265"/>
        <v>0</v>
      </c>
      <c r="N384" s="80">
        <f t="shared" si="266"/>
        <v>0</v>
      </c>
      <c r="O384" s="80">
        <f t="shared" si="267"/>
        <v>0</v>
      </c>
      <c r="P384" s="80">
        <f t="shared" si="268"/>
        <v>0</v>
      </c>
      <c r="Q384" s="80">
        <f t="shared" si="269"/>
        <v>0</v>
      </c>
      <c r="R384" s="80">
        <f t="shared" si="270"/>
        <v>0</v>
      </c>
      <c r="S384" s="80">
        <f t="shared" si="271"/>
        <v>0</v>
      </c>
      <c r="T384" s="80">
        <f t="shared" si="272"/>
        <v>0</v>
      </c>
      <c r="U384" s="80">
        <f t="shared" si="273"/>
        <v>0</v>
      </c>
      <c r="V384" s="80">
        <f t="shared" si="274"/>
        <v>0</v>
      </c>
      <c r="W384" s="80">
        <f t="shared" si="275"/>
        <v>0</v>
      </c>
      <c r="X384" s="80">
        <f t="shared" si="276"/>
        <v>0</v>
      </c>
      <c r="Y384" s="80">
        <f t="shared" si="277"/>
        <v>0</v>
      </c>
      <c r="Z384" s="80">
        <f t="shared" si="278"/>
        <v>0</v>
      </c>
      <c r="AA384" s="80">
        <f t="shared" si="279"/>
        <v>0</v>
      </c>
      <c r="AB384" s="80">
        <f t="shared" si="280"/>
        <v>0</v>
      </c>
      <c r="AC384" s="80">
        <f t="shared" si="281"/>
        <v>0</v>
      </c>
      <c r="AD384" s="80">
        <f t="shared" si="282"/>
        <v>0</v>
      </c>
      <c r="AE384" s="80">
        <f t="shared" si="283"/>
        <v>0</v>
      </c>
      <c r="AF384" s="80">
        <f t="shared" si="284"/>
        <v>0</v>
      </c>
      <c r="AG384" s="80">
        <f t="shared" si="285"/>
        <v>0</v>
      </c>
      <c r="AH384" s="80">
        <f t="shared" si="286"/>
        <v>0</v>
      </c>
      <c r="AI384" s="80">
        <f t="shared" si="287"/>
        <v>0</v>
      </c>
      <c r="AJ384" s="80">
        <f t="shared" si="288"/>
        <v>0</v>
      </c>
      <c r="AK384" s="80">
        <f t="shared" si="289"/>
        <v>0</v>
      </c>
      <c r="AL384" s="80">
        <f t="shared" si="290"/>
        <v>0</v>
      </c>
      <c r="AM384" s="80">
        <f t="shared" si="291"/>
        <v>0</v>
      </c>
      <c r="AN384" s="80">
        <f t="shared" si="292"/>
        <v>0</v>
      </c>
      <c r="AO384" s="80">
        <f t="shared" si="293"/>
        <v>0</v>
      </c>
      <c r="AP384" s="80">
        <f t="shared" si="294"/>
        <v>0</v>
      </c>
      <c r="AQ384" s="80">
        <f t="shared" si="295"/>
        <v>0</v>
      </c>
      <c r="AR384" s="76">
        <f t="shared" si="296"/>
        <v>0</v>
      </c>
      <c r="AS384" s="72">
        <f t="shared" si="297"/>
        <v>0</v>
      </c>
      <c r="AT384" s="78">
        <f t="shared" si="298"/>
        <v>0</v>
      </c>
      <c r="AU384" s="72">
        <f t="shared" si="299"/>
        <v>0</v>
      </c>
      <c r="AV384" s="72">
        <f t="shared" si="300"/>
        <v>0</v>
      </c>
      <c r="AW384" s="72">
        <f t="shared" si="301"/>
        <v>0</v>
      </c>
      <c r="AX384" s="72">
        <f t="shared" si="302"/>
        <v>0</v>
      </c>
      <c r="AY384" s="72">
        <f t="shared" si="303"/>
        <v>0</v>
      </c>
      <c r="AZ384" s="72">
        <f t="shared" si="304"/>
        <v>0</v>
      </c>
      <c r="BA384" s="72">
        <f t="shared" si="305"/>
        <v>0</v>
      </c>
      <c r="BB384" s="72">
        <f t="shared" si="306"/>
        <v>0</v>
      </c>
      <c r="BC384" s="79">
        <f t="shared" si="307"/>
        <v>0</v>
      </c>
      <c r="BD384" s="79">
        <f t="shared" si="308"/>
        <v>0</v>
      </c>
      <c r="BE384" s="72">
        <f t="shared" si="309"/>
        <v>0</v>
      </c>
      <c r="BF384" s="72">
        <f t="shared" si="310"/>
        <v>0</v>
      </c>
      <c r="BG384" s="72">
        <f t="shared" si="311"/>
        <v>0</v>
      </c>
      <c r="BH384" s="72">
        <f t="shared" si="312"/>
        <v>0</v>
      </c>
      <c r="BI384" s="72">
        <f t="shared" si="313"/>
        <v>0</v>
      </c>
      <c r="BJ384" s="72">
        <f t="shared" si="314"/>
        <v>0</v>
      </c>
      <c r="BK384" s="72">
        <f t="shared" ref="BK384:BK398" si="315">BK$321*$A324</f>
        <v>0</v>
      </c>
      <c r="BL384" s="72">
        <f>BL$321*$A323</f>
        <v>0</v>
      </c>
      <c r="BM384" s="72"/>
      <c r="BN384" s="72"/>
      <c r="BO384" s="72"/>
      <c r="BP384" s="72"/>
      <c r="BQ384" s="72"/>
      <c r="BR384" s="72"/>
      <c r="BS384" s="72"/>
      <c r="BT384" s="72"/>
      <c r="CA384" s="72">
        <f t="shared" si="252"/>
        <v>0</v>
      </c>
    </row>
    <row r="385" spans="1:79">
      <c r="A385" s="148">
        <f t="shared" si="253"/>
        <v>0</v>
      </c>
      <c r="B385" s="72">
        <f t="shared" si="254"/>
        <v>63</v>
      </c>
      <c r="C385" s="144">
        <f t="shared" si="255"/>
        <v>0</v>
      </c>
      <c r="D385" s="76">
        <f t="shared" si="256"/>
        <v>0</v>
      </c>
      <c r="E385" s="80">
        <f t="shared" si="257"/>
        <v>0</v>
      </c>
      <c r="F385" s="80">
        <f t="shared" si="258"/>
        <v>0</v>
      </c>
      <c r="G385" s="80">
        <f t="shared" si="259"/>
        <v>0</v>
      </c>
      <c r="H385" s="80">
        <f t="shared" si="260"/>
        <v>0</v>
      </c>
      <c r="I385" s="76">
        <f t="shared" si="261"/>
        <v>0</v>
      </c>
      <c r="J385" s="80">
        <f t="shared" si="262"/>
        <v>0</v>
      </c>
      <c r="K385" s="80">
        <f t="shared" si="263"/>
        <v>0</v>
      </c>
      <c r="L385" s="80">
        <f t="shared" si="264"/>
        <v>0</v>
      </c>
      <c r="M385" s="80">
        <f t="shared" si="265"/>
        <v>0</v>
      </c>
      <c r="N385" s="80">
        <f t="shared" si="266"/>
        <v>0</v>
      </c>
      <c r="O385" s="80">
        <f t="shared" si="267"/>
        <v>0</v>
      </c>
      <c r="P385" s="80">
        <f t="shared" si="268"/>
        <v>0</v>
      </c>
      <c r="Q385" s="80">
        <f t="shared" si="269"/>
        <v>0</v>
      </c>
      <c r="R385" s="80">
        <f t="shared" si="270"/>
        <v>0</v>
      </c>
      <c r="S385" s="80">
        <f t="shared" si="271"/>
        <v>0</v>
      </c>
      <c r="T385" s="80">
        <f t="shared" si="272"/>
        <v>0</v>
      </c>
      <c r="U385" s="80">
        <f t="shared" si="273"/>
        <v>0</v>
      </c>
      <c r="V385" s="80">
        <f t="shared" si="274"/>
        <v>0</v>
      </c>
      <c r="W385" s="80">
        <f t="shared" si="275"/>
        <v>0</v>
      </c>
      <c r="X385" s="80">
        <f t="shared" si="276"/>
        <v>0</v>
      </c>
      <c r="Y385" s="80">
        <f t="shared" si="277"/>
        <v>0</v>
      </c>
      <c r="Z385" s="80">
        <f t="shared" si="278"/>
        <v>0</v>
      </c>
      <c r="AA385" s="80">
        <f t="shared" si="279"/>
        <v>0</v>
      </c>
      <c r="AB385" s="80">
        <f t="shared" si="280"/>
        <v>0</v>
      </c>
      <c r="AC385" s="80">
        <f t="shared" si="281"/>
        <v>0</v>
      </c>
      <c r="AD385" s="80">
        <f t="shared" si="282"/>
        <v>0</v>
      </c>
      <c r="AE385" s="80">
        <f t="shared" si="283"/>
        <v>0</v>
      </c>
      <c r="AF385" s="80">
        <f t="shared" si="284"/>
        <v>0</v>
      </c>
      <c r="AG385" s="80">
        <f t="shared" si="285"/>
        <v>0</v>
      </c>
      <c r="AH385" s="80">
        <f t="shared" si="286"/>
        <v>0</v>
      </c>
      <c r="AI385" s="80">
        <f t="shared" si="287"/>
        <v>0</v>
      </c>
      <c r="AJ385" s="80">
        <f t="shared" si="288"/>
        <v>0</v>
      </c>
      <c r="AK385" s="80">
        <f t="shared" si="289"/>
        <v>0</v>
      </c>
      <c r="AL385" s="80">
        <f t="shared" si="290"/>
        <v>0</v>
      </c>
      <c r="AM385" s="80">
        <f t="shared" si="291"/>
        <v>0</v>
      </c>
      <c r="AN385" s="80">
        <f t="shared" si="292"/>
        <v>0</v>
      </c>
      <c r="AO385" s="80">
        <f t="shared" si="293"/>
        <v>0</v>
      </c>
      <c r="AP385" s="80">
        <f t="shared" si="294"/>
        <v>0</v>
      </c>
      <c r="AQ385" s="80">
        <f t="shared" si="295"/>
        <v>0</v>
      </c>
      <c r="AR385" s="76">
        <f t="shared" si="296"/>
        <v>0</v>
      </c>
      <c r="AS385" s="72">
        <f t="shared" si="297"/>
        <v>0</v>
      </c>
      <c r="AT385" s="78">
        <f t="shared" si="298"/>
        <v>0</v>
      </c>
      <c r="AU385" s="72">
        <f t="shared" si="299"/>
        <v>0</v>
      </c>
      <c r="AV385" s="72">
        <f t="shared" si="300"/>
        <v>0</v>
      </c>
      <c r="AW385" s="72">
        <f t="shared" si="301"/>
        <v>0</v>
      </c>
      <c r="AX385" s="72">
        <f t="shared" si="302"/>
        <v>0</v>
      </c>
      <c r="AY385" s="72">
        <f t="shared" si="303"/>
        <v>0</v>
      </c>
      <c r="AZ385" s="72">
        <f t="shared" si="304"/>
        <v>0</v>
      </c>
      <c r="BA385" s="72">
        <f t="shared" si="305"/>
        <v>0</v>
      </c>
      <c r="BB385" s="72">
        <f t="shared" si="306"/>
        <v>0</v>
      </c>
      <c r="BC385" s="79">
        <f t="shared" si="307"/>
        <v>0</v>
      </c>
      <c r="BD385" s="79">
        <f t="shared" si="308"/>
        <v>0</v>
      </c>
      <c r="BE385" s="72">
        <f t="shared" si="309"/>
        <v>0</v>
      </c>
      <c r="BF385" s="72">
        <f t="shared" si="310"/>
        <v>0</v>
      </c>
      <c r="BG385" s="72">
        <f t="shared" si="311"/>
        <v>0</v>
      </c>
      <c r="BH385" s="72">
        <f t="shared" si="312"/>
        <v>0</v>
      </c>
      <c r="BI385" s="72">
        <f t="shared" si="313"/>
        <v>0</v>
      </c>
      <c r="BJ385" s="72">
        <f t="shared" si="314"/>
        <v>0</v>
      </c>
      <c r="BK385" s="72">
        <f t="shared" si="315"/>
        <v>0</v>
      </c>
      <c r="BL385" s="72">
        <f t="shared" ref="BL385:BL398" si="316">BL$321*$A324</f>
        <v>0</v>
      </c>
      <c r="BM385" s="72">
        <f>BM$321*$A323</f>
        <v>0</v>
      </c>
      <c r="BN385" s="72"/>
      <c r="BO385" s="72"/>
      <c r="BP385" s="72"/>
      <c r="BQ385" s="72"/>
      <c r="BR385" s="72"/>
      <c r="BS385" s="72"/>
      <c r="BT385" s="72"/>
      <c r="CA385" s="72">
        <f t="shared" si="252"/>
        <v>0</v>
      </c>
    </row>
    <row r="386" spans="1:79">
      <c r="A386" s="148">
        <f t="shared" si="253"/>
        <v>0</v>
      </c>
      <c r="B386" s="72">
        <f t="shared" si="254"/>
        <v>64</v>
      </c>
      <c r="C386" s="144">
        <f t="shared" si="255"/>
        <v>0</v>
      </c>
      <c r="D386" s="76">
        <f t="shared" si="256"/>
        <v>0</v>
      </c>
      <c r="E386" s="80">
        <f t="shared" si="257"/>
        <v>0</v>
      </c>
      <c r="F386" s="80">
        <f t="shared" si="258"/>
        <v>0</v>
      </c>
      <c r="G386" s="80">
        <f t="shared" si="259"/>
        <v>0</v>
      </c>
      <c r="H386" s="80">
        <f t="shared" si="260"/>
        <v>0</v>
      </c>
      <c r="I386" s="76">
        <f t="shared" si="261"/>
        <v>0</v>
      </c>
      <c r="J386" s="80">
        <f t="shared" si="262"/>
        <v>0</v>
      </c>
      <c r="K386" s="80">
        <f t="shared" si="263"/>
        <v>0</v>
      </c>
      <c r="L386" s="80">
        <f t="shared" si="264"/>
        <v>0</v>
      </c>
      <c r="M386" s="80">
        <f t="shared" si="265"/>
        <v>0</v>
      </c>
      <c r="N386" s="80">
        <f t="shared" si="266"/>
        <v>0</v>
      </c>
      <c r="O386" s="80">
        <f t="shared" si="267"/>
        <v>0</v>
      </c>
      <c r="P386" s="80">
        <f t="shared" si="268"/>
        <v>0</v>
      </c>
      <c r="Q386" s="80">
        <f t="shared" si="269"/>
        <v>0</v>
      </c>
      <c r="R386" s="80">
        <f t="shared" si="270"/>
        <v>0</v>
      </c>
      <c r="S386" s="80">
        <f t="shared" si="271"/>
        <v>0</v>
      </c>
      <c r="T386" s="80">
        <f t="shared" si="272"/>
        <v>0</v>
      </c>
      <c r="U386" s="80">
        <f t="shared" si="273"/>
        <v>0</v>
      </c>
      <c r="V386" s="80">
        <f t="shared" si="274"/>
        <v>0</v>
      </c>
      <c r="W386" s="80">
        <f t="shared" si="275"/>
        <v>0</v>
      </c>
      <c r="X386" s="80">
        <f t="shared" si="276"/>
        <v>0</v>
      </c>
      <c r="Y386" s="80">
        <f t="shared" si="277"/>
        <v>0</v>
      </c>
      <c r="Z386" s="80">
        <f t="shared" si="278"/>
        <v>0</v>
      </c>
      <c r="AA386" s="80">
        <f t="shared" si="279"/>
        <v>0</v>
      </c>
      <c r="AB386" s="80">
        <f t="shared" si="280"/>
        <v>0</v>
      </c>
      <c r="AC386" s="80">
        <f t="shared" si="281"/>
        <v>0</v>
      </c>
      <c r="AD386" s="80">
        <f t="shared" si="282"/>
        <v>0</v>
      </c>
      <c r="AE386" s="80">
        <f t="shared" si="283"/>
        <v>0</v>
      </c>
      <c r="AF386" s="80">
        <f t="shared" si="284"/>
        <v>0</v>
      </c>
      <c r="AG386" s="80">
        <f t="shared" si="285"/>
        <v>0</v>
      </c>
      <c r="AH386" s="80">
        <f t="shared" si="286"/>
        <v>0</v>
      </c>
      <c r="AI386" s="80">
        <f t="shared" si="287"/>
        <v>0</v>
      </c>
      <c r="AJ386" s="80">
        <f t="shared" si="288"/>
        <v>0</v>
      </c>
      <c r="AK386" s="80">
        <f t="shared" si="289"/>
        <v>0</v>
      </c>
      <c r="AL386" s="80">
        <f t="shared" si="290"/>
        <v>0</v>
      </c>
      <c r="AM386" s="80">
        <f t="shared" si="291"/>
        <v>0</v>
      </c>
      <c r="AN386" s="80">
        <f t="shared" si="292"/>
        <v>0</v>
      </c>
      <c r="AO386" s="80">
        <f t="shared" si="293"/>
        <v>0</v>
      </c>
      <c r="AP386" s="80">
        <f t="shared" si="294"/>
        <v>0</v>
      </c>
      <c r="AQ386" s="80">
        <f t="shared" si="295"/>
        <v>0</v>
      </c>
      <c r="AR386" s="76">
        <f t="shared" si="296"/>
        <v>0</v>
      </c>
      <c r="AS386" s="72">
        <f t="shared" si="297"/>
        <v>0</v>
      </c>
      <c r="AT386" s="78">
        <f t="shared" si="298"/>
        <v>0</v>
      </c>
      <c r="AU386" s="72">
        <f t="shared" si="299"/>
        <v>0</v>
      </c>
      <c r="AV386" s="72">
        <f t="shared" si="300"/>
        <v>0</v>
      </c>
      <c r="AW386" s="72">
        <f t="shared" si="301"/>
        <v>0</v>
      </c>
      <c r="AX386" s="72">
        <f t="shared" si="302"/>
        <v>0</v>
      </c>
      <c r="AY386" s="72">
        <f t="shared" si="303"/>
        <v>0</v>
      </c>
      <c r="AZ386" s="72">
        <f t="shared" si="304"/>
        <v>0</v>
      </c>
      <c r="BA386" s="72">
        <f t="shared" si="305"/>
        <v>0</v>
      </c>
      <c r="BB386" s="72">
        <f t="shared" si="306"/>
        <v>0</v>
      </c>
      <c r="BC386" s="79">
        <f t="shared" si="307"/>
        <v>0</v>
      </c>
      <c r="BD386" s="79">
        <f t="shared" si="308"/>
        <v>0</v>
      </c>
      <c r="BE386" s="72">
        <f t="shared" si="309"/>
        <v>0</v>
      </c>
      <c r="BF386" s="72">
        <f t="shared" si="310"/>
        <v>0</v>
      </c>
      <c r="BG386" s="72">
        <f t="shared" si="311"/>
        <v>0</v>
      </c>
      <c r="BH386" s="72">
        <f t="shared" si="312"/>
        <v>0</v>
      </c>
      <c r="BI386" s="72">
        <f t="shared" si="313"/>
        <v>0</v>
      </c>
      <c r="BJ386" s="72">
        <f t="shared" si="314"/>
        <v>0</v>
      </c>
      <c r="BK386" s="72">
        <f t="shared" si="315"/>
        <v>0</v>
      </c>
      <c r="BL386" s="72">
        <f t="shared" si="316"/>
        <v>0</v>
      </c>
      <c r="BM386" s="72">
        <f t="shared" ref="BM386:BM398" si="317">BM$321*$A324</f>
        <v>0</v>
      </c>
      <c r="BN386" s="72">
        <f>BN$321*$A323</f>
        <v>0</v>
      </c>
      <c r="BO386" s="72"/>
      <c r="BP386" s="72"/>
      <c r="BQ386" s="72"/>
      <c r="BR386" s="72"/>
      <c r="BS386" s="72"/>
      <c r="BT386" s="72"/>
      <c r="CA386" s="72">
        <f t="shared" si="252"/>
        <v>0</v>
      </c>
    </row>
    <row r="387" spans="1:79">
      <c r="A387" s="148">
        <f t="shared" si="253"/>
        <v>0</v>
      </c>
      <c r="B387" s="72">
        <f t="shared" si="254"/>
        <v>65</v>
      </c>
      <c r="C387" s="144">
        <f t="shared" si="255"/>
        <v>0</v>
      </c>
      <c r="D387" s="76">
        <f t="shared" si="256"/>
        <v>0</v>
      </c>
      <c r="E387" s="80">
        <f t="shared" si="257"/>
        <v>0</v>
      </c>
      <c r="F387" s="80">
        <f t="shared" si="258"/>
        <v>0</v>
      </c>
      <c r="G387" s="80">
        <f t="shared" si="259"/>
        <v>0</v>
      </c>
      <c r="H387" s="80">
        <f t="shared" si="260"/>
        <v>0</v>
      </c>
      <c r="I387" s="76">
        <f t="shared" si="261"/>
        <v>0</v>
      </c>
      <c r="J387" s="80">
        <f t="shared" si="262"/>
        <v>0</v>
      </c>
      <c r="K387" s="80">
        <f t="shared" si="263"/>
        <v>0</v>
      </c>
      <c r="L387" s="80">
        <f t="shared" si="264"/>
        <v>0</v>
      </c>
      <c r="M387" s="80">
        <f t="shared" si="265"/>
        <v>0</v>
      </c>
      <c r="N387" s="80">
        <f t="shared" si="266"/>
        <v>0</v>
      </c>
      <c r="O387" s="80">
        <f t="shared" si="267"/>
        <v>0</v>
      </c>
      <c r="P387" s="80">
        <f t="shared" si="268"/>
        <v>0</v>
      </c>
      <c r="Q387" s="80">
        <f t="shared" si="269"/>
        <v>0</v>
      </c>
      <c r="R387" s="80">
        <f t="shared" si="270"/>
        <v>0</v>
      </c>
      <c r="S387" s="80">
        <f t="shared" si="271"/>
        <v>0</v>
      </c>
      <c r="T387" s="80">
        <f t="shared" si="272"/>
        <v>0</v>
      </c>
      <c r="U387" s="80">
        <f t="shared" si="273"/>
        <v>0</v>
      </c>
      <c r="V387" s="80">
        <f t="shared" si="274"/>
        <v>0</v>
      </c>
      <c r="W387" s="80">
        <f t="shared" si="275"/>
        <v>0</v>
      </c>
      <c r="X387" s="80">
        <f t="shared" si="276"/>
        <v>0</v>
      </c>
      <c r="Y387" s="80">
        <f t="shared" si="277"/>
        <v>0</v>
      </c>
      <c r="Z387" s="80">
        <f t="shared" si="278"/>
        <v>0</v>
      </c>
      <c r="AA387" s="80">
        <f t="shared" si="279"/>
        <v>0</v>
      </c>
      <c r="AB387" s="80">
        <f t="shared" si="280"/>
        <v>0</v>
      </c>
      <c r="AC387" s="80">
        <f t="shared" si="281"/>
        <v>0</v>
      </c>
      <c r="AD387" s="80">
        <f t="shared" si="282"/>
        <v>0</v>
      </c>
      <c r="AE387" s="80">
        <f t="shared" si="283"/>
        <v>0</v>
      </c>
      <c r="AF387" s="80">
        <f t="shared" si="284"/>
        <v>0</v>
      </c>
      <c r="AG387" s="80">
        <f t="shared" si="285"/>
        <v>0</v>
      </c>
      <c r="AH387" s="80">
        <f t="shared" si="286"/>
        <v>0</v>
      </c>
      <c r="AI387" s="80">
        <f t="shared" si="287"/>
        <v>0</v>
      </c>
      <c r="AJ387" s="80">
        <f t="shared" si="288"/>
        <v>0</v>
      </c>
      <c r="AK387" s="80">
        <f t="shared" si="289"/>
        <v>0</v>
      </c>
      <c r="AL387" s="80">
        <f t="shared" si="290"/>
        <v>0</v>
      </c>
      <c r="AM387" s="80">
        <f t="shared" si="291"/>
        <v>0</v>
      </c>
      <c r="AN387" s="80">
        <f t="shared" si="292"/>
        <v>0</v>
      </c>
      <c r="AO387" s="80">
        <f t="shared" si="293"/>
        <v>0</v>
      </c>
      <c r="AP387" s="80">
        <f t="shared" si="294"/>
        <v>0</v>
      </c>
      <c r="AQ387" s="80">
        <f t="shared" si="295"/>
        <v>0</v>
      </c>
      <c r="AR387" s="76">
        <f t="shared" si="296"/>
        <v>0</v>
      </c>
      <c r="AS387" s="72">
        <f t="shared" si="297"/>
        <v>0</v>
      </c>
      <c r="AT387" s="78">
        <f t="shared" si="298"/>
        <v>0</v>
      </c>
      <c r="AU387" s="72">
        <f t="shared" si="299"/>
        <v>0</v>
      </c>
      <c r="AV387" s="72">
        <f t="shared" si="300"/>
        <v>0</v>
      </c>
      <c r="AW387" s="72">
        <f t="shared" si="301"/>
        <v>0</v>
      </c>
      <c r="AX387" s="72">
        <f t="shared" si="302"/>
        <v>0</v>
      </c>
      <c r="AY387" s="72">
        <f t="shared" si="303"/>
        <v>0</v>
      </c>
      <c r="AZ387" s="72">
        <f t="shared" si="304"/>
        <v>0</v>
      </c>
      <c r="BA387" s="72">
        <f t="shared" si="305"/>
        <v>0</v>
      </c>
      <c r="BB387" s="72">
        <f t="shared" si="306"/>
        <v>0</v>
      </c>
      <c r="BC387" s="79">
        <f t="shared" si="307"/>
        <v>0</v>
      </c>
      <c r="BD387" s="79">
        <f t="shared" si="308"/>
        <v>0</v>
      </c>
      <c r="BE387" s="72">
        <f t="shared" si="309"/>
        <v>0</v>
      </c>
      <c r="BF387" s="72">
        <f t="shared" si="310"/>
        <v>0</v>
      </c>
      <c r="BG387" s="72">
        <f t="shared" si="311"/>
        <v>0</v>
      </c>
      <c r="BH387" s="72">
        <f t="shared" si="312"/>
        <v>0</v>
      </c>
      <c r="BI387" s="72">
        <f t="shared" si="313"/>
        <v>0</v>
      </c>
      <c r="BJ387" s="72">
        <f t="shared" si="314"/>
        <v>0</v>
      </c>
      <c r="BK387" s="72">
        <f t="shared" si="315"/>
        <v>0</v>
      </c>
      <c r="BL387" s="72">
        <f t="shared" si="316"/>
        <v>0</v>
      </c>
      <c r="BM387" s="72">
        <f t="shared" si="317"/>
        <v>0</v>
      </c>
      <c r="BN387" s="72">
        <f t="shared" ref="BN387:BN398" si="318">BN$321*$A324</f>
        <v>0</v>
      </c>
      <c r="BO387" s="72">
        <f>BO$321*$A323</f>
        <v>0</v>
      </c>
      <c r="BP387" s="72"/>
      <c r="BQ387" s="72"/>
      <c r="BR387" s="72"/>
      <c r="BS387" s="72"/>
      <c r="BT387" s="72"/>
      <c r="CA387" s="72">
        <f t="shared" ref="CA387:CA398" si="319">SUM($C387:$BZ387)</f>
        <v>0</v>
      </c>
    </row>
    <row r="388" spans="1:79">
      <c r="A388" s="148">
        <f t="shared" ref="A388:A398" si="320">IF($B388=1,1/$D$9,IF($B388=$D$9+1,0,IF($B388&gt;$D$9,0,1/$D$9)))</f>
        <v>0</v>
      </c>
      <c r="B388" s="72">
        <f t="shared" ref="B388:B398" si="321">+B387+1</f>
        <v>66</v>
      </c>
      <c r="C388" s="144">
        <f t="shared" ref="C388:C398" si="322">C$321*$A388</f>
        <v>0</v>
      </c>
      <c r="D388" s="76">
        <f t="shared" si="256"/>
        <v>0</v>
      </c>
      <c r="E388" s="80">
        <f t="shared" si="257"/>
        <v>0</v>
      </c>
      <c r="F388" s="80">
        <f t="shared" si="258"/>
        <v>0</v>
      </c>
      <c r="G388" s="80">
        <f t="shared" si="259"/>
        <v>0</v>
      </c>
      <c r="H388" s="80">
        <f t="shared" si="260"/>
        <v>0</v>
      </c>
      <c r="I388" s="76">
        <f t="shared" si="261"/>
        <v>0</v>
      </c>
      <c r="J388" s="80">
        <f t="shared" si="262"/>
        <v>0</v>
      </c>
      <c r="K388" s="80">
        <f t="shared" si="263"/>
        <v>0</v>
      </c>
      <c r="L388" s="80">
        <f t="shared" si="264"/>
        <v>0</v>
      </c>
      <c r="M388" s="80">
        <f t="shared" si="265"/>
        <v>0</v>
      </c>
      <c r="N388" s="80">
        <f t="shared" si="266"/>
        <v>0</v>
      </c>
      <c r="O388" s="80">
        <f t="shared" si="267"/>
        <v>0</v>
      </c>
      <c r="P388" s="80">
        <f t="shared" si="268"/>
        <v>0</v>
      </c>
      <c r="Q388" s="80">
        <f t="shared" si="269"/>
        <v>0</v>
      </c>
      <c r="R388" s="80">
        <f t="shared" si="270"/>
        <v>0</v>
      </c>
      <c r="S388" s="80">
        <f t="shared" si="271"/>
        <v>0</v>
      </c>
      <c r="T388" s="80">
        <f t="shared" si="272"/>
        <v>0</v>
      </c>
      <c r="U388" s="80">
        <f t="shared" si="273"/>
        <v>0</v>
      </c>
      <c r="V388" s="80">
        <f t="shared" si="274"/>
        <v>0</v>
      </c>
      <c r="W388" s="80">
        <f t="shared" si="275"/>
        <v>0</v>
      </c>
      <c r="X388" s="80">
        <f t="shared" si="276"/>
        <v>0</v>
      </c>
      <c r="Y388" s="80">
        <f t="shared" si="277"/>
        <v>0</v>
      </c>
      <c r="Z388" s="80">
        <f t="shared" si="278"/>
        <v>0</v>
      </c>
      <c r="AA388" s="80">
        <f t="shared" si="279"/>
        <v>0</v>
      </c>
      <c r="AB388" s="80">
        <f t="shared" si="280"/>
        <v>0</v>
      </c>
      <c r="AC388" s="80">
        <f t="shared" si="281"/>
        <v>0</v>
      </c>
      <c r="AD388" s="80">
        <f t="shared" si="282"/>
        <v>0</v>
      </c>
      <c r="AE388" s="80">
        <f t="shared" si="283"/>
        <v>0</v>
      </c>
      <c r="AF388" s="80">
        <f t="shared" si="284"/>
        <v>0</v>
      </c>
      <c r="AG388" s="80">
        <f t="shared" si="285"/>
        <v>0</v>
      </c>
      <c r="AH388" s="80">
        <f t="shared" si="286"/>
        <v>0</v>
      </c>
      <c r="AI388" s="80">
        <f t="shared" si="287"/>
        <v>0</v>
      </c>
      <c r="AJ388" s="80">
        <f t="shared" si="288"/>
        <v>0</v>
      </c>
      <c r="AK388" s="80">
        <f t="shared" si="289"/>
        <v>0</v>
      </c>
      <c r="AL388" s="80">
        <f t="shared" si="290"/>
        <v>0</v>
      </c>
      <c r="AM388" s="80">
        <f t="shared" si="291"/>
        <v>0</v>
      </c>
      <c r="AN388" s="80">
        <f t="shared" si="292"/>
        <v>0</v>
      </c>
      <c r="AO388" s="80">
        <f t="shared" si="293"/>
        <v>0</v>
      </c>
      <c r="AP388" s="80">
        <f t="shared" si="294"/>
        <v>0</v>
      </c>
      <c r="AQ388" s="80">
        <f t="shared" si="295"/>
        <v>0</v>
      </c>
      <c r="AR388" s="76">
        <f t="shared" si="296"/>
        <v>0</v>
      </c>
      <c r="AS388" s="72">
        <f t="shared" si="297"/>
        <v>0</v>
      </c>
      <c r="AT388" s="78">
        <f t="shared" si="298"/>
        <v>0</v>
      </c>
      <c r="AU388" s="72">
        <f t="shared" si="299"/>
        <v>0</v>
      </c>
      <c r="AV388" s="72">
        <f t="shared" si="300"/>
        <v>0</v>
      </c>
      <c r="AW388" s="72">
        <f t="shared" si="301"/>
        <v>0</v>
      </c>
      <c r="AX388" s="72">
        <f t="shared" si="302"/>
        <v>0</v>
      </c>
      <c r="AY388" s="72">
        <f t="shared" si="303"/>
        <v>0</v>
      </c>
      <c r="AZ388" s="72">
        <f t="shared" si="304"/>
        <v>0</v>
      </c>
      <c r="BA388" s="72">
        <f t="shared" si="305"/>
        <v>0</v>
      </c>
      <c r="BB388" s="72">
        <f t="shared" si="306"/>
        <v>0</v>
      </c>
      <c r="BC388" s="79">
        <f t="shared" si="307"/>
        <v>0</v>
      </c>
      <c r="BD388" s="79">
        <f t="shared" si="308"/>
        <v>0</v>
      </c>
      <c r="BE388" s="72">
        <f t="shared" si="309"/>
        <v>0</v>
      </c>
      <c r="BF388" s="72">
        <f t="shared" si="310"/>
        <v>0</v>
      </c>
      <c r="BG388" s="72">
        <f t="shared" si="311"/>
        <v>0</v>
      </c>
      <c r="BH388" s="72">
        <f t="shared" si="312"/>
        <v>0</v>
      </c>
      <c r="BI388" s="72">
        <f t="shared" si="313"/>
        <v>0</v>
      </c>
      <c r="BJ388" s="72">
        <f t="shared" si="314"/>
        <v>0</v>
      </c>
      <c r="BK388" s="72">
        <f t="shared" si="315"/>
        <v>0</v>
      </c>
      <c r="BL388" s="72">
        <f t="shared" si="316"/>
        <v>0</v>
      </c>
      <c r="BM388" s="72">
        <f t="shared" si="317"/>
        <v>0</v>
      </c>
      <c r="BN388" s="72">
        <f t="shared" si="318"/>
        <v>0</v>
      </c>
      <c r="BO388" s="72">
        <f t="shared" ref="BO388:BO398" si="323">BO$321*$A324</f>
        <v>0</v>
      </c>
      <c r="BP388" s="72">
        <f>BP$321*$A323</f>
        <v>0</v>
      </c>
      <c r="BQ388" s="72"/>
      <c r="BR388" s="72"/>
      <c r="BS388" s="72"/>
      <c r="BT388" s="72"/>
      <c r="CA388" s="72">
        <f t="shared" si="319"/>
        <v>0</v>
      </c>
    </row>
    <row r="389" spans="1:79">
      <c r="A389" s="148">
        <f t="shared" si="320"/>
        <v>0</v>
      </c>
      <c r="B389" s="72">
        <f t="shared" si="321"/>
        <v>67</v>
      </c>
      <c r="C389" s="144">
        <f t="shared" si="322"/>
        <v>0</v>
      </c>
      <c r="D389" s="76">
        <f t="shared" ref="D389:D398" si="324">D$321*$A388</f>
        <v>0</v>
      </c>
      <c r="E389" s="80">
        <f t="shared" si="257"/>
        <v>0</v>
      </c>
      <c r="F389" s="80">
        <f t="shared" si="258"/>
        <v>0</v>
      </c>
      <c r="G389" s="80">
        <f t="shared" si="259"/>
        <v>0</v>
      </c>
      <c r="H389" s="80">
        <f t="shared" si="260"/>
        <v>0</v>
      </c>
      <c r="I389" s="76">
        <f t="shared" si="261"/>
        <v>0</v>
      </c>
      <c r="J389" s="80">
        <f t="shared" si="262"/>
        <v>0</v>
      </c>
      <c r="K389" s="80">
        <f t="shared" si="263"/>
        <v>0</v>
      </c>
      <c r="L389" s="80">
        <f t="shared" si="264"/>
        <v>0</v>
      </c>
      <c r="M389" s="80">
        <f t="shared" si="265"/>
        <v>0</v>
      </c>
      <c r="N389" s="80">
        <f t="shared" si="266"/>
        <v>0</v>
      </c>
      <c r="O389" s="80">
        <f t="shared" si="267"/>
        <v>0</v>
      </c>
      <c r="P389" s="80">
        <f t="shared" si="268"/>
        <v>0</v>
      </c>
      <c r="Q389" s="80">
        <f t="shared" si="269"/>
        <v>0</v>
      </c>
      <c r="R389" s="80">
        <f t="shared" si="270"/>
        <v>0</v>
      </c>
      <c r="S389" s="80">
        <f t="shared" si="271"/>
        <v>0</v>
      </c>
      <c r="T389" s="80">
        <f t="shared" si="272"/>
        <v>0</v>
      </c>
      <c r="U389" s="80">
        <f t="shared" si="273"/>
        <v>0</v>
      </c>
      <c r="V389" s="80">
        <f t="shared" si="274"/>
        <v>0</v>
      </c>
      <c r="W389" s="80">
        <f t="shared" si="275"/>
        <v>0</v>
      </c>
      <c r="X389" s="80">
        <f t="shared" si="276"/>
        <v>0</v>
      </c>
      <c r="Y389" s="80">
        <f t="shared" si="277"/>
        <v>0</v>
      </c>
      <c r="Z389" s="80">
        <f t="shared" si="278"/>
        <v>0</v>
      </c>
      <c r="AA389" s="80">
        <f t="shared" si="279"/>
        <v>0</v>
      </c>
      <c r="AB389" s="80">
        <f t="shared" si="280"/>
        <v>0</v>
      </c>
      <c r="AC389" s="80">
        <f t="shared" si="281"/>
        <v>0</v>
      </c>
      <c r="AD389" s="80">
        <f t="shared" si="282"/>
        <v>0</v>
      </c>
      <c r="AE389" s="80">
        <f t="shared" si="283"/>
        <v>0</v>
      </c>
      <c r="AF389" s="80">
        <f t="shared" si="284"/>
        <v>0</v>
      </c>
      <c r="AG389" s="80">
        <f t="shared" si="285"/>
        <v>0</v>
      </c>
      <c r="AH389" s="80">
        <f t="shared" si="286"/>
        <v>0</v>
      </c>
      <c r="AI389" s="80">
        <f t="shared" si="287"/>
        <v>0</v>
      </c>
      <c r="AJ389" s="80">
        <f t="shared" si="288"/>
        <v>0</v>
      </c>
      <c r="AK389" s="80">
        <f t="shared" si="289"/>
        <v>0</v>
      </c>
      <c r="AL389" s="80">
        <f t="shared" si="290"/>
        <v>0</v>
      </c>
      <c r="AM389" s="80">
        <f t="shared" si="291"/>
        <v>0</v>
      </c>
      <c r="AN389" s="80">
        <f t="shared" si="292"/>
        <v>0</v>
      </c>
      <c r="AO389" s="80">
        <f t="shared" si="293"/>
        <v>0</v>
      </c>
      <c r="AP389" s="80">
        <f t="shared" si="294"/>
        <v>0</v>
      </c>
      <c r="AQ389" s="80">
        <f t="shared" si="295"/>
        <v>0</v>
      </c>
      <c r="AR389" s="76">
        <f t="shared" si="296"/>
        <v>0</v>
      </c>
      <c r="AS389" s="72">
        <f t="shared" si="297"/>
        <v>0</v>
      </c>
      <c r="AT389" s="78">
        <f t="shared" si="298"/>
        <v>0</v>
      </c>
      <c r="AU389" s="72">
        <f t="shared" si="299"/>
        <v>0</v>
      </c>
      <c r="AV389" s="72">
        <f t="shared" si="300"/>
        <v>0</v>
      </c>
      <c r="AW389" s="72">
        <f t="shared" si="301"/>
        <v>0</v>
      </c>
      <c r="AX389" s="72">
        <f t="shared" si="302"/>
        <v>0</v>
      </c>
      <c r="AY389" s="72">
        <f t="shared" si="303"/>
        <v>0</v>
      </c>
      <c r="AZ389" s="72">
        <f t="shared" si="304"/>
        <v>0</v>
      </c>
      <c r="BA389" s="72">
        <f t="shared" si="305"/>
        <v>0</v>
      </c>
      <c r="BB389" s="72">
        <f t="shared" si="306"/>
        <v>0</v>
      </c>
      <c r="BC389" s="79">
        <f t="shared" si="307"/>
        <v>0</v>
      </c>
      <c r="BD389" s="79">
        <f t="shared" si="308"/>
        <v>0</v>
      </c>
      <c r="BE389" s="72">
        <f t="shared" si="309"/>
        <v>0</v>
      </c>
      <c r="BF389" s="72">
        <f t="shared" si="310"/>
        <v>0</v>
      </c>
      <c r="BG389" s="72">
        <f t="shared" si="311"/>
        <v>0</v>
      </c>
      <c r="BH389" s="72">
        <f t="shared" si="312"/>
        <v>0</v>
      </c>
      <c r="BI389" s="72">
        <f t="shared" si="313"/>
        <v>0</v>
      </c>
      <c r="BJ389" s="72">
        <f t="shared" si="314"/>
        <v>0</v>
      </c>
      <c r="BK389" s="72">
        <f t="shared" si="315"/>
        <v>0</v>
      </c>
      <c r="BL389" s="72">
        <f t="shared" si="316"/>
        <v>0</v>
      </c>
      <c r="BM389" s="72">
        <f t="shared" si="317"/>
        <v>0</v>
      </c>
      <c r="BN389" s="72">
        <f t="shared" si="318"/>
        <v>0</v>
      </c>
      <c r="BO389" s="72">
        <f t="shared" si="323"/>
        <v>0</v>
      </c>
      <c r="BP389" s="72">
        <f t="shared" ref="BP389:BP398" si="325">BP$321*$A324</f>
        <v>0</v>
      </c>
      <c r="BQ389" s="72">
        <f>BQ$321*$A323</f>
        <v>0</v>
      </c>
      <c r="BR389" s="72"/>
      <c r="BS389" s="72"/>
      <c r="BT389" s="72"/>
      <c r="CA389" s="72">
        <f t="shared" si="319"/>
        <v>0</v>
      </c>
    </row>
    <row r="390" spans="1:79">
      <c r="A390" s="148">
        <f t="shared" si="320"/>
        <v>0</v>
      </c>
      <c r="B390" s="72">
        <f t="shared" si="321"/>
        <v>68</v>
      </c>
      <c r="C390" s="144">
        <f t="shared" si="322"/>
        <v>0</v>
      </c>
      <c r="D390" s="76">
        <f t="shared" si="324"/>
        <v>0</v>
      </c>
      <c r="E390" s="80">
        <f t="shared" ref="E390:E398" si="326">E$321*$A388</f>
        <v>0</v>
      </c>
      <c r="F390" s="80">
        <f t="shared" si="258"/>
        <v>0</v>
      </c>
      <c r="G390" s="80">
        <f t="shared" si="259"/>
        <v>0</v>
      </c>
      <c r="H390" s="80">
        <f t="shared" si="260"/>
        <v>0</v>
      </c>
      <c r="I390" s="76">
        <f t="shared" si="261"/>
        <v>0</v>
      </c>
      <c r="J390" s="80">
        <f t="shared" si="262"/>
        <v>0</v>
      </c>
      <c r="K390" s="80">
        <f t="shared" si="263"/>
        <v>0</v>
      </c>
      <c r="L390" s="80">
        <f t="shared" si="264"/>
        <v>0</v>
      </c>
      <c r="M390" s="80">
        <f t="shared" si="265"/>
        <v>0</v>
      </c>
      <c r="N390" s="80">
        <f t="shared" si="266"/>
        <v>0</v>
      </c>
      <c r="O390" s="80">
        <f t="shared" si="267"/>
        <v>0</v>
      </c>
      <c r="P390" s="80">
        <f t="shared" si="268"/>
        <v>0</v>
      </c>
      <c r="Q390" s="80">
        <f t="shared" si="269"/>
        <v>0</v>
      </c>
      <c r="R390" s="80">
        <f t="shared" si="270"/>
        <v>0</v>
      </c>
      <c r="S390" s="80">
        <f t="shared" si="271"/>
        <v>0</v>
      </c>
      <c r="T390" s="80">
        <f t="shared" si="272"/>
        <v>0</v>
      </c>
      <c r="U390" s="80">
        <f t="shared" si="273"/>
        <v>0</v>
      </c>
      <c r="V390" s="80">
        <f t="shared" si="274"/>
        <v>0</v>
      </c>
      <c r="W390" s="80">
        <f t="shared" si="275"/>
        <v>0</v>
      </c>
      <c r="X390" s="80">
        <f t="shared" si="276"/>
        <v>0</v>
      </c>
      <c r="Y390" s="80">
        <f t="shared" si="277"/>
        <v>0</v>
      </c>
      <c r="Z390" s="80">
        <f t="shared" si="278"/>
        <v>0</v>
      </c>
      <c r="AA390" s="80">
        <f t="shared" si="279"/>
        <v>0</v>
      </c>
      <c r="AB390" s="80">
        <f t="shared" si="280"/>
        <v>0</v>
      </c>
      <c r="AC390" s="80">
        <f t="shared" si="281"/>
        <v>0</v>
      </c>
      <c r="AD390" s="80">
        <f t="shared" si="282"/>
        <v>0</v>
      </c>
      <c r="AE390" s="80">
        <f t="shared" si="283"/>
        <v>0</v>
      </c>
      <c r="AF390" s="80">
        <f t="shared" si="284"/>
        <v>0</v>
      </c>
      <c r="AG390" s="80">
        <f t="shared" si="285"/>
        <v>0</v>
      </c>
      <c r="AH390" s="80">
        <f t="shared" si="286"/>
        <v>0</v>
      </c>
      <c r="AI390" s="80">
        <f t="shared" si="287"/>
        <v>0</v>
      </c>
      <c r="AJ390" s="80">
        <f t="shared" si="288"/>
        <v>0</v>
      </c>
      <c r="AK390" s="80">
        <f t="shared" si="289"/>
        <v>0</v>
      </c>
      <c r="AL390" s="80">
        <f t="shared" si="290"/>
        <v>0</v>
      </c>
      <c r="AM390" s="80">
        <f t="shared" si="291"/>
        <v>0</v>
      </c>
      <c r="AN390" s="80">
        <f t="shared" si="292"/>
        <v>0</v>
      </c>
      <c r="AO390" s="80">
        <f t="shared" si="293"/>
        <v>0</v>
      </c>
      <c r="AP390" s="80">
        <f t="shared" si="294"/>
        <v>0</v>
      </c>
      <c r="AQ390" s="80">
        <f t="shared" si="295"/>
        <v>0</v>
      </c>
      <c r="AR390" s="76">
        <f t="shared" si="296"/>
        <v>0</v>
      </c>
      <c r="AS390" s="72">
        <f t="shared" si="297"/>
        <v>0</v>
      </c>
      <c r="AT390" s="78">
        <f t="shared" si="298"/>
        <v>0</v>
      </c>
      <c r="AU390" s="72">
        <f t="shared" si="299"/>
        <v>0</v>
      </c>
      <c r="AV390" s="72">
        <f t="shared" si="300"/>
        <v>0</v>
      </c>
      <c r="AW390" s="72">
        <f t="shared" si="301"/>
        <v>0</v>
      </c>
      <c r="AX390" s="72">
        <f t="shared" si="302"/>
        <v>0</v>
      </c>
      <c r="AY390" s="72">
        <f t="shared" si="303"/>
        <v>0</v>
      </c>
      <c r="AZ390" s="72">
        <f t="shared" si="304"/>
        <v>0</v>
      </c>
      <c r="BA390" s="72">
        <f t="shared" si="305"/>
        <v>0</v>
      </c>
      <c r="BB390" s="72">
        <f t="shared" si="306"/>
        <v>0</v>
      </c>
      <c r="BC390" s="79">
        <f t="shared" si="307"/>
        <v>0</v>
      </c>
      <c r="BD390" s="79">
        <f t="shared" si="308"/>
        <v>0</v>
      </c>
      <c r="BE390" s="72">
        <f t="shared" si="309"/>
        <v>0</v>
      </c>
      <c r="BF390" s="72">
        <f t="shared" si="310"/>
        <v>0</v>
      </c>
      <c r="BG390" s="72">
        <f t="shared" si="311"/>
        <v>0</v>
      </c>
      <c r="BH390" s="72">
        <f t="shared" si="312"/>
        <v>0</v>
      </c>
      <c r="BI390" s="72">
        <f t="shared" si="313"/>
        <v>0</v>
      </c>
      <c r="BJ390" s="72">
        <f t="shared" si="314"/>
        <v>0</v>
      </c>
      <c r="BK390" s="72">
        <f t="shared" si="315"/>
        <v>0</v>
      </c>
      <c r="BL390" s="72">
        <f t="shared" si="316"/>
        <v>0</v>
      </c>
      <c r="BM390" s="72">
        <f t="shared" si="317"/>
        <v>0</v>
      </c>
      <c r="BN390" s="72">
        <f t="shared" si="318"/>
        <v>0</v>
      </c>
      <c r="BO390" s="72">
        <f t="shared" si="323"/>
        <v>0</v>
      </c>
      <c r="BP390" s="72">
        <f t="shared" si="325"/>
        <v>0</v>
      </c>
      <c r="BQ390" s="72">
        <f t="shared" ref="BQ390:BQ398" si="327">BQ$321*$A324</f>
        <v>0</v>
      </c>
      <c r="BR390" s="72">
        <f>BR$321*$A323</f>
        <v>0</v>
      </c>
      <c r="BS390" s="72"/>
      <c r="BT390" s="72"/>
      <c r="CA390" s="72">
        <f t="shared" si="319"/>
        <v>0</v>
      </c>
    </row>
    <row r="391" spans="1:79">
      <c r="A391" s="148">
        <f t="shared" si="320"/>
        <v>0</v>
      </c>
      <c r="B391" s="72">
        <f t="shared" si="321"/>
        <v>69</v>
      </c>
      <c r="C391" s="144">
        <f t="shared" si="322"/>
        <v>0</v>
      </c>
      <c r="D391" s="76">
        <f t="shared" si="324"/>
        <v>0</v>
      </c>
      <c r="E391" s="80">
        <f t="shared" si="326"/>
        <v>0</v>
      </c>
      <c r="F391" s="80">
        <f t="shared" ref="F391:F398" si="328">F$321*$A388</f>
        <v>0</v>
      </c>
      <c r="G391" s="80">
        <f t="shared" si="259"/>
        <v>0</v>
      </c>
      <c r="H391" s="80">
        <f t="shared" si="260"/>
        <v>0</v>
      </c>
      <c r="I391" s="76">
        <f t="shared" si="261"/>
        <v>0</v>
      </c>
      <c r="J391" s="80">
        <f t="shared" si="262"/>
        <v>0</v>
      </c>
      <c r="K391" s="80">
        <f t="shared" si="263"/>
        <v>0</v>
      </c>
      <c r="L391" s="80">
        <f t="shared" si="264"/>
        <v>0</v>
      </c>
      <c r="M391" s="80">
        <f t="shared" si="265"/>
        <v>0</v>
      </c>
      <c r="N391" s="80">
        <f t="shared" si="266"/>
        <v>0</v>
      </c>
      <c r="O391" s="80">
        <f t="shared" si="267"/>
        <v>0</v>
      </c>
      <c r="P391" s="80">
        <f t="shared" si="268"/>
        <v>0</v>
      </c>
      <c r="Q391" s="80">
        <f t="shared" si="269"/>
        <v>0</v>
      </c>
      <c r="R391" s="80">
        <f t="shared" si="270"/>
        <v>0</v>
      </c>
      <c r="S391" s="80">
        <f t="shared" si="271"/>
        <v>0</v>
      </c>
      <c r="T391" s="80">
        <f t="shared" si="272"/>
        <v>0</v>
      </c>
      <c r="U391" s="80">
        <f t="shared" si="273"/>
        <v>0</v>
      </c>
      <c r="V391" s="80">
        <f t="shared" si="274"/>
        <v>0</v>
      </c>
      <c r="W391" s="80">
        <f t="shared" si="275"/>
        <v>0</v>
      </c>
      <c r="X391" s="80">
        <f t="shared" si="276"/>
        <v>0</v>
      </c>
      <c r="Y391" s="80">
        <f t="shared" si="277"/>
        <v>0</v>
      </c>
      <c r="Z391" s="80">
        <f t="shared" si="278"/>
        <v>0</v>
      </c>
      <c r="AA391" s="80">
        <f t="shared" si="279"/>
        <v>0</v>
      </c>
      <c r="AB391" s="80">
        <f t="shared" si="280"/>
        <v>0</v>
      </c>
      <c r="AC391" s="80">
        <f t="shared" si="281"/>
        <v>0</v>
      </c>
      <c r="AD391" s="80">
        <f t="shared" si="282"/>
        <v>0</v>
      </c>
      <c r="AE391" s="80">
        <f t="shared" si="283"/>
        <v>0</v>
      </c>
      <c r="AF391" s="80">
        <f t="shared" si="284"/>
        <v>0</v>
      </c>
      <c r="AG391" s="80">
        <f t="shared" si="285"/>
        <v>0</v>
      </c>
      <c r="AH391" s="80">
        <f t="shared" si="286"/>
        <v>0</v>
      </c>
      <c r="AI391" s="80">
        <f t="shared" si="287"/>
        <v>0</v>
      </c>
      <c r="AJ391" s="80">
        <f t="shared" si="288"/>
        <v>0</v>
      </c>
      <c r="AK391" s="80">
        <f t="shared" si="289"/>
        <v>0</v>
      </c>
      <c r="AL391" s="80">
        <f t="shared" si="290"/>
        <v>0</v>
      </c>
      <c r="AM391" s="80">
        <f t="shared" si="291"/>
        <v>0</v>
      </c>
      <c r="AN391" s="80">
        <f t="shared" si="292"/>
        <v>0</v>
      </c>
      <c r="AO391" s="80">
        <f t="shared" si="293"/>
        <v>0</v>
      </c>
      <c r="AP391" s="80">
        <f t="shared" si="294"/>
        <v>0</v>
      </c>
      <c r="AQ391" s="80">
        <f t="shared" si="295"/>
        <v>0</v>
      </c>
      <c r="AR391" s="76">
        <f t="shared" si="296"/>
        <v>0</v>
      </c>
      <c r="AS391" s="72">
        <f t="shared" si="297"/>
        <v>0</v>
      </c>
      <c r="AT391" s="78">
        <f t="shared" si="298"/>
        <v>0</v>
      </c>
      <c r="AU391" s="72">
        <f t="shared" si="299"/>
        <v>0</v>
      </c>
      <c r="AV391" s="72">
        <f t="shared" si="300"/>
        <v>0</v>
      </c>
      <c r="AW391" s="72">
        <f t="shared" si="301"/>
        <v>0</v>
      </c>
      <c r="AX391" s="72">
        <f t="shared" si="302"/>
        <v>0</v>
      </c>
      <c r="AY391" s="72">
        <f t="shared" si="303"/>
        <v>0</v>
      </c>
      <c r="AZ391" s="72">
        <f t="shared" si="304"/>
        <v>0</v>
      </c>
      <c r="BA391" s="72">
        <f t="shared" si="305"/>
        <v>0</v>
      </c>
      <c r="BB391" s="72">
        <f t="shared" si="306"/>
        <v>0</v>
      </c>
      <c r="BC391" s="79">
        <f t="shared" si="307"/>
        <v>0</v>
      </c>
      <c r="BD391" s="79">
        <f t="shared" si="308"/>
        <v>0</v>
      </c>
      <c r="BE391" s="72">
        <f t="shared" si="309"/>
        <v>0</v>
      </c>
      <c r="BF391" s="72">
        <f t="shared" si="310"/>
        <v>0</v>
      </c>
      <c r="BG391" s="72">
        <f t="shared" si="311"/>
        <v>0</v>
      </c>
      <c r="BH391" s="72">
        <f t="shared" si="312"/>
        <v>0</v>
      </c>
      <c r="BI391" s="72">
        <f t="shared" si="313"/>
        <v>0</v>
      </c>
      <c r="BJ391" s="72">
        <f t="shared" si="314"/>
        <v>0</v>
      </c>
      <c r="BK391" s="72">
        <f t="shared" si="315"/>
        <v>0</v>
      </c>
      <c r="BL391" s="72">
        <f t="shared" si="316"/>
        <v>0</v>
      </c>
      <c r="BM391" s="72">
        <f t="shared" si="317"/>
        <v>0</v>
      </c>
      <c r="BN391" s="72">
        <f t="shared" si="318"/>
        <v>0</v>
      </c>
      <c r="BO391" s="72">
        <f t="shared" si="323"/>
        <v>0</v>
      </c>
      <c r="BP391" s="72">
        <f t="shared" si="325"/>
        <v>0</v>
      </c>
      <c r="BQ391" s="72">
        <f t="shared" si="327"/>
        <v>0</v>
      </c>
      <c r="BR391" s="72">
        <f t="shared" ref="BR391:BR398" si="329">BR$321*$A324</f>
        <v>0</v>
      </c>
      <c r="BS391" s="72">
        <f>BS$321*$A323</f>
        <v>0</v>
      </c>
      <c r="BT391" s="72"/>
      <c r="CA391" s="72">
        <f t="shared" si="319"/>
        <v>0</v>
      </c>
    </row>
    <row r="392" spans="1:79">
      <c r="A392" s="148">
        <f t="shared" si="320"/>
        <v>0</v>
      </c>
      <c r="B392" s="72">
        <f t="shared" si="321"/>
        <v>70</v>
      </c>
      <c r="C392" s="144">
        <f t="shared" si="322"/>
        <v>0</v>
      </c>
      <c r="D392" s="76">
        <f t="shared" si="324"/>
        <v>0</v>
      </c>
      <c r="E392" s="80">
        <f t="shared" si="326"/>
        <v>0</v>
      </c>
      <c r="F392" s="80">
        <f t="shared" si="328"/>
        <v>0</v>
      </c>
      <c r="G392" s="80">
        <f t="shared" ref="G392:G398" si="330">G$321*$A388</f>
        <v>0</v>
      </c>
      <c r="H392" s="80">
        <f t="shared" si="260"/>
        <v>0</v>
      </c>
      <c r="I392" s="76">
        <f t="shared" si="261"/>
        <v>0</v>
      </c>
      <c r="J392" s="80">
        <f t="shared" si="262"/>
        <v>0</v>
      </c>
      <c r="K392" s="80">
        <f t="shared" si="263"/>
        <v>0</v>
      </c>
      <c r="L392" s="80">
        <f t="shared" si="264"/>
        <v>0</v>
      </c>
      <c r="M392" s="80">
        <f t="shared" si="265"/>
        <v>0</v>
      </c>
      <c r="N392" s="80">
        <f t="shared" si="266"/>
        <v>0</v>
      </c>
      <c r="O392" s="80">
        <f t="shared" si="267"/>
        <v>0</v>
      </c>
      <c r="P392" s="80">
        <f t="shared" si="268"/>
        <v>0</v>
      </c>
      <c r="Q392" s="80">
        <f t="shared" si="269"/>
        <v>0</v>
      </c>
      <c r="R392" s="80">
        <f t="shared" si="270"/>
        <v>0</v>
      </c>
      <c r="S392" s="80">
        <f t="shared" si="271"/>
        <v>0</v>
      </c>
      <c r="T392" s="80">
        <f t="shared" si="272"/>
        <v>0</v>
      </c>
      <c r="U392" s="80">
        <f t="shared" si="273"/>
        <v>0</v>
      </c>
      <c r="V392" s="80">
        <f t="shared" si="274"/>
        <v>0</v>
      </c>
      <c r="W392" s="80">
        <f t="shared" si="275"/>
        <v>0</v>
      </c>
      <c r="X392" s="80">
        <f t="shared" si="276"/>
        <v>0</v>
      </c>
      <c r="Y392" s="80">
        <f t="shared" si="277"/>
        <v>0</v>
      </c>
      <c r="Z392" s="80">
        <f t="shared" si="278"/>
        <v>0</v>
      </c>
      <c r="AA392" s="80">
        <f t="shared" si="279"/>
        <v>0</v>
      </c>
      <c r="AB392" s="80">
        <f t="shared" si="280"/>
        <v>0</v>
      </c>
      <c r="AC392" s="80">
        <f t="shared" si="281"/>
        <v>0</v>
      </c>
      <c r="AD392" s="80">
        <f t="shared" si="282"/>
        <v>0</v>
      </c>
      <c r="AE392" s="80">
        <f t="shared" si="283"/>
        <v>0</v>
      </c>
      <c r="AF392" s="80">
        <f t="shared" si="284"/>
        <v>0</v>
      </c>
      <c r="AG392" s="80">
        <f t="shared" si="285"/>
        <v>0</v>
      </c>
      <c r="AH392" s="80">
        <f t="shared" si="286"/>
        <v>0</v>
      </c>
      <c r="AI392" s="80">
        <f t="shared" si="287"/>
        <v>0</v>
      </c>
      <c r="AJ392" s="80">
        <f t="shared" si="288"/>
        <v>0</v>
      </c>
      <c r="AK392" s="80">
        <f t="shared" si="289"/>
        <v>0</v>
      </c>
      <c r="AL392" s="80">
        <f t="shared" si="290"/>
        <v>0</v>
      </c>
      <c r="AM392" s="80">
        <f t="shared" si="291"/>
        <v>0</v>
      </c>
      <c r="AN392" s="80">
        <f t="shared" si="292"/>
        <v>0</v>
      </c>
      <c r="AO392" s="80">
        <f t="shared" si="293"/>
        <v>0</v>
      </c>
      <c r="AP392" s="80">
        <f t="shared" si="294"/>
        <v>0</v>
      </c>
      <c r="AQ392" s="80">
        <f t="shared" si="295"/>
        <v>0</v>
      </c>
      <c r="AR392" s="76">
        <f t="shared" si="296"/>
        <v>0</v>
      </c>
      <c r="AS392" s="72">
        <f t="shared" si="297"/>
        <v>0</v>
      </c>
      <c r="AT392" s="78">
        <f t="shared" si="298"/>
        <v>0</v>
      </c>
      <c r="AU392" s="72">
        <f t="shared" si="299"/>
        <v>0</v>
      </c>
      <c r="AV392" s="72">
        <f t="shared" si="300"/>
        <v>0</v>
      </c>
      <c r="AW392" s="72">
        <f t="shared" si="301"/>
        <v>0</v>
      </c>
      <c r="AX392" s="72">
        <f t="shared" si="302"/>
        <v>0</v>
      </c>
      <c r="AY392" s="72">
        <f t="shared" si="303"/>
        <v>0</v>
      </c>
      <c r="AZ392" s="72">
        <f t="shared" si="304"/>
        <v>0</v>
      </c>
      <c r="BA392" s="72">
        <f t="shared" si="305"/>
        <v>0</v>
      </c>
      <c r="BB392" s="72">
        <f t="shared" si="306"/>
        <v>0</v>
      </c>
      <c r="BC392" s="79">
        <f t="shared" si="307"/>
        <v>0</v>
      </c>
      <c r="BD392" s="79">
        <f t="shared" si="308"/>
        <v>0</v>
      </c>
      <c r="BE392" s="72">
        <f t="shared" si="309"/>
        <v>0</v>
      </c>
      <c r="BF392" s="72">
        <f t="shared" si="310"/>
        <v>0</v>
      </c>
      <c r="BG392" s="72">
        <f t="shared" si="311"/>
        <v>0</v>
      </c>
      <c r="BH392" s="72">
        <f t="shared" si="312"/>
        <v>0</v>
      </c>
      <c r="BI392" s="72">
        <f t="shared" si="313"/>
        <v>0</v>
      </c>
      <c r="BJ392" s="72">
        <f t="shared" si="314"/>
        <v>0</v>
      </c>
      <c r="BK392" s="72">
        <f t="shared" si="315"/>
        <v>0</v>
      </c>
      <c r="BL392" s="72">
        <f t="shared" si="316"/>
        <v>0</v>
      </c>
      <c r="BM392" s="72">
        <f t="shared" si="317"/>
        <v>0</v>
      </c>
      <c r="BN392" s="72">
        <f t="shared" si="318"/>
        <v>0</v>
      </c>
      <c r="BO392" s="72">
        <f t="shared" si="323"/>
        <v>0</v>
      </c>
      <c r="BP392" s="72">
        <f t="shared" si="325"/>
        <v>0</v>
      </c>
      <c r="BQ392" s="72">
        <f t="shared" si="327"/>
        <v>0</v>
      </c>
      <c r="BR392" s="72">
        <f t="shared" si="329"/>
        <v>0</v>
      </c>
      <c r="BS392" s="72">
        <f t="shared" ref="BS392:BS398" si="331">BS$321*$A324</f>
        <v>0</v>
      </c>
      <c r="BT392" s="72">
        <f>BT$321*$A323</f>
        <v>0</v>
      </c>
      <c r="CA392" s="72">
        <f t="shared" si="319"/>
        <v>0</v>
      </c>
    </row>
    <row r="393" spans="1:79">
      <c r="A393" s="148">
        <f t="shared" si="320"/>
        <v>0</v>
      </c>
      <c r="B393" s="72">
        <f t="shared" si="321"/>
        <v>71</v>
      </c>
      <c r="C393" s="144">
        <f t="shared" si="322"/>
        <v>0</v>
      </c>
      <c r="D393" s="76">
        <f t="shared" si="324"/>
        <v>0</v>
      </c>
      <c r="E393" s="80">
        <f t="shared" si="326"/>
        <v>0</v>
      </c>
      <c r="F393" s="80">
        <f t="shared" si="328"/>
        <v>0</v>
      </c>
      <c r="G393" s="80">
        <f t="shared" si="330"/>
        <v>0</v>
      </c>
      <c r="H393" s="80">
        <f t="shared" ref="H393:H398" si="332">H$321*$A388</f>
        <v>0</v>
      </c>
      <c r="I393" s="76">
        <f t="shared" si="261"/>
        <v>0</v>
      </c>
      <c r="J393" s="80">
        <f t="shared" si="262"/>
        <v>0</v>
      </c>
      <c r="K393" s="80">
        <f t="shared" si="263"/>
        <v>0</v>
      </c>
      <c r="L393" s="80">
        <f t="shared" si="264"/>
        <v>0</v>
      </c>
      <c r="M393" s="80">
        <f t="shared" si="265"/>
        <v>0</v>
      </c>
      <c r="N393" s="80">
        <f t="shared" si="266"/>
        <v>0</v>
      </c>
      <c r="O393" s="80">
        <f t="shared" si="267"/>
        <v>0</v>
      </c>
      <c r="P393" s="80">
        <f t="shared" si="268"/>
        <v>0</v>
      </c>
      <c r="Q393" s="80">
        <f t="shared" si="269"/>
        <v>0</v>
      </c>
      <c r="R393" s="80">
        <f t="shared" si="270"/>
        <v>0</v>
      </c>
      <c r="S393" s="80">
        <f t="shared" si="271"/>
        <v>0</v>
      </c>
      <c r="T393" s="80">
        <f t="shared" si="272"/>
        <v>0</v>
      </c>
      <c r="U393" s="80">
        <f t="shared" si="273"/>
        <v>0</v>
      </c>
      <c r="V393" s="80">
        <f t="shared" si="274"/>
        <v>0</v>
      </c>
      <c r="W393" s="80">
        <f t="shared" si="275"/>
        <v>0</v>
      </c>
      <c r="X393" s="80">
        <f t="shared" si="276"/>
        <v>0</v>
      </c>
      <c r="Y393" s="80">
        <f t="shared" si="277"/>
        <v>0</v>
      </c>
      <c r="Z393" s="80">
        <f t="shared" si="278"/>
        <v>0</v>
      </c>
      <c r="AA393" s="80">
        <f t="shared" si="279"/>
        <v>0</v>
      </c>
      <c r="AB393" s="80">
        <f t="shared" si="280"/>
        <v>0</v>
      </c>
      <c r="AC393" s="80">
        <f t="shared" si="281"/>
        <v>0</v>
      </c>
      <c r="AD393" s="80">
        <f t="shared" si="282"/>
        <v>0</v>
      </c>
      <c r="AE393" s="80">
        <f t="shared" si="283"/>
        <v>0</v>
      </c>
      <c r="AF393" s="80">
        <f t="shared" si="284"/>
        <v>0</v>
      </c>
      <c r="AG393" s="80">
        <f t="shared" si="285"/>
        <v>0</v>
      </c>
      <c r="AH393" s="80">
        <f t="shared" si="286"/>
        <v>0</v>
      </c>
      <c r="AI393" s="80">
        <f t="shared" si="287"/>
        <v>0</v>
      </c>
      <c r="AJ393" s="80">
        <f t="shared" si="288"/>
        <v>0</v>
      </c>
      <c r="AK393" s="80">
        <f t="shared" si="289"/>
        <v>0</v>
      </c>
      <c r="AL393" s="80">
        <f t="shared" si="290"/>
        <v>0</v>
      </c>
      <c r="AM393" s="80">
        <f t="shared" si="291"/>
        <v>0</v>
      </c>
      <c r="AN393" s="80">
        <f t="shared" si="292"/>
        <v>0</v>
      </c>
      <c r="AO393" s="80">
        <f t="shared" si="293"/>
        <v>0</v>
      </c>
      <c r="AP393" s="80">
        <f t="shared" si="294"/>
        <v>0</v>
      </c>
      <c r="AQ393" s="80">
        <f t="shared" si="295"/>
        <v>0</v>
      </c>
      <c r="AR393" s="76">
        <f t="shared" si="296"/>
        <v>0</v>
      </c>
      <c r="AS393" s="72">
        <f t="shared" si="297"/>
        <v>0</v>
      </c>
      <c r="AT393" s="78">
        <f t="shared" si="298"/>
        <v>0</v>
      </c>
      <c r="AU393" s="72">
        <f t="shared" si="299"/>
        <v>0</v>
      </c>
      <c r="AV393" s="72">
        <f t="shared" si="300"/>
        <v>0</v>
      </c>
      <c r="AW393" s="72">
        <f t="shared" si="301"/>
        <v>0</v>
      </c>
      <c r="AX393" s="72">
        <f t="shared" si="302"/>
        <v>0</v>
      </c>
      <c r="AY393" s="72">
        <f t="shared" si="303"/>
        <v>0</v>
      </c>
      <c r="AZ393" s="72">
        <f t="shared" si="304"/>
        <v>0</v>
      </c>
      <c r="BA393" s="72">
        <f t="shared" si="305"/>
        <v>0</v>
      </c>
      <c r="BB393" s="72">
        <f t="shared" si="306"/>
        <v>0</v>
      </c>
      <c r="BC393" s="79">
        <f t="shared" si="307"/>
        <v>0</v>
      </c>
      <c r="BD393" s="79">
        <f t="shared" si="308"/>
        <v>0</v>
      </c>
      <c r="BE393" s="72">
        <f t="shared" si="309"/>
        <v>0</v>
      </c>
      <c r="BF393" s="72">
        <f t="shared" si="310"/>
        <v>0</v>
      </c>
      <c r="BG393" s="72">
        <f t="shared" si="311"/>
        <v>0</v>
      </c>
      <c r="BH393" s="72">
        <f t="shared" si="312"/>
        <v>0</v>
      </c>
      <c r="BI393" s="72">
        <f t="shared" si="313"/>
        <v>0</v>
      </c>
      <c r="BJ393" s="72">
        <f t="shared" si="314"/>
        <v>0</v>
      </c>
      <c r="BK393" s="72">
        <f t="shared" si="315"/>
        <v>0</v>
      </c>
      <c r="BL393" s="72">
        <f t="shared" si="316"/>
        <v>0</v>
      </c>
      <c r="BM393" s="72">
        <f t="shared" si="317"/>
        <v>0</v>
      </c>
      <c r="BN393" s="72">
        <f t="shared" si="318"/>
        <v>0</v>
      </c>
      <c r="BO393" s="72">
        <f t="shared" si="323"/>
        <v>0</v>
      </c>
      <c r="BP393" s="72">
        <f t="shared" si="325"/>
        <v>0</v>
      </c>
      <c r="BQ393" s="72">
        <f t="shared" si="327"/>
        <v>0</v>
      </c>
      <c r="BR393" s="72">
        <f t="shared" si="329"/>
        <v>0</v>
      </c>
      <c r="BS393" s="72">
        <f t="shared" si="331"/>
        <v>0</v>
      </c>
      <c r="BT393" s="72">
        <f t="shared" ref="BT393:BT398" si="333">BT$321*$A324</f>
        <v>0</v>
      </c>
      <c r="BU393" s="76">
        <f>BU$321*$A323</f>
        <v>0</v>
      </c>
      <c r="CA393" s="72">
        <f t="shared" si="319"/>
        <v>0</v>
      </c>
    </row>
    <row r="394" spans="1:79">
      <c r="A394" s="148">
        <f t="shared" si="320"/>
        <v>0</v>
      </c>
      <c r="B394" s="72">
        <f t="shared" si="321"/>
        <v>72</v>
      </c>
      <c r="C394" s="144">
        <f t="shared" si="322"/>
        <v>0</v>
      </c>
      <c r="D394" s="76">
        <f t="shared" si="324"/>
        <v>0</v>
      </c>
      <c r="E394" s="80">
        <f t="shared" si="326"/>
        <v>0</v>
      </c>
      <c r="F394" s="80">
        <f t="shared" si="328"/>
        <v>0</v>
      </c>
      <c r="G394" s="80">
        <f t="shared" si="330"/>
        <v>0</v>
      </c>
      <c r="H394" s="80">
        <f t="shared" si="332"/>
        <v>0</v>
      </c>
      <c r="I394" s="76">
        <f t="shared" ref="I394:I398" si="334">I$321*$A388</f>
        <v>0</v>
      </c>
      <c r="J394" s="80">
        <f t="shared" si="262"/>
        <v>0</v>
      </c>
      <c r="K394" s="80">
        <f t="shared" si="263"/>
        <v>0</v>
      </c>
      <c r="L394" s="80">
        <f t="shared" si="264"/>
        <v>0</v>
      </c>
      <c r="M394" s="80">
        <f t="shared" si="265"/>
        <v>0</v>
      </c>
      <c r="N394" s="80">
        <f t="shared" si="266"/>
        <v>0</v>
      </c>
      <c r="O394" s="80">
        <f t="shared" si="267"/>
        <v>0</v>
      </c>
      <c r="P394" s="80">
        <f t="shared" si="268"/>
        <v>0</v>
      </c>
      <c r="Q394" s="80">
        <f t="shared" si="269"/>
        <v>0</v>
      </c>
      <c r="R394" s="80">
        <f t="shared" si="270"/>
        <v>0</v>
      </c>
      <c r="S394" s="80">
        <f t="shared" si="271"/>
        <v>0</v>
      </c>
      <c r="T394" s="80">
        <f t="shared" si="272"/>
        <v>0</v>
      </c>
      <c r="U394" s="80">
        <f t="shared" si="273"/>
        <v>0</v>
      </c>
      <c r="V394" s="80">
        <f t="shared" si="274"/>
        <v>0</v>
      </c>
      <c r="W394" s="80">
        <f t="shared" si="275"/>
        <v>0</v>
      </c>
      <c r="X394" s="80">
        <f t="shared" si="276"/>
        <v>0</v>
      </c>
      <c r="Y394" s="80">
        <f t="shared" si="277"/>
        <v>0</v>
      </c>
      <c r="Z394" s="80">
        <f t="shared" si="278"/>
        <v>0</v>
      </c>
      <c r="AA394" s="80">
        <f t="shared" si="279"/>
        <v>0</v>
      </c>
      <c r="AB394" s="80">
        <f t="shared" si="280"/>
        <v>0</v>
      </c>
      <c r="AC394" s="80">
        <f t="shared" si="281"/>
        <v>0</v>
      </c>
      <c r="AD394" s="80">
        <f t="shared" si="282"/>
        <v>0</v>
      </c>
      <c r="AE394" s="80">
        <f t="shared" si="283"/>
        <v>0</v>
      </c>
      <c r="AF394" s="80">
        <f t="shared" si="284"/>
        <v>0</v>
      </c>
      <c r="AG394" s="80">
        <f t="shared" si="285"/>
        <v>0</v>
      </c>
      <c r="AH394" s="80">
        <f t="shared" si="286"/>
        <v>0</v>
      </c>
      <c r="AI394" s="80">
        <f t="shared" si="287"/>
        <v>0</v>
      </c>
      <c r="AJ394" s="80">
        <f t="shared" si="288"/>
        <v>0</v>
      </c>
      <c r="AK394" s="80">
        <f t="shared" si="289"/>
        <v>0</v>
      </c>
      <c r="AL394" s="80">
        <f t="shared" si="290"/>
        <v>0</v>
      </c>
      <c r="AM394" s="80">
        <f t="shared" si="291"/>
        <v>0</v>
      </c>
      <c r="AN394" s="80">
        <f t="shared" si="292"/>
        <v>0</v>
      </c>
      <c r="AO394" s="80">
        <f t="shared" si="293"/>
        <v>0</v>
      </c>
      <c r="AP394" s="80">
        <f t="shared" si="294"/>
        <v>0</v>
      </c>
      <c r="AQ394" s="80">
        <f t="shared" si="295"/>
        <v>0</v>
      </c>
      <c r="AR394" s="76">
        <f t="shared" si="296"/>
        <v>0</v>
      </c>
      <c r="AS394" s="72">
        <f t="shared" si="297"/>
        <v>0</v>
      </c>
      <c r="AT394" s="78">
        <f t="shared" si="298"/>
        <v>0</v>
      </c>
      <c r="AU394" s="72">
        <f t="shared" si="299"/>
        <v>0</v>
      </c>
      <c r="AV394" s="72">
        <f t="shared" si="300"/>
        <v>0</v>
      </c>
      <c r="AW394" s="72">
        <f t="shared" si="301"/>
        <v>0</v>
      </c>
      <c r="AX394" s="72">
        <f t="shared" si="302"/>
        <v>0</v>
      </c>
      <c r="AY394" s="72">
        <f t="shared" si="303"/>
        <v>0</v>
      </c>
      <c r="AZ394" s="72">
        <f t="shared" si="304"/>
        <v>0</v>
      </c>
      <c r="BA394" s="72">
        <f t="shared" si="305"/>
        <v>0</v>
      </c>
      <c r="BB394" s="72">
        <f t="shared" si="306"/>
        <v>0</v>
      </c>
      <c r="BC394" s="79">
        <f t="shared" si="307"/>
        <v>0</v>
      </c>
      <c r="BD394" s="79">
        <f t="shared" si="308"/>
        <v>0</v>
      </c>
      <c r="BE394" s="72">
        <f t="shared" si="309"/>
        <v>0</v>
      </c>
      <c r="BF394" s="72">
        <f t="shared" si="310"/>
        <v>0</v>
      </c>
      <c r="BG394" s="72">
        <f t="shared" si="311"/>
        <v>0</v>
      </c>
      <c r="BH394" s="72">
        <f t="shared" si="312"/>
        <v>0</v>
      </c>
      <c r="BI394" s="72">
        <f t="shared" si="313"/>
        <v>0</v>
      </c>
      <c r="BJ394" s="72">
        <f t="shared" si="314"/>
        <v>0</v>
      </c>
      <c r="BK394" s="72">
        <f t="shared" si="315"/>
        <v>0</v>
      </c>
      <c r="BL394" s="72">
        <f t="shared" si="316"/>
        <v>0</v>
      </c>
      <c r="BM394" s="72">
        <f t="shared" si="317"/>
        <v>0</v>
      </c>
      <c r="BN394" s="72">
        <f t="shared" si="318"/>
        <v>0</v>
      </c>
      <c r="BO394" s="72">
        <f t="shared" si="323"/>
        <v>0</v>
      </c>
      <c r="BP394" s="72">
        <f t="shared" si="325"/>
        <v>0</v>
      </c>
      <c r="BQ394" s="72">
        <f t="shared" si="327"/>
        <v>0</v>
      </c>
      <c r="BR394" s="72">
        <f t="shared" si="329"/>
        <v>0</v>
      </c>
      <c r="BS394" s="72">
        <f t="shared" si="331"/>
        <v>0</v>
      </c>
      <c r="BT394" s="72">
        <f t="shared" si="333"/>
        <v>0</v>
      </c>
      <c r="BU394" s="76">
        <f t="shared" ref="BU394:BU398" si="335">BU$321*$A324</f>
        <v>0</v>
      </c>
      <c r="BV394" s="76">
        <f>BV$321*$A323</f>
        <v>0</v>
      </c>
      <c r="CA394" s="72">
        <f t="shared" si="319"/>
        <v>0</v>
      </c>
    </row>
    <row r="395" spans="1:79">
      <c r="A395" s="148">
        <f t="shared" si="320"/>
        <v>0</v>
      </c>
      <c r="B395" s="72">
        <f t="shared" si="321"/>
        <v>73</v>
      </c>
      <c r="C395" s="144">
        <f t="shared" si="322"/>
        <v>0</v>
      </c>
      <c r="D395" s="76">
        <f t="shared" si="324"/>
        <v>0</v>
      </c>
      <c r="E395" s="80">
        <f t="shared" si="326"/>
        <v>0</v>
      </c>
      <c r="F395" s="80">
        <f t="shared" si="328"/>
        <v>0</v>
      </c>
      <c r="G395" s="80">
        <f t="shared" si="330"/>
        <v>0</v>
      </c>
      <c r="H395" s="80">
        <f t="shared" si="332"/>
        <v>0</v>
      </c>
      <c r="I395" s="76">
        <f t="shared" si="334"/>
        <v>0</v>
      </c>
      <c r="J395" s="80">
        <f t="shared" ref="J395:J398" si="336">J$321*$A388</f>
        <v>0</v>
      </c>
      <c r="K395" s="80">
        <f t="shared" si="263"/>
        <v>0</v>
      </c>
      <c r="L395" s="80">
        <f t="shared" si="264"/>
        <v>0</v>
      </c>
      <c r="M395" s="80">
        <f t="shared" si="265"/>
        <v>0</v>
      </c>
      <c r="N395" s="80">
        <f t="shared" si="266"/>
        <v>0</v>
      </c>
      <c r="O395" s="80">
        <f t="shared" si="267"/>
        <v>0</v>
      </c>
      <c r="P395" s="80">
        <f t="shared" si="268"/>
        <v>0</v>
      </c>
      <c r="Q395" s="80">
        <f t="shared" si="269"/>
        <v>0</v>
      </c>
      <c r="R395" s="80">
        <f t="shared" si="270"/>
        <v>0</v>
      </c>
      <c r="S395" s="80">
        <f t="shared" si="271"/>
        <v>0</v>
      </c>
      <c r="T395" s="80">
        <f t="shared" si="272"/>
        <v>0</v>
      </c>
      <c r="U395" s="80">
        <f t="shared" si="273"/>
        <v>0</v>
      </c>
      <c r="V395" s="80">
        <f t="shared" si="274"/>
        <v>0</v>
      </c>
      <c r="W395" s="80">
        <f t="shared" si="275"/>
        <v>0</v>
      </c>
      <c r="X395" s="80">
        <f t="shared" si="276"/>
        <v>0</v>
      </c>
      <c r="Y395" s="80">
        <f t="shared" si="277"/>
        <v>0</v>
      </c>
      <c r="Z395" s="80">
        <f t="shared" si="278"/>
        <v>0</v>
      </c>
      <c r="AA395" s="80">
        <f t="shared" si="279"/>
        <v>0</v>
      </c>
      <c r="AB395" s="80">
        <f t="shared" si="280"/>
        <v>0</v>
      </c>
      <c r="AC395" s="80">
        <f t="shared" si="281"/>
        <v>0</v>
      </c>
      <c r="AD395" s="80">
        <f t="shared" si="282"/>
        <v>0</v>
      </c>
      <c r="AE395" s="80">
        <f t="shared" si="283"/>
        <v>0</v>
      </c>
      <c r="AF395" s="80">
        <f t="shared" si="284"/>
        <v>0</v>
      </c>
      <c r="AG395" s="80">
        <f t="shared" si="285"/>
        <v>0</v>
      </c>
      <c r="AH395" s="80">
        <f t="shared" si="286"/>
        <v>0</v>
      </c>
      <c r="AI395" s="80">
        <f t="shared" si="287"/>
        <v>0</v>
      </c>
      <c r="AJ395" s="80">
        <f t="shared" si="288"/>
        <v>0</v>
      </c>
      <c r="AK395" s="80">
        <f t="shared" si="289"/>
        <v>0</v>
      </c>
      <c r="AL395" s="80">
        <f t="shared" si="290"/>
        <v>0</v>
      </c>
      <c r="AM395" s="80">
        <f t="shared" si="291"/>
        <v>0</v>
      </c>
      <c r="AN395" s="80">
        <f t="shared" si="292"/>
        <v>0</v>
      </c>
      <c r="AO395" s="80">
        <f t="shared" si="293"/>
        <v>0</v>
      </c>
      <c r="AP395" s="80">
        <f t="shared" si="294"/>
        <v>0</v>
      </c>
      <c r="AQ395" s="80">
        <f t="shared" si="295"/>
        <v>0</v>
      </c>
      <c r="AR395" s="76">
        <f t="shared" si="296"/>
        <v>0</v>
      </c>
      <c r="AS395" s="72">
        <f t="shared" si="297"/>
        <v>0</v>
      </c>
      <c r="AT395" s="78">
        <f t="shared" si="298"/>
        <v>0</v>
      </c>
      <c r="AU395" s="72">
        <f t="shared" si="299"/>
        <v>0</v>
      </c>
      <c r="AV395" s="72">
        <f t="shared" si="300"/>
        <v>0</v>
      </c>
      <c r="AW395" s="72">
        <f t="shared" si="301"/>
        <v>0</v>
      </c>
      <c r="AX395" s="72">
        <f t="shared" si="302"/>
        <v>0</v>
      </c>
      <c r="AY395" s="72">
        <f t="shared" si="303"/>
        <v>0</v>
      </c>
      <c r="AZ395" s="72">
        <f t="shared" si="304"/>
        <v>0</v>
      </c>
      <c r="BA395" s="72">
        <f t="shared" si="305"/>
        <v>0</v>
      </c>
      <c r="BB395" s="72">
        <f t="shared" si="306"/>
        <v>0</v>
      </c>
      <c r="BC395" s="79">
        <f t="shared" si="307"/>
        <v>0</v>
      </c>
      <c r="BD395" s="79">
        <f t="shared" si="308"/>
        <v>0</v>
      </c>
      <c r="BE395" s="72">
        <f t="shared" si="309"/>
        <v>0</v>
      </c>
      <c r="BF395" s="72">
        <f t="shared" si="310"/>
        <v>0</v>
      </c>
      <c r="BG395" s="72">
        <f t="shared" si="311"/>
        <v>0</v>
      </c>
      <c r="BH395" s="72">
        <f t="shared" si="312"/>
        <v>0</v>
      </c>
      <c r="BI395" s="72">
        <f t="shared" si="313"/>
        <v>0</v>
      </c>
      <c r="BJ395" s="72">
        <f t="shared" si="314"/>
        <v>0</v>
      </c>
      <c r="BK395" s="72">
        <f t="shared" si="315"/>
        <v>0</v>
      </c>
      <c r="BL395" s="72">
        <f t="shared" si="316"/>
        <v>0</v>
      </c>
      <c r="BM395" s="72">
        <f t="shared" si="317"/>
        <v>0</v>
      </c>
      <c r="BN395" s="72">
        <f t="shared" si="318"/>
        <v>0</v>
      </c>
      <c r="BO395" s="72">
        <f t="shared" si="323"/>
        <v>0</v>
      </c>
      <c r="BP395" s="72">
        <f t="shared" si="325"/>
        <v>0</v>
      </c>
      <c r="BQ395" s="72">
        <f t="shared" si="327"/>
        <v>0</v>
      </c>
      <c r="BR395" s="72">
        <f t="shared" si="329"/>
        <v>0</v>
      </c>
      <c r="BS395" s="72">
        <f t="shared" si="331"/>
        <v>0</v>
      </c>
      <c r="BT395" s="72">
        <f t="shared" si="333"/>
        <v>0</v>
      </c>
      <c r="BU395" s="76">
        <f t="shared" si="335"/>
        <v>0</v>
      </c>
      <c r="BV395" s="76">
        <f t="shared" ref="BV395:BV398" si="337">BV$321*$A324</f>
        <v>0</v>
      </c>
      <c r="BW395" s="76">
        <f>BW$321*$A323</f>
        <v>0</v>
      </c>
      <c r="CA395" s="72">
        <f t="shared" si="319"/>
        <v>0</v>
      </c>
    </row>
    <row r="396" spans="1:79">
      <c r="A396" s="148">
        <f t="shared" si="320"/>
        <v>0</v>
      </c>
      <c r="B396" s="72">
        <f t="shared" si="321"/>
        <v>74</v>
      </c>
      <c r="C396" s="144">
        <f t="shared" si="322"/>
        <v>0</v>
      </c>
      <c r="D396" s="76">
        <f t="shared" si="324"/>
        <v>0</v>
      </c>
      <c r="E396" s="80">
        <f t="shared" si="326"/>
        <v>0</v>
      </c>
      <c r="F396" s="80">
        <f t="shared" si="328"/>
        <v>0</v>
      </c>
      <c r="G396" s="80">
        <f t="shared" si="330"/>
        <v>0</v>
      </c>
      <c r="H396" s="80">
        <f t="shared" si="332"/>
        <v>0</v>
      </c>
      <c r="I396" s="76">
        <f t="shared" si="334"/>
        <v>0</v>
      </c>
      <c r="J396" s="80">
        <f t="shared" si="336"/>
        <v>0</v>
      </c>
      <c r="K396" s="80">
        <f t="shared" ref="K396:K398" si="338">K$321*$A388</f>
        <v>0</v>
      </c>
      <c r="L396" s="80">
        <f t="shared" si="264"/>
        <v>0</v>
      </c>
      <c r="M396" s="80">
        <f t="shared" si="265"/>
        <v>0</v>
      </c>
      <c r="N396" s="80">
        <f t="shared" si="266"/>
        <v>0</v>
      </c>
      <c r="O396" s="80">
        <f t="shared" si="267"/>
        <v>0</v>
      </c>
      <c r="P396" s="80">
        <f t="shared" si="268"/>
        <v>0</v>
      </c>
      <c r="Q396" s="80">
        <f t="shared" si="269"/>
        <v>0</v>
      </c>
      <c r="R396" s="80">
        <f t="shared" si="270"/>
        <v>0</v>
      </c>
      <c r="S396" s="80">
        <f t="shared" si="271"/>
        <v>0</v>
      </c>
      <c r="T396" s="80">
        <f t="shared" si="272"/>
        <v>0</v>
      </c>
      <c r="U396" s="80">
        <f t="shared" si="273"/>
        <v>0</v>
      </c>
      <c r="V396" s="80">
        <f t="shared" si="274"/>
        <v>0</v>
      </c>
      <c r="W396" s="80">
        <f t="shared" si="275"/>
        <v>0</v>
      </c>
      <c r="X396" s="80">
        <f t="shared" si="276"/>
        <v>0</v>
      </c>
      <c r="Y396" s="80">
        <f t="shared" si="277"/>
        <v>0</v>
      </c>
      <c r="Z396" s="80">
        <f t="shared" si="278"/>
        <v>0</v>
      </c>
      <c r="AA396" s="80">
        <f t="shared" si="279"/>
        <v>0</v>
      </c>
      <c r="AB396" s="80">
        <f t="shared" si="280"/>
        <v>0</v>
      </c>
      <c r="AC396" s="80">
        <f t="shared" si="281"/>
        <v>0</v>
      </c>
      <c r="AD396" s="80">
        <f t="shared" si="282"/>
        <v>0</v>
      </c>
      <c r="AE396" s="80">
        <f t="shared" si="283"/>
        <v>0</v>
      </c>
      <c r="AF396" s="80">
        <f t="shared" si="284"/>
        <v>0</v>
      </c>
      <c r="AG396" s="80">
        <f t="shared" si="285"/>
        <v>0</v>
      </c>
      <c r="AH396" s="80">
        <f t="shared" si="286"/>
        <v>0</v>
      </c>
      <c r="AI396" s="80">
        <f t="shared" si="287"/>
        <v>0</v>
      </c>
      <c r="AJ396" s="80">
        <f t="shared" si="288"/>
        <v>0</v>
      </c>
      <c r="AK396" s="80">
        <f t="shared" si="289"/>
        <v>0</v>
      </c>
      <c r="AL396" s="80">
        <f t="shared" si="290"/>
        <v>0</v>
      </c>
      <c r="AM396" s="80">
        <f t="shared" si="291"/>
        <v>0</v>
      </c>
      <c r="AN396" s="80">
        <f t="shared" si="292"/>
        <v>0</v>
      </c>
      <c r="AO396" s="80">
        <f t="shared" si="293"/>
        <v>0</v>
      </c>
      <c r="AP396" s="80">
        <f t="shared" si="294"/>
        <v>0</v>
      </c>
      <c r="AQ396" s="80">
        <f t="shared" si="295"/>
        <v>0</v>
      </c>
      <c r="AR396" s="76">
        <f t="shared" si="296"/>
        <v>0</v>
      </c>
      <c r="AS396" s="72">
        <f t="shared" si="297"/>
        <v>0</v>
      </c>
      <c r="AT396" s="78">
        <f t="shared" si="298"/>
        <v>0</v>
      </c>
      <c r="AU396" s="72">
        <f t="shared" si="299"/>
        <v>0</v>
      </c>
      <c r="AV396" s="72">
        <f t="shared" si="300"/>
        <v>0</v>
      </c>
      <c r="AW396" s="72">
        <f t="shared" si="301"/>
        <v>0</v>
      </c>
      <c r="AX396" s="72">
        <f t="shared" si="302"/>
        <v>0</v>
      </c>
      <c r="AY396" s="72">
        <f t="shared" si="303"/>
        <v>0</v>
      </c>
      <c r="AZ396" s="72">
        <f t="shared" si="304"/>
        <v>0</v>
      </c>
      <c r="BA396" s="72">
        <f t="shared" si="305"/>
        <v>0</v>
      </c>
      <c r="BB396" s="72">
        <f t="shared" si="306"/>
        <v>0</v>
      </c>
      <c r="BC396" s="79">
        <f t="shared" si="307"/>
        <v>0</v>
      </c>
      <c r="BD396" s="79">
        <f t="shared" si="308"/>
        <v>0</v>
      </c>
      <c r="BE396" s="72">
        <f t="shared" si="309"/>
        <v>0</v>
      </c>
      <c r="BF396" s="72">
        <f t="shared" si="310"/>
        <v>0</v>
      </c>
      <c r="BG396" s="72">
        <f t="shared" si="311"/>
        <v>0</v>
      </c>
      <c r="BH396" s="72">
        <f t="shared" si="312"/>
        <v>0</v>
      </c>
      <c r="BI396" s="72">
        <f t="shared" si="313"/>
        <v>0</v>
      </c>
      <c r="BJ396" s="72">
        <f t="shared" si="314"/>
        <v>0</v>
      </c>
      <c r="BK396" s="72">
        <f t="shared" si="315"/>
        <v>0</v>
      </c>
      <c r="BL396" s="72">
        <f t="shared" si="316"/>
        <v>0</v>
      </c>
      <c r="BM396" s="72">
        <f t="shared" si="317"/>
        <v>0</v>
      </c>
      <c r="BN396" s="72">
        <f t="shared" si="318"/>
        <v>0</v>
      </c>
      <c r="BO396" s="72">
        <f t="shared" si="323"/>
        <v>0</v>
      </c>
      <c r="BP396" s="72">
        <f t="shared" si="325"/>
        <v>0</v>
      </c>
      <c r="BQ396" s="72">
        <f t="shared" si="327"/>
        <v>0</v>
      </c>
      <c r="BR396" s="72">
        <f t="shared" si="329"/>
        <v>0</v>
      </c>
      <c r="BS396" s="72">
        <f t="shared" si="331"/>
        <v>0</v>
      </c>
      <c r="BT396" s="72">
        <f t="shared" si="333"/>
        <v>0</v>
      </c>
      <c r="BU396" s="76">
        <f t="shared" si="335"/>
        <v>0</v>
      </c>
      <c r="BV396" s="76">
        <f t="shared" si="337"/>
        <v>0</v>
      </c>
      <c r="BW396" s="76">
        <f t="shared" ref="BW396:BW398" si="339">BW$321*$A324</f>
        <v>0</v>
      </c>
      <c r="BX396" s="76">
        <f>BX$321*$A323</f>
        <v>0</v>
      </c>
      <c r="CA396" s="72">
        <f t="shared" si="319"/>
        <v>0</v>
      </c>
    </row>
    <row r="397" spans="1:79">
      <c r="A397" s="148">
        <f t="shared" si="320"/>
        <v>0</v>
      </c>
      <c r="B397" s="72">
        <f t="shared" si="321"/>
        <v>75</v>
      </c>
      <c r="C397" s="144">
        <f t="shared" si="322"/>
        <v>0</v>
      </c>
      <c r="D397" s="76">
        <f t="shared" si="324"/>
        <v>0</v>
      </c>
      <c r="E397" s="80">
        <f t="shared" si="326"/>
        <v>0</v>
      </c>
      <c r="F397" s="80">
        <f t="shared" si="328"/>
        <v>0</v>
      </c>
      <c r="G397" s="80">
        <f t="shared" si="330"/>
        <v>0</v>
      </c>
      <c r="H397" s="80">
        <f t="shared" si="332"/>
        <v>0</v>
      </c>
      <c r="I397" s="76">
        <f t="shared" si="334"/>
        <v>0</v>
      </c>
      <c r="J397" s="80">
        <f t="shared" si="336"/>
        <v>0</v>
      </c>
      <c r="K397" s="80">
        <f t="shared" si="338"/>
        <v>0</v>
      </c>
      <c r="L397" s="80">
        <f t="shared" ref="L397:L398" si="340">L$321*$A388</f>
        <v>0</v>
      </c>
      <c r="M397" s="80">
        <f t="shared" si="265"/>
        <v>0</v>
      </c>
      <c r="N397" s="80">
        <f t="shared" si="266"/>
        <v>0</v>
      </c>
      <c r="O397" s="80">
        <f t="shared" si="267"/>
        <v>0</v>
      </c>
      <c r="P397" s="80">
        <f t="shared" si="268"/>
        <v>0</v>
      </c>
      <c r="Q397" s="80">
        <f t="shared" si="269"/>
        <v>0</v>
      </c>
      <c r="R397" s="80">
        <f t="shared" si="270"/>
        <v>0</v>
      </c>
      <c r="S397" s="80">
        <f t="shared" si="271"/>
        <v>0</v>
      </c>
      <c r="T397" s="80">
        <f t="shared" si="272"/>
        <v>0</v>
      </c>
      <c r="U397" s="80">
        <f t="shared" si="273"/>
        <v>0</v>
      </c>
      <c r="V397" s="80">
        <f t="shared" si="274"/>
        <v>0</v>
      </c>
      <c r="W397" s="80">
        <f t="shared" si="275"/>
        <v>0</v>
      </c>
      <c r="X397" s="80">
        <f t="shared" si="276"/>
        <v>0</v>
      </c>
      <c r="Y397" s="80">
        <f t="shared" si="277"/>
        <v>0</v>
      </c>
      <c r="Z397" s="80">
        <f t="shared" si="278"/>
        <v>0</v>
      </c>
      <c r="AA397" s="80">
        <f t="shared" si="279"/>
        <v>0</v>
      </c>
      <c r="AB397" s="80">
        <f t="shared" si="280"/>
        <v>0</v>
      </c>
      <c r="AC397" s="80">
        <f t="shared" si="281"/>
        <v>0</v>
      </c>
      <c r="AD397" s="80">
        <f t="shared" si="282"/>
        <v>0</v>
      </c>
      <c r="AE397" s="80">
        <f t="shared" si="283"/>
        <v>0</v>
      </c>
      <c r="AF397" s="80">
        <f t="shared" si="284"/>
        <v>0</v>
      </c>
      <c r="AG397" s="80">
        <f t="shared" si="285"/>
        <v>0</v>
      </c>
      <c r="AH397" s="80">
        <f t="shared" si="286"/>
        <v>0</v>
      </c>
      <c r="AI397" s="80">
        <f t="shared" si="287"/>
        <v>0</v>
      </c>
      <c r="AJ397" s="80">
        <f t="shared" si="288"/>
        <v>0</v>
      </c>
      <c r="AK397" s="80">
        <f t="shared" si="289"/>
        <v>0</v>
      </c>
      <c r="AL397" s="80">
        <f t="shared" si="290"/>
        <v>0</v>
      </c>
      <c r="AM397" s="80">
        <f t="shared" si="291"/>
        <v>0</v>
      </c>
      <c r="AN397" s="80">
        <f t="shared" si="292"/>
        <v>0</v>
      </c>
      <c r="AO397" s="80">
        <f t="shared" si="293"/>
        <v>0</v>
      </c>
      <c r="AP397" s="80">
        <f t="shared" si="294"/>
        <v>0</v>
      </c>
      <c r="AQ397" s="80">
        <f t="shared" si="295"/>
        <v>0</v>
      </c>
      <c r="AR397" s="76">
        <f t="shared" si="296"/>
        <v>0</v>
      </c>
      <c r="AS397" s="72">
        <f t="shared" si="297"/>
        <v>0</v>
      </c>
      <c r="AT397" s="78">
        <f t="shared" si="298"/>
        <v>0</v>
      </c>
      <c r="AU397" s="72">
        <f t="shared" si="299"/>
        <v>0</v>
      </c>
      <c r="AV397" s="72">
        <f t="shared" si="300"/>
        <v>0</v>
      </c>
      <c r="AW397" s="72">
        <f t="shared" si="301"/>
        <v>0</v>
      </c>
      <c r="AX397" s="72">
        <f t="shared" si="302"/>
        <v>0</v>
      </c>
      <c r="AY397" s="72">
        <f t="shared" si="303"/>
        <v>0</v>
      </c>
      <c r="AZ397" s="72">
        <f t="shared" si="304"/>
        <v>0</v>
      </c>
      <c r="BA397" s="72">
        <f t="shared" si="305"/>
        <v>0</v>
      </c>
      <c r="BB397" s="72">
        <f t="shared" si="306"/>
        <v>0</v>
      </c>
      <c r="BC397" s="79">
        <f t="shared" si="307"/>
        <v>0</v>
      </c>
      <c r="BD397" s="79">
        <f t="shared" si="308"/>
        <v>0</v>
      </c>
      <c r="BE397" s="72">
        <f t="shared" si="309"/>
        <v>0</v>
      </c>
      <c r="BF397" s="72">
        <f t="shared" si="310"/>
        <v>0</v>
      </c>
      <c r="BG397" s="72">
        <f t="shared" si="311"/>
        <v>0</v>
      </c>
      <c r="BH397" s="72">
        <f t="shared" si="312"/>
        <v>0</v>
      </c>
      <c r="BI397" s="72">
        <f t="shared" si="313"/>
        <v>0</v>
      </c>
      <c r="BJ397" s="72">
        <f t="shared" si="314"/>
        <v>0</v>
      </c>
      <c r="BK397" s="72">
        <f t="shared" si="315"/>
        <v>0</v>
      </c>
      <c r="BL397" s="72">
        <f t="shared" si="316"/>
        <v>0</v>
      </c>
      <c r="BM397" s="72">
        <f t="shared" si="317"/>
        <v>0</v>
      </c>
      <c r="BN397" s="72">
        <f t="shared" si="318"/>
        <v>0</v>
      </c>
      <c r="BO397" s="72">
        <f t="shared" si="323"/>
        <v>0</v>
      </c>
      <c r="BP397" s="72">
        <f t="shared" si="325"/>
        <v>0</v>
      </c>
      <c r="BQ397" s="72">
        <f t="shared" si="327"/>
        <v>0</v>
      </c>
      <c r="BR397" s="72">
        <f t="shared" si="329"/>
        <v>0</v>
      </c>
      <c r="BS397" s="72">
        <f t="shared" si="331"/>
        <v>0</v>
      </c>
      <c r="BT397" s="72">
        <f t="shared" si="333"/>
        <v>0</v>
      </c>
      <c r="BU397" s="76">
        <f t="shared" si="335"/>
        <v>0</v>
      </c>
      <c r="BV397" s="76">
        <f t="shared" si="337"/>
        <v>0</v>
      </c>
      <c r="BW397" s="76">
        <f t="shared" si="339"/>
        <v>0</v>
      </c>
      <c r="BX397" s="76">
        <f t="shared" ref="BX397:BX398" si="341">BX$321*$A324</f>
        <v>0</v>
      </c>
      <c r="BY397" s="76">
        <f>BY$321*$A323</f>
        <v>0</v>
      </c>
      <c r="CA397" s="72">
        <f t="shared" si="319"/>
        <v>0</v>
      </c>
    </row>
    <row r="398" spans="1:79">
      <c r="A398" s="148">
        <f t="shared" si="320"/>
        <v>0</v>
      </c>
      <c r="B398" s="72">
        <f t="shared" si="321"/>
        <v>76</v>
      </c>
      <c r="C398" s="144">
        <f t="shared" si="322"/>
        <v>0</v>
      </c>
      <c r="D398" s="76">
        <f t="shared" si="324"/>
        <v>0</v>
      </c>
      <c r="E398" s="80">
        <f t="shared" si="326"/>
        <v>0</v>
      </c>
      <c r="F398" s="80">
        <f t="shared" si="328"/>
        <v>0</v>
      </c>
      <c r="G398" s="80">
        <f t="shared" si="330"/>
        <v>0</v>
      </c>
      <c r="H398" s="80">
        <f t="shared" si="332"/>
        <v>0</v>
      </c>
      <c r="I398" s="76">
        <f t="shared" si="334"/>
        <v>0</v>
      </c>
      <c r="J398" s="80">
        <f t="shared" si="336"/>
        <v>0</v>
      </c>
      <c r="K398" s="80">
        <f t="shared" si="338"/>
        <v>0</v>
      </c>
      <c r="L398" s="80">
        <f t="shared" si="340"/>
        <v>0</v>
      </c>
      <c r="M398" s="80">
        <f t="shared" ref="M398" si="342">M$321*$A388</f>
        <v>0</v>
      </c>
      <c r="N398" s="80">
        <f t="shared" si="266"/>
        <v>0</v>
      </c>
      <c r="O398" s="80">
        <f t="shared" si="267"/>
        <v>0</v>
      </c>
      <c r="P398" s="80">
        <f t="shared" si="268"/>
        <v>0</v>
      </c>
      <c r="Q398" s="80">
        <f t="shared" si="269"/>
        <v>0</v>
      </c>
      <c r="R398" s="80">
        <f t="shared" si="270"/>
        <v>0</v>
      </c>
      <c r="S398" s="80">
        <f t="shared" si="271"/>
        <v>0</v>
      </c>
      <c r="T398" s="80">
        <f t="shared" si="272"/>
        <v>0</v>
      </c>
      <c r="U398" s="80">
        <f t="shared" si="273"/>
        <v>0</v>
      </c>
      <c r="V398" s="80">
        <f t="shared" si="274"/>
        <v>0</v>
      </c>
      <c r="W398" s="80">
        <f t="shared" si="275"/>
        <v>0</v>
      </c>
      <c r="X398" s="80">
        <f t="shared" si="276"/>
        <v>0</v>
      </c>
      <c r="Y398" s="80">
        <f t="shared" si="277"/>
        <v>0</v>
      </c>
      <c r="Z398" s="80">
        <f t="shared" si="278"/>
        <v>0</v>
      </c>
      <c r="AA398" s="80">
        <f t="shared" si="279"/>
        <v>0</v>
      </c>
      <c r="AB398" s="80">
        <f t="shared" si="280"/>
        <v>0</v>
      </c>
      <c r="AC398" s="80">
        <f t="shared" si="281"/>
        <v>0</v>
      </c>
      <c r="AD398" s="80">
        <f t="shared" si="282"/>
        <v>0</v>
      </c>
      <c r="AE398" s="80">
        <f t="shared" si="283"/>
        <v>0</v>
      </c>
      <c r="AF398" s="80">
        <f t="shared" si="284"/>
        <v>0</v>
      </c>
      <c r="AG398" s="80">
        <f t="shared" si="285"/>
        <v>0</v>
      </c>
      <c r="AH398" s="80">
        <f t="shared" si="286"/>
        <v>0</v>
      </c>
      <c r="AI398" s="80">
        <f t="shared" si="287"/>
        <v>0</v>
      </c>
      <c r="AJ398" s="80">
        <f t="shared" si="288"/>
        <v>0</v>
      </c>
      <c r="AK398" s="80">
        <f t="shared" si="289"/>
        <v>0</v>
      </c>
      <c r="AL398" s="80">
        <f t="shared" si="290"/>
        <v>0</v>
      </c>
      <c r="AM398" s="80">
        <f t="shared" si="291"/>
        <v>0</v>
      </c>
      <c r="AN398" s="80">
        <f t="shared" si="292"/>
        <v>0</v>
      </c>
      <c r="AO398" s="80">
        <f t="shared" si="293"/>
        <v>0</v>
      </c>
      <c r="AP398" s="80">
        <f t="shared" si="294"/>
        <v>0</v>
      </c>
      <c r="AQ398" s="80">
        <f t="shared" si="295"/>
        <v>0</v>
      </c>
      <c r="AR398" s="76">
        <f t="shared" si="296"/>
        <v>0</v>
      </c>
      <c r="AS398" s="72">
        <f t="shared" si="297"/>
        <v>0</v>
      </c>
      <c r="AT398" s="78">
        <f t="shared" si="298"/>
        <v>0</v>
      </c>
      <c r="AU398" s="72">
        <f t="shared" si="299"/>
        <v>0</v>
      </c>
      <c r="AV398" s="72">
        <f t="shared" si="300"/>
        <v>0</v>
      </c>
      <c r="AW398" s="72">
        <f t="shared" si="301"/>
        <v>0</v>
      </c>
      <c r="AX398" s="72">
        <f t="shared" si="302"/>
        <v>0</v>
      </c>
      <c r="AY398" s="72">
        <f t="shared" si="303"/>
        <v>0</v>
      </c>
      <c r="AZ398" s="72">
        <f t="shared" si="304"/>
        <v>0</v>
      </c>
      <c r="BA398" s="72">
        <f t="shared" si="305"/>
        <v>0</v>
      </c>
      <c r="BB398" s="72">
        <f t="shared" si="306"/>
        <v>0</v>
      </c>
      <c r="BC398" s="79">
        <f t="shared" si="307"/>
        <v>0</v>
      </c>
      <c r="BD398" s="79">
        <f t="shared" si="308"/>
        <v>0</v>
      </c>
      <c r="BE398" s="72">
        <f t="shared" si="309"/>
        <v>0</v>
      </c>
      <c r="BF398" s="72">
        <f t="shared" si="310"/>
        <v>0</v>
      </c>
      <c r="BG398" s="72">
        <f t="shared" si="311"/>
        <v>0</v>
      </c>
      <c r="BH398" s="72">
        <f t="shared" si="312"/>
        <v>0</v>
      </c>
      <c r="BI398" s="72">
        <f t="shared" si="313"/>
        <v>0</v>
      </c>
      <c r="BJ398" s="72">
        <f t="shared" si="314"/>
        <v>0</v>
      </c>
      <c r="BK398" s="72">
        <f t="shared" si="315"/>
        <v>0</v>
      </c>
      <c r="BL398" s="72">
        <f t="shared" si="316"/>
        <v>0</v>
      </c>
      <c r="BM398" s="72">
        <f t="shared" si="317"/>
        <v>0</v>
      </c>
      <c r="BN398" s="72">
        <f t="shared" si="318"/>
        <v>0</v>
      </c>
      <c r="BO398" s="72">
        <f t="shared" si="323"/>
        <v>0</v>
      </c>
      <c r="BP398" s="72">
        <f t="shared" si="325"/>
        <v>0</v>
      </c>
      <c r="BQ398" s="72">
        <f t="shared" si="327"/>
        <v>0</v>
      </c>
      <c r="BR398" s="72">
        <f t="shared" si="329"/>
        <v>0</v>
      </c>
      <c r="BS398" s="72">
        <f t="shared" si="331"/>
        <v>0</v>
      </c>
      <c r="BT398" s="72">
        <f t="shared" si="333"/>
        <v>0</v>
      </c>
      <c r="BU398" s="76">
        <f t="shared" si="335"/>
        <v>0</v>
      </c>
      <c r="BV398" s="76">
        <f t="shared" si="337"/>
        <v>0</v>
      </c>
      <c r="BW398" s="76">
        <f t="shared" si="339"/>
        <v>0</v>
      </c>
      <c r="BX398" s="76">
        <f t="shared" si="341"/>
        <v>0</v>
      </c>
      <c r="BY398" s="76">
        <f>BY$321*$A324</f>
        <v>0</v>
      </c>
      <c r="BZ398" s="76">
        <f>BZ$321*$A323</f>
        <v>0</v>
      </c>
      <c r="CA398" s="72">
        <f t="shared" si="319"/>
        <v>0</v>
      </c>
    </row>
    <row r="399" spans="1:79">
      <c r="A399" s="72"/>
      <c r="B399" s="72"/>
      <c r="C399" s="135" t="s">
        <v>368</v>
      </c>
      <c r="D399" s="135" t="s">
        <v>368</v>
      </c>
      <c r="E399" s="135" t="s">
        <v>368</v>
      </c>
      <c r="F399" s="135" t="s">
        <v>368</v>
      </c>
      <c r="G399" s="135" t="s">
        <v>368</v>
      </c>
      <c r="H399" s="135" t="s">
        <v>368</v>
      </c>
      <c r="I399" s="135" t="s">
        <v>368</v>
      </c>
      <c r="J399" s="135" t="s">
        <v>368</v>
      </c>
      <c r="K399" s="135" t="s">
        <v>368</v>
      </c>
      <c r="L399" s="135" t="s">
        <v>368</v>
      </c>
      <c r="M399" s="135" t="s">
        <v>368</v>
      </c>
      <c r="N399" s="135" t="s">
        <v>368</v>
      </c>
      <c r="O399" s="135" t="s">
        <v>368</v>
      </c>
      <c r="P399" s="135" t="s">
        <v>368</v>
      </c>
      <c r="Q399" s="135" t="s">
        <v>368</v>
      </c>
      <c r="R399" s="135" t="s">
        <v>368</v>
      </c>
      <c r="S399" s="135" t="s">
        <v>368</v>
      </c>
      <c r="T399" s="135" t="s">
        <v>368</v>
      </c>
      <c r="U399" s="135" t="s">
        <v>368</v>
      </c>
      <c r="V399" s="135" t="s">
        <v>368</v>
      </c>
      <c r="W399" s="135" t="s">
        <v>368</v>
      </c>
      <c r="X399" s="135" t="s">
        <v>368</v>
      </c>
      <c r="Y399" s="135" t="s">
        <v>368</v>
      </c>
      <c r="Z399" s="135" t="s">
        <v>368</v>
      </c>
      <c r="AA399" s="135" t="s">
        <v>368</v>
      </c>
      <c r="AB399" s="135" t="s">
        <v>368</v>
      </c>
      <c r="AC399" s="135" t="s">
        <v>368</v>
      </c>
      <c r="AD399" s="135" t="s">
        <v>368</v>
      </c>
      <c r="AE399" s="135" t="s">
        <v>368</v>
      </c>
      <c r="AF399" s="135" t="s">
        <v>368</v>
      </c>
      <c r="AG399" s="135" t="s">
        <v>368</v>
      </c>
      <c r="AH399" s="135" t="s">
        <v>368</v>
      </c>
      <c r="AI399" s="135" t="s">
        <v>368</v>
      </c>
      <c r="AJ399" s="135" t="s">
        <v>368</v>
      </c>
      <c r="AK399" s="135" t="s">
        <v>368</v>
      </c>
      <c r="AL399" s="135" t="s">
        <v>368</v>
      </c>
      <c r="AM399" s="135" t="s">
        <v>368</v>
      </c>
      <c r="AN399" s="135" t="s">
        <v>368</v>
      </c>
      <c r="AO399" s="135" t="s">
        <v>368</v>
      </c>
      <c r="AP399" s="135" t="s">
        <v>368</v>
      </c>
      <c r="AQ399" s="135" t="s">
        <v>368</v>
      </c>
      <c r="AR399" s="135" t="s">
        <v>368</v>
      </c>
      <c r="AS399" s="135" t="s">
        <v>368</v>
      </c>
      <c r="AT399" s="135" t="s">
        <v>368</v>
      </c>
      <c r="AU399" s="135" t="s">
        <v>368</v>
      </c>
      <c r="AV399" s="135" t="s">
        <v>368</v>
      </c>
      <c r="AW399" s="135" t="s">
        <v>368</v>
      </c>
      <c r="AX399" s="135" t="s">
        <v>368</v>
      </c>
      <c r="AY399" s="135" t="s">
        <v>368</v>
      </c>
      <c r="AZ399" s="135" t="s">
        <v>368</v>
      </c>
      <c r="BA399" s="135" t="s">
        <v>368</v>
      </c>
      <c r="BB399" s="135" t="s">
        <v>368</v>
      </c>
      <c r="BC399" s="135" t="s">
        <v>368</v>
      </c>
      <c r="BD399" s="135" t="s">
        <v>368</v>
      </c>
      <c r="BE399" s="135" t="s">
        <v>368</v>
      </c>
      <c r="BF399" s="135" t="s">
        <v>368</v>
      </c>
      <c r="BG399" s="135" t="s">
        <v>368</v>
      </c>
      <c r="BH399" s="135" t="s">
        <v>368</v>
      </c>
      <c r="BI399" s="135" t="s">
        <v>368</v>
      </c>
      <c r="BJ399" s="135" t="s">
        <v>368</v>
      </c>
      <c r="BK399" s="135" t="s">
        <v>368</v>
      </c>
      <c r="BL399" s="135" t="s">
        <v>368</v>
      </c>
      <c r="BM399" s="135" t="s">
        <v>368</v>
      </c>
      <c r="BN399" s="135" t="s">
        <v>368</v>
      </c>
      <c r="BO399" s="135" t="s">
        <v>368</v>
      </c>
      <c r="BP399" s="135" t="s">
        <v>368</v>
      </c>
      <c r="BQ399" s="135" t="s">
        <v>368</v>
      </c>
      <c r="BR399" s="135" t="s">
        <v>368</v>
      </c>
      <c r="BS399" s="135" t="s">
        <v>368</v>
      </c>
      <c r="BT399" s="135" t="s">
        <v>368</v>
      </c>
      <c r="BU399" s="135" t="s">
        <v>368</v>
      </c>
      <c r="BV399" s="135" t="s">
        <v>368</v>
      </c>
      <c r="BW399" s="135" t="s">
        <v>368</v>
      </c>
      <c r="BX399" s="135" t="s">
        <v>368</v>
      </c>
      <c r="BY399" s="135" t="s">
        <v>368</v>
      </c>
      <c r="BZ399" s="135" t="s">
        <v>368</v>
      </c>
      <c r="CA399" s="135" t="s">
        <v>368</v>
      </c>
    </row>
    <row r="400" spans="1:79">
      <c r="A400" s="146">
        <f>SUM(A323:A398)</f>
        <v>0.99999999999999989</v>
      </c>
      <c r="B400" s="72"/>
      <c r="C400" s="72">
        <f>SUM(C$323:C$398)</f>
        <v>17756383.3663041</v>
      </c>
      <c r="D400" s="72">
        <f t="shared" ref="D400:BO400" si="343">SUM(D$323:D$398)</f>
        <v>0</v>
      </c>
      <c r="E400" s="72">
        <f t="shared" si="343"/>
        <v>0</v>
      </c>
      <c r="F400" s="72">
        <f t="shared" si="343"/>
        <v>0</v>
      </c>
      <c r="G400" s="72">
        <f t="shared" si="343"/>
        <v>0</v>
      </c>
      <c r="H400" s="72">
        <f t="shared" si="343"/>
        <v>0</v>
      </c>
      <c r="I400" s="72">
        <f t="shared" si="343"/>
        <v>0</v>
      </c>
      <c r="J400" s="72">
        <f t="shared" si="343"/>
        <v>0</v>
      </c>
      <c r="K400" s="72">
        <f t="shared" si="343"/>
        <v>0</v>
      </c>
      <c r="L400" s="72">
        <f t="shared" si="343"/>
        <v>0</v>
      </c>
      <c r="M400" s="72">
        <f t="shared" si="343"/>
        <v>0</v>
      </c>
      <c r="N400" s="72">
        <f t="shared" si="343"/>
        <v>0</v>
      </c>
      <c r="O400" s="72">
        <f t="shared" si="343"/>
        <v>0</v>
      </c>
      <c r="P400" s="72">
        <f t="shared" si="343"/>
        <v>0</v>
      </c>
      <c r="Q400" s="72">
        <f t="shared" si="343"/>
        <v>0</v>
      </c>
      <c r="R400" s="72">
        <f t="shared" si="343"/>
        <v>0</v>
      </c>
      <c r="S400" s="72">
        <f t="shared" si="343"/>
        <v>0</v>
      </c>
      <c r="T400" s="72">
        <f t="shared" si="343"/>
        <v>0</v>
      </c>
      <c r="U400" s="72">
        <f t="shared" si="343"/>
        <v>0</v>
      </c>
      <c r="V400" s="72">
        <f t="shared" si="343"/>
        <v>0</v>
      </c>
      <c r="W400" s="72">
        <f t="shared" si="343"/>
        <v>0</v>
      </c>
      <c r="X400" s="72">
        <f t="shared" si="343"/>
        <v>0</v>
      </c>
      <c r="Y400" s="72">
        <f t="shared" si="343"/>
        <v>0</v>
      </c>
      <c r="Z400" s="72">
        <f t="shared" si="343"/>
        <v>0</v>
      </c>
      <c r="AA400" s="72">
        <f t="shared" si="343"/>
        <v>0</v>
      </c>
      <c r="AB400" s="72">
        <f t="shared" si="343"/>
        <v>0</v>
      </c>
      <c r="AC400" s="72">
        <f t="shared" si="343"/>
        <v>0</v>
      </c>
      <c r="AD400" s="72">
        <f t="shared" si="343"/>
        <v>0</v>
      </c>
      <c r="AE400" s="72">
        <f t="shared" si="343"/>
        <v>0</v>
      </c>
      <c r="AF400" s="72">
        <f t="shared" si="343"/>
        <v>0</v>
      </c>
      <c r="AG400" s="72">
        <f t="shared" si="343"/>
        <v>0</v>
      </c>
      <c r="AH400" s="72">
        <f t="shared" si="343"/>
        <v>0</v>
      </c>
      <c r="AI400" s="72">
        <f t="shared" si="343"/>
        <v>0</v>
      </c>
      <c r="AJ400" s="72">
        <f t="shared" si="343"/>
        <v>0</v>
      </c>
      <c r="AK400" s="72">
        <f t="shared" si="343"/>
        <v>0</v>
      </c>
      <c r="AL400" s="72">
        <f t="shared" si="343"/>
        <v>0</v>
      </c>
      <c r="AM400" s="72">
        <f t="shared" si="343"/>
        <v>0</v>
      </c>
      <c r="AN400" s="72">
        <f t="shared" si="343"/>
        <v>0</v>
      </c>
      <c r="AO400" s="72">
        <f t="shared" si="343"/>
        <v>0</v>
      </c>
      <c r="AP400" s="72">
        <f t="shared" si="343"/>
        <v>0</v>
      </c>
      <c r="AQ400" s="72">
        <f t="shared" si="343"/>
        <v>0</v>
      </c>
      <c r="AR400" s="72">
        <f t="shared" si="343"/>
        <v>0</v>
      </c>
      <c r="AS400" s="72">
        <f t="shared" si="343"/>
        <v>0</v>
      </c>
      <c r="AT400" s="72">
        <f t="shared" si="343"/>
        <v>0</v>
      </c>
      <c r="AU400" s="72">
        <f t="shared" si="343"/>
        <v>0</v>
      </c>
      <c r="AV400" s="72">
        <f t="shared" si="343"/>
        <v>0</v>
      </c>
      <c r="AW400" s="72">
        <f t="shared" si="343"/>
        <v>0</v>
      </c>
      <c r="AX400" s="72">
        <f t="shared" si="343"/>
        <v>0</v>
      </c>
      <c r="AY400" s="72">
        <f t="shared" si="343"/>
        <v>0</v>
      </c>
      <c r="AZ400" s="72">
        <f t="shared" si="343"/>
        <v>0</v>
      </c>
      <c r="BA400" s="72">
        <f t="shared" si="343"/>
        <v>0</v>
      </c>
      <c r="BB400" s="72">
        <f t="shared" si="343"/>
        <v>0</v>
      </c>
      <c r="BC400" s="72">
        <f t="shared" si="343"/>
        <v>0</v>
      </c>
      <c r="BD400" s="72">
        <f t="shared" si="343"/>
        <v>0</v>
      </c>
      <c r="BE400" s="72">
        <f t="shared" si="343"/>
        <v>0</v>
      </c>
      <c r="BF400" s="72">
        <f t="shared" si="343"/>
        <v>0</v>
      </c>
      <c r="BG400" s="72">
        <f t="shared" si="343"/>
        <v>0</v>
      </c>
      <c r="BH400" s="72">
        <f t="shared" si="343"/>
        <v>0</v>
      </c>
      <c r="BI400" s="72">
        <f t="shared" si="343"/>
        <v>0</v>
      </c>
      <c r="BJ400" s="72">
        <f t="shared" si="343"/>
        <v>0</v>
      </c>
      <c r="BK400" s="72">
        <f t="shared" si="343"/>
        <v>0</v>
      </c>
      <c r="BL400" s="72">
        <f t="shared" si="343"/>
        <v>0</v>
      </c>
      <c r="BM400" s="72">
        <f t="shared" si="343"/>
        <v>0</v>
      </c>
      <c r="BN400" s="72">
        <f t="shared" si="343"/>
        <v>0</v>
      </c>
      <c r="BO400" s="72">
        <f t="shared" si="343"/>
        <v>0</v>
      </c>
      <c r="BP400" s="72">
        <f t="shared" ref="BP400:CA400" si="344">SUM(BP$323:BP$398)</f>
        <v>0</v>
      </c>
      <c r="BQ400" s="72">
        <f t="shared" si="344"/>
        <v>0</v>
      </c>
      <c r="BR400" s="72">
        <f t="shared" si="344"/>
        <v>0</v>
      </c>
      <c r="BS400" s="72">
        <f t="shared" si="344"/>
        <v>0</v>
      </c>
      <c r="BT400" s="72">
        <f t="shared" si="344"/>
        <v>0</v>
      </c>
      <c r="BU400" s="72">
        <f t="shared" si="344"/>
        <v>0</v>
      </c>
      <c r="BV400" s="72">
        <f t="shared" si="344"/>
        <v>0</v>
      </c>
      <c r="BW400" s="72">
        <f t="shared" si="344"/>
        <v>0</v>
      </c>
      <c r="BX400" s="72">
        <f t="shared" si="344"/>
        <v>0</v>
      </c>
      <c r="BY400" s="72">
        <f t="shared" si="344"/>
        <v>0</v>
      </c>
      <c r="BZ400" s="72">
        <f t="shared" si="344"/>
        <v>0</v>
      </c>
      <c r="CA400" s="72">
        <f t="shared" si="344"/>
        <v>17756383.3663041</v>
      </c>
    </row>
    <row r="401" spans="4:72">
      <c r="D401" s="80"/>
      <c r="E401" s="80"/>
      <c r="F401" s="80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  <c r="AA401" s="72"/>
      <c r="AB401" s="72"/>
      <c r="AC401" s="72"/>
      <c r="AD401" s="72"/>
      <c r="AE401" s="72"/>
      <c r="AF401" s="72"/>
      <c r="AG401" s="72"/>
      <c r="AH401" s="72"/>
      <c r="AI401" s="72"/>
      <c r="AJ401" s="72"/>
      <c r="AK401" s="72"/>
      <c r="AL401" s="72"/>
      <c r="AM401" s="72"/>
      <c r="AN401" s="72"/>
      <c r="AO401" s="72"/>
      <c r="AP401" s="72"/>
      <c r="AQ401" s="72"/>
      <c r="AR401" s="72"/>
      <c r="AS401" s="72"/>
      <c r="AT401" s="78"/>
      <c r="AU401" s="72"/>
      <c r="AV401" s="72"/>
      <c r="AW401" s="72"/>
      <c r="AX401" s="72"/>
      <c r="AY401" s="72"/>
      <c r="AZ401" s="72"/>
      <c r="BA401" s="72"/>
      <c r="BB401" s="72"/>
      <c r="BC401" s="79"/>
      <c r="BD401" s="79"/>
      <c r="BE401" s="72"/>
      <c r="BF401" s="72"/>
      <c r="BG401" s="72"/>
      <c r="BH401" s="72"/>
      <c r="BI401" s="72"/>
      <c r="BJ401" s="72"/>
      <c r="BK401" s="72"/>
      <c r="BL401" s="72"/>
      <c r="BM401" s="72"/>
      <c r="BN401" s="72"/>
      <c r="BO401" s="72"/>
      <c r="BP401" s="72"/>
      <c r="BQ401" s="72"/>
      <c r="BR401" s="72"/>
      <c r="BS401" s="72"/>
      <c r="BT401" s="72"/>
    </row>
    <row r="402" spans="4:72">
      <c r="D402" s="80"/>
      <c r="E402" s="80"/>
      <c r="F402" s="80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  <c r="AA402" s="72"/>
      <c r="AB402" s="72"/>
      <c r="AC402" s="72"/>
      <c r="AD402" s="72"/>
      <c r="AE402" s="72"/>
      <c r="AF402" s="72"/>
      <c r="AG402" s="72"/>
      <c r="AH402" s="72"/>
      <c r="AI402" s="72"/>
      <c r="AJ402" s="72"/>
      <c r="AK402" s="72"/>
      <c r="AL402" s="72"/>
      <c r="AM402" s="72"/>
      <c r="AN402" s="72"/>
      <c r="AO402" s="72"/>
      <c r="AP402" s="72"/>
      <c r="AQ402" s="72"/>
      <c r="AR402" s="72"/>
      <c r="AS402" s="72"/>
      <c r="AT402" s="78"/>
      <c r="AU402" s="72"/>
      <c r="AV402" s="72"/>
      <c r="AW402" s="72"/>
      <c r="AX402" s="72"/>
      <c r="AY402" s="72"/>
      <c r="AZ402" s="72"/>
      <c r="BA402" s="72"/>
      <c r="BB402" s="72"/>
      <c r="BC402" s="79"/>
      <c r="BD402" s="79"/>
      <c r="BE402" s="72"/>
      <c r="BF402" s="72"/>
      <c r="BG402" s="72"/>
      <c r="BH402" s="72"/>
      <c r="BI402" s="72"/>
      <c r="BJ402" s="72"/>
      <c r="BK402" s="72"/>
      <c r="BL402" s="72"/>
      <c r="BM402" s="72"/>
      <c r="BN402" s="72"/>
      <c r="BO402" s="72"/>
      <c r="BP402" s="72"/>
      <c r="BQ402" s="72"/>
      <c r="BR402" s="72"/>
      <c r="BS402" s="72"/>
      <c r="BT402" s="72"/>
    </row>
    <row r="403" spans="4:72">
      <c r="D403" s="80"/>
      <c r="E403" s="80"/>
      <c r="F403" s="80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  <c r="AA403" s="72"/>
      <c r="AB403" s="72"/>
      <c r="AC403" s="72"/>
      <c r="AD403" s="72"/>
      <c r="AE403" s="72"/>
      <c r="AF403" s="72"/>
      <c r="AG403" s="72"/>
      <c r="AH403" s="72"/>
      <c r="AI403" s="72"/>
      <c r="AJ403" s="72"/>
      <c r="AK403" s="72"/>
      <c r="AL403" s="72"/>
      <c r="AM403" s="72"/>
      <c r="AN403" s="72"/>
      <c r="AO403" s="72"/>
      <c r="AP403" s="72"/>
      <c r="AQ403" s="72"/>
      <c r="AR403" s="72"/>
      <c r="AS403" s="72"/>
      <c r="AT403" s="78"/>
      <c r="AU403" s="72"/>
      <c r="AV403" s="72"/>
      <c r="AW403" s="72"/>
      <c r="AX403" s="72"/>
      <c r="AY403" s="72"/>
      <c r="AZ403" s="72"/>
      <c r="BA403" s="72"/>
      <c r="BB403" s="72"/>
      <c r="BC403" s="79"/>
      <c r="BD403" s="79"/>
      <c r="BE403" s="72"/>
      <c r="BF403" s="72"/>
      <c r="BG403" s="72"/>
      <c r="BH403" s="72"/>
      <c r="BI403" s="72"/>
      <c r="BJ403" s="72"/>
      <c r="BK403" s="72"/>
      <c r="BL403" s="72"/>
      <c r="BM403" s="72"/>
      <c r="BN403" s="72"/>
      <c r="BO403" s="72"/>
      <c r="BP403" s="72"/>
      <c r="BQ403" s="72"/>
      <c r="BR403" s="72"/>
      <c r="BS403" s="72"/>
      <c r="BT403" s="72"/>
    </row>
    <row r="404" spans="4:72">
      <c r="D404" s="80"/>
      <c r="E404" s="80"/>
      <c r="F404" s="80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  <c r="AA404" s="72"/>
      <c r="AB404" s="72"/>
      <c r="AC404" s="72"/>
      <c r="AD404" s="72"/>
      <c r="AE404" s="72"/>
      <c r="AF404" s="72"/>
      <c r="AG404" s="72"/>
      <c r="AH404" s="72"/>
      <c r="AI404" s="72"/>
      <c r="AJ404" s="72"/>
      <c r="AK404" s="72"/>
      <c r="AL404" s="72"/>
      <c r="AM404" s="72"/>
      <c r="AN404" s="72"/>
      <c r="AO404" s="72"/>
      <c r="AP404" s="72"/>
      <c r="AQ404" s="72"/>
      <c r="AR404" s="72"/>
      <c r="AS404" s="72"/>
      <c r="AT404" s="78"/>
      <c r="AU404" s="72"/>
      <c r="AV404" s="72"/>
      <c r="AW404" s="72"/>
      <c r="AX404" s="72"/>
      <c r="AY404" s="72"/>
      <c r="AZ404" s="72"/>
      <c r="BA404" s="72"/>
      <c r="BB404" s="72"/>
      <c r="BC404" s="79"/>
      <c r="BD404" s="79"/>
      <c r="BE404" s="72"/>
      <c r="BF404" s="72"/>
      <c r="BG404" s="72"/>
      <c r="BH404" s="72"/>
      <c r="BI404" s="72"/>
      <c r="BJ404" s="72"/>
      <c r="BK404" s="72"/>
      <c r="BL404" s="72"/>
      <c r="BM404" s="72"/>
      <c r="BN404" s="72"/>
      <c r="BO404" s="72"/>
      <c r="BP404" s="72"/>
      <c r="BQ404" s="72"/>
      <c r="BR404" s="72"/>
      <c r="BS404" s="72"/>
      <c r="BT404" s="72"/>
    </row>
    <row r="405" spans="4:72"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  <c r="AA405" s="72"/>
      <c r="AB405" s="72"/>
      <c r="AC405" s="72"/>
      <c r="AD405" s="72"/>
      <c r="AE405" s="72"/>
      <c r="AF405" s="72"/>
      <c r="AG405" s="72"/>
      <c r="AH405" s="72"/>
      <c r="AI405" s="72"/>
      <c r="AJ405" s="72"/>
      <c r="AK405" s="72"/>
      <c r="AL405" s="72"/>
      <c r="AM405" s="72"/>
      <c r="AN405" s="72"/>
      <c r="AO405" s="72"/>
      <c r="AP405" s="72"/>
      <c r="AQ405" s="72"/>
      <c r="AR405" s="72"/>
      <c r="AS405" s="72"/>
      <c r="AT405" s="78"/>
      <c r="AU405" s="72"/>
      <c r="AV405" s="72"/>
      <c r="AW405" s="72"/>
      <c r="AX405" s="72"/>
      <c r="AY405" s="72"/>
      <c r="AZ405" s="72"/>
      <c r="BA405" s="72"/>
      <c r="BB405" s="72"/>
      <c r="BC405" s="79"/>
      <c r="BD405" s="79"/>
      <c r="BE405" s="72"/>
      <c r="BF405" s="72"/>
      <c r="BG405" s="72"/>
      <c r="BH405" s="72"/>
      <c r="BI405" s="72"/>
      <c r="BJ405" s="72"/>
      <c r="BK405" s="72"/>
      <c r="BL405" s="72"/>
      <c r="BM405" s="72"/>
      <c r="BN405" s="72"/>
      <c r="BO405" s="72"/>
      <c r="BP405" s="72"/>
      <c r="BQ405" s="143"/>
      <c r="BR405" s="143"/>
      <c r="BS405" s="143"/>
      <c r="BT405" s="143"/>
    </row>
    <row r="406" spans="4:72"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  <c r="AA406" s="72"/>
      <c r="AB406" s="72"/>
      <c r="AC406" s="72"/>
      <c r="AD406" s="72"/>
      <c r="AE406" s="72"/>
      <c r="AF406" s="72"/>
      <c r="AG406" s="72"/>
      <c r="AH406" s="72"/>
      <c r="AI406" s="72"/>
      <c r="AJ406" s="72"/>
      <c r="AK406" s="72"/>
      <c r="AL406" s="72"/>
      <c r="AM406" s="72"/>
      <c r="AN406" s="72"/>
      <c r="AO406" s="72"/>
      <c r="AP406" s="72"/>
      <c r="AQ406" s="72"/>
      <c r="AR406" s="72"/>
      <c r="AS406" s="72"/>
      <c r="AT406" s="78"/>
      <c r="AU406" s="72"/>
      <c r="AV406" s="72"/>
      <c r="AW406" s="72"/>
      <c r="AX406" s="72"/>
      <c r="AY406" s="72"/>
      <c r="AZ406" s="72"/>
      <c r="BA406" s="72"/>
      <c r="BB406" s="72"/>
      <c r="BC406" s="79"/>
      <c r="BD406" s="79"/>
      <c r="BE406" s="72"/>
      <c r="BF406" s="72"/>
      <c r="BG406" s="72"/>
      <c r="BH406" s="72"/>
      <c r="BI406" s="72"/>
      <c r="BJ406" s="72"/>
      <c r="BK406" s="72"/>
      <c r="BL406" s="72"/>
      <c r="BM406" s="72"/>
      <c r="BN406" s="72"/>
      <c r="BO406" s="72"/>
      <c r="BP406" s="72"/>
      <c r="BQ406" s="143"/>
      <c r="BR406" s="143"/>
      <c r="BS406" s="143"/>
      <c r="BT406" s="143"/>
    </row>
    <row r="407" spans="4:72"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  <c r="AA407" s="72"/>
      <c r="AB407" s="72"/>
      <c r="AC407" s="72"/>
      <c r="AD407" s="72"/>
      <c r="AE407" s="72"/>
      <c r="AF407" s="72"/>
      <c r="AG407" s="72"/>
      <c r="AH407" s="72"/>
      <c r="AI407" s="72"/>
      <c r="AJ407" s="72"/>
      <c r="AK407" s="72"/>
      <c r="AL407" s="72"/>
      <c r="AM407" s="72"/>
      <c r="AN407" s="72"/>
      <c r="AO407" s="72"/>
      <c r="AP407" s="72"/>
      <c r="AQ407" s="72"/>
      <c r="AR407" s="72"/>
      <c r="AS407" s="72"/>
      <c r="AT407" s="78"/>
      <c r="AU407" s="72"/>
      <c r="AV407" s="72"/>
      <c r="AW407" s="72"/>
      <c r="AX407" s="72"/>
      <c r="AY407" s="72"/>
      <c r="AZ407" s="72"/>
      <c r="BA407" s="72"/>
      <c r="BB407" s="72"/>
      <c r="BC407" s="79"/>
      <c r="BD407" s="79"/>
      <c r="BE407" s="72"/>
      <c r="BF407" s="72"/>
      <c r="BG407" s="72"/>
      <c r="BH407" s="72"/>
      <c r="BI407" s="72"/>
      <c r="BJ407" s="72"/>
      <c r="BK407" s="72"/>
      <c r="BL407" s="72"/>
      <c r="BM407" s="72"/>
      <c r="BN407" s="72"/>
      <c r="BO407" s="72"/>
      <c r="BP407" s="72"/>
      <c r="BQ407" s="143"/>
      <c r="BR407" s="143"/>
      <c r="BS407" s="143"/>
      <c r="BT407" s="143"/>
    </row>
    <row r="408" spans="4:72"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  <c r="AA408" s="72"/>
      <c r="AB408" s="72"/>
      <c r="AC408" s="72"/>
      <c r="AD408" s="72"/>
      <c r="AE408" s="72"/>
      <c r="AF408" s="72"/>
      <c r="AG408" s="72"/>
      <c r="AH408" s="72"/>
      <c r="AI408" s="72"/>
      <c r="AJ408" s="72"/>
      <c r="AK408" s="72"/>
      <c r="AL408" s="72"/>
      <c r="AM408" s="72"/>
      <c r="AN408" s="72"/>
      <c r="AO408" s="72"/>
      <c r="AP408" s="72"/>
      <c r="AQ408" s="72"/>
      <c r="AR408" s="72"/>
      <c r="AS408" s="72"/>
      <c r="AT408" s="78"/>
      <c r="AU408" s="72"/>
      <c r="AV408" s="72"/>
      <c r="AW408" s="72"/>
      <c r="AX408" s="72"/>
      <c r="AY408" s="72"/>
      <c r="AZ408" s="72"/>
      <c r="BA408" s="72"/>
      <c r="BB408" s="72"/>
      <c r="BC408" s="79"/>
      <c r="BD408" s="79"/>
      <c r="BE408" s="72"/>
      <c r="BF408" s="72"/>
      <c r="BG408" s="72"/>
      <c r="BH408" s="72"/>
      <c r="BI408" s="72"/>
      <c r="BJ408" s="72"/>
      <c r="BK408" s="72"/>
      <c r="BL408" s="72"/>
      <c r="BM408" s="72"/>
      <c r="BN408" s="72"/>
      <c r="BO408" s="72"/>
      <c r="BP408" s="72"/>
      <c r="BQ408" s="143"/>
      <c r="BR408" s="143"/>
      <c r="BS408" s="143"/>
      <c r="BT408" s="143"/>
    </row>
    <row r="409" spans="4:72"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  <c r="AA409" s="72"/>
      <c r="AB409" s="72"/>
      <c r="AC409" s="72"/>
      <c r="AD409" s="72"/>
      <c r="AE409" s="72"/>
      <c r="AF409" s="72"/>
      <c r="AG409" s="72"/>
      <c r="AH409" s="72"/>
      <c r="AI409" s="72"/>
      <c r="AJ409" s="72"/>
      <c r="AK409" s="72"/>
      <c r="AL409" s="72"/>
      <c r="AM409" s="72"/>
      <c r="AN409" s="72"/>
      <c r="AO409" s="72"/>
      <c r="AP409" s="72"/>
      <c r="AQ409" s="72"/>
      <c r="AR409" s="72"/>
      <c r="AS409" s="72"/>
      <c r="AT409" s="78"/>
      <c r="AU409" s="72"/>
      <c r="AV409" s="72"/>
      <c r="AW409" s="72"/>
      <c r="AX409" s="72"/>
      <c r="AY409" s="72"/>
      <c r="AZ409" s="72"/>
      <c r="BA409" s="72"/>
      <c r="BB409" s="72"/>
      <c r="BC409" s="79"/>
      <c r="BD409" s="79"/>
      <c r="BE409" s="72"/>
      <c r="BF409" s="72"/>
      <c r="BG409" s="72"/>
      <c r="BH409" s="72"/>
      <c r="BI409" s="72"/>
      <c r="BJ409" s="72"/>
      <c r="BK409" s="72"/>
      <c r="BL409" s="72"/>
      <c r="BM409" s="72"/>
      <c r="BN409" s="72"/>
      <c r="BO409" s="72"/>
      <c r="BP409" s="72"/>
      <c r="BQ409" s="143"/>
      <c r="BR409" s="143"/>
      <c r="BS409" s="143"/>
      <c r="BT409" s="143"/>
    </row>
    <row r="410" spans="4:72"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  <c r="AK410" s="80"/>
      <c r="AM410" s="72"/>
      <c r="AN410" s="72"/>
      <c r="AO410" s="72"/>
      <c r="AP410" s="72"/>
      <c r="AQ410" s="72"/>
      <c r="AR410" s="72"/>
      <c r="AS410" s="72"/>
      <c r="AT410" s="78"/>
      <c r="AU410" s="72"/>
      <c r="AV410" s="72"/>
      <c r="AW410" s="72"/>
      <c r="AX410" s="72"/>
      <c r="AY410" s="72"/>
      <c r="AZ410" s="72"/>
      <c r="BA410" s="72"/>
      <c r="BB410" s="72"/>
      <c r="BC410" s="79"/>
      <c r="BD410" s="79"/>
      <c r="BE410" s="72"/>
      <c r="BF410" s="72"/>
      <c r="BG410" s="72"/>
      <c r="BH410" s="72"/>
      <c r="BI410" s="72"/>
      <c r="BJ410" s="72"/>
      <c r="BK410" s="72"/>
      <c r="BL410" s="72"/>
      <c r="BM410" s="72"/>
      <c r="BN410" s="72"/>
      <c r="BO410" s="72"/>
      <c r="BP410" s="72"/>
      <c r="BQ410" s="143"/>
      <c r="BR410" s="143"/>
      <c r="BS410" s="143"/>
      <c r="BT410" s="143"/>
    </row>
    <row r="411" spans="4:72"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  <c r="AK411" s="80"/>
      <c r="AM411" s="72"/>
      <c r="AN411" s="72"/>
      <c r="AO411" s="72"/>
      <c r="AP411" s="72"/>
      <c r="AQ411" s="72"/>
      <c r="AR411" s="72"/>
      <c r="AS411" s="72"/>
      <c r="AT411" s="78"/>
      <c r="AU411" s="72"/>
      <c r="AV411" s="72"/>
      <c r="AW411" s="72"/>
      <c r="AX411" s="72"/>
      <c r="AY411" s="72"/>
      <c r="AZ411" s="72"/>
      <c r="BA411" s="72"/>
      <c r="BB411" s="72"/>
      <c r="BC411" s="79"/>
      <c r="BD411" s="79"/>
      <c r="BE411" s="72"/>
      <c r="BF411" s="72"/>
      <c r="BG411" s="72"/>
      <c r="BH411" s="72"/>
      <c r="BI411" s="72"/>
      <c r="BJ411" s="72"/>
      <c r="BK411" s="72"/>
      <c r="BL411" s="72"/>
      <c r="BM411" s="72"/>
      <c r="BN411" s="72"/>
      <c r="BO411" s="72"/>
      <c r="BP411" s="72"/>
      <c r="BQ411" s="143"/>
      <c r="BR411" s="143"/>
      <c r="BS411" s="143"/>
      <c r="BT411" s="143"/>
    </row>
    <row r="412" spans="4:72"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M412" s="72"/>
      <c r="AN412" s="72"/>
      <c r="AO412" s="72"/>
      <c r="AP412" s="72"/>
      <c r="AQ412" s="72"/>
      <c r="AR412" s="72"/>
      <c r="AS412" s="72"/>
      <c r="AT412" s="78"/>
      <c r="AU412" s="72"/>
      <c r="AV412" s="72"/>
      <c r="AW412" s="72"/>
      <c r="AX412" s="72"/>
      <c r="AY412" s="72"/>
      <c r="AZ412" s="72"/>
      <c r="BA412" s="72"/>
      <c r="BB412" s="72"/>
      <c r="BC412" s="79"/>
      <c r="BD412" s="79"/>
      <c r="BE412" s="72"/>
      <c r="BF412" s="72"/>
      <c r="BG412" s="72"/>
      <c r="BH412" s="72"/>
      <c r="BI412" s="72"/>
      <c r="BJ412" s="72"/>
      <c r="BK412" s="72"/>
      <c r="BL412" s="72"/>
      <c r="BM412" s="72"/>
      <c r="BN412" s="72"/>
      <c r="BO412" s="72"/>
      <c r="BP412" s="72"/>
      <c r="BQ412" s="143"/>
      <c r="BR412" s="143"/>
      <c r="BS412" s="143"/>
      <c r="BT412" s="143"/>
    </row>
    <row r="413" spans="4:72"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M413" s="72"/>
      <c r="AN413" s="72"/>
      <c r="AO413" s="72"/>
      <c r="AP413" s="72"/>
      <c r="AQ413" s="72"/>
      <c r="AR413" s="72"/>
      <c r="AS413" s="72"/>
      <c r="AT413" s="78"/>
      <c r="AU413" s="72"/>
      <c r="AV413" s="72"/>
      <c r="AW413" s="72"/>
      <c r="AX413" s="72"/>
      <c r="AY413" s="72"/>
      <c r="AZ413" s="72"/>
      <c r="BA413" s="72"/>
      <c r="BB413" s="72"/>
      <c r="BC413" s="79"/>
      <c r="BD413" s="79"/>
      <c r="BE413" s="72"/>
      <c r="BF413" s="72"/>
      <c r="BG413" s="72"/>
      <c r="BH413" s="72"/>
      <c r="BI413" s="72"/>
      <c r="BJ413" s="72"/>
      <c r="BK413" s="72"/>
      <c r="BL413" s="72"/>
      <c r="BM413" s="72"/>
      <c r="BN413" s="72"/>
      <c r="BO413" s="72"/>
      <c r="BP413" s="72"/>
      <c r="BQ413" s="143"/>
      <c r="BR413" s="143"/>
      <c r="BS413" s="143"/>
      <c r="BT413" s="143"/>
    </row>
    <row r="414" spans="4:72"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  <c r="AK414" s="80"/>
      <c r="AM414" s="72"/>
      <c r="AN414" s="72"/>
      <c r="AO414" s="72"/>
      <c r="AP414" s="72"/>
      <c r="AQ414" s="72"/>
      <c r="AR414" s="72"/>
      <c r="AS414" s="72"/>
      <c r="AT414" s="78"/>
      <c r="AU414" s="72"/>
      <c r="AV414" s="72"/>
      <c r="AW414" s="72"/>
      <c r="AX414" s="72"/>
      <c r="AY414" s="72"/>
      <c r="AZ414" s="72"/>
      <c r="BA414" s="72"/>
      <c r="BB414" s="72"/>
      <c r="BC414" s="79"/>
      <c r="BD414" s="79"/>
      <c r="BE414" s="72"/>
      <c r="BF414" s="72"/>
      <c r="BG414" s="72"/>
      <c r="BH414" s="72"/>
      <c r="BI414" s="72"/>
      <c r="BJ414" s="72"/>
      <c r="BK414" s="72"/>
      <c r="BL414" s="72"/>
      <c r="BM414" s="72"/>
      <c r="BN414" s="72"/>
      <c r="BO414" s="72"/>
      <c r="BP414" s="72"/>
      <c r="BQ414" s="143"/>
      <c r="BR414" s="143"/>
      <c r="BS414" s="143"/>
      <c r="BT414" s="143"/>
    </row>
    <row r="415" spans="4:72"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M415" s="72"/>
      <c r="AN415" s="72"/>
      <c r="AO415" s="72"/>
      <c r="AP415" s="72"/>
      <c r="AQ415" s="72"/>
      <c r="AR415" s="72"/>
      <c r="AS415" s="72"/>
      <c r="AT415" s="78"/>
      <c r="AU415" s="72"/>
      <c r="AV415" s="72"/>
      <c r="AW415" s="72"/>
      <c r="AX415" s="72"/>
      <c r="AY415" s="72"/>
      <c r="AZ415" s="72"/>
      <c r="BA415" s="72"/>
      <c r="BB415" s="72"/>
      <c r="BC415" s="79"/>
      <c r="BD415" s="79"/>
    </row>
    <row r="416" spans="4:72"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  <c r="AK416" s="80"/>
      <c r="AM416" s="72"/>
      <c r="AN416" s="72"/>
      <c r="AO416" s="72"/>
      <c r="AP416" s="72"/>
      <c r="AQ416" s="72"/>
      <c r="AR416" s="72"/>
      <c r="AS416" s="72"/>
      <c r="AT416" s="78"/>
      <c r="AU416" s="72"/>
      <c r="AV416" s="72"/>
      <c r="AW416" s="72"/>
      <c r="AX416" s="72"/>
      <c r="AY416" s="72"/>
      <c r="AZ416" s="72"/>
      <c r="BA416" s="72"/>
      <c r="BB416" s="72"/>
      <c r="BC416" s="79"/>
      <c r="BD416" s="79"/>
    </row>
    <row r="419" spans="2:7">
      <c r="B419" s="72"/>
      <c r="C419" s="72"/>
      <c r="D419" s="72"/>
      <c r="E419" s="72"/>
      <c r="F419" s="72"/>
      <c r="G419" s="72"/>
    </row>
    <row r="420" spans="2:7">
      <c r="B420" s="72"/>
      <c r="C420" s="72"/>
      <c r="D420" s="72"/>
      <c r="E420" s="72"/>
      <c r="F420" s="72"/>
      <c r="G420" s="72"/>
    </row>
    <row r="421" spans="2:7">
      <c r="B421" s="72"/>
      <c r="C421" s="72"/>
      <c r="D421" s="72"/>
      <c r="E421" s="72"/>
      <c r="F421" s="72"/>
      <c r="G421" s="72"/>
    </row>
  </sheetData>
  <pageMargins left="0.05" right="0.05" top="1" bottom="1" header="0.5" footer="0.5"/>
  <pageSetup scale="69" orientation="landscape" r:id="rId1"/>
  <headerFooter alignWithMargins="0">
    <oddHeader>&amp;LDan Burgess&amp;CKnowledge Response Center Solution - Facilities&amp;RSoftware for Building service &amp; maintenance</oddHeader>
    <oddFooter>&amp;C&amp;F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1">
    <pageSetUpPr fitToPage="1"/>
  </sheetPr>
  <dimension ref="A1:CF421"/>
  <sheetViews>
    <sheetView zoomScale="50" zoomScaleNormal="50" workbookViewId="0">
      <pane xSplit="1" ySplit="27" topLeftCell="B28" activePane="bottomRight" state="frozen"/>
      <selection pane="topRight" activeCell="B1" sqref="B1"/>
      <selection pane="bottomLeft" activeCell="A28" sqref="A28"/>
      <selection pane="bottomRight" activeCell="D3" sqref="D3"/>
    </sheetView>
  </sheetViews>
  <sheetFormatPr defaultColWidth="14.88671875" defaultRowHeight="15.6"/>
  <cols>
    <col min="1" max="1" width="14.88671875" style="76" customWidth="1"/>
    <col min="2" max="12" width="16.44140625" style="76" customWidth="1"/>
    <col min="13" max="13" width="19.44140625" style="76" customWidth="1"/>
    <col min="14" max="14" width="16.44140625" style="76" customWidth="1"/>
    <col min="15" max="15" width="17.88671875" style="76" customWidth="1"/>
    <col min="16" max="17" width="14.88671875" style="76" customWidth="1"/>
    <col min="18" max="18" width="16.5546875" style="76" customWidth="1"/>
    <col min="19" max="19" width="18" style="76" bestFit="1" customWidth="1"/>
    <col min="20" max="20" width="16.44140625" style="76" customWidth="1"/>
    <col min="21" max="21" width="13.6640625" style="78" customWidth="1"/>
    <col min="22" max="22" width="18" style="76" bestFit="1" customWidth="1"/>
    <col min="23" max="27" width="14.88671875" style="76" customWidth="1"/>
    <col min="28" max="28" width="19" style="76" customWidth="1"/>
    <col min="29" max="29" width="14.88671875" style="76" customWidth="1"/>
    <col min="30" max="30" width="19" style="76" customWidth="1"/>
    <col min="31" max="31" width="17.33203125" style="76" customWidth="1"/>
    <col min="32" max="32" width="16.33203125" style="76" customWidth="1"/>
    <col min="33" max="33" width="17.44140625" style="76" customWidth="1"/>
    <col min="34" max="34" width="19.88671875" style="76" customWidth="1"/>
    <col min="35" max="35" width="16.5546875" style="76" customWidth="1"/>
    <col min="36" max="36" width="18.88671875" style="76" customWidth="1"/>
    <col min="37" max="37" width="14.88671875" style="76" customWidth="1"/>
    <col min="38" max="40" width="17.6640625" style="76" customWidth="1"/>
    <col min="41" max="41" width="14.88671875" style="76" customWidth="1"/>
    <col min="42" max="42" width="8.5546875" style="79" customWidth="1"/>
    <col min="43" max="43" width="9.88671875" style="79" customWidth="1"/>
    <col min="44" max="45" width="14.88671875" style="76" customWidth="1"/>
    <col min="46" max="46" width="18.88671875" style="76" customWidth="1"/>
    <col min="47" max="47" width="3.44140625" style="76" customWidth="1"/>
    <col min="48" max="50" width="14.88671875" style="76" customWidth="1"/>
    <col min="51" max="53" width="16.33203125" style="76" customWidth="1"/>
    <col min="54" max="16384" width="14.88671875" style="76"/>
  </cols>
  <sheetData>
    <row r="1" spans="1:61" ht="18">
      <c r="A1" s="71" t="s">
        <v>228</v>
      </c>
      <c r="B1" s="72"/>
      <c r="C1" s="72"/>
      <c r="D1" s="73">
        <v>2.6499999999999999E-2</v>
      </c>
      <c r="E1" s="72"/>
      <c r="F1" s="72"/>
      <c r="G1" s="74"/>
      <c r="H1" s="72"/>
      <c r="I1" s="71" t="s">
        <v>229</v>
      </c>
      <c r="J1" s="72"/>
      <c r="K1" s="72"/>
      <c r="L1" s="175">
        <v>0.4909</v>
      </c>
      <c r="M1" s="175">
        <v>5.7459999999999997E-2</v>
      </c>
      <c r="N1" s="75">
        <f>ROUND(L1*M1,4)</f>
        <v>2.8199999999999999E-2</v>
      </c>
      <c r="O1" s="75">
        <f>N1*(1-D2)</f>
        <v>2.2277999999999999E-2</v>
      </c>
      <c r="P1" s="72"/>
      <c r="Q1" s="72" t="s">
        <v>230</v>
      </c>
      <c r="R1" s="72"/>
      <c r="T1" s="77">
        <v>1</v>
      </c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72"/>
      <c r="BC1" s="72"/>
      <c r="BD1" s="72"/>
      <c r="BE1" s="72"/>
      <c r="BF1" s="72"/>
      <c r="BG1" s="72"/>
      <c r="BH1" s="80"/>
      <c r="BI1" s="80"/>
    </row>
    <row r="2" spans="1:61" ht="18">
      <c r="A2" s="71" t="s">
        <v>231</v>
      </c>
      <c r="B2" s="72"/>
      <c r="C2" s="72"/>
      <c r="D2" s="79">
        <v>0.21</v>
      </c>
      <c r="E2" s="72"/>
      <c r="F2" s="72"/>
      <c r="G2" s="74"/>
      <c r="H2" s="72"/>
      <c r="I2" s="71" t="s">
        <v>232</v>
      </c>
      <c r="J2" s="72"/>
      <c r="K2" s="72"/>
      <c r="L2" s="175">
        <v>1.8850000000000002E-2</v>
      </c>
      <c r="M2" s="175">
        <v>2.1190000000000001E-2</v>
      </c>
      <c r="N2" s="75">
        <f>ROUND(L2*M2,4)</f>
        <v>4.0000000000000002E-4</v>
      </c>
      <c r="O2" s="75">
        <f>N2</f>
        <v>4.0000000000000002E-4</v>
      </c>
      <c r="P2" s="72"/>
      <c r="Q2" s="72" t="s">
        <v>233</v>
      </c>
      <c r="R2" s="72"/>
      <c r="T2" s="176">
        <v>5.2659999999999998E-3</v>
      </c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72"/>
      <c r="BC2" s="72"/>
      <c r="BD2" s="72"/>
      <c r="BE2" s="72"/>
      <c r="BF2" s="72"/>
      <c r="BG2" s="72"/>
      <c r="BH2" s="80"/>
      <c r="BI2" s="80"/>
    </row>
    <row r="3" spans="1:61" ht="18">
      <c r="A3" s="71" t="s">
        <v>234</v>
      </c>
      <c r="B3" s="72"/>
      <c r="C3" s="72"/>
      <c r="D3" s="79">
        <f>+O4</f>
        <v>6.9278000000000006E-2</v>
      </c>
      <c r="E3" s="72"/>
      <c r="F3" s="72"/>
      <c r="G3" s="74"/>
      <c r="H3" s="72"/>
      <c r="I3" s="71" t="s">
        <v>235</v>
      </c>
      <c r="J3" s="72"/>
      <c r="K3" s="72"/>
      <c r="L3" s="175">
        <v>0.49024999999999996</v>
      </c>
      <c r="M3" s="175">
        <v>9.5000000000000001E-2</v>
      </c>
      <c r="N3" s="75">
        <f>ROUND(L3*M3,4)</f>
        <v>4.6600000000000003E-2</v>
      </c>
      <c r="O3" s="75">
        <f>N3</f>
        <v>4.6600000000000003E-2</v>
      </c>
      <c r="P3" s="72"/>
      <c r="Q3" s="72" t="s">
        <v>236</v>
      </c>
      <c r="R3" s="72"/>
      <c r="T3" s="176">
        <v>2.09625E-3</v>
      </c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R3" s="80"/>
      <c r="AS3" s="80"/>
      <c r="AT3" s="80"/>
      <c r="AU3" s="80"/>
      <c r="AV3" s="80"/>
      <c r="AW3" s="80"/>
      <c r="AX3" s="80"/>
      <c r="AY3" s="80"/>
      <c r="AZ3" s="80"/>
      <c r="BA3" s="80"/>
    </row>
    <row r="4" spans="1:61">
      <c r="A4" s="71" t="s">
        <v>237</v>
      </c>
      <c r="B4" s="72"/>
      <c r="C4" s="72"/>
      <c r="D4" s="82">
        <v>3</v>
      </c>
      <c r="E4" s="71" t="s">
        <v>238</v>
      </c>
      <c r="F4" s="72"/>
      <c r="G4" s="72"/>
      <c r="H4" s="72"/>
      <c r="I4" s="72"/>
      <c r="J4" s="72"/>
      <c r="K4" s="72"/>
      <c r="L4" s="83"/>
      <c r="M4" s="83"/>
      <c r="N4" s="75">
        <f>SUM(N1:N3)</f>
        <v>7.5200000000000003E-2</v>
      </c>
      <c r="O4" s="75">
        <f>SUM(O1:O3)</f>
        <v>6.9278000000000006E-2</v>
      </c>
      <c r="P4" s="72"/>
      <c r="Q4" s="72" t="s">
        <v>239</v>
      </c>
      <c r="R4" s="72"/>
      <c r="T4" s="176">
        <v>2.5021750000000002E-2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R4" s="80"/>
      <c r="AS4" s="80"/>
      <c r="AT4" s="80"/>
      <c r="AU4" s="80"/>
      <c r="AV4" s="80"/>
      <c r="AW4" s="80"/>
      <c r="AX4" s="80"/>
      <c r="AY4" s="80"/>
      <c r="AZ4" s="80"/>
      <c r="BA4" s="80"/>
    </row>
    <row r="5" spans="1:61">
      <c r="A5" s="72"/>
      <c r="B5" s="72"/>
      <c r="C5" s="72"/>
      <c r="D5" s="72"/>
      <c r="E5" s="71" t="s">
        <v>240</v>
      </c>
      <c r="F5" s="72"/>
      <c r="G5" s="72"/>
      <c r="H5" s="72"/>
      <c r="I5" s="71"/>
      <c r="J5" s="72"/>
      <c r="K5" s="72"/>
      <c r="M5" s="72"/>
      <c r="N5" s="72"/>
      <c r="O5" s="72"/>
      <c r="P5" s="72"/>
      <c r="Q5" s="72" t="s">
        <v>241</v>
      </c>
      <c r="R5" s="72"/>
      <c r="T5" s="81">
        <v>0</v>
      </c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R5" s="80"/>
      <c r="AS5" s="80"/>
      <c r="AT5" s="80"/>
      <c r="AU5" s="80"/>
      <c r="AV5" s="80"/>
      <c r="AW5" s="80"/>
      <c r="AX5" s="80"/>
      <c r="AY5" s="80"/>
      <c r="AZ5" s="80"/>
      <c r="BA5" s="80"/>
    </row>
    <row r="6" spans="1:61" ht="16.2" thickBot="1">
      <c r="A6" s="72"/>
      <c r="B6" s="72"/>
      <c r="C6" s="72"/>
      <c r="D6" s="72"/>
      <c r="E6" s="71" t="s">
        <v>242</v>
      </c>
      <c r="F6" s="72"/>
      <c r="G6" s="72"/>
      <c r="H6" s="72"/>
      <c r="I6" s="71"/>
      <c r="J6" s="72"/>
      <c r="K6" s="72"/>
      <c r="M6" s="72"/>
      <c r="N6" s="72"/>
      <c r="O6" s="72"/>
      <c r="P6" s="72"/>
      <c r="Q6" s="76" t="s">
        <v>243</v>
      </c>
      <c r="T6" s="81">
        <v>3.1975397999999997E-4</v>
      </c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R6" s="80"/>
      <c r="AS6" s="80"/>
      <c r="AT6" s="80"/>
      <c r="AU6" s="80"/>
      <c r="AV6" s="80"/>
      <c r="AW6" s="80"/>
      <c r="AX6" s="80"/>
      <c r="AY6" s="80"/>
      <c r="AZ6" s="80"/>
      <c r="BA6" s="80"/>
    </row>
    <row r="7" spans="1:61" ht="16.2" thickTop="1">
      <c r="A7" s="72"/>
      <c r="B7" s="72"/>
      <c r="C7" s="72"/>
      <c r="D7" s="72"/>
      <c r="E7" s="71" t="s">
        <v>244</v>
      </c>
      <c r="F7" s="72"/>
      <c r="G7" s="72"/>
      <c r="H7" s="72"/>
      <c r="I7" s="72"/>
      <c r="J7" s="72"/>
      <c r="K7" s="72"/>
      <c r="L7" s="72"/>
      <c r="M7" s="72"/>
      <c r="N7" s="84" t="s">
        <v>245</v>
      </c>
      <c r="O7" s="85"/>
      <c r="P7" s="86"/>
      <c r="T7" s="87" t="s">
        <v>246</v>
      </c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R7" s="80"/>
      <c r="AS7" s="80"/>
      <c r="AT7" s="80"/>
      <c r="AU7" s="80"/>
      <c r="AV7" s="80"/>
      <c r="AW7" s="80"/>
      <c r="AX7" s="80"/>
      <c r="AY7" s="80"/>
      <c r="AZ7" s="80"/>
      <c r="BA7" s="80"/>
    </row>
    <row r="8" spans="1:61" ht="16.2" thickBot="1">
      <c r="A8" s="72"/>
      <c r="B8" s="72"/>
      <c r="C8" s="72"/>
      <c r="D8" s="72"/>
      <c r="E8" s="71" t="s">
        <v>247</v>
      </c>
      <c r="F8" s="72"/>
      <c r="G8" s="72"/>
      <c r="H8" s="72"/>
      <c r="I8" s="71" t="s">
        <v>248</v>
      </c>
      <c r="J8" s="72"/>
      <c r="K8" s="72"/>
      <c r="L8" s="72">
        <f>T24</f>
        <v>26077423.352118302</v>
      </c>
      <c r="M8" s="72"/>
      <c r="N8" s="88">
        <f>L8</f>
        <v>26077423.352118302</v>
      </c>
      <c r="O8" s="89" t="s">
        <v>249</v>
      </c>
      <c r="P8" s="90"/>
      <c r="Q8" s="72" t="s">
        <v>250</v>
      </c>
      <c r="R8" s="72"/>
      <c r="T8" s="77">
        <f>SUM(T2:T6)</f>
        <v>3.270375398E-2</v>
      </c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R8" s="80"/>
      <c r="AS8" s="80"/>
      <c r="AT8" s="80"/>
      <c r="AU8" s="80"/>
      <c r="AV8" s="80"/>
      <c r="AW8" s="80"/>
      <c r="AX8" s="80"/>
      <c r="AY8" s="80"/>
      <c r="AZ8" s="80"/>
      <c r="BA8" s="80"/>
    </row>
    <row r="9" spans="1:61" ht="18.600000000000001" thickBot="1">
      <c r="A9" s="71" t="s">
        <v>251</v>
      </c>
      <c r="B9" s="72"/>
      <c r="C9" s="72"/>
      <c r="D9" s="91">
        <v>10</v>
      </c>
      <c r="E9" s="72"/>
      <c r="F9" s="72"/>
      <c r="G9" s="72"/>
      <c r="H9" s="72"/>
      <c r="I9" s="71" t="s">
        <v>252</v>
      </c>
      <c r="J9" s="72"/>
      <c r="K9" s="72"/>
      <c r="L9" s="79">
        <f>D3</f>
        <v>6.9278000000000006E-2</v>
      </c>
      <c r="M9" s="72"/>
      <c r="N9" s="88">
        <f>V20</f>
        <v>0</v>
      </c>
      <c r="O9" s="89" t="s">
        <v>253</v>
      </c>
      <c r="P9" s="90"/>
      <c r="T9" s="87" t="s">
        <v>246</v>
      </c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R9" s="80"/>
      <c r="AS9" s="80"/>
      <c r="AT9" s="80"/>
      <c r="AU9" s="80"/>
      <c r="AV9" s="80"/>
      <c r="AW9" s="80"/>
      <c r="AX9" s="80"/>
      <c r="AY9" s="80"/>
      <c r="AZ9" s="80"/>
      <c r="BA9" s="80"/>
    </row>
    <row r="10" spans="1:61" ht="21.6" thickBot="1">
      <c r="A10" s="71" t="s">
        <v>254</v>
      </c>
      <c r="B10" s="72"/>
      <c r="C10" s="72"/>
      <c r="D10" s="79">
        <v>0.01</v>
      </c>
      <c r="E10" s="72"/>
      <c r="F10" s="72"/>
      <c r="G10" s="72"/>
      <c r="H10" s="72"/>
      <c r="I10" s="71" t="s">
        <v>255</v>
      </c>
      <c r="J10" s="72"/>
      <c r="K10" s="72"/>
      <c r="L10" s="92">
        <v>10</v>
      </c>
      <c r="M10" s="72"/>
      <c r="N10" s="93" t="e">
        <f>IRR($AI$28:$AI$102,0.059065190478108)</f>
        <v>#NUM!</v>
      </c>
      <c r="O10" s="94" t="s">
        <v>256</v>
      </c>
      <c r="P10" s="95"/>
      <c r="Q10" s="72" t="s">
        <v>257</v>
      </c>
      <c r="R10" s="72"/>
      <c r="T10" s="77">
        <f>T1-T8</f>
        <v>0.96729624601999997</v>
      </c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R10" s="80"/>
      <c r="AS10" s="80"/>
      <c r="AT10" s="80"/>
      <c r="AU10" s="80"/>
      <c r="AV10" s="80"/>
      <c r="AW10" s="80"/>
      <c r="AX10" s="80"/>
      <c r="AY10" s="80"/>
      <c r="AZ10" s="80"/>
      <c r="BA10" s="80"/>
    </row>
    <row r="11" spans="1:61">
      <c r="A11" s="71" t="s">
        <v>258</v>
      </c>
      <c r="B11" s="72"/>
      <c r="C11" s="72"/>
      <c r="D11" s="96">
        <v>0.03</v>
      </c>
      <c r="I11" s="71" t="s">
        <v>259</v>
      </c>
      <c r="J11" s="72"/>
      <c r="K11" s="72"/>
      <c r="L11" s="72">
        <f>PMT($L$9,$L$10,-$L$8)</f>
        <v>3700456.7187036984</v>
      </c>
      <c r="M11" s="72"/>
      <c r="N11" s="72"/>
      <c r="O11" s="72"/>
      <c r="P11" s="72"/>
      <c r="Q11" s="72" t="s">
        <v>260</v>
      </c>
      <c r="R11" s="72"/>
      <c r="T11" s="77">
        <v>0</v>
      </c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R11" s="80"/>
      <c r="AS11" s="80"/>
      <c r="AT11" s="80"/>
      <c r="AU11" s="80"/>
      <c r="AV11" s="80"/>
      <c r="AW11" s="80"/>
      <c r="AX11" s="80"/>
      <c r="AY11" s="80"/>
      <c r="AZ11" s="80"/>
      <c r="BA11" s="80"/>
    </row>
    <row r="12" spans="1:61" ht="16.2" thickBot="1">
      <c r="A12" s="72"/>
      <c r="B12" s="72"/>
      <c r="C12" s="72"/>
      <c r="D12" s="72"/>
      <c r="I12" s="72"/>
      <c r="J12" s="72"/>
      <c r="K12" s="72"/>
      <c r="L12" s="72"/>
      <c r="M12" s="72"/>
      <c r="N12" s="72"/>
      <c r="O12" s="72"/>
      <c r="P12" s="72"/>
      <c r="T12" s="87" t="s">
        <v>246</v>
      </c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R12" s="80"/>
      <c r="AS12" s="80"/>
      <c r="AT12" s="80"/>
      <c r="AU12" s="80"/>
      <c r="AV12" s="80"/>
      <c r="AW12" s="80"/>
      <c r="AX12" s="80"/>
      <c r="AY12" s="80"/>
      <c r="AZ12" s="80"/>
      <c r="BA12" s="80"/>
    </row>
    <row r="13" spans="1:61" ht="16.2" thickBot="1">
      <c r="A13" s="97"/>
      <c r="B13" s="98" t="s">
        <v>173</v>
      </c>
      <c r="C13" s="98" t="s">
        <v>261</v>
      </c>
      <c r="D13" s="98" t="s">
        <v>262</v>
      </c>
      <c r="E13" s="99"/>
      <c r="I13" s="72"/>
      <c r="J13" s="72"/>
      <c r="K13" s="72"/>
      <c r="L13" s="72"/>
      <c r="M13" s="72"/>
      <c r="N13" s="72"/>
      <c r="O13" s="72"/>
      <c r="P13" s="72"/>
      <c r="Q13" s="72" t="s">
        <v>263</v>
      </c>
      <c r="R13" s="72"/>
      <c r="T13" s="77">
        <f>T10-T11</f>
        <v>0.96729624601999997</v>
      </c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R13" s="80"/>
      <c r="AS13" s="80"/>
      <c r="AT13" s="80"/>
      <c r="AU13" s="80"/>
      <c r="AV13" s="80"/>
      <c r="AW13" s="80"/>
      <c r="AX13" s="80"/>
      <c r="AY13" s="80"/>
      <c r="AZ13" s="80"/>
      <c r="BA13" s="80"/>
    </row>
    <row r="14" spans="1:61">
      <c r="A14" s="100" t="s">
        <v>264</v>
      </c>
      <c r="B14" s="101">
        <v>0.35</v>
      </c>
      <c r="C14" s="101">
        <v>0</v>
      </c>
      <c r="D14" s="101">
        <v>0.65</v>
      </c>
      <c r="E14" s="102">
        <f>SUM(B14:D14)</f>
        <v>1</v>
      </c>
      <c r="F14" s="72"/>
      <c r="G14" s="72"/>
      <c r="H14" s="72"/>
      <c r="I14" s="72"/>
      <c r="J14" s="72"/>
      <c r="K14" s="72" t="s">
        <v>265</v>
      </c>
      <c r="L14" s="72">
        <f>PMT(L9,L10,-L15)</f>
        <v>537290.776211377</v>
      </c>
      <c r="M14" s="72"/>
      <c r="N14" s="103"/>
      <c r="O14" s="104"/>
      <c r="P14" s="105"/>
      <c r="Q14" s="72" t="s">
        <v>266</v>
      </c>
      <c r="R14" s="72"/>
      <c r="T14" s="77">
        <f>T13*D2</f>
        <v>0.20313221166419998</v>
      </c>
      <c r="V14" s="106" t="s">
        <v>267</v>
      </c>
      <c r="W14" s="106" t="s">
        <v>268</v>
      </c>
      <c r="X14" s="106" t="s">
        <v>269</v>
      </c>
      <c r="Y14" s="106" t="s">
        <v>270</v>
      </c>
      <c r="Z14" s="106" t="s">
        <v>271</v>
      </c>
      <c r="AA14" s="106" t="s">
        <v>272</v>
      </c>
      <c r="AB14" s="106" t="s">
        <v>273</v>
      </c>
      <c r="AC14" s="106" t="s">
        <v>274</v>
      </c>
      <c r="AD14" s="106" t="s">
        <v>275</v>
      </c>
      <c r="AE14" s="106" t="s">
        <v>276</v>
      </c>
      <c r="AF14" s="106" t="s">
        <v>277</v>
      </c>
      <c r="AG14" s="106" t="s">
        <v>278</v>
      </c>
      <c r="AH14" s="106" t="s">
        <v>279</v>
      </c>
      <c r="AI14" s="72"/>
      <c r="AJ14" s="72"/>
      <c r="AK14" s="72"/>
      <c r="AL14" s="72"/>
      <c r="AM14" s="72"/>
      <c r="AN14" s="72"/>
      <c r="AO14" s="72"/>
      <c r="AR14" s="80"/>
      <c r="AS14" s="80"/>
      <c r="AT14" s="80"/>
      <c r="AU14" s="80"/>
      <c r="AV14" s="80"/>
      <c r="AW14" s="80"/>
      <c r="AX14" s="80"/>
      <c r="AY14" s="80"/>
      <c r="AZ14" s="80"/>
      <c r="BA14" s="80"/>
    </row>
    <row r="15" spans="1:61" ht="16.2" thickBot="1">
      <c r="A15" s="107" t="s">
        <v>280</v>
      </c>
      <c r="B15" s="108">
        <v>0</v>
      </c>
      <c r="C15" s="108">
        <v>0</v>
      </c>
      <c r="D15" s="108">
        <v>0</v>
      </c>
      <c r="E15" s="109">
        <f>SUM(B15:D15)</f>
        <v>0</v>
      </c>
      <c r="F15" s="72"/>
      <c r="G15" s="72"/>
      <c r="H15" s="72"/>
      <c r="I15" s="72"/>
      <c r="J15" s="72"/>
      <c r="K15" s="72" t="s">
        <v>281</v>
      </c>
      <c r="L15" s="72">
        <f>NPV(L9,$M$28:$M$103)</f>
        <v>3786332.36368741</v>
      </c>
      <c r="M15" s="72"/>
      <c r="N15" s="110"/>
      <c r="O15" s="111"/>
      <c r="P15" s="112"/>
      <c r="Q15" s="72"/>
      <c r="R15" s="72"/>
      <c r="T15" s="87" t="s">
        <v>246</v>
      </c>
      <c r="V15" s="72" t="s">
        <v>282</v>
      </c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R15" s="80"/>
      <c r="AS15" s="80"/>
      <c r="AT15" s="80"/>
      <c r="AU15" s="80"/>
      <c r="AV15" s="80"/>
      <c r="AW15" s="80"/>
      <c r="AX15" s="80"/>
      <c r="AY15" s="80"/>
      <c r="AZ15" s="80"/>
      <c r="BA15" s="80"/>
    </row>
    <row r="16" spans="1:61" ht="21.6" thickBot="1">
      <c r="A16" s="113"/>
      <c r="B16" s="114">
        <f>SUM(B14:B15)</f>
        <v>0.35</v>
      </c>
      <c r="C16" s="114">
        <f t="shared" ref="C16:E16" si="0">SUM(C14:C15)</f>
        <v>0</v>
      </c>
      <c r="D16" s="114">
        <f t="shared" si="0"/>
        <v>0.65</v>
      </c>
      <c r="E16" s="115">
        <f t="shared" si="0"/>
        <v>1</v>
      </c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 t="s">
        <v>283</v>
      </c>
      <c r="R16" s="72"/>
      <c r="T16" s="77">
        <f>T13-T14</f>
        <v>0.76416403435580005</v>
      </c>
      <c r="V16" s="116">
        <f>NPV(O4,$V$29:$V$103)+V28</f>
        <v>0</v>
      </c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R16" s="80"/>
      <c r="AS16" s="80"/>
      <c r="AT16" s="80"/>
      <c r="AU16" s="80"/>
      <c r="AV16" s="80"/>
      <c r="AW16" s="80"/>
      <c r="AX16" s="80"/>
      <c r="AY16" s="80"/>
      <c r="AZ16" s="80"/>
      <c r="BA16" s="80"/>
    </row>
    <row r="17" spans="1:53" ht="16.2" thickBot="1">
      <c r="A17" s="71" t="s">
        <v>284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V17" s="72" t="s">
        <v>285</v>
      </c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R17" s="80"/>
      <c r="AS17" s="80"/>
      <c r="AT17" s="80"/>
      <c r="AU17" s="80"/>
      <c r="AV17" s="80"/>
      <c r="AW17" s="80"/>
      <c r="AX17" s="80"/>
      <c r="AY17" s="80"/>
      <c r="AZ17" s="80"/>
      <c r="BA17" s="80"/>
    </row>
    <row r="18" spans="1:53" ht="21.6" thickBot="1">
      <c r="A18" s="72"/>
      <c r="B18" s="71" t="s">
        <v>286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V18" s="117">
        <f>L10</f>
        <v>10</v>
      </c>
      <c r="W18" s="72"/>
      <c r="X18" s="72"/>
      <c r="Y18" s="72"/>
      <c r="Z18" s="72"/>
      <c r="AA18" s="72"/>
      <c r="AB18" s="72"/>
      <c r="AC18" s="72"/>
      <c r="AD18" s="118" t="s">
        <v>287</v>
      </c>
      <c r="AE18" s="119"/>
      <c r="AF18" s="119"/>
      <c r="AG18" s="120">
        <f>NPV(O4,20,AG28:AG28)</f>
        <v>-3868565.0869660359</v>
      </c>
      <c r="AH18" s="72"/>
      <c r="AI18" s="72"/>
      <c r="AJ18" s="72"/>
      <c r="AK18" s="72"/>
      <c r="AL18" s="72"/>
      <c r="AM18" s="72"/>
      <c r="AN18" s="72"/>
      <c r="AO18" s="72"/>
      <c r="AR18" s="80"/>
      <c r="AS18" s="80"/>
      <c r="AT18" s="80"/>
      <c r="AU18" s="80"/>
      <c r="AV18" s="80"/>
      <c r="AW18" s="80"/>
      <c r="AX18" s="80"/>
      <c r="AY18" s="80"/>
      <c r="AZ18" s="80"/>
      <c r="BA18" s="80"/>
    </row>
    <row r="19" spans="1:53">
      <c r="A19" s="72"/>
      <c r="B19" s="71" t="s">
        <v>288</v>
      </c>
      <c r="C19" s="72"/>
      <c r="D19" s="121" t="s">
        <v>289</v>
      </c>
      <c r="E19" s="121" t="s">
        <v>290</v>
      </c>
      <c r="F19" s="121"/>
      <c r="G19" s="121" t="s">
        <v>291</v>
      </c>
      <c r="H19" s="121"/>
      <c r="I19" s="121" t="s">
        <v>289</v>
      </c>
      <c r="J19" s="121"/>
      <c r="K19" s="121" t="s">
        <v>292</v>
      </c>
      <c r="L19" s="121"/>
      <c r="M19" s="121"/>
      <c r="N19" s="121"/>
      <c r="O19" s="122"/>
      <c r="P19" s="121" t="s">
        <v>293</v>
      </c>
      <c r="Q19" s="121" t="s">
        <v>294</v>
      </c>
      <c r="R19" s="121" t="s">
        <v>295</v>
      </c>
      <c r="S19" s="121" t="s">
        <v>128</v>
      </c>
      <c r="T19" s="121" t="s">
        <v>296</v>
      </c>
      <c r="U19" s="123" t="s">
        <v>297</v>
      </c>
      <c r="V19" s="72" t="s">
        <v>298</v>
      </c>
      <c r="W19" s="72"/>
      <c r="X19" s="72"/>
      <c r="Y19" s="72"/>
      <c r="Z19" s="72"/>
      <c r="AA19" s="72"/>
      <c r="AB19" s="72"/>
      <c r="AC19" s="72"/>
      <c r="AD19" s="124"/>
      <c r="AE19" s="125" t="s">
        <v>252</v>
      </c>
      <c r="AF19" s="89"/>
      <c r="AG19" s="126">
        <f>O4</f>
        <v>6.9278000000000006E-2</v>
      </c>
      <c r="AI19" s="72"/>
      <c r="AJ19" s="72"/>
      <c r="AK19" s="72"/>
      <c r="AL19" s="71" t="s">
        <v>299</v>
      </c>
      <c r="AM19" s="72"/>
      <c r="AN19" s="72"/>
      <c r="AO19" s="72"/>
      <c r="AR19" s="80"/>
      <c r="AS19" s="80"/>
      <c r="AT19" s="80"/>
      <c r="AU19" s="80"/>
      <c r="AV19" s="80"/>
      <c r="AW19" s="80"/>
      <c r="AX19" s="80"/>
      <c r="AY19" s="80"/>
      <c r="AZ19" s="80"/>
      <c r="BA19" s="80"/>
    </row>
    <row r="20" spans="1:53">
      <c r="A20" s="72"/>
      <c r="B20" s="121" t="s">
        <v>300</v>
      </c>
      <c r="C20" s="121" t="s">
        <v>301</v>
      </c>
      <c r="D20" s="121" t="s">
        <v>183</v>
      </c>
      <c r="E20" s="121" t="s">
        <v>301</v>
      </c>
      <c r="F20" s="121" t="s">
        <v>300</v>
      </c>
      <c r="G20" s="121" t="s">
        <v>302</v>
      </c>
      <c r="H20" s="121" t="s">
        <v>303</v>
      </c>
      <c r="I20" s="121" t="s">
        <v>183</v>
      </c>
      <c r="J20" s="121" t="s">
        <v>301</v>
      </c>
      <c r="K20" s="121" t="s">
        <v>289</v>
      </c>
      <c r="L20" s="121" t="s">
        <v>304</v>
      </c>
      <c r="M20" s="127" t="s">
        <v>305</v>
      </c>
      <c r="N20" s="121" t="s">
        <v>306</v>
      </c>
      <c r="O20" s="121" t="s">
        <v>307</v>
      </c>
      <c r="P20" s="121" t="s">
        <v>308</v>
      </c>
      <c r="Q20" s="121" t="s">
        <v>309</v>
      </c>
      <c r="R20" s="121" t="s">
        <v>309</v>
      </c>
      <c r="S20" s="121" t="s">
        <v>310</v>
      </c>
      <c r="T20" s="121" t="s">
        <v>310</v>
      </c>
      <c r="U20" s="123" t="s">
        <v>311</v>
      </c>
      <c r="V20" s="78">
        <f>PMT(L9,V18,-V16)</f>
        <v>0</v>
      </c>
      <c r="W20" s="72"/>
      <c r="X20" s="72"/>
      <c r="Y20" s="72"/>
      <c r="Z20" s="72"/>
      <c r="AA20" s="72"/>
      <c r="AB20" s="72"/>
      <c r="AC20" s="72"/>
      <c r="AD20" s="124"/>
      <c r="AE20" s="125" t="s">
        <v>255</v>
      </c>
      <c r="AF20" s="89"/>
      <c r="AG20" s="128">
        <v>50</v>
      </c>
      <c r="AH20" s="129" t="s">
        <v>312</v>
      </c>
      <c r="AI20" s="72"/>
      <c r="AJ20" s="72"/>
      <c r="AK20" s="72"/>
      <c r="AL20" s="71" t="s">
        <v>313</v>
      </c>
      <c r="AM20" s="72"/>
      <c r="AN20" s="121" t="s">
        <v>314</v>
      </c>
      <c r="AO20" s="72"/>
      <c r="AR20" s="80"/>
      <c r="AS20" s="80"/>
      <c r="AT20" s="80"/>
      <c r="AU20" s="80"/>
      <c r="AV20" s="80"/>
      <c r="AW20" s="80"/>
      <c r="AX20" s="80"/>
      <c r="AY20" s="80"/>
      <c r="AZ20" s="80"/>
      <c r="BA20" s="80"/>
    </row>
    <row r="21" spans="1:53">
      <c r="A21" s="72"/>
      <c r="B21" s="121" t="s">
        <v>315</v>
      </c>
      <c r="C21" s="121" t="s">
        <v>315</v>
      </c>
      <c r="D21" s="121" t="s">
        <v>316</v>
      </c>
      <c r="E21" s="121" t="s">
        <v>317</v>
      </c>
      <c r="F21" s="121" t="s">
        <v>317</v>
      </c>
      <c r="G21" s="121" t="s">
        <v>315</v>
      </c>
      <c r="H21" s="121" t="s">
        <v>318</v>
      </c>
      <c r="I21" s="121" t="s">
        <v>319</v>
      </c>
      <c r="J21" s="121" t="s">
        <v>317</v>
      </c>
      <c r="K21" s="121" t="s">
        <v>183</v>
      </c>
      <c r="L21" s="121" t="s">
        <v>320</v>
      </c>
      <c r="M21" s="127" t="s">
        <v>321</v>
      </c>
      <c r="N21" s="121" t="s">
        <v>320</v>
      </c>
      <c r="O21" s="121" t="s">
        <v>318</v>
      </c>
      <c r="P21" s="121" t="s">
        <v>322</v>
      </c>
      <c r="Q21" s="121" t="s">
        <v>300</v>
      </c>
      <c r="R21" s="121" t="s">
        <v>318</v>
      </c>
      <c r="S21" s="121" t="s">
        <v>323</v>
      </c>
      <c r="T21" s="121" t="s">
        <v>323</v>
      </c>
      <c r="U21" s="123" t="s">
        <v>324</v>
      </c>
      <c r="W21" s="71"/>
      <c r="AD21" s="130" t="s">
        <v>325</v>
      </c>
      <c r="AE21" s="131"/>
      <c r="AF21" s="132"/>
      <c r="AG21" s="133">
        <f>PMT(AG19,AG20,-AG18)</f>
        <v>-277759.4299668569</v>
      </c>
      <c r="AH21" s="134">
        <f>AG21/(400*1000)</f>
        <v>-0.6943985749171423</v>
      </c>
      <c r="AI21" s="72"/>
      <c r="AJ21" s="72"/>
      <c r="AK21" s="72"/>
      <c r="AL21" s="71" t="s">
        <v>326</v>
      </c>
      <c r="AM21" s="72"/>
      <c r="AN21" s="121" t="s">
        <v>316</v>
      </c>
      <c r="AO21" s="72"/>
      <c r="AR21" s="80"/>
      <c r="AS21" s="80"/>
      <c r="AT21" s="80"/>
      <c r="AU21" s="80"/>
      <c r="AV21" s="80"/>
      <c r="AW21" s="80"/>
      <c r="AX21" s="80"/>
      <c r="AY21" s="80"/>
      <c r="AZ21" s="80"/>
      <c r="BA21" s="80"/>
    </row>
    <row r="22" spans="1:53">
      <c r="A22" s="121" t="s">
        <v>327</v>
      </c>
      <c r="B22" s="121" t="s">
        <v>328</v>
      </c>
      <c r="C22" s="121" t="s">
        <v>329</v>
      </c>
      <c r="D22" s="121" t="s">
        <v>330</v>
      </c>
      <c r="E22" s="121" t="s">
        <v>331</v>
      </c>
      <c r="F22" s="121" t="s">
        <v>332</v>
      </c>
      <c r="G22" s="121" t="s">
        <v>333</v>
      </c>
      <c r="H22" s="121" t="s">
        <v>334</v>
      </c>
      <c r="I22" s="121" t="s">
        <v>335</v>
      </c>
      <c r="J22" s="121" t="s">
        <v>336</v>
      </c>
      <c r="K22" s="121" t="s">
        <v>337</v>
      </c>
      <c r="L22" s="121" t="s">
        <v>338</v>
      </c>
      <c r="M22" s="127" t="s">
        <v>339</v>
      </c>
      <c r="N22" s="121" t="s">
        <v>340</v>
      </c>
      <c r="O22" s="121" t="s">
        <v>341</v>
      </c>
      <c r="P22" s="121" t="s">
        <v>342</v>
      </c>
      <c r="Q22" s="121" t="s">
        <v>343</v>
      </c>
      <c r="R22" s="121" t="s">
        <v>344</v>
      </c>
      <c r="S22" s="121" t="s">
        <v>345</v>
      </c>
      <c r="T22" s="121" t="s">
        <v>346</v>
      </c>
      <c r="U22" s="123" t="s">
        <v>347</v>
      </c>
      <c r="V22" s="72"/>
      <c r="W22" s="135" t="s">
        <v>246</v>
      </c>
      <c r="X22" s="135" t="s">
        <v>246</v>
      </c>
      <c r="Y22" s="135" t="s">
        <v>246</v>
      </c>
      <c r="Z22" s="135" t="s">
        <v>246</v>
      </c>
      <c r="AA22" s="135" t="s">
        <v>246</v>
      </c>
      <c r="AB22" s="135" t="s">
        <v>246</v>
      </c>
      <c r="AC22" s="135" t="s">
        <v>246</v>
      </c>
      <c r="AD22" s="135" t="s">
        <v>246</v>
      </c>
      <c r="AE22" s="135" t="s">
        <v>246</v>
      </c>
      <c r="AF22" s="135" t="s">
        <v>246</v>
      </c>
      <c r="AG22" s="135" t="s">
        <v>246</v>
      </c>
      <c r="AH22" s="135" t="s">
        <v>246</v>
      </c>
      <c r="AI22" s="72"/>
      <c r="AJ22" s="72"/>
      <c r="AK22" s="72"/>
      <c r="AL22" s="72"/>
      <c r="AM22" s="72"/>
      <c r="AN22" s="72"/>
      <c r="AO22" s="72"/>
      <c r="AR22" s="80"/>
      <c r="AS22" s="80"/>
      <c r="AT22" s="80"/>
      <c r="AU22" s="80"/>
      <c r="AV22" s="80"/>
      <c r="AW22" s="80"/>
      <c r="AX22" s="80"/>
      <c r="AY22" s="80"/>
      <c r="AZ22" s="80"/>
      <c r="BA22" s="80"/>
    </row>
    <row r="23" spans="1:53">
      <c r="A23" s="72"/>
      <c r="B23" s="135" t="s">
        <v>246</v>
      </c>
      <c r="C23" s="135" t="s">
        <v>246</v>
      </c>
      <c r="D23" s="135" t="s">
        <v>246</v>
      </c>
      <c r="E23" s="135" t="s">
        <v>246</v>
      </c>
      <c r="F23" s="135" t="s">
        <v>246</v>
      </c>
      <c r="G23" s="135" t="s">
        <v>246</v>
      </c>
      <c r="H23" s="135" t="s">
        <v>246</v>
      </c>
      <c r="I23" s="135" t="s">
        <v>246</v>
      </c>
      <c r="J23" s="135" t="s">
        <v>246</v>
      </c>
      <c r="K23" s="135" t="s">
        <v>246</v>
      </c>
      <c r="L23" s="135" t="s">
        <v>246</v>
      </c>
      <c r="M23" s="136" t="s">
        <v>246</v>
      </c>
      <c r="N23" s="135" t="s">
        <v>246</v>
      </c>
      <c r="O23" s="135" t="s">
        <v>246</v>
      </c>
      <c r="P23" s="135" t="s">
        <v>246</v>
      </c>
      <c r="Q23" s="135" t="s">
        <v>246</v>
      </c>
      <c r="R23" s="135" t="s">
        <v>246</v>
      </c>
      <c r="S23" s="135" t="s">
        <v>246</v>
      </c>
      <c r="T23" s="135" t="s">
        <v>246</v>
      </c>
      <c r="V23" s="72"/>
      <c r="W23" s="121"/>
      <c r="X23" s="121"/>
      <c r="Y23" s="121"/>
      <c r="Z23" s="137" t="s">
        <v>348</v>
      </c>
      <c r="AA23" s="121"/>
      <c r="AB23" s="121"/>
      <c r="AC23" s="121"/>
      <c r="AD23" s="121"/>
      <c r="AE23" s="121"/>
      <c r="AF23" s="121"/>
      <c r="AG23" s="121" t="s">
        <v>349</v>
      </c>
      <c r="AH23" s="121" t="s">
        <v>350</v>
      </c>
      <c r="AI23" s="72"/>
      <c r="AJ23" s="72"/>
      <c r="AK23" s="72"/>
      <c r="AL23" s="135" t="s">
        <v>246</v>
      </c>
      <c r="AM23" s="72"/>
      <c r="AN23" s="135" t="s">
        <v>246</v>
      </c>
      <c r="AO23" s="72"/>
      <c r="AR23" s="80"/>
      <c r="AS23" s="80"/>
      <c r="AT23" s="80"/>
      <c r="AU23" s="80"/>
      <c r="AV23" s="80"/>
      <c r="AW23" s="80"/>
      <c r="AX23" s="80"/>
      <c r="AY23" s="80"/>
      <c r="AZ23" s="80"/>
      <c r="BA23" s="80"/>
    </row>
    <row r="24" spans="1:53">
      <c r="A24" s="121" t="s">
        <v>351</v>
      </c>
      <c r="B24" s="72">
        <f>SUM(B25:B104)</f>
        <v>22153992.330856051</v>
      </c>
      <c r="C24" s="72">
        <f>SUM(C25:C104)</f>
        <v>22153992.330856051</v>
      </c>
      <c r="D24" s="72"/>
      <c r="E24" s="72"/>
      <c r="F24" s="72">
        <f>SUM(F25:F104)</f>
        <v>22153992.330856055</v>
      </c>
      <c r="G24" s="72">
        <f>SUM(G25:G104)</f>
        <v>22153992.330856059</v>
      </c>
      <c r="H24" s="72">
        <f>SUM(H25:H104)</f>
        <v>-1.1641532182693481E-10</v>
      </c>
      <c r="I24" s="72"/>
      <c r="J24" s="72">
        <f>SUM(J25:J104)</f>
        <v>22153992.330856059</v>
      </c>
      <c r="K24" s="72"/>
      <c r="L24" s="72">
        <f t="shared" ref="L24:T24" si="1">SUM(L25:L104)</f>
        <v>2877147.2000378696</v>
      </c>
      <c r="M24" s="138">
        <f t="shared" si="1"/>
        <v>4795245.3333964497</v>
      </c>
      <c r="N24" s="72">
        <f t="shared" si="1"/>
        <v>0</v>
      </c>
      <c r="O24" s="72">
        <f t="shared" si="1"/>
        <v>1218469.5781970823</v>
      </c>
      <c r="P24" s="72">
        <f t="shared" si="1"/>
        <v>1069187.5174228626</v>
      </c>
      <c r="Q24" s="72">
        <f t="shared" si="1"/>
        <v>142419.37824998371</v>
      </c>
      <c r="R24" s="72">
        <f t="shared" si="1"/>
        <v>1098698.3242466194</v>
      </c>
      <c r="S24" s="72">
        <f t="shared" si="1"/>
        <v>33355159.662406918</v>
      </c>
      <c r="T24" s="72">
        <f t="shared" si="1"/>
        <v>26077423.352118302</v>
      </c>
      <c r="V24" s="79" t="s">
        <v>352</v>
      </c>
      <c r="W24" s="137"/>
      <c r="X24" s="137" t="s">
        <v>353</v>
      </c>
      <c r="Y24" s="137" t="s">
        <v>354</v>
      </c>
      <c r="Z24" s="78">
        <v>12000</v>
      </c>
      <c r="AA24" s="106" t="s">
        <v>355</v>
      </c>
      <c r="AB24" s="137" t="s">
        <v>355</v>
      </c>
      <c r="AC24" s="137" t="s">
        <v>356</v>
      </c>
      <c r="AD24" s="137" t="s">
        <v>356</v>
      </c>
      <c r="AE24" s="137" t="s">
        <v>357</v>
      </c>
      <c r="AF24" s="137" t="s">
        <v>358</v>
      </c>
      <c r="AG24" s="137" t="s">
        <v>359</v>
      </c>
      <c r="AH24" s="137" t="s">
        <v>359</v>
      </c>
      <c r="AJ24" s="72"/>
      <c r="AK24" s="72"/>
      <c r="AL24" s="72"/>
      <c r="AM24" s="72"/>
      <c r="AN24" s="72"/>
      <c r="AO24" s="72"/>
      <c r="AR24" s="80"/>
      <c r="AS24" s="80"/>
      <c r="AT24" s="80"/>
      <c r="AU24" s="80"/>
      <c r="AV24" s="80"/>
      <c r="AW24" s="80"/>
      <c r="AX24" s="80"/>
      <c r="AY24" s="80"/>
      <c r="AZ24" s="80"/>
      <c r="BA24" s="80"/>
    </row>
    <row r="25" spans="1:53">
      <c r="A25" s="121" t="s">
        <v>360</v>
      </c>
      <c r="B25" s="135" t="s">
        <v>246</v>
      </c>
      <c r="C25" s="135" t="s">
        <v>246</v>
      </c>
      <c r="D25" s="135" t="s">
        <v>246</v>
      </c>
      <c r="E25" s="135" t="s">
        <v>246</v>
      </c>
      <c r="F25" s="135" t="s">
        <v>246</v>
      </c>
      <c r="G25" s="135" t="s">
        <v>246</v>
      </c>
      <c r="H25" s="135" t="s">
        <v>246</v>
      </c>
      <c r="I25" s="135" t="s">
        <v>246</v>
      </c>
      <c r="J25" s="135" t="s">
        <v>246</v>
      </c>
      <c r="K25" s="135" t="s">
        <v>246</v>
      </c>
      <c r="L25" s="135" t="s">
        <v>246</v>
      </c>
      <c r="M25" s="135" t="s">
        <v>246</v>
      </c>
      <c r="N25" s="135" t="s">
        <v>246</v>
      </c>
      <c r="O25" s="135" t="s">
        <v>246</v>
      </c>
      <c r="P25" s="135" t="s">
        <v>246</v>
      </c>
      <c r="Q25" s="135" t="s">
        <v>246</v>
      </c>
      <c r="R25" s="135" t="s">
        <v>246</v>
      </c>
      <c r="S25" s="135" t="s">
        <v>246</v>
      </c>
      <c r="T25" s="135" t="s">
        <v>246</v>
      </c>
      <c r="V25" s="72"/>
      <c r="W25" s="121" t="s">
        <v>361</v>
      </c>
      <c r="X25" s="121" t="s">
        <v>362</v>
      </c>
      <c r="Y25" s="121" t="s">
        <v>362</v>
      </c>
      <c r="Z25" s="121" t="s">
        <v>363</v>
      </c>
      <c r="AA25" s="106" t="s">
        <v>362</v>
      </c>
      <c r="AB25" s="121" t="s">
        <v>364</v>
      </c>
      <c r="AC25" s="121" t="s">
        <v>362</v>
      </c>
      <c r="AD25" s="121" t="s">
        <v>364</v>
      </c>
      <c r="AE25" s="121" t="s">
        <v>365</v>
      </c>
      <c r="AF25" s="121" t="s">
        <v>366</v>
      </c>
      <c r="AG25" s="121" t="s">
        <v>367</v>
      </c>
      <c r="AH25" s="121" t="s">
        <v>367</v>
      </c>
      <c r="AI25" s="79">
        <v>5.9065190478108043E-2</v>
      </c>
      <c r="AJ25" s="72"/>
      <c r="AK25" s="72"/>
      <c r="AL25" s="135" t="s">
        <v>246</v>
      </c>
      <c r="AM25" s="72"/>
      <c r="AN25" s="135" t="s">
        <v>246</v>
      </c>
      <c r="AO25" s="72"/>
      <c r="AR25" s="80"/>
      <c r="AS25" s="80"/>
      <c r="AT25" s="80"/>
      <c r="AU25" s="80"/>
      <c r="AV25" s="80"/>
      <c r="AW25" s="80"/>
      <c r="AX25" s="80"/>
      <c r="AY25" s="80"/>
      <c r="AZ25" s="80"/>
      <c r="BA25" s="80"/>
    </row>
    <row r="26" spans="1:53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V26" s="72"/>
      <c r="W26" s="135" t="s">
        <v>246</v>
      </c>
      <c r="X26" s="135" t="s">
        <v>246</v>
      </c>
      <c r="Y26" s="135" t="s">
        <v>246</v>
      </c>
      <c r="Z26" s="135" t="s">
        <v>246</v>
      </c>
      <c r="AA26" s="135" t="s">
        <v>246</v>
      </c>
      <c r="AB26" s="135" t="s">
        <v>246</v>
      </c>
      <c r="AC26" s="135" t="s">
        <v>246</v>
      </c>
      <c r="AD26" s="135" t="s">
        <v>246</v>
      </c>
      <c r="AE26" s="135" t="s">
        <v>246</v>
      </c>
      <c r="AF26" s="135" t="s">
        <v>246</v>
      </c>
      <c r="AG26" s="135" t="s">
        <v>246</v>
      </c>
      <c r="AH26" s="135" t="s">
        <v>246</v>
      </c>
      <c r="AI26" s="72"/>
      <c r="AJ26" s="72">
        <f>NPV(AI25,$AI$28:$AI$103)</f>
        <v>-24623057.755628638</v>
      </c>
      <c r="AK26" s="72"/>
      <c r="AL26" s="72"/>
      <c r="AM26" s="72"/>
      <c r="AN26" s="72"/>
      <c r="AO26" s="72"/>
      <c r="AR26" s="80"/>
      <c r="AS26" s="80"/>
      <c r="AT26" s="80"/>
      <c r="AU26" s="80"/>
      <c r="AV26" s="80"/>
      <c r="AW26" s="80"/>
      <c r="AX26" s="80"/>
      <c r="AY26" s="80"/>
      <c r="AZ26" s="80"/>
      <c r="BA26" s="80"/>
    </row>
    <row r="27" spans="1:53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AI27" s="78"/>
      <c r="AJ27" s="72"/>
      <c r="AK27" s="72"/>
      <c r="AL27" s="72"/>
      <c r="AM27" s="72"/>
      <c r="AN27" s="72"/>
      <c r="AO27" s="72"/>
      <c r="AR27" s="80"/>
      <c r="AS27" s="80"/>
      <c r="AT27" s="80"/>
      <c r="AU27" s="80"/>
      <c r="AV27" s="80"/>
      <c r="AW27" s="80"/>
      <c r="AX27" s="80"/>
      <c r="AY27" s="80"/>
      <c r="AZ27" s="80"/>
      <c r="BA27" s="80"/>
    </row>
    <row r="28" spans="1:53">
      <c r="A28" s="72">
        <f t="shared" ref="A28:A91" si="2">1+A27</f>
        <v>1</v>
      </c>
      <c r="B28" s="139">
        <f>'Cost-Benefit $26.7 M (IRP)'!S11+'Cost-Benefit $26.7 M (IRP)'!S12</f>
        <v>22153992.330856051</v>
      </c>
      <c r="C28" s="140">
        <f>B28</f>
        <v>22153992.330856051</v>
      </c>
      <c r="D28" s="72">
        <f t="shared" ref="D28:D91" si="3">I27+C28</f>
        <v>22153992.330856051</v>
      </c>
      <c r="E28" s="72">
        <f t="shared" ref="E28:E91" si="4">E27+J28</f>
        <v>2215399.2330856053</v>
      </c>
      <c r="F28" s="72">
        <f t="shared" ref="F28:F91" si="5">CA137</f>
        <v>3164919.3443860952</v>
      </c>
      <c r="G28" s="72">
        <f>CA229</f>
        <v>2215399.2330856053</v>
      </c>
      <c r="H28" s="72">
        <f t="shared" ref="H28:H91" si="6">(F28-G28)*$D$2</f>
        <v>199399.22337310287</v>
      </c>
      <c r="I28" s="72">
        <f t="shared" ref="I28:I91" si="7">D28-J28-H28</f>
        <v>19739193.874397341</v>
      </c>
      <c r="J28" s="72">
        <f t="shared" ref="J28:J91" si="8">CA323</f>
        <v>2215399.2330856053</v>
      </c>
      <c r="K28" s="72">
        <f t="shared" ref="K28:K91" si="9">(+I28+D28)/2</f>
        <v>20946593.102626696</v>
      </c>
      <c r="L28" s="72">
        <f>IF(A28=1,$N$1*K28,$N$1*K28)</f>
        <v>590693.92549407284</v>
      </c>
      <c r="M28" s="72">
        <f t="shared" ref="M28:M87" si="10">IF(A28=1,($N$3+$N$2)*K28,($N$3+$N$2)*K28)</f>
        <v>984489.8758234547</v>
      </c>
      <c r="N28" s="141">
        <v>0</v>
      </c>
      <c r="O28" s="72">
        <f t="shared" ref="O28:O91" si="11">AN28*$D$10</f>
        <v>221539.92330856051</v>
      </c>
      <c r="P28" s="72">
        <f>AL28*$T$8</f>
        <v>141782.98868694136</v>
      </c>
      <c r="Q28" s="72">
        <f t="shared" ref="Q28:Q91" si="12">(+AL28-(G28+L28+N28+O28+P28))*$D$1</f>
        <v>30897.872148397844</v>
      </c>
      <c r="R28" s="72">
        <f t="shared" ref="R28:R91" si="13">(+AL28-(G28+L28+N28+O28+P28+Q28))*$D$2</f>
        <v>238362.50915689484</v>
      </c>
      <c r="S28" s="72">
        <f t="shared" ref="S28:S91" si="14">J28+M28+L28+N28+O28+P28+Q28+R28</f>
        <v>4423166.3277039276</v>
      </c>
      <c r="T28" s="72">
        <f>S28/(1+$D$3)^(A28-1)</f>
        <v>4423166.3277039276</v>
      </c>
      <c r="U28" s="79">
        <f>S28/$B$28</f>
        <v>0.19965549602287022</v>
      </c>
      <c r="V28" s="141">
        <v>0</v>
      </c>
      <c r="W28" s="72">
        <f>1+W27</f>
        <v>1</v>
      </c>
      <c r="X28" s="72">
        <v>0</v>
      </c>
      <c r="Y28" s="72">
        <f>+X28</f>
        <v>0</v>
      </c>
      <c r="Z28" s="72">
        <f>X28*$Z$24</f>
        <v>0</v>
      </c>
      <c r="AA28" s="72">
        <v>0</v>
      </c>
      <c r="AB28" s="72">
        <v>0</v>
      </c>
      <c r="AC28" s="72">
        <f t="shared" ref="AC28:AD43" si="15">Y28+AA28</f>
        <v>0</v>
      </c>
      <c r="AD28" s="72">
        <f t="shared" si="15"/>
        <v>0</v>
      </c>
      <c r="AE28" s="72">
        <f t="shared" ref="AE28:AE91" si="16">S28</f>
        <v>4423166.3277039276</v>
      </c>
      <c r="AF28" s="72">
        <f t="shared" ref="AF28:AF91" si="17">V28</f>
        <v>0</v>
      </c>
      <c r="AG28" s="72">
        <f t="shared" ref="AG28:AG91" si="18">AF28-AE28</f>
        <v>-4423166.3277039276</v>
      </c>
      <c r="AH28" s="72">
        <f>AF28-AE28</f>
        <v>-4423166.3277039276</v>
      </c>
      <c r="AI28" s="78">
        <f>IF(A28=1,AF28-T24,AF28)</f>
        <v>-26077423.352118302</v>
      </c>
      <c r="AJ28" s="72"/>
      <c r="AK28" s="72"/>
      <c r="AL28" s="72">
        <f>(+J28+L28+M28+N28+O28-(($D$1+(1-$D$1)*$D$2)*(G28+L28+N28+O28)))/$T$16</f>
        <v>4335373.5101373633</v>
      </c>
      <c r="AM28" s="72"/>
      <c r="AN28" s="72">
        <f>C28-J27+AN27</f>
        <v>22153992.330856051</v>
      </c>
      <c r="AO28" s="72"/>
      <c r="AR28" s="80"/>
      <c r="AS28" s="80"/>
      <c r="AT28" s="80"/>
      <c r="AU28" s="80"/>
      <c r="AV28" s="80"/>
      <c r="AW28" s="80"/>
      <c r="AX28" s="80"/>
      <c r="AY28" s="80"/>
      <c r="AZ28" s="80"/>
      <c r="BA28" s="80"/>
    </row>
    <row r="29" spans="1:53">
      <c r="A29" s="72">
        <f t="shared" si="2"/>
        <v>2</v>
      </c>
      <c r="B29" s="139">
        <v>0</v>
      </c>
      <c r="C29" s="140">
        <f t="shared" ref="C29:C92" si="19">B29</f>
        <v>0</v>
      </c>
      <c r="D29" s="72">
        <f>I28+C29</f>
        <v>19739193.874397341</v>
      </c>
      <c r="E29" s="72">
        <f t="shared" si="4"/>
        <v>4430798.4661712106</v>
      </c>
      <c r="F29" s="72">
        <f t="shared" si="5"/>
        <v>5425512.7218266474</v>
      </c>
      <c r="G29" s="72">
        <f t="shared" ref="G29:G92" si="20">CA230</f>
        <v>2215399.2330856053</v>
      </c>
      <c r="H29" s="72">
        <f t="shared" si="6"/>
        <v>674123.83263561886</v>
      </c>
      <c r="I29" s="72">
        <f t="shared" si="7"/>
        <v>16849670.808676116</v>
      </c>
      <c r="J29" s="72">
        <f t="shared" si="8"/>
        <v>2215399.2330856053</v>
      </c>
      <c r="K29" s="72">
        <f t="shared" si="9"/>
        <v>18294432.341536731</v>
      </c>
      <c r="L29" s="72">
        <f t="shared" ref="L29:L92" si="21">IF(A29=1,$N$1*K29,$N$1*K29)</f>
        <v>515902.99203133577</v>
      </c>
      <c r="M29" s="72">
        <f t="shared" si="10"/>
        <v>859838.32005222631</v>
      </c>
      <c r="N29" s="141">
        <v>0</v>
      </c>
      <c r="O29" s="72">
        <f t="shared" si="11"/>
        <v>199385.93097770447</v>
      </c>
      <c r="P29" s="72">
        <f t="shared" ref="P29:P92" si="22">AL29*$T$8</f>
        <v>133257.50770447325</v>
      </c>
      <c r="Q29" s="72">
        <f t="shared" si="12"/>
        <v>26784.602066919226</v>
      </c>
      <c r="R29" s="72">
        <f t="shared" si="13"/>
        <v>206630.57070002385</v>
      </c>
      <c r="S29" s="72">
        <f t="shared" si="14"/>
        <v>4157199.1566182878</v>
      </c>
      <c r="T29" s="72">
        <f t="shared" ref="T29:T92" si="23">S29/(1+$D$3)^(A29-1)</f>
        <v>3887856.2512445669</v>
      </c>
      <c r="U29" s="79">
        <f t="shared" ref="U29:U92" si="24">S29/$B$28</f>
        <v>0.18765011265387802</v>
      </c>
      <c r="V29" s="141">
        <v>0</v>
      </c>
      <c r="W29" s="72">
        <f t="shared" ref="W29:W92" si="25">1+W28</f>
        <v>2</v>
      </c>
      <c r="X29" s="72">
        <v>0</v>
      </c>
      <c r="Y29" s="72">
        <f t="shared" ref="Y29:Y92" si="26">+X29</f>
        <v>0</v>
      </c>
      <c r="Z29" s="72">
        <f t="shared" ref="Z29:Z92" si="27">X29*$Z$24</f>
        <v>0</v>
      </c>
      <c r="AA29" s="72">
        <v>0</v>
      </c>
      <c r="AB29" s="72">
        <v>0</v>
      </c>
      <c r="AC29" s="72">
        <f t="shared" si="15"/>
        <v>0</v>
      </c>
      <c r="AD29" s="72">
        <f t="shared" si="15"/>
        <v>0</v>
      </c>
      <c r="AE29" s="72">
        <f t="shared" si="16"/>
        <v>4157199.1566182878</v>
      </c>
      <c r="AF29" s="72">
        <f t="shared" si="17"/>
        <v>0</v>
      </c>
      <c r="AG29" s="72">
        <f t="shared" si="18"/>
        <v>-4157199.1566182878</v>
      </c>
      <c r="AH29" s="72">
        <f t="shared" ref="AH29:AH92" si="28">AF29-AE29</f>
        <v>-4157199.1566182878</v>
      </c>
      <c r="AI29" s="78">
        <f t="shared" ref="AI29:AI92" si="29">IF(A29=1,AF29-T25,AF29)</f>
        <v>0</v>
      </c>
      <c r="AJ29" s="72"/>
      <c r="AK29" s="72"/>
      <c r="AL29" s="72">
        <f t="shared" ref="AL29:AL92" si="30">(+J29+L29+M29+N29+O29-(($D$1+(1-$D$1)*$D$2)*(G29+L29+N29+O29)))/$T$16</f>
        <v>4074685.3644375801</v>
      </c>
      <c r="AM29" s="72"/>
      <c r="AN29" s="72">
        <f t="shared" ref="AN29:AN92" si="31">C29-J28+AN28</f>
        <v>19938593.097770445</v>
      </c>
      <c r="AO29" s="72"/>
      <c r="AR29" s="80"/>
      <c r="AS29" s="80"/>
      <c r="AT29" s="80"/>
      <c r="AU29" s="80"/>
      <c r="AV29" s="80"/>
      <c r="AW29" s="80"/>
      <c r="AX29" s="80"/>
      <c r="AY29" s="80"/>
      <c r="AZ29" s="80"/>
      <c r="BA29" s="80"/>
    </row>
    <row r="30" spans="1:53">
      <c r="A30" s="72">
        <f t="shared" si="2"/>
        <v>3</v>
      </c>
      <c r="B30" s="139">
        <v>0</v>
      </c>
      <c r="C30" s="140">
        <f t="shared" si="19"/>
        <v>0</v>
      </c>
      <c r="D30" s="72">
        <f t="shared" si="3"/>
        <v>16849670.808676116</v>
      </c>
      <c r="E30" s="72">
        <f t="shared" si="4"/>
        <v>6646197.6992568159</v>
      </c>
      <c r="F30" s="72">
        <f t="shared" si="5"/>
        <v>3875397.8784366492</v>
      </c>
      <c r="G30" s="72">
        <f t="shared" si="20"/>
        <v>2215399.2330856053</v>
      </c>
      <c r="H30" s="72">
        <f t="shared" si="6"/>
        <v>348599.71552371921</v>
      </c>
      <c r="I30" s="72">
        <f t="shared" si="7"/>
        <v>14285671.86006679</v>
      </c>
      <c r="J30" s="72">
        <f t="shared" si="8"/>
        <v>2215399.2330856053</v>
      </c>
      <c r="K30" s="72">
        <f t="shared" si="9"/>
        <v>15567671.334371453</v>
      </c>
      <c r="L30" s="72">
        <f t="shared" si="21"/>
        <v>439008.331629275</v>
      </c>
      <c r="M30" s="72">
        <f t="shared" si="10"/>
        <v>731680.55271545833</v>
      </c>
      <c r="N30" s="141">
        <v>0</v>
      </c>
      <c r="O30" s="72">
        <f t="shared" si="11"/>
        <v>177231.9386468484</v>
      </c>
      <c r="P30" s="72">
        <f t="shared" si="22"/>
        <v>124512.73116936508</v>
      </c>
      <c r="Q30" s="72">
        <f t="shared" si="12"/>
        <v>22555.195901751122</v>
      </c>
      <c r="R30" s="72">
        <f t="shared" si="13"/>
        <v>174002.69713866003</v>
      </c>
      <c r="S30" s="72">
        <f t="shared" si="14"/>
        <v>3884390.680286963</v>
      </c>
      <c r="T30" s="72">
        <f t="shared" si="23"/>
        <v>3397360.5582571528</v>
      </c>
      <c r="U30" s="79">
        <f t="shared" si="24"/>
        <v>0.17533592240513637</v>
      </c>
      <c r="V30" s="141">
        <v>0</v>
      </c>
      <c r="W30" s="72">
        <f t="shared" si="25"/>
        <v>3</v>
      </c>
      <c r="X30" s="72">
        <v>0</v>
      </c>
      <c r="Y30" s="72">
        <f t="shared" si="26"/>
        <v>0</v>
      </c>
      <c r="Z30" s="72">
        <f t="shared" si="27"/>
        <v>0</v>
      </c>
      <c r="AA30" s="72">
        <v>0</v>
      </c>
      <c r="AB30" s="72">
        <v>0</v>
      </c>
      <c r="AC30" s="72">
        <f t="shared" si="15"/>
        <v>0</v>
      </c>
      <c r="AD30" s="72">
        <f t="shared" si="15"/>
        <v>0</v>
      </c>
      <c r="AE30" s="72">
        <f t="shared" si="16"/>
        <v>3884390.680286963</v>
      </c>
      <c r="AF30" s="72">
        <f t="shared" si="17"/>
        <v>0</v>
      </c>
      <c r="AG30" s="72">
        <f t="shared" si="18"/>
        <v>-3884390.680286963</v>
      </c>
      <c r="AH30" s="72">
        <f t="shared" si="28"/>
        <v>-3884390.680286963</v>
      </c>
      <c r="AI30" s="78">
        <f t="shared" si="29"/>
        <v>0</v>
      </c>
      <c r="AJ30" s="72"/>
      <c r="AK30" s="72"/>
      <c r="AL30" s="72">
        <f t="shared" si="30"/>
        <v>3807291.7025217018</v>
      </c>
      <c r="AM30" s="72"/>
      <c r="AN30" s="72">
        <f t="shared" si="31"/>
        <v>17723193.864684839</v>
      </c>
      <c r="AO30" s="72"/>
      <c r="AR30" s="80"/>
      <c r="AS30" s="80"/>
      <c r="AT30" s="80"/>
      <c r="AU30" s="80"/>
      <c r="AV30" s="80"/>
      <c r="AW30" s="80"/>
      <c r="AX30" s="80"/>
      <c r="AY30" s="80"/>
      <c r="AZ30" s="80"/>
      <c r="BA30" s="80"/>
    </row>
    <row r="31" spans="1:53">
      <c r="A31" s="72">
        <f t="shared" si="2"/>
        <v>4</v>
      </c>
      <c r="B31" s="139">
        <v>0</v>
      </c>
      <c r="C31" s="140">
        <f t="shared" si="19"/>
        <v>0</v>
      </c>
      <c r="D31" s="72">
        <f t="shared" si="3"/>
        <v>14285671.86006679</v>
      </c>
      <c r="E31" s="72">
        <f t="shared" si="4"/>
        <v>8861596.9323424213</v>
      </c>
      <c r="F31" s="72">
        <f t="shared" si="5"/>
        <v>2768141.3417404639</v>
      </c>
      <c r="G31" s="72">
        <f t="shared" si="20"/>
        <v>2215399.2330856053</v>
      </c>
      <c r="H31" s="72">
        <f t="shared" si="6"/>
        <v>116075.84281752029</v>
      </c>
      <c r="I31" s="72">
        <f t="shared" si="7"/>
        <v>11954196.784163663</v>
      </c>
      <c r="J31" s="72">
        <f t="shared" si="8"/>
        <v>2215399.2330856053</v>
      </c>
      <c r="K31" s="72">
        <f t="shared" si="9"/>
        <v>13119934.322115228</v>
      </c>
      <c r="L31" s="72">
        <f t="shared" si="21"/>
        <v>369982.14788364939</v>
      </c>
      <c r="M31" s="72">
        <f t="shared" si="10"/>
        <v>616636.91313941567</v>
      </c>
      <c r="N31" s="141">
        <v>0</v>
      </c>
      <c r="O31" s="72">
        <f t="shared" si="11"/>
        <v>155077.94631599233</v>
      </c>
      <c r="P31" s="72">
        <f t="shared" si="22"/>
        <v>116588.17607295916</v>
      </c>
      <c r="Q31" s="72">
        <f t="shared" si="12"/>
        <v>18760.168384495588</v>
      </c>
      <c r="R31" s="72">
        <f t="shared" si="13"/>
        <v>144725.84995035303</v>
      </c>
      <c r="S31" s="72">
        <f t="shared" si="14"/>
        <v>3637170.434832471</v>
      </c>
      <c r="T31" s="72">
        <f t="shared" si="23"/>
        <v>2975032.7971855919</v>
      </c>
      <c r="U31" s="79">
        <f t="shared" si="24"/>
        <v>0.16417674884569788</v>
      </c>
      <c r="V31" s="141">
        <v>0</v>
      </c>
      <c r="W31" s="72">
        <f t="shared" si="25"/>
        <v>4</v>
      </c>
      <c r="X31" s="72">
        <v>0</v>
      </c>
      <c r="Y31" s="72">
        <f t="shared" si="26"/>
        <v>0</v>
      </c>
      <c r="Z31" s="72">
        <f t="shared" si="27"/>
        <v>0</v>
      </c>
      <c r="AA31" s="72">
        <v>0</v>
      </c>
      <c r="AB31" s="72">
        <v>0</v>
      </c>
      <c r="AC31" s="72">
        <f t="shared" si="15"/>
        <v>0</v>
      </c>
      <c r="AD31" s="72">
        <f t="shared" si="15"/>
        <v>0</v>
      </c>
      <c r="AE31" s="72">
        <f t="shared" si="16"/>
        <v>3637170.434832471</v>
      </c>
      <c r="AF31" s="72">
        <f t="shared" si="17"/>
        <v>0</v>
      </c>
      <c r="AG31" s="72">
        <f t="shared" si="18"/>
        <v>-3637170.434832471</v>
      </c>
      <c r="AH31" s="72">
        <f t="shared" si="28"/>
        <v>-3637170.434832471</v>
      </c>
      <c r="AI31" s="78">
        <f t="shared" si="29"/>
        <v>0</v>
      </c>
      <c r="AJ31" s="72"/>
      <c r="AK31" s="72"/>
      <c r="AL31" s="72">
        <f t="shared" si="30"/>
        <v>3564978.3857920021</v>
      </c>
      <c r="AM31" s="72"/>
      <c r="AN31" s="72">
        <f t="shared" si="31"/>
        <v>15507794.631599233</v>
      </c>
      <c r="AO31" s="72"/>
      <c r="AR31" s="80"/>
      <c r="AS31" s="80"/>
      <c r="AT31" s="80"/>
      <c r="AU31" s="80"/>
      <c r="AV31" s="80"/>
      <c r="AW31" s="80"/>
      <c r="AX31" s="80"/>
      <c r="AY31" s="80"/>
      <c r="AZ31" s="80"/>
      <c r="BA31" s="80"/>
    </row>
    <row r="32" spans="1:53">
      <c r="A32" s="72">
        <f t="shared" si="2"/>
        <v>5</v>
      </c>
      <c r="B32" s="139">
        <v>0</v>
      </c>
      <c r="C32" s="140">
        <f t="shared" si="19"/>
        <v>0</v>
      </c>
      <c r="D32" s="72">
        <f t="shared" si="3"/>
        <v>11954196.784163663</v>
      </c>
      <c r="E32" s="72">
        <f t="shared" si="4"/>
        <v>11076996.165428028</v>
      </c>
      <c r="F32" s="72">
        <f t="shared" si="5"/>
        <v>1977243.8155289025</v>
      </c>
      <c r="G32" s="72">
        <f t="shared" si="20"/>
        <v>2215399.2330856053</v>
      </c>
      <c r="H32" s="72">
        <f t="shared" si="6"/>
        <v>-50012.637686907598</v>
      </c>
      <c r="I32" s="72">
        <f t="shared" si="7"/>
        <v>9788810.188764967</v>
      </c>
      <c r="J32" s="72">
        <f t="shared" si="8"/>
        <v>2215399.2330856053</v>
      </c>
      <c r="K32" s="72">
        <f t="shared" si="9"/>
        <v>10871503.486464314</v>
      </c>
      <c r="L32" s="72">
        <f t="shared" si="21"/>
        <v>306576.39831829368</v>
      </c>
      <c r="M32" s="72">
        <f t="shared" si="10"/>
        <v>510960.66386382276</v>
      </c>
      <c r="N32" s="141">
        <v>0</v>
      </c>
      <c r="O32" s="72">
        <f t="shared" si="11"/>
        <v>132923.95398513626</v>
      </c>
      <c r="P32" s="72">
        <f t="shared" si="22"/>
        <v>109249.50320138034</v>
      </c>
      <c r="Q32" s="72">
        <f t="shared" si="12"/>
        <v>15275.416503364717</v>
      </c>
      <c r="R32" s="72">
        <f t="shared" si="13"/>
        <v>117842.6329383157</v>
      </c>
      <c r="S32" s="72">
        <f t="shared" si="14"/>
        <v>3408227.8018959188</v>
      </c>
      <c r="T32" s="72">
        <f t="shared" si="23"/>
        <v>2607150.4220231283</v>
      </c>
      <c r="U32" s="79">
        <f t="shared" si="24"/>
        <v>0.15384260096312047</v>
      </c>
      <c r="V32" s="141">
        <v>0</v>
      </c>
      <c r="W32" s="72">
        <f t="shared" si="25"/>
        <v>5</v>
      </c>
      <c r="X32" s="72">
        <v>0</v>
      </c>
      <c r="Y32" s="72">
        <f t="shared" si="26"/>
        <v>0</v>
      </c>
      <c r="Z32" s="72">
        <f t="shared" si="27"/>
        <v>0</v>
      </c>
      <c r="AA32" s="72">
        <v>0</v>
      </c>
      <c r="AB32" s="72">
        <v>0</v>
      </c>
      <c r="AC32" s="72">
        <f t="shared" si="15"/>
        <v>0</v>
      </c>
      <c r="AD32" s="72">
        <f t="shared" si="15"/>
        <v>0</v>
      </c>
      <c r="AE32" s="72">
        <f t="shared" si="16"/>
        <v>3408227.8018959188</v>
      </c>
      <c r="AF32" s="72">
        <f t="shared" si="17"/>
        <v>0</v>
      </c>
      <c r="AG32" s="72">
        <f t="shared" si="18"/>
        <v>-3408227.8018959188</v>
      </c>
      <c r="AH32" s="72">
        <f t="shared" si="28"/>
        <v>-3408227.8018959188</v>
      </c>
      <c r="AI32" s="78">
        <f t="shared" si="29"/>
        <v>0</v>
      </c>
      <c r="AJ32" s="72"/>
      <c r="AK32" s="72"/>
      <c r="AL32" s="72">
        <f t="shared" si="30"/>
        <v>3340579.9000381408</v>
      </c>
      <c r="AM32" s="72"/>
      <c r="AN32" s="72">
        <f t="shared" si="31"/>
        <v>13292395.398513626</v>
      </c>
      <c r="AO32" s="72"/>
      <c r="AR32" s="80"/>
      <c r="AS32" s="80"/>
      <c r="AT32" s="80"/>
      <c r="AU32" s="80"/>
      <c r="AV32" s="80"/>
      <c r="AW32" s="80"/>
      <c r="AX32" s="80"/>
      <c r="AY32" s="80"/>
      <c r="AZ32" s="80"/>
      <c r="BA32" s="80"/>
    </row>
    <row r="33" spans="1:53">
      <c r="A33" s="72">
        <f t="shared" si="2"/>
        <v>6</v>
      </c>
      <c r="B33" s="139">
        <v>0</v>
      </c>
      <c r="C33" s="140">
        <f t="shared" si="19"/>
        <v>0</v>
      </c>
      <c r="D33" s="72">
        <f t="shared" si="3"/>
        <v>9788810.188764967</v>
      </c>
      <c r="E33" s="72">
        <f t="shared" si="4"/>
        <v>13292395.398513634</v>
      </c>
      <c r="F33" s="72">
        <f t="shared" si="5"/>
        <v>1977243.8155289025</v>
      </c>
      <c r="G33" s="72">
        <f t="shared" si="20"/>
        <v>2215399.2330856053</v>
      </c>
      <c r="H33" s="72">
        <f t="shared" si="6"/>
        <v>-50012.637686907598</v>
      </c>
      <c r="I33" s="72">
        <f t="shared" si="7"/>
        <v>7623423.593366269</v>
      </c>
      <c r="J33" s="72">
        <f t="shared" si="8"/>
        <v>2215399.2330856053</v>
      </c>
      <c r="K33" s="72">
        <f t="shared" si="9"/>
        <v>8706116.891065618</v>
      </c>
      <c r="L33" s="72">
        <f t="shared" si="21"/>
        <v>245512.49632805042</v>
      </c>
      <c r="M33" s="72">
        <f t="shared" si="10"/>
        <v>409187.49388008408</v>
      </c>
      <c r="N33" s="141">
        <v>0</v>
      </c>
      <c r="O33" s="72">
        <f t="shared" si="11"/>
        <v>110769.9616542802</v>
      </c>
      <c r="P33" s="72">
        <f t="shared" si="22"/>
        <v>102154.94792347953</v>
      </c>
      <c r="Q33" s="72">
        <f t="shared" si="12"/>
        <v>11919.946137285804</v>
      </c>
      <c r="R33" s="72">
        <f t="shared" si="13"/>
        <v>91956.761833057491</v>
      </c>
      <c r="S33" s="72">
        <f t="shared" si="14"/>
        <v>3186900.8408418428</v>
      </c>
      <c r="T33" s="72">
        <f t="shared" si="23"/>
        <v>2279897.8732025307</v>
      </c>
      <c r="U33" s="79">
        <f t="shared" si="24"/>
        <v>0.14385221377923524</v>
      </c>
      <c r="V33" s="141">
        <v>0</v>
      </c>
      <c r="W33" s="72">
        <f t="shared" si="25"/>
        <v>6</v>
      </c>
      <c r="X33" s="72">
        <v>0</v>
      </c>
      <c r="Y33" s="72">
        <f t="shared" si="26"/>
        <v>0</v>
      </c>
      <c r="Z33" s="72">
        <f t="shared" si="27"/>
        <v>0</v>
      </c>
      <c r="AA33" s="72">
        <v>0</v>
      </c>
      <c r="AB33" s="72">
        <v>0</v>
      </c>
      <c r="AC33" s="72">
        <f t="shared" si="15"/>
        <v>0</v>
      </c>
      <c r="AD33" s="72">
        <f t="shared" si="15"/>
        <v>0</v>
      </c>
      <c r="AE33" s="72">
        <f t="shared" si="16"/>
        <v>3186900.8408418428</v>
      </c>
      <c r="AF33" s="72">
        <f t="shared" si="17"/>
        <v>0</v>
      </c>
      <c r="AG33" s="72">
        <f t="shared" si="18"/>
        <v>-3186900.8408418428</v>
      </c>
      <c r="AH33" s="72">
        <f t="shared" si="28"/>
        <v>-3186900.8408418428</v>
      </c>
      <c r="AI33" s="78">
        <f t="shared" si="29"/>
        <v>0</v>
      </c>
      <c r="AJ33" s="72"/>
      <c r="AK33" s="72"/>
      <c r="AL33" s="72">
        <f t="shared" si="30"/>
        <v>3123645.9271908798</v>
      </c>
      <c r="AM33" s="72"/>
      <c r="AN33" s="72">
        <f t="shared" si="31"/>
        <v>11076996.16542802</v>
      </c>
      <c r="AO33" s="72"/>
      <c r="AR33" s="80"/>
      <c r="AS33" s="80"/>
      <c r="AT33" s="80"/>
      <c r="AU33" s="80"/>
      <c r="AV33" s="80"/>
      <c r="AW33" s="80"/>
      <c r="AX33" s="80"/>
      <c r="AY33" s="80"/>
      <c r="AZ33" s="80"/>
      <c r="BA33" s="80"/>
    </row>
    <row r="34" spans="1:53">
      <c r="A34" s="72">
        <f t="shared" si="2"/>
        <v>7</v>
      </c>
      <c r="B34" s="139">
        <v>0</v>
      </c>
      <c r="C34" s="140">
        <f t="shared" si="19"/>
        <v>0</v>
      </c>
      <c r="D34" s="72">
        <f t="shared" si="3"/>
        <v>7623423.593366269</v>
      </c>
      <c r="E34" s="72">
        <f t="shared" si="4"/>
        <v>15507794.63159924</v>
      </c>
      <c r="F34" s="72">
        <f t="shared" si="5"/>
        <v>1977243.8155289025</v>
      </c>
      <c r="G34" s="72">
        <f t="shared" si="20"/>
        <v>2215399.2330856053</v>
      </c>
      <c r="H34" s="72">
        <f t="shared" si="6"/>
        <v>-50012.637686907598</v>
      </c>
      <c r="I34" s="72">
        <f t="shared" si="7"/>
        <v>5458036.997967571</v>
      </c>
      <c r="J34" s="72">
        <f t="shared" si="8"/>
        <v>2215399.2330856053</v>
      </c>
      <c r="K34" s="72">
        <f t="shared" si="9"/>
        <v>6540730.29566692</v>
      </c>
      <c r="L34" s="72">
        <f t="shared" si="21"/>
        <v>184448.59433780715</v>
      </c>
      <c r="M34" s="72">
        <f t="shared" si="10"/>
        <v>307414.32389634522</v>
      </c>
      <c r="N34" s="141">
        <v>0</v>
      </c>
      <c r="O34" s="72">
        <f t="shared" si="11"/>
        <v>88615.969323424142</v>
      </c>
      <c r="P34" s="72">
        <f t="shared" si="22"/>
        <v>95060.392645578671</v>
      </c>
      <c r="Q34" s="72">
        <f t="shared" si="12"/>
        <v>8564.4757712068676</v>
      </c>
      <c r="R34" s="72">
        <f t="shared" si="13"/>
        <v>66070.89072779908</v>
      </c>
      <c r="S34" s="72">
        <f t="shared" si="14"/>
        <v>2965573.8797877664</v>
      </c>
      <c r="T34" s="72">
        <f t="shared" si="23"/>
        <v>1984106.4048759763</v>
      </c>
      <c r="U34" s="79">
        <f t="shared" si="24"/>
        <v>0.13386182659534998</v>
      </c>
      <c r="V34" s="141">
        <v>0</v>
      </c>
      <c r="W34" s="72">
        <f t="shared" si="25"/>
        <v>7</v>
      </c>
      <c r="X34" s="72">
        <v>0</v>
      </c>
      <c r="Y34" s="72">
        <f t="shared" si="26"/>
        <v>0</v>
      </c>
      <c r="Z34" s="72">
        <f t="shared" si="27"/>
        <v>0</v>
      </c>
      <c r="AA34" s="72">
        <v>0</v>
      </c>
      <c r="AB34" s="72">
        <v>0</v>
      </c>
      <c r="AC34" s="72">
        <f t="shared" si="15"/>
        <v>0</v>
      </c>
      <c r="AD34" s="72">
        <f t="shared" si="15"/>
        <v>0</v>
      </c>
      <c r="AE34" s="72">
        <f t="shared" si="16"/>
        <v>2965573.8797877664</v>
      </c>
      <c r="AF34" s="72">
        <f t="shared" si="17"/>
        <v>0</v>
      </c>
      <c r="AG34" s="72">
        <f t="shared" si="18"/>
        <v>-2965573.8797877664</v>
      </c>
      <c r="AH34" s="72">
        <f t="shared" si="28"/>
        <v>-2965573.8797877664</v>
      </c>
      <c r="AI34" s="78">
        <f t="shared" si="29"/>
        <v>0</v>
      </c>
      <c r="AJ34" s="72"/>
      <c r="AK34" s="72"/>
      <c r="AL34" s="72">
        <f t="shared" si="30"/>
        <v>2906711.9543436179</v>
      </c>
      <c r="AM34" s="72"/>
      <c r="AN34" s="72">
        <f t="shared" si="31"/>
        <v>8861596.9323424138</v>
      </c>
      <c r="AO34" s="72"/>
      <c r="AR34" s="80"/>
      <c r="AS34" s="80"/>
      <c r="AT34" s="80"/>
      <c r="AU34" s="80"/>
      <c r="AV34" s="80"/>
      <c r="AW34" s="80"/>
      <c r="AX34" s="80"/>
      <c r="AY34" s="80"/>
      <c r="AZ34" s="80"/>
      <c r="BA34" s="80"/>
    </row>
    <row r="35" spans="1:53">
      <c r="A35" s="72">
        <f t="shared" si="2"/>
        <v>8</v>
      </c>
      <c r="B35" s="139">
        <v>0</v>
      </c>
      <c r="C35" s="140">
        <f t="shared" si="19"/>
        <v>0</v>
      </c>
      <c r="D35" s="72">
        <f t="shared" si="3"/>
        <v>5458036.997967571</v>
      </c>
      <c r="E35" s="72">
        <f t="shared" si="4"/>
        <v>17723193.864684846</v>
      </c>
      <c r="F35" s="72">
        <f t="shared" si="5"/>
        <v>988289.59787948837</v>
      </c>
      <c r="G35" s="72">
        <f t="shared" si="20"/>
        <v>2215399.2330856053</v>
      </c>
      <c r="H35" s="72">
        <f t="shared" si="6"/>
        <v>-257693.02339328453</v>
      </c>
      <c r="I35" s="72">
        <f t="shared" si="7"/>
        <v>3500330.7882752502</v>
      </c>
      <c r="J35" s="72">
        <f t="shared" si="8"/>
        <v>2215399.2330856053</v>
      </c>
      <c r="K35" s="72">
        <f t="shared" si="9"/>
        <v>4479183.8931214102</v>
      </c>
      <c r="L35" s="72">
        <f t="shared" si="21"/>
        <v>126312.98578602377</v>
      </c>
      <c r="M35" s="72">
        <f t="shared" si="10"/>
        <v>210521.64297670627</v>
      </c>
      <c r="N35" s="141">
        <v>0</v>
      </c>
      <c r="O35" s="72">
        <f t="shared" si="11"/>
        <v>66461.976992568088</v>
      </c>
      <c r="P35" s="72">
        <f t="shared" si="22"/>
        <v>88271.086930192774</v>
      </c>
      <c r="Q35" s="72">
        <f t="shared" si="12"/>
        <v>5370.6616189071656</v>
      </c>
      <c r="R35" s="72">
        <f t="shared" si="13"/>
        <v>41432.121058916498</v>
      </c>
      <c r="S35" s="72">
        <f t="shared" si="14"/>
        <v>2753769.7084489195</v>
      </c>
      <c r="T35" s="72">
        <f t="shared" si="23"/>
        <v>1723031.4243303339</v>
      </c>
      <c r="U35" s="79">
        <f t="shared" si="24"/>
        <v>0.12430128472209827</v>
      </c>
      <c r="V35" s="141">
        <v>0</v>
      </c>
      <c r="W35" s="72">
        <f t="shared" si="25"/>
        <v>8</v>
      </c>
      <c r="X35" s="72">
        <v>0</v>
      </c>
      <c r="Y35" s="72">
        <f t="shared" si="26"/>
        <v>0</v>
      </c>
      <c r="Z35" s="72">
        <f t="shared" si="27"/>
        <v>0</v>
      </c>
      <c r="AA35" s="72">
        <v>0</v>
      </c>
      <c r="AB35" s="72">
        <v>0</v>
      </c>
      <c r="AC35" s="72">
        <f t="shared" si="15"/>
        <v>0</v>
      </c>
      <c r="AD35" s="72">
        <f t="shared" si="15"/>
        <v>0</v>
      </c>
      <c r="AE35" s="72">
        <f t="shared" si="16"/>
        <v>2753769.7084489195</v>
      </c>
      <c r="AF35" s="72">
        <f t="shared" si="17"/>
        <v>0</v>
      </c>
      <c r="AG35" s="72">
        <f t="shared" si="18"/>
        <v>-2753769.7084489195</v>
      </c>
      <c r="AH35" s="72">
        <f t="shared" si="28"/>
        <v>-2753769.7084489195</v>
      </c>
      <c r="AI35" s="78">
        <f t="shared" si="29"/>
        <v>0</v>
      </c>
      <c r="AJ35" s="72"/>
      <c r="AK35" s="72"/>
      <c r="AL35" s="72">
        <f t="shared" si="30"/>
        <v>2699111.7589795659</v>
      </c>
      <c r="AM35" s="72"/>
      <c r="AN35" s="72">
        <f t="shared" si="31"/>
        <v>6646197.6992568085</v>
      </c>
      <c r="AO35" s="72"/>
      <c r="AR35" s="80"/>
      <c r="AS35" s="80"/>
      <c r="AT35" s="80"/>
      <c r="AU35" s="80"/>
      <c r="AV35" s="80"/>
      <c r="AW35" s="80"/>
      <c r="AX35" s="80"/>
      <c r="AY35" s="80"/>
      <c r="AZ35" s="80"/>
      <c r="BA35" s="80"/>
    </row>
    <row r="36" spans="1:53">
      <c r="A36" s="72">
        <f t="shared" si="2"/>
        <v>9</v>
      </c>
      <c r="B36" s="139">
        <v>0</v>
      </c>
      <c r="C36" s="140">
        <f t="shared" si="19"/>
        <v>0</v>
      </c>
      <c r="D36" s="72">
        <f t="shared" si="3"/>
        <v>3500330.7882752502</v>
      </c>
      <c r="E36" s="72">
        <f t="shared" si="4"/>
        <v>19938593.097770452</v>
      </c>
      <c r="F36" s="72">
        <f t="shared" si="5"/>
        <v>0</v>
      </c>
      <c r="G36" s="72">
        <f t="shared" si="20"/>
        <v>2215399.2330856053</v>
      </c>
      <c r="H36" s="72">
        <f t="shared" si="6"/>
        <v>-465233.83894797711</v>
      </c>
      <c r="I36" s="72">
        <f t="shared" si="7"/>
        <v>1750165.3941376221</v>
      </c>
      <c r="J36" s="72">
        <f t="shared" si="8"/>
        <v>2215399.2330856053</v>
      </c>
      <c r="K36" s="72">
        <f t="shared" si="9"/>
        <v>2625248.091206436</v>
      </c>
      <c r="L36" s="72">
        <f t="shared" si="21"/>
        <v>74031.996172021492</v>
      </c>
      <c r="M36" s="72">
        <f t="shared" si="10"/>
        <v>123386.66028670249</v>
      </c>
      <c r="N36" s="141">
        <v>0</v>
      </c>
      <c r="O36" s="72">
        <f t="shared" si="11"/>
        <v>44307.984661712035</v>
      </c>
      <c r="P36" s="72">
        <f t="shared" si="22"/>
        <v>82092.075199001803</v>
      </c>
      <c r="Q36" s="72">
        <f t="shared" si="12"/>
        <v>2500.0512542373149</v>
      </c>
      <c r="R36" s="72">
        <f t="shared" si="13"/>
        <v>19286.716156981292</v>
      </c>
      <c r="S36" s="72">
        <f t="shared" si="14"/>
        <v>2561004.7168162623</v>
      </c>
      <c r="T36" s="72">
        <f t="shared" si="23"/>
        <v>1498598.6140404392</v>
      </c>
      <c r="U36" s="79">
        <f t="shared" si="24"/>
        <v>0.11560014459557695</v>
      </c>
      <c r="V36" s="141">
        <v>0</v>
      </c>
      <c r="W36" s="72">
        <f t="shared" si="25"/>
        <v>9</v>
      </c>
      <c r="X36" s="72">
        <v>0</v>
      </c>
      <c r="Y36" s="72">
        <f t="shared" si="26"/>
        <v>0</v>
      </c>
      <c r="Z36" s="72">
        <f t="shared" si="27"/>
        <v>0</v>
      </c>
      <c r="AA36" s="72">
        <v>0</v>
      </c>
      <c r="AB36" s="72">
        <v>0</v>
      </c>
      <c r="AC36" s="72">
        <f t="shared" si="15"/>
        <v>0</v>
      </c>
      <c r="AD36" s="72">
        <f t="shared" si="15"/>
        <v>0</v>
      </c>
      <c r="AE36" s="72">
        <f t="shared" si="16"/>
        <v>2561004.7168162623</v>
      </c>
      <c r="AF36" s="72">
        <f t="shared" si="17"/>
        <v>0</v>
      </c>
      <c r="AG36" s="72">
        <f t="shared" si="18"/>
        <v>-2561004.7168162623</v>
      </c>
      <c r="AH36" s="72">
        <f t="shared" si="28"/>
        <v>-2561004.7168162623</v>
      </c>
      <c r="AI36" s="78">
        <f t="shared" si="29"/>
        <v>0</v>
      </c>
      <c r="AJ36" s="72"/>
      <c r="AK36" s="72"/>
      <c r="AL36" s="72">
        <f t="shared" si="30"/>
        <v>2510172.845882013</v>
      </c>
      <c r="AM36" s="72"/>
      <c r="AN36" s="72">
        <f t="shared" si="31"/>
        <v>4430798.4661712032</v>
      </c>
      <c r="AO36" s="72"/>
      <c r="AR36" s="80"/>
      <c r="AS36" s="80"/>
      <c r="AT36" s="80"/>
      <c r="AU36" s="80"/>
      <c r="AV36" s="80"/>
      <c r="AW36" s="80"/>
      <c r="AX36" s="80"/>
      <c r="AY36" s="80"/>
      <c r="AZ36" s="80"/>
      <c r="BA36" s="80"/>
    </row>
    <row r="37" spans="1:53">
      <c r="A37" s="72">
        <f t="shared" si="2"/>
        <v>10</v>
      </c>
      <c r="B37" s="139">
        <v>0</v>
      </c>
      <c r="C37" s="140">
        <f t="shared" si="19"/>
        <v>0</v>
      </c>
      <c r="D37" s="72">
        <f t="shared" si="3"/>
        <v>1750165.3941376221</v>
      </c>
      <c r="E37" s="72">
        <f t="shared" si="4"/>
        <v>22153992.330856059</v>
      </c>
      <c r="F37" s="72">
        <f t="shared" si="5"/>
        <v>0</v>
      </c>
      <c r="G37" s="72">
        <f t="shared" si="20"/>
        <v>2215399.2330856053</v>
      </c>
      <c r="H37" s="72">
        <f t="shared" si="6"/>
        <v>-465233.83894797711</v>
      </c>
      <c r="I37" s="72">
        <f t="shared" si="7"/>
        <v>-6.1118043959140778E-9</v>
      </c>
      <c r="J37" s="72">
        <f t="shared" si="8"/>
        <v>2215399.2330856053</v>
      </c>
      <c r="K37" s="72">
        <f t="shared" si="9"/>
        <v>875082.69706880802</v>
      </c>
      <c r="L37" s="72">
        <f t="shared" si="21"/>
        <v>24677.332057340387</v>
      </c>
      <c r="M37" s="72">
        <f t="shared" si="10"/>
        <v>41128.886762233975</v>
      </c>
      <c r="N37" s="141">
        <v>0</v>
      </c>
      <c r="O37" s="72">
        <f t="shared" si="11"/>
        <v>22153.992330855977</v>
      </c>
      <c r="P37" s="72">
        <f t="shared" si="22"/>
        <v>76218.10788949077</v>
      </c>
      <c r="Q37" s="72">
        <f t="shared" si="12"/>
        <v>-209.01153658193047</v>
      </c>
      <c r="R37" s="72">
        <f t="shared" si="13"/>
        <v>-1612.425414382154</v>
      </c>
      <c r="S37" s="72">
        <f t="shared" si="14"/>
        <v>2377756.1151745627</v>
      </c>
      <c r="T37" s="72">
        <f t="shared" si="23"/>
        <v>1301222.6792546597</v>
      </c>
      <c r="U37" s="79">
        <f t="shared" si="24"/>
        <v>0.10732856090515239</v>
      </c>
      <c r="V37" s="141">
        <v>0</v>
      </c>
      <c r="W37" s="72">
        <f t="shared" si="25"/>
        <v>10</v>
      </c>
      <c r="X37" s="72">
        <v>0</v>
      </c>
      <c r="Y37" s="72">
        <f t="shared" si="26"/>
        <v>0</v>
      </c>
      <c r="Z37" s="72">
        <f t="shared" si="27"/>
        <v>0</v>
      </c>
      <c r="AA37" s="72">
        <v>0</v>
      </c>
      <c r="AB37" s="72">
        <v>0</v>
      </c>
      <c r="AC37" s="72">
        <f t="shared" si="15"/>
        <v>0</v>
      </c>
      <c r="AD37" s="72">
        <f t="shared" si="15"/>
        <v>0</v>
      </c>
      <c r="AE37" s="72">
        <f t="shared" si="16"/>
        <v>2377756.1151745627</v>
      </c>
      <c r="AF37" s="72">
        <f t="shared" si="17"/>
        <v>0</v>
      </c>
      <c r="AG37" s="72">
        <f t="shared" si="18"/>
        <v>-2377756.1151745627</v>
      </c>
      <c r="AH37" s="72">
        <f t="shared" si="28"/>
        <v>-2377756.1151745627</v>
      </c>
      <c r="AI37" s="78">
        <f t="shared" si="29"/>
        <v>0</v>
      </c>
      <c r="AJ37" s="72"/>
      <c r="AK37" s="72"/>
      <c r="AL37" s="72">
        <f t="shared" si="30"/>
        <v>2330561.4375677481</v>
      </c>
      <c r="AM37" s="72"/>
      <c r="AN37" s="72">
        <f t="shared" si="31"/>
        <v>2215399.2330855979</v>
      </c>
      <c r="AO37" s="72"/>
      <c r="AR37" s="80"/>
      <c r="AS37" s="80"/>
      <c r="AT37" s="80"/>
      <c r="AU37" s="80"/>
      <c r="AV37" s="80"/>
      <c r="AW37" s="80"/>
      <c r="AX37" s="80"/>
      <c r="AY37" s="80"/>
      <c r="AZ37" s="80"/>
      <c r="BA37" s="80"/>
    </row>
    <row r="38" spans="1:53">
      <c r="A38" s="72">
        <f t="shared" si="2"/>
        <v>11</v>
      </c>
      <c r="B38" s="139">
        <v>0</v>
      </c>
      <c r="C38" s="140">
        <f t="shared" si="19"/>
        <v>0</v>
      </c>
      <c r="D38" s="72">
        <f t="shared" si="3"/>
        <v>-6.1118043959140778E-9</v>
      </c>
      <c r="E38" s="72">
        <f t="shared" si="4"/>
        <v>22153992.330856059</v>
      </c>
      <c r="F38" s="72">
        <f t="shared" si="5"/>
        <v>0</v>
      </c>
      <c r="G38" s="72">
        <f t="shared" si="20"/>
        <v>0</v>
      </c>
      <c r="H38" s="72">
        <f t="shared" si="6"/>
        <v>0</v>
      </c>
      <c r="I38" s="72">
        <f t="shared" si="7"/>
        <v>-6.1118043959140778E-9</v>
      </c>
      <c r="J38" s="72">
        <f t="shared" si="8"/>
        <v>0</v>
      </c>
      <c r="K38" s="72">
        <f t="shared" si="9"/>
        <v>-6.1118043959140778E-9</v>
      </c>
      <c r="L38" s="72">
        <f t="shared" si="21"/>
        <v>-1.7235288396477698E-10</v>
      </c>
      <c r="M38" s="72">
        <f t="shared" si="10"/>
        <v>-2.8725480660796163E-10</v>
      </c>
      <c r="N38" s="141">
        <v>0</v>
      </c>
      <c r="O38" s="72">
        <f t="shared" si="11"/>
        <v>-7.4505805969238283E-11</v>
      </c>
      <c r="P38" s="72">
        <f t="shared" si="22"/>
        <v>-2.04185618410967E-11</v>
      </c>
      <c r="Q38" s="72">
        <f t="shared" si="12"/>
        <v>-9.4624059851343204E-12</v>
      </c>
      <c r="R38" s="72">
        <f t="shared" si="13"/>
        <v>-7.2997998776261689E-11</v>
      </c>
      <c r="S38" s="72">
        <f t="shared" si="14"/>
        <v>-6.369924631444696E-10</v>
      </c>
      <c r="T38" s="72">
        <f t="shared" si="23"/>
        <v>-3.2600779107685264E-10</v>
      </c>
      <c r="U38" s="79">
        <f t="shared" si="24"/>
        <v>-2.8752942297324321E-17</v>
      </c>
      <c r="V38" s="141">
        <v>0</v>
      </c>
      <c r="W38" s="72">
        <f t="shared" si="25"/>
        <v>11</v>
      </c>
      <c r="X38" s="72">
        <v>0</v>
      </c>
      <c r="Y38" s="72">
        <f t="shared" si="26"/>
        <v>0</v>
      </c>
      <c r="Z38" s="72">
        <f t="shared" si="27"/>
        <v>0</v>
      </c>
      <c r="AA38" s="72">
        <v>0</v>
      </c>
      <c r="AB38" s="72">
        <v>0</v>
      </c>
      <c r="AC38" s="72">
        <f t="shared" si="15"/>
        <v>0</v>
      </c>
      <c r="AD38" s="72">
        <f t="shared" si="15"/>
        <v>0</v>
      </c>
      <c r="AE38" s="72">
        <f t="shared" si="16"/>
        <v>-6.369924631444696E-10</v>
      </c>
      <c r="AF38" s="72">
        <f t="shared" si="17"/>
        <v>0</v>
      </c>
      <c r="AG38" s="72">
        <f t="shared" si="18"/>
        <v>6.369924631444696E-10</v>
      </c>
      <c r="AH38" s="72">
        <f t="shared" si="28"/>
        <v>6.369924631444696E-10</v>
      </c>
      <c r="AI38" s="78">
        <f t="shared" si="29"/>
        <v>0</v>
      </c>
      <c r="AJ38" s="72"/>
      <c r="AK38" s="72"/>
      <c r="AL38" s="72">
        <f t="shared" si="30"/>
        <v>-6.2434917574244482E-10</v>
      </c>
      <c r="AM38" s="72"/>
      <c r="AN38" s="72">
        <f t="shared" si="31"/>
        <v>-7.4505805969238281E-9</v>
      </c>
      <c r="AO38" s="72"/>
      <c r="AR38" s="80"/>
      <c r="AS38" s="80"/>
      <c r="AT38" s="80"/>
      <c r="AU38" s="80"/>
      <c r="AV38" s="80"/>
      <c r="AW38" s="80"/>
      <c r="AX38" s="80"/>
      <c r="AY38" s="80"/>
      <c r="AZ38" s="80"/>
      <c r="BA38" s="80"/>
    </row>
    <row r="39" spans="1:53">
      <c r="A39" s="72">
        <f t="shared" si="2"/>
        <v>12</v>
      </c>
      <c r="B39" s="139">
        <v>0</v>
      </c>
      <c r="C39" s="140">
        <f t="shared" si="19"/>
        <v>0</v>
      </c>
      <c r="D39" s="72">
        <f t="shared" si="3"/>
        <v>-6.1118043959140778E-9</v>
      </c>
      <c r="E39" s="72">
        <f t="shared" si="4"/>
        <v>22153992.330856059</v>
      </c>
      <c r="F39" s="72">
        <f t="shared" si="5"/>
        <v>0</v>
      </c>
      <c r="G39" s="72">
        <f t="shared" si="20"/>
        <v>0</v>
      </c>
      <c r="H39" s="72">
        <f t="shared" si="6"/>
        <v>0</v>
      </c>
      <c r="I39" s="72">
        <f t="shared" si="7"/>
        <v>-6.1118043959140778E-9</v>
      </c>
      <c r="J39" s="72">
        <f t="shared" si="8"/>
        <v>0</v>
      </c>
      <c r="K39" s="72">
        <f t="shared" si="9"/>
        <v>-6.1118043959140778E-9</v>
      </c>
      <c r="L39" s="72">
        <f t="shared" si="21"/>
        <v>-1.7235288396477698E-10</v>
      </c>
      <c r="M39" s="72">
        <f t="shared" si="10"/>
        <v>-2.8725480660796163E-10</v>
      </c>
      <c r="N39" s="141">
        <v>0</v>
      </c>
      <c r="O39" s="72">
        <f t="shared" si="11"/>
        <v>-7.4505805969238283E-11</v>
      </c>
      <c r="P39" s="72">
        <f t="shared" si="22"/>
        <v>-2.04185618410967E-11</v>
      </c>
      <c r="Q39" s="72">
        <f t="shared" si="12"/>
        <v>-9.4624059851343204E-12</v>
      </c>
      <c r="R39" s="72">
        <f t="shared" si="13"/>
        <v>-7.2997998776261689E-11</v>
      </c>
      <c r="S39" s="72">
        <f t="shared" si="14"/>
        <v>-6.369924631444696E-10</v>
      </c>
      <c r="T39" s="72">
        <f t="shared" si="23"/>
        <v>-3.0488590532756929E-10</v>
      </c>
      <c r="U39" s="79">
        <f t="shared" si="24"/>
        <v>-2.8752942297324321E-17</v>
      </c>
      <c r="V39" s="141">
        <v>0</v>
      </c>
      <c r="W39" s="72">
        <f t="shared" si="25"/>
        <v>12</v>
      </c>
      <c r="X39" s="72">
        <v>0</v>
      </c>
      <c r="Y39" s="72">
        <f t="shared" si="26"/>
        <v>0</v>
      </c>
      <c r="Z39" s="72">
        <f t="shared" si="27"/>
        <v>0</v>
      </c>
      <c r="AA39" s="72">
        <v>0</v>
      </c>
      <c r="AB39" s="72">
        <v>0</v>
      </c>
      <c r="AC39" s="72">
        <f t="shared" si="15"/>
        <v>0</v>
      </c>
      <c r="AD39" s="72">
        <f t="shared" si="15"/>
        <v>0</v>
      </c>
      <c r="AE39" s="72">
        <f t="shared" si="16"/>
        <v>-6.369924631444696E-10</v>
      </c>
      <c r="AF39" s="72">
        <f t="shared" si="17"/>
        <v>0</v>
      </c>
      <c r="AG39" s="72">
        <f t="shared" si="18"/>
        <v>6.369924631444696E-10</v>
      </c>
      <c r="AH39" s="72">
        <f t="shared" si="28"/>
        <v>6.369924631444696E-10</v>
      </c>
      <c r="AI39" s="78">
        <f t="shared" si="29"/>
        <v>0</v>
      </c>
      <c r="AJ39" s="72"/>
      <c r="AK39" s="72"/>
      <c r="AL39" s="72">
        <f t="shared" si="30"/>
        <v>-6.2434917574244482E-10</v>
      </c>
      <c r="AM39" s="72"/>
      <c r="AN39" s="72">
        <f t="shared" si="31"/>
        <v>-7.4505805969238281E-9</v>
      </c>
      <c r="AO39" s="72"/>
      <c r="AR39" s="80"/>
      <c r="AS39" s="80"/>
      <c r="AT39" s="80"/>
      <c r="AU39" s="80"/>
      <c r="AV39" s="80"/>
      <c r="AW39" s="80"/>
      <c r="AX39" s="80"/>
      <c r="AY39" s="80"/>
      <c r="AZ39" s="80"/>
      <c r="BA39" s="80"/>
    </row>
    <row r="40" spans="1:53">
      <c r="A40" s="72">
        <f t="shared" si="2"/>
        <v>13</v>
      </c>
      <c r="B40" s="139">
        <v>0</v>
      </c>
      <c r="C40" s="140">
        <f t="shared" si="19"/>
        <v>0</v>
      </c>
      <c r="D40" s="72">
        <f t="shared" si="3"/>
        <v>-6.1118043959140778E-9</v>
      </c>
      <c r="E40" s="72">
        <f t="shared" si="4"/>
        <v>22153992.330856059</v>
      </c>
      <c r="F40" s="72">
        <f t="shared" si="5"/>
        <v>0</v>
      </c>
      <c r="G40" s="72">
        <f t="shared" si="20"/>
        <v>0</v>
      </c>
      <c r="H40" s="72">
        <f t="shared" si="6"/>
        <v>0</v>
      </c>
      <c r="I40" s="72">
        <f t="shared" si="7"/>
        <v>-6.1118043959140778E-9</v>
      </c>
      <c r="J40" s="72">
        <f t="shared" si="8"/>
        <v>0</v>
      </c>
      <c r="K40" s="72">
        <f t="shared" si="9"/>
        <v>-6.1118043959140778E-9</v>
      </c>
      <c r="L40" s="72">
        <f t="shared" si="21"/>
        <v>-1.7235288396477698E-10</v>
      </c>
      <c r="M40" s="72">
        <f t="shared" si="10"/>
        <v>-2.8725480660796163E-10</v>
      </c>
      <c r="N40" s="141">
        <v>0</v>
      </c>
      <c r="O40" s="72">
        <f t="shared" si="11"/>
        <v>-7.4505805969238283E-11</v>
      </c>
      <c r="P40" s="72">
        <f t="shared" si="22"/>
        <v>-2.04185618410967E-11</v>
      </c>
      <c r="Q40" s="72">
        <f t="shared" si="12"/>
        <v>-9.4624059851343204E-12</v>
      </c>
      <c r="R40" s="72">
        <f t="shared" si="13"/>
        <v>-7.2997998776261689E-11</v>
      </c>
      <c r="S40" s="72">
        <f t="shared" si="14"/>
        <v>-6.369924631444696E-10</v>
      </c>
      <c r="T40" s="72">
        <f t="shared" si="23"/>
        <v>-2.8513249625220879E-10</v>
      </c>
      <c r="U40" s="79">
        <f t="shared" si="24"/>
        <v>-2.8752942297324321E-17</v>
      </c>
      <c r="V40" s="141">
        <v>0</v>
      </c>
      <c r="W40" s="72">
        <f t="shared" si="25"/>
        <v>13</v>
      </c>
      <c r="X40" s="72">
        <v>0</v>
      </c>
      <c r="Y40" s="72">
        <f t="shared" si="26"/>
        <v>0</v>
      </c>
      <c r="Z40" s="72">
        <f t="shared" si="27"/>
        <v>0</v>
      </c>
      <c r="AA40" s="72">
        <v>0</v>
      </c>
      <c r="AB40" s="72">
        <v>0</v>
      </c>
      <c r="AC40" s="72">
        <f t="shared" si="15"/>
        <v>0</v>
      </c>
      <c r="AD40" s="72">
        <f t="shared" si="15"/>
        <v>0</v>
      </c>
      <c r="AE40" s="72">
        <f t="shared" si="16"/>
        <v>-6.369924631444696E-10</v>
      </c>
      <c r="AF40" s="72">
        <f t="shared" si="17"/>
        <v>0</v>
      </c>
      <c r="AG40" s="72">
        <f t="shared" si="18"/>
        <v>6.369924631444696E-10</v>
      </c>
      <c r="AH40" s="72">
        <f t="shared" si="28"/>
        <v>6.369924631444696E-10</v>
      </c>
      <c r="AI40" s="78">
        <f t="shared" si="29"/>
        <v>0</v>
      </c>
      <c r="AJ40" s="72"/>
      <c r="AK40" s="72"/>
      <c r="AL40" s="72">
        <f t="shared" si="30"/>
        <v>-6.2434917574244482E-10</v>
      </c>
      <c r="AM40" s="72"/>
      <c r="AN40" s="72">
        <f t="shared" si="31"/>
        <v>-7.4505805969238281E-9</v>
      </c>
      <c r="AO40" s="72"/>
      <c r="AR40" s="80"/>
      <c r="AS40" s="80"/>
      <c r="AT40" s="80"/>
      <c r="AU40" s="80"/>
      <c r="AV40" s="80"/>
      <c r="AW40" s="80"/>
      <c r="AX40" s="80"/>
      <c r="AY40" s="80"/>
      <c r="AZ40" s="80"/>
      <c r="BA40" s="80"/>
    </row>
    <row r="41" spans="1:53">
      <c r="A41" s="72">
        <f t="shared" si="2"/>
        <v>14</v>
      </c>
      <c r="B41" s="139">
        <v>0</v>
      </c>
      <c r="C41" s="140">
        <f t="shared" si="19"/>
        <v>0</v>
      </c>
      <c r="D41" s="72">
        <f t="shared" si="3"/>
        <v>-6.1118043959140778E-9</v>
      </c>
      <c r="E41" s="72">
        <f t="shared" si="4"/>
        <v>22153992.330856059</v>
      </c>
      <c r="F41" s="72">
        <f t="shared" si="5"/>
        <v>0</v>
      </c>
      <c r="G41" s="72">
        <f t="shared" si="20"/>
        <v>0</v>
      </c>
      <c r="H41" s="72">
        <f t="shared" si="6"/>
        <v>0</v>
      </c>
      <c r="I41" s="72">
        <f t="shared" si="7"/>
        <v>-6.1118043959140778E-9</v>
      </c>
      <c r="J41" s="72">
        <f t="shared" si="8"/>
        <v>0</v>
      </c>
      <c r="K41" s="72">
        <f t="shared" si="9"/>
        <v>-6.1118043959140778E-9</v>
      </c>
      <c r="L41" s="72">
        <f t="shared" si="21"/>
        <v>-1.7235288396477698E-10</v>
      </c>
      <c r="M41" s="72">
        <f t="shared" si="10"/>
        <v>-2.8725480660796163E-10</v>
      </c>
      <c r="N41" s="141">
        <v>0</v>
      </c>
      <c r="O41" s="72">
        <f t="shared" si="11"/>
        <v>-7.4505805969238283E-11</v>
      </c>
      <c r="P41" s="72">
        <f t="shared" si="22"/>
        <v>-2.04185618410967E-11</v>
      </c>
      <c r="Q41" s="72">
        <f t="shared" si="12"/>
        <v>-9.4624059851343204E-12</v>
      </c>
      <c r="R41" s="72">
        <f t="shared" si="13"/>
        <v>-7.2997998776261689E-11</v>
      </c>
      <c r="S41" s="72">
        <f t="shared" si="14"/>
        <v>-6.369924631444696E-10</v>
      </c>
      <c r="T41" s="72">
        <f t="shared" si="23"/>
        <v>-2.666589009146441E-10</v>
      </c>
      <c r="U41" s="79">
        <f t="shared" si="24"/>
        <v>-2.8752942297324321E-17</v>
      </c>
      <c r="V41" s="141">
        <v>0</v>
      </c>
      <c r="W41" s="72">
        <f t="shared" si="25"/>
        <v>14</v>
      </c>
      <c r="X41" s="72">
        <v>0</v>
      </c>
      <c r="Y41" s="72">
        <f t="shared" si="26"/>
        <v>0</v>
      </c>
      <c r="Z41" s="72">
        <f t="shared" si="27"/>
        <v>0</v>
      </c>
      <c r="AA41" s="72">
        <v>0</v>
      </c>
      <c r="AB41" s="72">
        <v>0</v>
      </c>
      <c r="AC41" s="72">
        <f t="shared" si="15"/>
        <v>0</v>
      </c>
      <c r="AD41" s="72">
        <f t="shared" si="15"/>
        <v>0</v>
      </c>
      <c r="AE41" s="72">
        <f t="shared" si="16"/>
        <v>-6.369924631444696E-10</v>
      </c>
      <c r="AF41" s="72">
        <f t="shared" si="17"/>
        <v>0</v>
      </c>
      <c r="AG41" s="72">
        <f t="shared" si="18"/>
        <v>6.369924631444696E-10</v>
      </c>
      <c r="AH41" s="72">
        <f t="shared" si="28"/>
        <v>6.369924631444696E-10</v>
      </c>
      <c r="AI41" s="78">
        <f t="shared" si="29"/>
        <v>0</v>
      </c>
      <c r="AJ41" s="72"/>
      <c r="AK41" s="72"/>
      <c r="AL41" s="72">
        <f t="shared" si="30"/>
        <v>-6.2434917574244482E-10</v>
      </c>
      <c r="AM41" s="72"/>
      <c r="AN41" s="72">
        <f t="shared" si="31"/>
        <v>-7.4505805969238281E-9</v>
      </c>
      <c r="AO41" s="72"/>
      <c r="AR41" s="80"/>
      <c r="AS41" s="80"/>
      <c r="AT41" s="80"/>
      <c r="AU41" s="80"/>
      <c r="AV41" s="80"/>
      <c r="AW41" s="80"/>
      <c r="AX41" s="80"/>
      <c r="AY41" s="80"/>
      <c r="AZ41" s="80"/>
      <c r="BA41" s="80"/>
    </row>
    <row r="42" spans="1:53">
      <c r="A42" s="72">
        <f t="shared" si="2"/>
        <v>15</v>
      </c>
      <c r="B42" s="139">
        <v>0</v>
      </c>
      <c r="C42" s="140">
        <f t="shared" si="19"/>
        <v>0</v>
      </c>
      <c r="D42" s="72">
        <f t="shared" si="3"/>
        <v>-6.1118043959140778E-9</v>
      </c>
      <c r="E42" s="72">
        <f t="shared" si="4"/>
        <v>22153992.330856059</v>
      </c>
      <c r="F42" s="72">
        <f t="shared" si="5"/>
        <v>0</v>
      </c>
      <c r="G42" s="72">
        <f t="shared" si="20"/>
        <v>0</v>
      </c>
      <c r="H42" s="72">
        <f t="shared" si="6"/>
        <v>0</v>
      </c>
      <c r="I42" s="72">
        <f t="shared" si="7"/>
        <v>-6.1118043959140778E-9</v>
      </c>
      <c r="J42" s="72">
        <f t="shared" si="8"/>
        <v>0</v>
      </c>
      <c r="K42" s="72">
        <f t="shared" si="9"/>
        <v>-6.1118043959140778E-9</v>
      </c>
      <c r="L42" s="72">
        <f t="shared" si="21"/>
        <v>-1.7235288396477698E-10</v>
      </c>
      <c r="M42" s="72">
        <f t="shared" si="10"/>
        <v>-2.8725480660796163E-10</v>
      </c>
      <c r="N42" s="141">
        <v>0</v>
      </c>
      <c r="O42" s="72">
        <f t="shared" si="11"/>
        <v>-7.4505805969238283E-11</v>
      </c>
      <c r="P42" s="72">
        <f t="shared" si="22"/>
        <v>-2.04185618410967E-11</v>
      </c>
      <c r="Q42" s="72">
        <f t="shared" si="12"/>
        <v>-9.4624059851343204E-12</v>
      </c>
      <c r="R42" s="72">
        <f t="shared" si="13"/>
        <v>-7.2997998776261689E-11</v>
      </c>
      <c r="S42" s="72">
        <f t="shared" si="14"/>
        <v>-6.369924631444696E-10</v>
      </c>
      <c r="T42" s="72">
        <f t="shared" si="23"/>
        <v>-2.4938220080712789E-10</v>
      </c>
      <c r="U42" s="79">
        <f t="shared" si="24"/>
        <v>-2.8752942297324321E-17</v>
      </c>
      <c r="V42" s="141">
        <v>0</v>
      </c>
      <c r="W42" s="72">
        <f t="shared" si="25"/>
        <v>15</v>
      </c>
      <c r="X42" s="72">
        <v>0</v>
      </c>
      <c r="Y42" s="72">
        <f t="shared" si="26"/>
        <v>0</v>
      </c>
      <c r="Z42" s="72">
        <f t="shared" si="27"/>
        <v>0</v>
      </c>
      <c r="AA42" s="72">
        <v>0</v>
      </c>
      <c r="AB42" s="72">
        <v>0</v>
      </c>
      <c r="AC42" s="72">
        <f t="shared" si="15"/>
        <v>0</v>
      </c>
      <c r="AD42" s="72">
        <f t="shared" si="15"/>
        <v>0</v>
      </c>
      <c r="AE42" s="72">
        <f t="shared" si="16"/>
        <v>-6.369924631444696E-10</v>
      </c>
      <c r="AF42" s="72">
        <f t="shared" si="17"/>
        <v>0</v>
      </c>
      <c r="AG42" s="72">
        <f t="shared" si="18"/>
        <v>6.369924631444696E-10</v>
      </c>
      <c r="AH42" s="72">
        <f t="shared" si="28"/>
        <v>6.369924631444696E-10</v>
      </c>
      <c r="AI42" s="78">
        <f t="shared" si="29"/>
        <v>0</v>
      </c>
      <c r="AJ42" s="72"/>
      <c r="AK42" s="72"/>
      <c r="AL42" s="72">
        <f t="shared" si="30"/>
        <v>-6.2434917574244482E-10</v>
      </c>
      <c r="AM42" s="72"/>
      <c r="AN42" s="72">
        <f t="shared" si="31"/>
        <v>-7.4505805969238281E-9</v>
      </c>
      <c r="AO42" s="72"/>
      <c r="AR42" s="80"/>
      <c r="AS42" s="80"/>
      <c r="AT42" s="80"/>
      <c r="AU42" s="80"/>
      <c r="AV42" s="80"/>
      <c r="AW42" s="80"/>
      <c r="AX42" s="80"/>
      <c r="AY42" s="80"/>
      <c r="AZ42" s="80"/>
      <c r="BA42" s="80"/>
    </row>
    <row r="43" spans="1:53">
      <c r="A43" s="72">
        <f t="shared" si="2"/>
        <v>16</v>
      </c>
      <c r="B43" s="139">
        <v>0</v>
      </c>
      <c r="C43" s="140">
        <f t="shared" si="19"/>
        <v>0</v>
      </c>
      <c r="D43" s="72">
        <f t="shared" si="3"/>
        <v>-6.1118043959140778E-9</v>
      </c>
      <c r="E43" s="72">
        <f t="shared" si="4"/>
        <v>22153992.330856059</v>
      </c>
      <c r="F43" s="72">
        <f t="shared" si="5"/>
        <v>0</v>
      </c>
      <c r="G43" s="72">
        <f t="shared" si="20"/>
        <v>0</v>
      </c>
      <c r="H43" s="72">
        <f t="shared" si="6"/>
        <v>0</v>
      </c>
      <c r="I43" s="72">
        <f t="shared" si="7"/>
        <v>-6.1118043959140778E-9</v>
      </c>
      <c r="J43" s="72">
        <f t="shared" si="8"/>
        <v>0</v>
      </c>
      <c r="K43" s="72">
        <f t="shared" si="9"/>
        <v>-6.1118043959140778E-9</v>
      </c>
      <c r="L43" s="72">
        <f t="shared" si="21"/>
        <v>-1.7235288396477698E-10</v>
      </c>
      <c r="M43" s="72">
        <f t="shared" si="10"/>
        <v>-2.8725480660796163E-10</v>
      </c>
      <c r="N43" s="141">
        <v>0</v>
      </c>
      <c r="O43" s="72">
        <f t="shared" si="11"/>
        <v>-7.4505805969238283E-11</v>
      </c>
      <c r="P43" s="72">
        <f t="shared" si="22"/>
        <v>-2.04185618410967E-11</v>
      </c>
      <c r="Q43" s="72">
        <f t="shared" si="12"/>
        <v>-9.4624059851343204E-12</v>
      </c>
      <c r="R43" s="72">
        <f t="shared" si="13"/>
        <v>-7.2997998776261689E-11</v>
      </c>
      <c r="S43" s="72">
        <f t="shared" si="14"/>
        <v>-6.369924631444696E-10</v>
      </c>
      <c r="T43" s="72">
        <f t="shared" si="23"/>
        <v>-2.3322484967158023E-10</v>
      </c>
      <c r="U43" s="79">
        <f t="shared" si="24"/>
        <v>-2.8752942297324321E-17</v>
      </c>
      <c r="V43" s="141">
        <v>0</v>
      </c>
      <c r="W43" s="72">
        <f t="shared" si="25"/>
        <v>16</v>
      </c>
      <c r="X43" s="72">
        <v>0</v>
      </c>
      <c r="Y43" s="72">
        <f t="shared" si="26"/>
        <v>0</v>
      </c>
      <c r="Z43" s="72">
        <f t="shared" si="27"/>
        <v>0</v>
      </c>
      <c r="AA43" s="72">
        <v>0</v>
      </c>
      <c r="AB43" s="72">
        <v>0</v>
      </c>
      <c r="AC43" s="72">
        <f t="shared" si="15"/>
        <v>0</v>
      </c>
      <c r="AD43" s="72">
        <f t="shared" si="15"/>
        <v>0</v>
      </c>
      <c r="AE43" s="72">
        <f t="shared" si="16"/>
        <v>-6.369924631444696E-10</v>
      </c>
      <c r="AF43" s="72">
        <f t="shared" si="17"/>
        <v>0</v>
      </c>
      <c r="AG43" s="72">
        <f t="shared" si="18"/>
        <v>6.369924631444696E-10</v>
      </c>
      <c r="AH43" s="72">
        <f t="shared" si="28"/>
        <v>6.369924631444696E-10</v>
      </c>
      <c r="AI43" s="78">
        <f t="shared" si="29"/>
        <v>0</v>
      </c>
      <c r="AJ43" s="72"/>
      <c r="AK43" s="72"/>
      <c r="AL43" s="72">
        <f t="shared" si="30"/>
        <v>-6.2434917574244482E-10</v>
      </c>
      <c r="AM43" s="72"/>
      <c r="AN43" s="72">
        <f t="shared" si="31"/>
        <v>-7.4505805969238281E-9</v>
      </c>
      <c r="AO43" s="72"/>
      <c r="AR43" s="80"/>
      <c r="AS43" s="80"/>
      <c r="AT43" s="80"/>
      <c r="AU43" s="80"/>
      <c r="AV43" s="80"/>
      <c r="AW43" s="80"/>
      <c r="AX43" s="80"/>
      <c r="AY43" s="80"/>
      <c r="AZ43" s="80"/>
      <c r="BA43" s="80"/>
    </row>
    <row r="44" spans="1:53">
      <c r="A44" s="72">
        <f t="shared" si="2"/>
        <v>17</v>
      </c>
      <c r="B44" s="139">
        <v>0</v>
      </c>
      <c r="C44" s="140">
        <f t="shared" si="19"/>
        <v>0</v>
      </c>
      <c r="D44" s="72">
        <f t="shared" si="3"/>
        <v>-6.1118043959140778E-9</v>
      </c>
      <c r="E44" s="72">
        <f t="shared" si="4"/>
        <v>22153992.330856059</v>
      </c>
      <c r="F44" s="72">
        <f t="shared" si="5"/>
        <v>0</v>
      </c>
      <c r="G44" s="72">
        <f t="shared" si="20"/>
        <v>0</v>
      </c>
      <c r="H44" s="72">
        <f t="shared" si="6"/>
        <v>0</v>
      </c>
      <c r="I44" s="72">
        <f t="shared" si="7"/>
        <v>-6.1118043959140778E-9</v>
      </c>
      <c r="J44" s="72">
        <f t="shared" si="8"/>
        <v>0</v>
      </c>
      <c r="K44" s="72">
        <f>(+I44+D44)/2</f>
        <v>-6.1118043959140778E-9</v>
      </c>
      <c r="L44" s="72">
        <f t="shared" si="21"/>
        <v>-1.7235288396477698E-10</v>
      </c>
      <c r="M44" s="72">
        <f t="shared" si="10"/>
        <v>-2.8725480660796163E-10</v>
      </c>
      <c r="N44" s="141">
        <v>0</v>
      </c>
      <c r="O44" s="72">
        <f t="shared" si="11"/>
        <v>-7.4505805969238283E-11</v>
      </c>
      <c r="P44" s="72">
        <f t="shared" si="22"/>
        <v>-2.04185618410967E-11</v>
      </c>
      <c r="Q44" s="72">
        <f t="shared" si="12"/>
        <v>-9.4624059851343204E-12</v>
      </c>
      <c r="R44" s="72">
        <f>(+AL44-(G44+L44+N44+O44+P44+Q44))*$D$2</f>
        <v>-7.2997998776261689E-11</v>
      </c>
      <c r="S44" s="72">
        <f t="shared" si="14"/>
        <v>-6.369924631444696E-10</v>
      </c>
      <c r="T44" s="72">
        <f t="shared" si="23"/>
        <v>-2.1811432543415298E-10</v>
      </c>
      <c r="U44" s="79">
        <f t="shared" si="24"/>
        <v>-2.8752942297324321E-17</v>
      </c>
      <c r="V44" s="141">
        <v>0</v>
      </c>
      <c r="W44" s="72">
        <f t="shared" si="25"/>
        <v>17</v>
      </c>
      <c r="X44" s="72">
        <v>0</v>
      </c>
      <c r="Y44" s="72">
        <f t="shared" si="26"/>
        <v>0</v>
      </c>
      <c r="Z44" s="72">
        <f t="shared" si="27"/>
        <v>0</v>
      </c>
      <c r="AA44" s="72">
        <v>0</v>
      </c>
      <c r="AB44" s="72">
        <v>0</v>
      </c>
      <c r="AC44" s="72">
        <f t="shared" ref="AC44:AD103" si="32">Y44+AA44</f>
        <v>0</v>
      </c>
      <c r="AD44" s="72">
        <f t="shared" si="32"/>
        <v>0</v>
      </c>
      <c r="AE44" s="72">
        <f t="shared" si="16"/>
        <v>-6.369924631444696E-10</v>
      </c>
      <c r="AF44" s="72">
        <f t="shared" si="17"/>
        <v>0</v>
      </c>
      <c r="AG44" s="72">
        <f t="shared" si="18"/>
        <v>6.369924631444696E-10</v>
      </c>
      <c r="AH44" s="72">
        <f t="shared" si="28"/>
        <v>6.369924631444696E-10</v>
      </c>
      <c r="AI44" s="78">
        <f t="shared" si="29"/>
        <v>0</v>
      </c>
      <c r="AJ44" s="72"/>
      <c r="AK44" s="72"/>
      <c r="AL44" s="72">
        <f t="shared" si="30"/>
        <v>-6.2434917574244482E-10</v>
      </c>
      <c r="AM44" s="72"/>
      <c r="AN44" s="72">
        <f t="shared" si="31"/>
        <v>-7.4505805969238281E-9</v>
      </c>
      <c r="AO44" s="72"/>
      <c r="AR44" s="80"/>
      <c r="AS44" s="80"/>
      <c r="AT44" s="80"/>
      <c r="AU44" s="80"/>
      <c r="AV44" s="80"/>
      <c r="AW44" s="80"/>
      <c r="AX44" s="80"/>
      <c r="AY44" s="80"/>
      <c r="AZ44" s="80"/>
      <c r="BA44" s="80"/>
    </row>
    <row r="45" spans="1:53">
      <c r="A45" s="72">
        <f t="shared" si="2"/>
        <v>18</v>
      </c>
      <c r="B45" s="139">
        <v>0</v>
      </c>
      <c r="C45" s="140">
        <f t="shared" si="19"/>
        <v>0</v>
      </c>
      <c r="D45" s="72">
        <f t="shared" si="3"/>
        <v>-6.1118043959140778E-9</v>
      </c>
      <c r="E45" s="72">
        <f t="shared" si="4"/>
        <v>22153992.330856059</v>
      </c>
      <c r="F45" s="72">
        <f t="shared" si="5"/>
        <v>0</v>
      </c>
      <c r="G45" s="72">
        <f t="shared" si="20"/>
        <v>0</v>
      </c>
      <c r="H45" s="72">
        <f t="shared" si="6"/>
        <v>0</v>
      </c>
      <c r="I45" s="72">
        <f t="shared" si="7"/>
        <v>-6.1118043959140778E-9</v>
      </c>
      <c r="J45" s="72">
        <f t="shared" si="8"/>
        <v>0</v>
      </c>
      <c r="K45" s="72">
        <f t="shared" si="9"/>
        <v>-6.1118043959140778E-9</v>
      </c>
      <c r="L45" s="72">
        <f t="shared" si="21"/>
        <v>-1.7235288396477698E-10</v>
      </c>
      <c r="M45" s="72">
        <f t="shared" si="10"/>
        <v>-2.8725480660796163E-10</v>
      </c>
      <c r="N45" s="141">
        <v>0</v>
      </c>
      <c r="O45" s="72">
        <f t="shared" si="11"/>
        <v>-7.4505805969238283E-11</v>
      </c>
      <c r="P45" s="72">
        <f t="shared" si="22"/>
        <v>-2.04185618410967E-11</v>
      </c>
      <c r="Q45" s="72">
        <f t="shared" si="12"/>
        <v>-9.4624059851343204E-12</v>
      </c>
      <c r="R45" s="72">
        <f t="shared" si="13"/>
        <v>-7.2997998776261689E-11</v>
      </c>
      <c r="S45" s="72">
        <f t="shared" si="14"/>
        <v>-6.369924631444696E-10</v>
      </c>
      <c r="T45" s="72">
        <f t="shared" si="23"/>
        <v>-2.039828046907848E-10</v>
      </c>
      <c r="U45" s="79">
        <f t="shared" si="24"/>
        <v>-2.8752942297324321E-17</v>
      </c>
      <c r="V45" s="141">
        <v>0</v>
      </c>
      <c r="W45" s="72">
        <f t="shared" si="25"/>
        <v>18</v>
      </c>
      <c r="X45" s="72">
        <v>0</v>
      </c>
      <c r="Y45" s="72">
        <f t="shared" si="26"/>
        <v>0</v>
      </c>
      <c r="Z45" s="72">
        <f t="shared" si="27"/>
        <v>0</v>
      </c>
      <c r="AA45" s="72">
        <v>0</v>
      </c>
      <c r="AB45" s="72">
        <v>0</v>
      </c>
      <c r="AC45" s="72">
        <f t="shared" si="32"/>
        <v>0</v>
      </c>
      <c r="AD45" s="72">
        <f t="shared" si="32"/>
        <v>0</v>
      </c>
      <c r="AE45" s="72">
        <f t="shared" si="16"/>
        <v>-6.369924631444696E-10</v>
      </c>
      <c r="AF45" s="72">
        <f t="shared" si="17"/>
        <v>0</v>
      </c>
      <c r="AG45" s="72">
        <f t="shared" si="18"/>
        <v>6.369924631444696E-10</v>
      </c>
      <c r="AH45" s="72">
        <f t="shared" si="28"/>
        <v>6.369924631444696E-10</v>
      </c>
      <c r="AI45" s="78">
        <f t="shared" si="29"/>
        <v>0</v>
      </c>
      <c r="AJ45" s="72"/>
      <c r="AK45" s="72"/>
      <c r="AL45" s="72">
        <f t="shared" si="30"/>
        <v>-6.2434917574244482E-10</v>
      </c>
      <c r="AM45" s="72"/>
      <c r="AN45" s="72">
        <f t="shared" si="31"/>
        <v>-7.4505805969238281E-9</v>
      </c>
      <c r="AO45" s="72"/>
      <c r="AR45" s="80"/>
      <c r="AS45" s="80"/>
      <c r="AT45" s="80"/>
      <c r="AU45" s="80"/>
      <c r="AV45" s="80"/>
      <c r="AW45" s="80"/>
      <c r="AX45" s="80"/>
      <c r="AY45" s="80"/>
      <c r="AZ45" s="80"/>
      <c r="BA45" s="80"/>
    </row>
    <row r="46" spans="1:53">
      <c r="A46" s="72">
        <f t="shared" si="2"/>
        <v>19</v>
      </c>
      <c r="B46" s="139">
        <v>0</v>
      </c>
      <c r="C46" s="140">
        <f t="shared" si="19"/>
        <v>0</v>
      </c>
      <c r="D46" s="72">
        <f t="shared" si="3"/>
        <v>-6.1118043959140778E-9</v>
      </c>
      <c r="E46" s="72">
        <f t="shared" si="4"/>
        <v>22153992.330856059</v>
      </c>
      <c r="F46" s="72">
        <f t="shared" si="5"/>
        <v>0</v>
      </c>
      <c r="G46" s="72">
        <f t="shared" si="20"/>
        <v>0</v>
      </c>
      <c r="H46" s="72">
        <f t="shared" si="6"/>
        <v>0</v>
      </c>
      <c r="I46" s="72">
        <f t="shared" si="7"/>
        <v>-6.1118043959140778E-9</v>
      </c>
      <c r="J46" s="72">
        <f t="shared" si="8"/>
        <v>0</v>
      </c>
      <c r="K46" s="72">
        <f t="shared" si="9"/>
        <v>-6.1118043959140778E-9</v>
      </c>
      <c r="L46" s="72">
        <f t="shared" si="21"/>
        <v>-1.7235288396477698E-10</v>
      </c>
      <c r="M46" s="72">
        <f t="shared" si="10"/>
        <v>-2.8725480660796163E-10</v>
      </c>
      <c r="N46" s="141">
        <v>0</v>
      </c>
      <c r="O46" s="72">
        <f t="shared" si="11"/>
        <v>-7.4505805969238283E-11</v>
      </c>
      <c r="P46" s="72">
        <f t="shared" si="22"/>
        <v>-2.04185618410967E-11</v>
      </c>
      <c r="Q46" s="72">
        <f t="shared" si="12"/>
        <v>-9.4624059851343204E-12</v>
      </c>
      <c r="R46" s="72">
        <f t="shared" si="13"/>
        <v>-7.2997998776261689E-11</v>
      </c>
      <c r="S46" s="72">
        <f t="shared" si="14"/>
        <v>-6.369924631444696E-10</v>
      </c>
      <c r="T46" s="72">
        <f t="shared" si="23"/>
        <v>-1.9076685828267748E-10</v>
      </c>
      <c r="U46" s="79">
        <f t="shared" si="24"/>
        <v>-2.8752942297324321E-17</v>
      </c>
      <c r="V46" s="141">
        <v>0</v>
      </c>
      <c r="W46" s="72">
        <f t="shared" si="25"/>
        <v>19</v>
      </c>
      <c r="X46" s="72">
        <v>0</v>
      </c>
      <c r="Y46" s="72">
        <f t="shared" si="26"/>
        <v>0</v>
      </c>
      <c r="Z46" s="72">
        <f t="shared" si="27"/>
        <v>0</v>
      </c>
      <c r="AA46" s="72">
        <v>0</v>
      </c>
      <c r="AB46" s="72">
        <v>0</v>
      </c>
      <c r="AC46" s="72">
        <f t="shared" si="32"/>
        <v>0</v>
      </c>
      <c r="AD46" s="72">
        <f t="shared" si="32"/>
        <v>0</v>
      </c>
      <c r="AE46" s="72">
        <f t="shared" si="16"/>
        <v>-6.369924631444696E-10</v>
      </c>
      <c r="AF46" s="72">
        <f t="shared" si="17"/>
        <v>0</v>
      </c>
      <c r="AG46" s="72">
        <f t="shared" si="18"/>
        <v>6.369924631444696E-10</v>
      </c>
      <c r="AH46" s="72">
        <f t="shared" si="28"/>
        <v>6.369924631444696E-10</v>
      </c>
      <c r="AI46" s="78">
        <f t="shared" si="29"/>
        <v>0</v>
      </c>
      <c r="AJ46" s="72"/>
      <c r="AK46" s="72"/>
      <c r="AL46" s="72">
        <f t="shared" si="30"/>
        <v>-6.2434917574244482E-10</v>
      </c>
      <c r="AM46" s="72"/>
      <c r="AN46" s="72">
        <f t="shared" si="31"/>
        <v>-7.4505805969238281E-9</v>
      </c>
      <c r="AO46" s="72"/>
      <c r="AR46" s="80"/>
      <c r="AS46" s="80"/>
      <c r="AT46" s="80"/>
      <c r="AU46" s="80"/>
      <c r="AV46" s="80"/>
      <c r="AW46" s="80"/>
      <c r="AX46" s="80"/>
      <c r="AY46" s="80"/>
      <c r="AZ46" s="80"/>
      <c r="BA46" s="80"/>
    </row>
    <row r="47" spans="1:53">
      <c r="A47" s="72">
        <f t="shared" si="2"/>
        <v>20</v>
      </c>
      <c r="B47" s="139">
        <v>0</v>
      </c>
      <c r="C47" s="140">
        <f t="shared" si="19"/>
        <v>0</v>
      </c>
      <c r="D47" s="72">
        <f t="shared" si="3"/>
        <v>-6.1118043959140778E-9</v>
      </c>
      <c r="E47" s="72">
        <f t="shared" si="4"/>
        <v>22153992.330856059</v>
      </c>
      <c r="F47" s="72">
        <f t="shared" si="5"/>
        <v>0</v>
      </c>
      <c r="G47" s="72">
        <f t="shared" si="20"/>
        <v>0</v>
      </c>
      <c r="H47" s="72">
        <f t="shared" si="6"/>
        <v>0</v>
      </c>
      <c r="I47" s="72">
        <f>D47-J47-H47</f>
        <v>-6.1118043959140778E-9</v>
      </c>
      <c r="J47" s="72">
        <f t="shared" si="8"/>
        <v>0</v>
      </c>
      <c r="K47" s="72">
        <f t="shared" si="9"/>
        <v>-6.1118043959140778E-9</v>
      </c>
      <c r="L47" s="72">
        <f t="shared" si="21"/>
        <v>-1.7235288396477698E-10</v>
      </c>
      <c r="M47" s="72">
        <f t="shared" si="10"/>
        <v>-2.8725480660796163E-10</v>
      </c>
      <c r="N47" s="141">
        <v>0</v>
      </c>
      <c r="O47" s="72">
        <f t="shared" si="11"/>
        <v>-7.4505805969238283E-11</v>
      </c>
      <c r="P47" s="72">
        <f t="shared" si="22"/>
        <v>-2.04185618410967E-11</v>
      </c>
      <c r="Q47" s="72">
        <f t="shared" si="12"/>
        <v>-9.4624059851343204E-12</v>
      </c>
      <c r="R47" s="72">
        <f t="shared" si="13"/>
        <v>-7.2997998776261689E-11</v>
      </c>
      <c r="S47" s="72">
        <f t="shared" si="14"/>
        <v>-6.369924631444696E-10</v>
      </c>
      <c r="T47" s="72">
        <f t="shared" si="23"/>
        <v>-1.7840716659528907E-10</v>
      </c>
      <c r="U47" s="79">
        <f t="shared" si="24"/>
        <v>-2.8752942297324321E-17</v>
      </c>
      <c r="V47" s="141">
        <v>0</v>
      </c>
      <c r="W47" s="72">
        <f t="shared" si="25"/>
        <v>20</v>
      </c>
      <c r="X47" s="72">
        <v>0</v>
      </c>
      <c r="Y47" s="72">
        <f t="shared" si="26"/>
        <v>0</v>
      </c>
      <c r="Z47" s="72">
        <f t="shared" si="27"/>
        <v>0</v>
      </c>
      <c r="AA47" s="72">
        <v>0</v>
      </c>
      <c r="AB47" s="72">
        <v>0</v>
      </c>
      <c r="AC47" s="72">
        <f t="shared" si="32"/>
        <v>0</v>
      </c>
      <c r="AD47" s="72">
        <f t="shared" si="32"/>
        <v>0</v>
      </c>
      <c r="AE47" s="72">
        <f t="shared" si="16"/>
        <v>-6.369924631444696E-10</v>
      </c>
      <c r="AF47" s="72">
        <f t="shared" si="17"/>
        <v>0</v>
      </c>
      <c r="AG47" s="72">
        <f t="shared" si="18"/>
        <v>6.369924631444696E-10</v>
      </c>
      <c r="AH47" s="72">
        <f t="shared" si="28"/>
        <v>6.369924631444696E-10</v>
      </c>
      <c r="AI47" s="78">
        <f t="shared" si="29"/>
        <v>0</v>
      </c>
      <c r="AJ47" s="72"/>
      <c r="AK47" s="72"/>
      <c r="AL47" s="72">
        <f t="shared" si="30"/>
        <v>-6.2434917574244482E-10</v>
      </c>
      <c r="AM47" s="72"/>
      <c r="AN47" s="72">
        <f t="shared" si="31"/>
        <v>-7.4505805969238281E-9</v>
      </c>
      <c r="AO47" s="72"/>
      <c r="AR47" s="80"/>
      <c r="AS47" s="80"/>
      <c r="AT47" s="80"/>
      <c r="AU47" s="80"/>
      <c r="AV47" s="80"/>
      <c r="AW47" s="80"/>
      <c r="AX47" s="80"/>
      <c r="AY47" s="80"/>
      <c r="AZ47" s="80"/>
      <c r="BA47" s="80"/>
    </row>
    <row r="48" spans="1:53">
      <c r="A48" s="72">
        <f t="shared" si="2"/>
        <v>21</v>
      </c>
      <c r="B48" s="139">
        <v>0</v>
      </c>
      <c r="C48" s="140">
        <f t="shared" si="19"/>
        <v>0</v>
      </c>
      <c r="D48" s="72">
        <f>I47+C48</f>
        <v>-6.1118043959140778E-9</v>
      </c>
      <c r="E48" s="72">
        <f t="shared" si="4"/>
        <v>22153992.330856059</v>
      </c>
      <c r="F48" s="72">
        <f t="shared" si="5"/>
        <v>0</v>
      </c>
      <c r="G48" s="72">
        <f t="shared" si="20"/>
        <v>0</v>
      </c>
      <c r="H48" s="72">
        <f t="shared" si="6"/>
        <v>0</v>
      </c>
      <c r="I48" s="72">
        <f t="shared" si="7"/>
        <v>-6.1118043959140778E-9</v>
      </c>
      <c r="J48" s="72">
        <f t="shared" si="8"/>
        <v>0</v>
      </c>
      <c r="K48" s="72">
        <f t="shared" si="9"/>
        <v>-6.1118043959140778E-9</v>
      </c>
      <c r="L48" s="72">
        <f t="shared" si="21"/>
        <v>-1.7235288396477698E-10</v>
      </c>
      <c r="M48" s="72">
        <f t="shared" si="10"/>
        <v>-2.8725480660796163E-10</v>
      </c>
      <c r="N48" s="141">
        <v>0</v>
      </c>
      <c r="O48" s="72">
        <f t="shared" si="11"/>
        <v>-7.4505805969238283E-11</v>
      </c>
      <c r="P48" s="72">
        <f t="shared" si="22"/>
        <v>-2.04185618410967E-11</v>
      </c>
      <c r="Q48" s="72">
        <f t="shared" si="12"/>
        <v>-9.4624059851343204E-12</v>
      </c>
      <c r="R48" s="72">
        <f t="shared" si="13"/>
        <v>-7.2997998776261689E-11</v>
      </c>
      <c r="S48" s="72">
        <f t="shared" si="14"/>
        <v>-6.369924631444696E-10</v>
      </c>
      <c r="T48" s="72">
        <f t="shared" si="23"/>
        <v>-1.6684825330296619E-10</v>
      </c>
      <c r="U48" s="79">
        <f t="shared" si="24"/>
        <v>-2.8752942297324321E-17</v>
      </c>
      <c r="V48" s="141">
        <v>0</v>
      </c>
      <c r="W48" s="72">
        <f t="shared" si="25"/>
        <v>21</v>
      </c>
      <c r="X48" s="72">
        <v>0</v>
      </c>
      <c r="Y48" s="72">
        <f t="shared" si="26"/>
        <v>0</v>
      </c>
      <c r="Z48" s="72">
        <f t="shared" si="27"/>
        <v>0</v>
      </c>
      <c r="AA48" s="72">
        <v>0</v>
      </c>
      <c r="AB48" s="72">
        <v>0</v>
      </c>
      <c r="AC48" s="72">
        <f t="shared" si="32"/>
        <v>0</v>
      </c>
      <c r="AD48" s="72">
        <f t="shared" si="32"/>
        <v>0</v>
      </c>
      <c r="AE48" s="72">
        <f t="shared" si="16"/>
        <v>-6.369924631444696E-10</v>
      </c>
      <c r="AF48" s="72">
        <f t="shared" si="17"/>
        <v>0</v>
      </c>
      <c r="AG48" s="72">
        <f t="shared" si="18"/>
        <v>6.369924631444696E-10</v>
      </c>
      <c r="AH48" s="72">
        <f t="shared" si="28"/>
        <v>6.369924631444696E-10</v>
      </c>
      <c r="AI48" s="78">
        <f t="shared" si="29"/>
        <v>0</v>
      </c>
      <c r="AJ48" s="72"/>
      <c r="AK48" s="72"/>
      <c r="AL48" s="72">
        <f t="shared" si="30"/>
        <v>-6.2434917574244482E-10</v>
      </c>
      <c r="AM48" s="72"/>
      <c r="AN48" s="72">
        <f t="shared" si="31"/>
        <v>-7.4505805969238281E-9</v>
      </c>
      <c r="AO48" s="72"/>
      <c r="AR48" s="80"/>
      <c r="AS48" s="80"/>
      <c r="AT48" s="80"/>
      <c r="AU48" s="80"/>
      <c r="AV48" s="80"/>
      <c r="AW48" s="80"/>
      <c r="AX48" s="80"/>
      <c r="AY48" s="80"/>
      <c r="AZ48" s="80"/>
      <c r="BA48" s="80"/>
    </row>
    <row r="49" spans="1:53">
      <c r="A49" s="72">
        <f t="shared" si="2"/>
        <v>22</v>
      </c>
      <c r="B49" s="139">
        <v>0</v>
      </c>
      <c r="C49" s="140">
        <f t="shared" si="19"/>
        <v>0</v>
      </c>
      <c r="D49" s="72">
        <f t="shared" si="3"/>
        <v>-6.1118043959140778E-9</v>
      </c>
      <c r="E49" s="72">
        <f t="shared" si="4"/>
        <v>22153992.330856059</v>
      </c>
      <c r="F49" s="72">
        <f t="shared" si="5"/>
        <v>0</v>
      </c>
      <c r="G49" s="72">
        <f t="shared" si="20"/>
        <v>0</v>
      </c>
      <c r="H49" s="72">
        <f t="shared" si="6"/>
        <v>0</v>
      </c>
      <c r="I49" s="72">
        <f t="shared" si="7"/>
        <v>-6.1118043959140778E-9</v>
      </c>
      <c r="J49" s="72">
        <f t="shared" si="8"/>
        <v>0</v>
      </c>
      <c r="K49" s="72">
        <f t="shared" si="9"/>
        <v>-6.1118043959140778E-9</v>
      </c>
      <c r="L49" s="72">
        <f t="shared" si="21"/>
        <v>-1.7235288396477698E-10</v>
      </c>
      <c r="M49" s="72">
        <f t="shared" si="10"/>
        <v>-2.8725480660796163E-10</v>
      </c>
      <c r="N49" s="141">
        <v>0</v>
      </c>
      <c r="O49" s="72">
        <f t="shared" si="11"/>
        <v>-7.4505805969238283E-11</v>
      </c>
      <c r="P49" s="72">
        <f t="shared" si="22"/>
        <v>-2.04185618410967E-11</v>
      </c>
      <c r="Q49" s="72">
        <f t="shared" si="12"/>
        <v>-9.4624059851343204E-12</v>
      </c>
      <c r="R49" s="72">
        <f t="shared" si="13"/>
        <v>-7.2997998776261689E-11</v>
      </c>
      <c r="S49" s="72">
        <f t="shared" si="14"/>
        <v>-6.369924631444696E-10</v>
      </c>
      <c r="T49" s="72">
        <f t="shared" si="23"/>
        <v>-1.5603823636413186E-10</v>
      </c>
      <c r="U49" s="79">
        <f t="shared" si="24"/>
        <v>-2.8752942297324321E-17</v>
      </c>
      <c r="V49" s="141">
        <v>0</v>
      </c>
      <c r="W49" s="72">
        <f t="shared" si="25"/>
        <v>22</v>
      </c>
      <c r="X49" s="72">
        <v>0</v>
      </c>
      <c r="Y49" s="72">
        <f t="shared" si="26"/>
        <v>0</v>
      </c>
      <c r="Z49" s="72">
        <f t="shared" si="27"/>
        <v>0</v>
      </c>
      <c r="AA49" s="72">
        <v>0</v>
      </c>
      <c r="AB49" s="72">
        <v>0</v>
      </c>
      <c r="AC49" s="72">
        <f t="shared" si="32"/>
        <v>0</v>
      </c>
      <c r="AD49" s="72">
        <f t="shared" si="32"/>
        <v>0</v>
      </c>
      <c r="AE49" s="72">
        <f t="shared" si="16"/>
        <v>-6.369924631444696E-10</v>
      </c>
      <c r="AF49" s="72">
        <f t="shared" si="17"/>
        <v>0</v>
      </c>
      <c r="AG49" s="72">
        <f t="shared" si="18"/>
        <v>6.369924631444696E-10</v>
      </c>
      <c r="AH49" s="72">
        <f t="shared" si="28"/>
        <v>6.369924631444696E-10</v>
      </c>
      <c r="AI49" s="78">
        <f t="shared" si="29"/>
        <v>0</v>
      </c>
      <c r="AJ49" s="72"/>
      <c r="AK49" s="72"/>
      <c r="AL49" s="72">
        <f t="shared" si="30"/>
        <v>-6.2434917574244482E-10</v>
      </c>
      <c r="AM49" s="72"/>
      <c r="AN49" s="72">
        <f t="shared" si="31"/>
        <v>-7.4505805969238281E-9</v>
      </c>
      <c r="AO49" s="72"/>
      <c r="AR49" s="80"/>
      <c r="AS49" s="80"/>
      <c r="AT49" s="80"/>
      <c r="AU49" s="80"/>
      <c r="AV49" s="80"/>
      <c r="AW49" s="80"/>
      <c r="AX49" s="80"/>
      <c r="AY49" s="80"/>
      <c r="AZ49" s="80"/>
      <c r="BA49" s="80"/>
    </row>
    <row r="50" spans="1:53">
      <c r="A50" s="72">
        <f t="shared" si="2"/>
        <v>23</v>
      </c>
      <c r="B50" s="139">
        <v>0</v>
      </c>
      <c r="C50" s="140">
        <f t="shared" si="19"/>
        <v>0</v>
      </c>
      <c r="D50" s="72">
        <f t="shared" si="3"/>
        <v>-6.1118043959140778E-9</v>
      </c>
      <c r="E50" s="72">
        <f t="shared" si="4"/>
        <v>22153992.330856059</v>
      </c>
      <c r="F50" s="72">
        <f t="shared" si="5"/>
        <v>0</v>
      </c>
      <c r="G50" s="72">
        <f t="shared" si="20"/>
        <v>0</v>
      </c>
      <c r="H50" s="72">
        <f t="shared" si="6"/>
        <v>0</v>
      </c>
      <c r="I50" s="72">
        <f t="shared" si="7"/>
        <v>-6.1118043959140778E-9</v>
      </c>
      <c r="J50" s="72">
        <f t="shared" si="8"/>
        <v>0</v>
      </c>
      <c r="K50" s="72">
        <f t="shared" si="9"/>
        <v>-6.1118043959140778E-9</v>
      </c>
      <c r="L50" s="72">
        <f t="shared" si="21"/>
        <v>-1.7235288396477698E-10</v>
      </c>
      <c r="M50" s="72">
        <f t="shared" si="10"/>
        <v>-2.8725480660796163E-10</v>
      </c>
      <c r="N50" s="141">
        <v>0</v>
      </c>
      <c r="O50" s="72">
        <f t="shared" si="11"/>
        <v>-7.4505805969238283E-11</v>
      </c>
      <c r="P50" s="72">
        <f t="shared" si="22"/>
        <v>-2.04185618410967E-11</v>
      </c>
      <c r="Q50" s="72">
        <f t="shared" si="12"/>
        <v>-9.4624059851343204E-12</v>
      </c>
      <c r="R50" s="72">
        <f t="shared" si="13"/>
        <v>-7.2997998776261689E-11</v>
      </c>
      <c r="S50" s="72">
        <f t="shared" si="14"/>
        <v>-6.369924631444696E-10</v>
      </c>
      <c r="T50" s="72">
        <f t="shared" si="23"/>
        <v>-1.4592859514937357E-10</v>
      </c>
      <c r="U50" s="79">
        <f t="shared" si="24"/>
        <v>-2.8752942297324321E-17</v>
      </c>
      <c r="V50" s="141">
        <v>0</v>
      </c>
      <c r="W50" s="72">
        <f t="shared" si="25"/>
        <v>23</v>
      </c>
      <c r="X50" s="72">
        <v>0</v>
      </c>
      <c r="Y50" s="72">
        <f t="shared" si="26"/>
        <v>0</v>
      </c>
      <c r="Z50" s="72">
        <f t="shared" si="27"/>
        <v>0</v>
      </c>
      <c r="AA50" s="72">
        <v>0</v>
      </c>
      <c r="AB50" s="72">
        <v>0</v>
      </c>
      <c r="AC50" s="72">
        <f t="shared" si="32"/>
        <v>0</v>
      </c>
      <c r="AD50" s="72">
        <f t="shared" si="32"/>
        <v>0</v>
      </c>
      <c r="AE50" s="72">
        <f t="shared" si="16"/>
        <v>-6.369924631444696E-10</v>
      </c>
      <c r="AF50" s="72">
        <f t="shared" si="17"/>
        <v>0</v>
      </c>
      <c r="AG50" s="72">
        <f t="shared" si="18"/>
        <v>6.369924631444696E-10</v>
      </c>
      <c r="AH50" s="72">
        <f t="shared" si="28"/>
        <v>6.369924631444696E-10</v>
      </c>
      <c r="AI50" s="78">
        <f t="shared" si="29"/>
        <v>0</v>
      </c>
      <c r="AJ50" s="72"/>
      <c r="AK50" s="72"/>
      <c r="AL50" s="72">
        <f t="shared" si="30"/>
        <v>-6.2434917574244482E-10</v>
      </c>
      <c r="AM50" s="72"/>
      <c r="AN50" s="72">
        <f t="shared" si="31"/>
        <v>-7.4505805969238281E-9</v>
      </c>
      <c r="AO50" s="72"/>
      <c r="AR50" s="80"/>
      <c r="AS50" s="80"/>
      <c r="AT50" s="80"/>
      <c r="AU50" s="80"/>
      <c r="AV50" s="80"/>
      <c r="AW50" s="80"/>
      <c r="AX50" s="80"/>
      <c r="AY50" s="80"/>
      <c r="AZ50" s="80"/>
      <c r="BA50" s="80"/>
    </row>
    <row r="51" spans="1:53">
      <c r="A51" s="72">
        <f t="shared" si="2"/>
        <v>24</v>
      </c>
      <c r="B51" s="139">
        <v>0</v>
      </c>
      <c r="C51" s="140">
        <f t="shared" si="19"/>
        <v>0</v>
      </c>
      <c r="D51" s="72">
        <f t="shared" si="3"/>
        <v>-6.1118043959140778E-9</v>
      </c>
      <c r="E51" s="72">
        <f t="shared" si="4"/>
        <v>22153992.330856059</v>
      </c>
      <c r="F51" s="72">
        <f t="shared" si="5"/>
        <v>0</v>
      </c>
      <c r="G51" s="72">
        <f t="shared" si="20"/>
        <v>0</v>
      </c>
      <c r="H51" s="72">
        <f t="shared" si="6"/>
        <v>0</v>
      </c>
      <c r="I51" s="72">
        <f t="shared" si="7"/>
        <v>-6.1118043959140778E-9</v>
      </c>
      <c r="J51" s="72">
        <f t="shared" si="8"/>
        <v>0</v>
      </c>
      <c r="K51" s="72">
        <f t="shared" si="9"/>
        <v>-6.1118043959140778E-9</v>
      </c>
      <c r="L51" s="72">
        <f t="shared" si="21"/>
        <v>-1.7235288396477698E-10</v>
      </c>
      <c r="M51" s="72">
        <f t="shared" si="10"/>
        <v>-2.8725480660796163E-10</v>
      </c>
      <c r="N51" s="141">
        <v>0</v>
      </c>
      <c r="O51" s="72">
        <f t="shared" si="11"/>
        <v>-7.4505805969238283E-11</v>
      </c>
      <c r="P51" s="72">
        <f t="shared" si="22"/>
        <v>-2.04185618410967E-11</v>
      </c>
      <c r="Q51" s="72">
        <f t="shared" si="12"/>
        <v>-9.4624059851343204E-12</v>
      </c>
      <c r="R51" s="72">
        <f t="shared" si="13"/>
        <v>-7.2997998776261689E-11</v>
      </c>
      <c r="S51" s="72">
        <f t="shared" si="14"/>
        <v>-6.369924631444696E-10</v>
      </c>
      <c r="T51" s="72">
        <f t="shared" si="23"/>
        <v>-1.3647395265718885E-10</v>
      </c>
      <c r="U51" s="79">
        <f t="shared" si="24"/>
        <v>-2.8752942297324321E-17</v>
      </c>
      <c r="V51" s="141">
        <v>0</v>
      </c>
      <c r="W51" s="72">
        <f t="shared" si="25"/>
        <v>24</v>
      </c>
      <c r="X51" s="72">
        <v>0</v>
      </c>
      <c r="Y51" s="72">
        <f t="shared" si="26"/>
        <v>0</v>
      </c>
      <c r="Z51" s="72">
        <f t="shared" si="27"/>
        <v>0</v>
      </c>
      <c r="AA51" s="72">
        <v>0</v>
      </c>
      <c r="AB51" s="72">
        <v>0</v>
      </c>
      <c r="AC51" s="72">
        <f t="shared" si="32"/>
        <v>0</v>
      </c>
      <c r="AD51" s="72">
        <f t="shared" si="32"/>
        <v>0</v>
      </c>
      <c r="AE51" s="72">
        <f t="shared" si="16"/>
        <v>-6.369924631444696E-10</v>
      </c>
      <c r="AF51" s="72">
        <f t="shared" si="17"/>
        <v>0</v>
      </c>
      <c r="AG51" s="72">
        <f t="shared" si="18"/>
        <v>6.369924631444696E-10</v>
      </c>
      <c r="AH51" s="72">
        <f t="shared" si="28"/>
        <v>6.369924631444696E-10</v>
      </c>
      <c r="AI51" s="78">
        <f t="shared" si="29"/>
        <v>0</v>
      </c>
      <c r="AJ51" s="72"/>
      <c r="AK51" s="72"/>
      <c r="AL51" s="72">
        <f t="shared" si="30"/>
        <v>-6.2434917574244482E-10</v>
      </c>
      <c r="AM51" s="72"/>
      <c r="AN51" s="72">
        <f t="shared" si="31"/>
        <v>-7.4505805969238281E-9</v>
      </c>
      <c r="AO51" s="72"/>
      <c r="AR51" s="80"/>
      <c r="AS51" s="80"/>
      <c r="AT51" s="80"/>
      <c r="AU51" s="80"/>
      <c r="AV51" s="80"/>
      <c r="AW51" s="80"/>
      <c r="AX51" s="80"/>
      <c r="AY51" s="80"/>
      <c r="AZ51" s="80"/>
      <c r="BA51" s="80"/>
    </row>
    <row r="52" spans="1:53">
      <c r="A52" s="72">
        <f t="shared" si="2"/>
        <v>25</v>
      </c>
      <c r="B52" s="139">
        <v>0</v>
      </c>
      <c r="C52" s="140">
        <f t="shared" si="19"/>
        <v>0</v>
      </c>
      <c r="D52" s="72">
        <f t="shared" si="3"/>
        <v>-6.1118043959140778E-9</v>
      </c>
      <c r="E52" s="72">
        <f t="shared" si="4"/>
        <v>22153992.330856059</v>
      </c>
      <c r="F52" s="72">
        <f t="shared" si="5"/>
        <v>0</v>
      </c>
      <c r="G52" s="72">
        <f t="shared" si="20"/>
        <v>0</v>
      </c>
      <c r="H52" s="72">
        <f t="shared" si="6"/>
        <v>0</v>
      </c>
      <c r="I52" s="72">
        <f t="shared" si="7"/>
        <v>-6.1118043959140778E-9</v>
      </c>
      <c r="J52" s="72">
        <f t="shared" si="8"/>
        <v>0</v>
      </c>
      <c r="K52" s="72">
        <f t="shared" si="9"/>
        <v>-6.1118043959140778E-9</v>
      </c>
      <c r="L52" s="72">
        <f t="shared" si="21"/>
        <v>-1.7235288396477698E-10</v>
      </c>
      <c r="M52" s="72">
        <f t="shared" si="10"/>
        <v>-2.8725480660796163E-10</v>
      </c>
      <c r="N52" s="141">
        <v>0</v>
      </c>
      <c r="O52" s="72">
        <f t="shared" si="11"/>
        <v>-7.4505805969238283E-11</v>
      </c>
      <c r="P52" s="72">
        <f t="shared" si="22"/>
        <v>-2.04185618410967E-11</v>
      </c>
      <c r="Q52" s="72">
        <f t="shared" si="12"/>
        <v>-9.4624059851343204E-12</v>
      </c>
      <c r="R52" s="72">
        <f t="shared" si="13"/>
        <v>-7.2997998776261689E-11</v>
      </c>
      <c r="S52" s="72">
        <f t="shared" si="14"/>
        <v>-6.369924631444696E-10</v>
      </c>
      <c r="T52" s="72">
        <f t="shared" si="23"/>
        <v>-1.2763187183986659E-10</v>
      </c>
      <c r="U52" s="79">
        <f t="shared" si="24"/>
        <v>-2.8752942297324321E-17</v>
      </c>
      <c r="V52" s="141">
        <v>0</v>
      </c>
      <c r="W52" s="72">
        <f t="shared" si="25"/>
        <v>25</v>
      </c>
      <c r="X52" s="72">
        <v>0</v>
      </c>
      <c r="Y52" s="72">
        <f t="shared" si="26"/>
        <v>0</v>
      </c>
      <c r="Z52" s="72">
        <f t="shared" si="27"/>
        <v>0</v>
      </c>
      <c r="AA52" s="72">
        <v>0</v>
      </c>
      <c r="AB52" s="72">
        <v>0</v>
      </c>
      <c r="AC52" s="72">
        <f t="shared" si="32"/>
        <v>0</v>
      </c>
      <c r="AD52" s="72">
        <f t="shared" si="32"/>
        <v>0</v>
      </c>
      <c r="AE52" s="72">
        <f t="shared" si="16"/>
        <v>-6.369924631444696E-10</v>
      </c>
      <c r="AF52" s="72">
        <f t="shared" si="17"/>
        <v>0</v>
      </c>
      <c r="AG52" s="72">
        <f t="shared" si="18"/>
        <v>6.369924631444696E-10</v>
      </c>
      <c r="AH52" s="72">
        <f t="shared" si="28"/>
        <v>6.369924631444696E-10</v>
      </c>
      <c r="AI52" s="78">
        <f t="shared" si="29"/>
        <v>0</v>
      </c>
      <c r="AJ52" s="72"/>
      <c r="AK52" s="72"/>
      <c r="AL52" s="72">
        <f t="shared" si="30"/>
        <v>-6.2434917574244482E-10</v>
      </c>
      <c r="AM52" s="72"/>
      <c r="AN52" s="72">
        <f t="shared" si="31"/>
        <v>-7.4505805969238281E-9</v>
      </c>
      <c r="AO52" s="72"/>
      <c r="AR52" s="80"/>
      <c r="AS52" s="80"/>
      <c r="AT52" s="80"/>
      <c r="AU52" s="80"/>
      <c r="AV52" s="80"/>
      <c r="AW52" s="80"/>
      <c r="AX52" s="80"/>
      <c r="AY52" s="80"/>
      <c r="AZ52" s="80"/>
      <c r="BA52" s="80"/>
    </row>
    <row r="53" spans="1:53">
      <c r="A53" s="72">
        <f t="shared" si="2"/>
        <v>26</v>
      </c>
      <c r="B53" s="139">
        <v>0</v>
      </c>
      <c r="C53" s="140">
        <f t="shared" si="19"/>
        <v>0</v>
      </c>
      <c r="D53" s="72">
        <f t="shared" si="3"/>
        <v>-6.1118043959140778E-9</v>
      </c>
      <c r="E53" s="72">
        <f t="shared" si="4"/>
        <v>22153992.330856059</v>
      </c>
      <c r="F53" s="72">
        <f t="shared" si="5"/>
        <v>0</v>
      </c>
      <c r="G53" s="72">
        <f t="shared" si="20"/>
        <v>0</v>
      </c>
      <c r="H53" s="72">
        <f t="shared" si="6"/>
        <v>0</v>
      </c>
      <c r="I53" s="72">
        <f t="shared" si="7"/>
        <v>-6.1118043959140778E-9</v>
      </c>
      <c r="J53" s="72">
        <f t="shared" si="8"/>
        <v>0</v>
      </c>
      <c r="K53" s="72">
        <f t="shared" si="9"/>
        <v>-6.1118043959140778E-9</v>
      </c>
      <c r="L53" s="72">
        <f t="shared" si="21"/>
        <v>-1.7235288396477698E-10</v>
      </c>
      <c r="M53" s="72">
        <f t="shared" si="10"/>
        <v>-2.8725480660796163E-10</v>
      </c>
      <c r="N53" s="141">
        <v>0</v>
      </c>
      <c r="O53" s="72">
        <f t="shared" si="11"/>
        <v>-7.4505805969238283E-11</v>
      </c>
      <c r="P53" s="72">
        <f t="shared" si="22"/>
        <v>-2.04185618410967E-11</v>
      </c>
      <c r="Q53" s="72">
        <f t="shared" si="12"/>
        <v>-9.4624059851343204E-12</v>
      </c>
      <c r="R53" s="72">
        <f t="shared" si="13"/>
        <v>-7.2997998776261689E-11</v>
      </c>
      <c r="S53" s="72">
        <f t="shared" si="14"/>
        <v>-6.369924631444696E-10</v>
      </c>
      <c r="T53" s="72">
        <f t="shared" si="23"/>
        <v>-1.1936266512531502E-10</v>
      </c>
      <c r="U53" s="79">
        <f t="shared" si="24"/>
        <v>-2.8752942297324321E-17</v>
      </c>
      <c r="V53" s="141">
        <v>0</v>
      </c>
      <c r="W53" s="72">
        <f t="shared" si="25"/>
        <v>26</v>
      </c>
      <c r="X53" s="72">
        <v>0</v>
      </c>
      <c r="Y53" s="72">
        <f t="shared" si="26"/>
        <v>0</v>
      </c>
      <c r="Z53" s="72">
        <f t="shared" si="27"/>
        <v>0</v>
      </c>
      <c r="AA53" s="72">
        <v>0</v>
      </c>
      <c r="AB53" s="72">
        <v>0</v>
      </c>
      <c r="AC53" s="72">
        <f t="shared" si="32"/>
        <v>0</v>
      </c>
      <c r="AD53" s="72">
        <f t="shared" si="32"/>
        <v>0</v>
      </c>
      <c r="AE53" s="72">
        <f t="shared" si="16"/>
        <v>-6.369924631444696E-10</v>
      </c>
      <c r="AF53" s="72">
        <f t="shared" si="17"/>
        <v>0</v>
      </c>
      <c r="AG53" s="72">
        <f t="shared" si="18"/>
        <v>6.369924631444696E-10</v>
      </c>
      <c r="AH53" s="72">
        <f t="shared" si="28"/>
        <v>6.369924631444696E-10</v>
      </c>
      <c r="AI53" s="78">
        <f t="shared" si="29"/>
        <v>0</v>
      </c>
      <c r="AJ53" s="72"/>
      <c r="AK53" s="72"/>
      <c r="AL53" s="72">
        <f t="shared" si="30"/>
        <v>-6.2434917574244482E-10</v>
      </c>
      <c r="AM53" s="72"/>
      <c r="AN53" s="72">
        <f t="shared" si="31"/>
        <v>-7.4505805969238281E-9</v>
      </c>
      <c r="AO53" s="72"/>
      <c r="AR53" s="80"/>
      <c r="AS53" s="80"/>
      <c r="AT53" s="80"/>
      <c r="AU53" s="80"/>
      <c r="AV53" s="80"/>
      <c r="AW53" s="80"/>
      <c r="AX53" s="80"/>
      <c r="AY53" s="80"/>
      <c r="AZ53" s="80"/>
      <c r="BA53" s="80"/>
    </row>
    <row r="54" spans="1:53">
      <c r="A54" s="72">
        <f t="shared" si="2"/>
        <v>27</v>
      </c>
      <c r="B54" s="139">
        <v>0</v>
      </c>
      <c r="C54" s="140">
        <f t="shared" si="19"/>
        <v>0</v>
      </c>
      <c r="D54" s="72">
        <f t="shared" si="3"/>
        <v>-6.1118043959140778E-9</v>
      </c>
      <c r="E54" s="72">
        <f t="shared" si="4"/>
        <v>22153992.330856059</v>
      </c>
      <c r="F54" s="72">
        <f t="shared" si="5"/>
        <v>0</v>
      </c>
      <c r="G54" s="72">
        <f t="shared" si="20"/>
        <v>0</v>
      </c>
      <c r="H54" s="72">
        <f t="shared" si="6"/>
        <v>0</v>
      </c>
      <c r="I54" s="72">
        <f t="shared" si="7"/>
        <v>-6.1118043959140778E-9</v>
      </c>
      <c r="J54" s="72">
        <f t="shared" si="8"/>
        <v>0</v>
      </c>
      <c r="K54" s="72">
        <f t="shared" si="9"/>
        <v>-6.1118043959140778E-9</v>
      </c>
      <c r="L54" s="72">
        <f t="shared" si="21"/>
        <v>-1.7235288396477698E-10</v>
      </c>
      <c r="M54" s="72">
        <f t="shared" si="10"/>
        <v>-2.8725480660796163E-10</v>
      </c>
      <c r="N54" s="141">
        <v>0</v>
      </c>
      <c r="O54" s="72">
        <f t="shared" si="11"/>
        <v>-7.4505805969238283E-11</v>
      </c>
      <c r="P54" s="72">
        <f t="shared" si="22"/>
        <v>-2.04185618410967E-11</v>
      </c>
      <c r="Q54" s="72">
        <f t="shared" si="12"/>
        <v>-9.4624059851343204E-12</v>
      </c>
      <c r="R54" s="72">
        <f t="shared" si="13"/>
        <v>-7.2997998776261689E-11</v>
      </c>
      <c r="S54" s="72">
        <f t="shared" si="14"/>
        <v>-6.369924631444696E-10</v>
      </c>
      <c r="T54" s="72">
        <f t="shared" si="23"/>
        <v>-1.1162921627987765E-10</v>
      </c>
      <c r="U54" s="79">
        <f t="shared" si="24"/>
        <v>-2.8752942297324321E-17</v>
      </c>
      <c r="V54" s="141">
        <v>0</v>
      </c>
      <c r="W54" s="72">
        <f t="shared" si="25"/>
        <v>27</v>
      </c>
      <c r="X54" s="72">
        <v>0</v>
      </c>
      <c r="Y54" s="72">
        <f t="shared" si="26"/>
        <v>0</v>
      </c>
      <c r="Z54" s="72">
        <f t="shared" si="27"/>
        <v>0</v>
      </c>
      <c r="AA54" s="72">
        <v>0</v>
      </c>
      <c r="AB54" s="72">
        <v>0</v>
      </c>
      <c r="AC54" s="72">
        <f t="shared" si="32"/>
        <v>0</v>
      </c>
      <c r="AD54" s="72">
        <f t="shared" si="32"/>
        <v>0</v>
      </c>
      <c r="AE54" s="72">
        <f t="shared" si="16"/>
        <v>-6.369924631444696E-10</v>
      </c>
      <c r="AF54" s="72">
        <f t="shared" si="17"/>
        <v>0</v>
      </c>
      <c r="AG54" s="72">
        <f t="shared" si="18"/>
        <v>6.369924631444696E-10</v>
      </c>
      <c r="AH54" s="72">
        <f t="shared" si="28"/>
        <v>6.369924631444696E-10</v>
      </c>
      <c r="AI54" s="78">
        <f t="shared" si="29"/>
        <v>0</v>
      </c>
      <c r="AJ54" s="72"/>
      <c r="AK54" s="72"/>
      <c r="AL54" s="72">
        <f t="shared" si="30"/>
        <v>-6.2434917574244482E-10</v>
      </c>
      <c r="AM54" s="72"/>
      <c r="AN54" s="72">
        <f t="shared" si="31"/>
        <v>-7.4505805969238281E-9</v>
      </c>
      <c r="AO54" s="72"/>
      <c r="AR54" s="80"/>
      <c r="AS54" s="80"/>
      <c r="AT54" s="80"/>
      <c r="AU54" s="80"/>
      <c r="AV54" s="80"/>
      <c r="AW54" s="80"/>
      <c r="AX54" s="80"/>
      <c r="AY54" s="80"/>
      <c r="AZ54" s="80"/>
      <c r="BA54" s="80"/>
    </row>
    <row r="55" spans="1:53">
      <c r="A55" s="72">
        <f t="shared" si="2"/>
        <v>28</v>
      </c>
      <c r="B55" s="139">
        <v>0</v>
      </c>
      <c r="C55" s="140">
        <f t="shared" si="19"/>
        <v>0</v>
      </c>
      <c r="D55" s="72">
        <f t="shared" si="3"/>
        <v>-6.1118043959140778E-9</v>
      </c>
      <c r="E55" s="72">
        <f t="shared" si="4"/>
        <v>22153992.330856059</v>
      </c>
      <c r="F55" s="72">
        <f t="shared" si="5"/>
        <v>0</v>
      </c>
      <c r="G55" s="72">
        <f t="shared" si="20"/>
        <v>0</v>
      </c>
      <c r="H55" s="72">
        <f t="shared" si="6"/>
        <v>0</v>
      </c>
      <c r="I55" s="72">
        <f t="shared" si="7"/>
        <v>-6.1118043959140778E-9</v>
      </c>
      <c r="J55" s="72">
        <f t="shared" si="8"/>
        <v>0</v>
      </c>
      <c r="K55" s="72">
        <f t="shared" si="9"/>
        <v>-6.1118043959140778E-9</v>
      </c>
      <c r="L55" s="72">
        <f t="shared" si="21"/>
        <v>-1.7235288396477698E-10</v>
      </c>
      <c r="M55" s="72">
        <f t="shared" si="10"/>
        <v>-2.8725480660796163E-10</v>
      </c>
      <c r="N55" s="141">
        <v>0</v>
      </c>
      <c r="O55" s="72">
        <f t="shared" si="11"/>
        <v>-7.4505805969238283E-11</v>
      </c>
      <c r="P55" s="72">
        <f t="shared" si="22"/>
        <v>-2.04185618410967E-11</v>
      </c>
      <c r="Q55" s="72">
        <f t="shared" si="12"/>
        <v>-9.4624059851343204E-12</v>
      </c>
      <c r="R55" s="72">
        <f t="shared" si="13"/>
        <v>-7.2997998776261689E-11</v>
      </c>
      <c r="S55" s="72">
        <f t="shared" si="14"/>
        <v>-6.369924631444696E-10</v>
      </c>
      <c r="T55" s="72">
        <f t="shared" si="23"/>
        <v>-1.0439681381257042E-10</v>
      </c>
      <c r="U55" s="79">
        <f t="shared" si="24"/>
        <v>-2.8752942297324321E-17</v>
      </c>
      <c r="V55" s="141">
        <v>0</v>
      </c>
      <c r="W55" s="72">
        <f t="shared" si="25"/>
        <v>28</v>
      </c>
      <c r="X55" s="72">
        <v>0</v>
      </c>
      <c r="Y55" s="72">
        <f t="shared" si="26"/>
        <v>0</v>
      </c>
      <c r="Z55" s="72">
        <f t="shared" si="27"/>
        <v>0</v>
      </c>
      <c r="AA55" s="72">
        <v>0</v>
      </c>
      <c r="AB55" s="72">
        <v>0</v>
      </c>
      <c r="AC55" s="72">
        <f t="shared" si="32"/>
        <v>0</v>
      </c>
      <c r="AD55" s="72">
        <f t="shared" si="32"/>
        <v>0</v>
      </c>
      <c r="AE55" s="72">
        <f t="shared" si="16"/>
        <v>-6.369924631444696E-10</v>
      </c>
      <c r="AF55" s="72">
        <f t="shared" si="17"/>
        <v>0</v>
      </c>
      <c r="AG55" s="72">
        <f t="shared" si="18"/>
        <v>6.369924631444696E-10</v>
      </c>
      <c r="AH55" s="72">
        <f t="shared" si="28"/>
        <v>6.369924631444696E-10</v>
      </c>
      <c r="AI55" s="78">
        <f t="shared" si="29"/>
        <v>0</v>
      </c>
      <c r="AJ55" s="72"/>
      <c r="AK55" s="72"/>
      <c r="AL55" s="72">
        <f t="shared" si="30"/>
        <v>-6.2434917574244482E-10</v>
      </c>
      <c r="AM55" s="72"/>
      <c r="AN55" s="72">
        <f t="shared" si="31"/>
        <v>-7.4505805969238281E-9</v>
      </c>
      <c r="AO55" s="72"/>
      <c r="AR55" s="80"/>
      <c r="AS55" s="80"/>
      <c r="AT55" s="80"/>
      <c r="AU55" s="80"/>
      <c r="AV55" s="80"/>
      <c r="AW55" s="80"/>
      <c r="AX55" s="80"/>
      <c r="AY55" s="80"/>
      <c r="AZ55" s="80"/>
      <c r="BA55" s="80"/>
    </row>
    <row r="56" spans="1:53">
      <c r="A56" s="72">
        <f t="shared" si="2"/>
        <v>29</v>
      </c>
      <c r="B56" s="139">
        <v>0</v>
      </c>
      <c r="C56" s="140">
        <f t="shared" si="19"/>
        <v>0</v>
      </c>
      <c r="D56" s="72">
        <f t="shared" si="3"/>
        <v>-6.1118043959140778E-9</v>
      </c>
      <c r="E56" s="72">
        <f t="shared" si="4"/>
        <v>22153992.330856059</v>
      </c>
      <c r="F56" s="72">
        <f t="shared" si="5"/>
        <v>0</v>
      </c>
      <c r="G56" s="72">
        <f t="shared" si="20"/>
        <v>0</v>
      </c>
      <c r="H56" s="72">
        <f t="shared" si="6"/>
        <v>0</v>
      </c>
      <c r="I56" s="72">
        <f t="shared" si="7"/>
        <v>-6.1118043959140778E-9</v>
      </c>
      <c r="J56" s="72">
        <f t="shared" si="8"/>
        <v>0</v>
      </c>
      <c r="K56" s="72">
        <f t="shared" si="9"/>
        <v>-6.1118043959140778E-9</v>
      </c>
      <c r="L56" s="72">
        <f t="shared" si="21"/>
        <v>-1.7235288396477698E-10</v>
      </c>
      <c r="M56" s="72">
        <f t="shared" si="10"/>
        <v>-2.8725480660796163E-10</v>
      </c>
      <c r="N56" s="141">
        <v>0</v>
      </c>
      <c r="O56" s="72">
        <f t="shared" si="11"/>
        <v>-7.4505805969238283E-11</v>
      </c>
      <c r="P56" s="72">
        <f t="shared" si="22"/>
        <v>-2.04185618410967E-11</v>
      </c>
      <c r="Q56" s="72">
        <f t="shared" si="12"/>
        <v>-9.4624059851343204E-12</v>
      </c>
      <c r="R56" s="72">
        <f t="shared" si="13"/>
        <v>-7.2997998776261689E-11</v>
      </c>
      <c r="S56" s="72">
        <f t="shared" si="14"/>
        <v>-6.369924631444696E-10</v>
      </c>
      <c r="T56" s="72">
        <f t="shared" si="23"/>
        <v>-9.7632995172976914E-11</v>
      </c>
      <c r="U56" s="79">
        <f t="shared" si="24"/>
        <v>-2.8752942297324321E-17</v>
      </c>
      <c r="V56" s="141">
        <v>0</v>
      </c>
      <c r="W56" s="72">
        <f t="shared" si="25"/>
        <v>29</v>
      </c>
      <c r="X56" s="72">
        <v>0</v>
      </c>
      <c r="Y56" s="72">
        <f t="shared" si="26"/>
        <v>0</v>
      </c>
      <c r="Z56" s="72">
        <f t="shared" si="27"/>
        <v>0</v>
      </c>
      <c r="AA56" s="72">
        <v>0</v>
      </c>
      <c r="AB56" s="72">
        <v>0</v>
      </c>
      <c r="AC56" s="72">
        <f t="shared" si="32"/>
        <v>0</v>
      </c>
      <c r="AD56" s="72">
        <f t="shared" si="32"/>
        <v>0</v>
      </c>
      <c r="AE56" s="72">
        <f t="shared" si="16"/>
        <v>-6.369924631444696E-10</v>
      </c>
      <c r="AF56" s="72">
        <f t="shared" si="17"/>
        <v>0</v>
      </c>
      <c r="AG56" s="72">
        <f t="shared" si="18"/>
        <v>6.369924631444696E-10</v>
      </c>
      <c r="AH56" s="72">
        <f t="shared" si="28"/>
        <v>6.369924631444696E-10</v>
      </c>
      <c r="AI56" s="78">
        <f t="shared" si="29"/>
        <v>0</v>
      </c>
      <c r="AJ56" s="72"/>
      <c r="AK56" s="72"/>
      <c r="AL56" s="72">
        <f t="shared" si="30"/>
        <v>-6.2434917574244482E-10</v>
      </c>
      <c r="AM56" s="72"/>
      <c r="AN56" s="72">
        <f t="shared" si="31"/>
        <v>-7.4505805969238281E-9</v>
      </c>
      <c r="AO56" s="72"/>
      <c r="AR56" s="80"/>
      <c r="AS56" s="80"/>
      <c r="AT56" s="80"/>
      <c r="AU56" s="80"/>
      <c r="AV56" s="80"/>
      <c r="AW56" s="80"/>
      <c r="AX56" s="80"/>
      <c r="AY56" s="80"/>
      <c r="AZ56" s="80"/>
      <c r="BA56" s="80"/>
    </row>
    <row r="57" spans="1:53">
      <c r="A57" s="72">
        <f t="shared" si="2"/>
        <v>30</v>
      </c>
      <c r="B57" s="139">
        <v>0</v>
      </c>
      <c r="C57" s="140">
        <f t="shared" si="19"/>
        <v>0</v>
      </c>
      <c r="D57" s="72">
        <f t="shared" si="3"/>
        <v>-6.1118043959140778E-9</v>
      </c>
      <c r="E57" s="72">
        <f t="shared" si="4"/>
        <v>22153992.330856059</v>
      </c>
      <c r="F57" s="72">
        <f t="shared" si="5"/>
        <v>0</v>
      </c>
      <c r="G57" s="72">
        <f t="shared" si="20"/>
        <v>0</v>
      </c>
      <c r="H57" s="72">
        <f t="shared" si="6"/>
        <v>0</v>
      </c>
      <c r="I57" s="72">
        <f t="shared" si="7"/>
        <v>-6.1118043959140778E-9</v>
      </c>
      <c r="J57" s="72">
        <f t="shared" si="8"/>
        <v>0</v>
      </c>
      <c r="K57" s="72">
        <f t="shared" si="9"/>
        <v>-6.1118043959140778E-9</v>
      </c>
      <c r="L57" s="72">
        <f t="shared" si="21"/>
        <v>-1.7235288396477698E-10</v>
      </c>
      <c r="M57" s="72">
        <f t="shared" si="10"/>
        <v>-2.8725480660796163E-10</v>
      </c>
      <c r="N57" s="141">
        <v>0</v>
      </c>
      <c r="O57" s="72">
        <f t="shared" si="11"/>
        <v>-7.4505805969238283E-11</v>
      </c>
      <c r="P57" s="72">
        <f t="shared" si="22"/>
        <v>-2.04185618410967E-11</v>
      </c>
      <c r="Q57" s="72">
        <f t="shared" si="12"/>
        <v>-9.4624059851343204E-12</v>
      </c>
      <c r="R57" s="72">
        <f t="shared" si="13"/>
        <v>-7.2997998776261689E-11</v>
      </c>
      <c r="S57" s="72">
        <f t="shared" si="14"/>
        <v>-6.369924631444696E-10</v>
      </c>
      <c r="T57" s="72">
        <f t="shared" si="23"/>
        <v>-9.1307401043486279E-11</v>
      </c>
      <c r="U57" s="79">
        <f t="shared" si="24"/>
        <v>-2.8752942297324321E-17</v>
      </c>
      <c r="V57" s="141">
        <v>0</v>
      </c>
      <c r="W57" s="72">
        <f t="shared" si="25"/>
        <v>30</v>
      </c>
      <c r="X57" s="72">
        <v>0</v>
      </c>
      <c r="Y57" s="72">
        <f t="shared" si="26"/>
        <v>0</v>
      </c>
      <c r="Z57" s="72">
        <f t="shared" si="27"/>
        <v>0</v>
      </c>
      <c r="AA57" s="72">
        <v>0</v>
      </c>
      <c r="AB57" s="72">
        <v>0</v>
      </c>
      <c r="AC57" s="72">
        <f t="shared" si="32"/>
        <v>0</v>
      </c>
      <c r="AD57" s="72">
        <f t="shared" si="32"/>
        <v>0</v>
      </c>
      <c r="AE57" s="72">
        <f t="shared" si="16"/>
        <v>-6.369924631444696E-10</v>
      </c>
      <c r="AF57" s="72">
        <f t="shared" si="17"/>
        <v>0</v>
      </c>
      <c r="AG57" s="72">
        <f t="shared" si="18"/>
        <v>6.369924631444696E-10</v>
      </c>
      <c r="AH57" s="72">
        <f t="shared" si="28"/>
        <v>6.369924631444696E-10</v>
      </c>
      <c r="AI57" s="78">
        <f t="shared" si="29"/>
        <v>0</v>
      </c>
      <c r="AJ57" s="72"/>
      <c r="AK57" s="72"/>
      <c r="AL57" s="72">
        <f t="shared" si="30"/>
        <v>-6.2434917574244482E-10</v>
      </c>
      <c r="AM57" s="72"/>
      <c r="AN57" s="72">
        <f t="shared" si="31"/>
        <v>-7.4505805969238281E-9</v>
      </c>
      <c r="AO57" s="72"/>
      <c r="AR57" s="80"/>
      <c r="AS57" s="80"/>
      <c r="AT57" s="80"/>
      <c r="AU57" s="80"/>
      <c r="AV57" s="80"/>
      <c r="AW57" s="80"/>
      <c r="AX57" s="80"/>
      <c r="AY57" s="80"/>
      <c r="AZ57" s="80"/>
      <c r="BA57" s="80"/>
    </row>
    <row r="58" spans="1:53">
      <c r="A58" s="72">
        <f t="shared" si="2"/>
        <v>31</v>
      </c>
      <c r="B58" s="139">
        <v>0</v>
      </c>
      <c r="C58" s="140">
        <f t="shared" si="19"/>
        <v>0</v>
      </c>
      <c r="D58" s="72">
        <f t="shared" si="3"/>
        <v>-6.1118043959140778E-9</v>
      </c>
      <c r="E58" s="72">
        <f t="shared" si="4"/>
        <v>22153992.330856059</v>
      </c>
      <c r="F58" s="72">
        <f t="shared" si="5"/>
        <v>0</v>
      </c>
      <c r="G58" s="72">
        <f t="shared" si="20"/>
        <v>0</v>
      </c>
      <c r="H58" s="72">
        <f t="shared" si="6"/>
        <v>0</v>
      </c>
      <c r="I58" s="72">
        <f t="shared" si="7"/>
        <v>-6.1118043959140778E-9</v>
      </c>
      <c r="J58" s="72">
        <f t="shared" si="8"/>
        <v>0</v>
      </c>
      <c r="K58" s="72">
        <f t="shared" si="9"/>
        <v>-6.1118043959140778E-9</v>
      </c>
      <c r="L58" s="72">
        <f t="shared" si="21"/>
        <v>-1.7235288396477698E-10</v>
      </c>
      <c r="M58" s="72">
        <f t="shared" si="10"/>
        <v>-2.8725480660796163E-10</v>
      </c>
      <c r="N58" s="141">
        <v>0</v>
      </c>
      <c r="O58" s="72">
        <f t="shared" si="11"/>
        <v>-7.4505805969238283E-11</v>
      </c>
      <c r="P58" s="72">
        <f t="shared" si="22"/>
        <v>-2.04185618410967E-11</v>
      </c>
      <c r="Q58" s="72">
        <f t="shared" si="12"/>
        <v>-9.4624059851343204E-12</v>
      </c>
      <c r="R58" s="72">
        <f t="shared" si="13"/>
        <v>-7.2997998776261689E-11</v>
      </c>
      <c r="S58" s="72">
        <f t="shared" si="14"/>
        <v>-6.369924631444696E-10</v>
      </c>
      <c r="T58" s="72">
        <f t="shared" si="23"/>
        <v>-8.5391639071865579E-11</v>
      </c>
      <c r="U58" s="79">
        <f t="shared" si="24"/>
        <v>-2.8752942297324321E-17</v>
      </c>
      <c r="V58" s="141">
        <v>0</v>
      </c>
      <c r="W58" s="72">
        <f t="shared" si="25"/>
        <v>31</v>
      </c>
      <c r="X58" s="72">
        <v>0</v>
      </c>
      <c r="Y58" s="72">
        <f t="shared" si="26"/>
        <v>0</v>
      </c>
      <c r="Z58" s="72">
        <f t="shared" si="27"/>
        <v>0</v>
      </c>
      <c r="AA58" s="72">
        <v>0</v>
      </c>
      <c r="AB58" s="72">
        <v>0</v>
      </c>
      <c r="AC58" s="72">
        <f t="shared" si="32"/>
        <v>0</v>
      </c>
      <c r="AD58" s="72">
        <f t="shared" si="32"/>
        <v>0</v>
      </c>
      <c r="AE58" s="72">
        <f t="shared" si="16"/>
        <v>-6.369924631444696E-10</v>
      </c>
      <c r="AF58" s="72">
        <f t="shared" si="17"/>
        <v>0</v>
      </c>
      <c r="AG58" s="72">
        <f t="shared" si="18"/>
        <v>6.369924631444696E-10</v>
      </c>
      <c r="AH58" s="72">
        <f t="shared" si="28"/>
        <v>6.369924631444696E-10</v>
      </c>
      <c r="AI58" s="78">
        <f t="shared" si="29"/>
        <v>0</v>
      </c>
      <c r="AJ58" s="72"/>
      <c r="AK58" s="72"/>
      <c r="AL58" s="72">
        <f t="shared" si="30"/>
        <v>-6.2434917574244482E-10</v>
      </c>
      <c r="AM58" s="72"/>
      <c r="AN58" s="72">
        <f t="shared" si="31"/>
        <v>-7.4505805969238281E-9</v>
      </c>
      <c r="AO58" s="72"/>
      <c r="AR58" s="80"/>
      <c r="AS58" s="80"/>
      <c r="AT58" s="80"/>
      <c r="AU58" s="80"/>
      <c r="AV58" s="80"/>
      <c r="AW58" s="80"/>
      <c r="AX58" s="80"/>
      <c r="AY58" s="80"/>
      <c r="AZ58" s="80"/>
      <c r="BA58" s="80"/>
    </row>
    <row r="59" spans="1:53">
      <c r="A59" s="72">
        <f t="shared" si="2"/>
        <v>32</v>
      </c>
      <c r="B59" s="139">
        <v>0</v>
      </c>
      <c r="C59" s="140">
        <f t="shared" si="19"/>
        <v>0</v>
      </c>
      <c r="D59" s="72">
        <f t="shared" si="3"/>
        <v>-6.1118043959140778E-9</v>
      </c>
      <c r="E59" s="72">
        <f t="shared" si="4"/>
        <v>22153992.330856059</v>
      </c>
      <c r="F59" s="72">
        <f t="shared" si="5"/>
        <v>0</v>
      </c>
      <c r="G59" s="72">
        <f t="shared" si="20"/>
        <v>0</v>
      </c>
      <c r="H59" s="72">
        <f t="shared" si="6"/>
        <v>0</v>
      </c>
      <c r="I59" s="72">
        <f t="shared" si="7"/>
        <v>-6.1118043959140778E-9</v>
      </c>
      <c r="J59" s="72">
        <f t="shared" si="8"/>
        <v>0</v>
      </c>
      <c r="K59" s="72">
        <f t="shared" si="9"/>
        <v>-6.1118043959140778E-9</v>
      </c>
      <c r="L59" s="72">
        <f t="shared" si="21"/>
        <v>-1.7235288396477698E-10</v>
      </c>
      <c r="M59" s="72">
        <f t="shared" si="10"/>
        <v>-2.8725480660796163E-10</v>
      </c>
      <c r="N59" s="141">
        <v>0</v>
      </c>
      <c r="O59" s="72">
        <f t="shared" si="11"/>
        <v>-7.4505805969238283E-11</v>
      </c>
      <c r="P59" s="72">
        <f t="shared" si="22"/>
        <v>-2.04185618410967E-11</v>
      </c>
      <c r="Q59" s="72">
        <f t="shared" si="12"/>
        <v>-9.4624059851343204E-12</v>
      </c>
      <c r="R59" s="72">
        <f t="shared" si="13"/>
        <v>-7.2997998776261689E-11</v>
      </c>
      <c r="S59" s="72">
        <f t="shared" si="14"/>
        <v>-6.369924631444696E-10</v>
      </c>
      <c r="T59" s="72">
        <f t="shared" si="23"/>
        <v>-7.98591564325326E-11</v>
      </c>
      <c r="U59" s="79">
        <f t="shared" si="24"/>
        <v>-2.8752942297324321E-17</v>
      </c>
      <c r="V59" s="141">
        <v>0</v>
      </c>
      <c r="W59" s="72">
        <f t="shared" si="25"/>
        <v>32</v>
      </c>
      <c r="X59" s="72">
        <v>0</v>
      </c>
      <c r="Y59" s="72">
        <f t="shared" si="26"/>
        <v>0</v>
      </c>
      <c r="Z59" s="72">
        <f t="shared" si="27"/>
        <v>0</v>
      </c>
      <c r="AA59" s="72">
        <v>0</v>
      </c>
      <c r="AB59" s="72">
        <v>0</v>
      </c>
      <c r="AC59" s="72">
        <f t="shared" si="32"/>
        <v>0</v>
      </c>
      <c r="AD59" s="72">
        <f t="shared" si="32"/>
        <v>0</v>
      </c>
      <c r="AE59" s="72">
        <f t="shared" si="16"/>
        <v>-6.369924631444696E-10</v>
      </c>
      <c r="AF59" s="72">
        <f t="shared" si="17"/>
        <v>0</v>
      </c>
      <c r="AG59" s="72">
        <f t="shared" si="18"/>
        <v>6.369924631444696E-10</v>
      </c>
      <c r="AH59" s="72">
        <f t="shared" si="28"/>
        <v>6.369924631444696E-10</v>
      </c>
      <c r="AI59" s="78">
        <f t="shared" si="29"/>
        <v>0</v>
      </c>
      <c r="AJ59" s="72"/>
      <c r="AK59" s="72"/>
      <c r="AL59" s="72">
        <f t="shared" si="30"/>
        <v>-6.2434917574244482E-10</v>
      </c>
      <c r="AM59" s="72"/>
      <c r="AN59" s="72">
        <f t="shared" si="31"/>
        <v>-7.4505805969238281E-9</v>
      </c>
      <c r="AO59" s="72"/>
      <c r="AR59" s="80"/>
      <c r="AS59" s="80"/>
      <c r="AT59" s="80"/>
      <c r="AU59" s="80"/>
      <c r="AV59" s="80"/>
      <c r="AW59" s="80"/>
      <c r="AX59" s="80"/>
      <c r="AY59" s="80"/>
      <c r="AZ59" s="80"/>
      <c r="BA59" s="80"/>
    </row>
    <row r="60" spans="1:53">
      <c r="A60" s="72">
        <f t="shared" si="2"/>
        <v>33</v>
      </c>
      <c r="B60" s="139">
        <v>0</v>
      </c>
      <c r="C60" s="140">
        <f t="shared" si="19"/>
        <v>0</v>
      </c>
      <c r="D60" s="72">
        <f t="shared" si="3"/>
        <v>-6.1118043959140778E-9</v>
      </c>
      <c r="E60" s="72">
        <f t="shared" si="4"/>
        <v>22153992.330856059</v>
      </c>
      <c r="F60" s="72">
        <f t="shared" si="5"/>
        <v>0</v>
      </c>
      <c r="G60" s="72">
        <f t="shared" si="20"/>
        <v>0</v>
      </c>
      <c r="H60" s="72">
        <f t="shared" si="6"/>
        <v>0</v>
      </c>
      <c r="I60" s="72">
        <f t="shared" si="7"/>
        <v>-6.1118043959140778E-9</v>
      </c>
      <c r="J60" s="72">
        <f t="shared" si="8"/>
        <v>0</v>
      </c>
      <c r="K60" s="72">
        <f t="shared" si="9"/>
        <v>-6.1118043959140778E-9</v>
      </c>
      <c r="L60" s="72">
        <f t="shared" si="21"/>
        <v>-1.7235288396477698E-10</v>
      </c>
      <c r="M60" s="72">
        <f t="shared" si="10"/>
        <v>-2.8725480660796163E-10</v>
      </c>
      <c r="N60" s="141">
        <v>0</v>
      </c>
      <c r="O60" s="72">
        <f t="shared" si="11"/>
        <v>-7.4505805969238283E-11</v>
      </c>
      <c r="P60" s="72">
        <f t="shared" si="22"/>
        <v>-2.04185618410967E-11</v>
      </c>
      <c r="Q60" s="72">
        <f t="shared" si="12"/>
        <v>-9.4624059851343204E-12</v>
      </c>
      <c r="R60" s="72">
        <f t="shared" si="13"/>
        <v>-7.2997998776261689E-11</v>
      </c>
      <c r="S60" s="72">
        <f t="shared" si="14"/>
        <v>-6.369924631444696E-10</v>
      </c>
      <c r="T60" s="72">
        <f t="shared" si="23"/>
        <v>-7.4685120644521455E-11</v>
      </c>
      <c r="U60" s="79">
        <f t="shared" si="24"/>
        <v>-2.8752942297324321E-17</v>
      </c>
      <c r="V60" s="141">
        <v>0</v>
      </c>
      <c r="W60" s="72">
        <f t="shared" si="25"/>
        <v>33</v>
      </c>
      <c r="X60" s="72">
        <v>0</v>
      </c>
      <c r="Y60" s="72">
        <f t="shared" si="26"/>
        <v>0</v>
      </c>
      <c r="Z60" s="72">
        <f t="shared" si="27"/>
        <v>0</v>
      </c>
      <c r="AA60" s="72">
        <v>0</v>
      </c>
      <c r="AB60" s="72">
        <v>0</v>
      </c>
      <c r="AC60" s="72">
        <f t="shared" si="32"/>
        <v>0</v>
      </c>
      <c r="AD60" s="72">
        <f t="shared" si="32"/>
        <v>0</v>
      </c>
      <c r="AE60" s="72">
        <f t="shared" si="16"/>
        <v>-6.369924631444696E-10</v>
      </c>
      <c r="AF60" s="72">
        <f t="shared" si="17"/>
        <v>0</v>
      </c>
      <c r="AG60" s="72">
        <f t="shared" si="18"/>
        <v>6.369924631444696E-10</v>
      </c>
      <c r="AH60" s="72">
        <f t="shared" si="28"/>
        <v>6.369924631444696E-10</v>
      </c>
      <c r="AI60" s="78">
        <f t="shared" si="29"/>
        <v>0</v>
      </c>
      <c r="AJ60" s="72"/>
      <c r="AK60" s="72"/>
      <c r="AL60" s="72">
        <f t="shared" si="30"/>
        <v>-6.2434917574244482E-10</v>
      </c>
      <c r="AM60" s="72"/>
      <c r="AN60" s="72">
        <f t="shared" si="31"/>
        <v>-7.4505805969238281E-9</v>
      </c>
      <c r="AO60" s="72"/>
      <c r="AR60" s="80"/>
      <c r="AS60" s="80"/>
      <c r="AT60" s="80"/>
      <c r="AU60" s="80"/>
      <c r="AV60" s="80"/>
      <c r="AW60" s="80"/>
      <c r="AX60" s="80"/>
      <c r="AY60" s="80"/>
      <c r="AZ60" s="80"/>
      <c r="BA60" s="80"/>
    </row>
    <row r="61" spans="1:53">
      <c r="A61" s="72">
        <f t="shared" si="2"/>
        <v>34</v>
      </c>
      <c r="B61" s="139">
        <v>0</v>
      </c>
      <c r="C61" s="140">
        <f t="shared" si="19"/>
        <v>0</v>
      </c>
      <c r="D61" s="72">
        <f t="shared" si="3"/>
        <v>-6.1118043959140778E-9</v>
      </c>
      <c r="E61" s="72">
        <f t="shared" si="4"/>
        <v>22153992.330856059</v>
      </c>
      <c r="F61" s="72">
        <f t="shared" si="5"/>
        <v>0</v>
      </c>
      <c r="G61" s="72">
        <f t="shared" si="20"/>
        <v>0</v>
      </c>
      <c r="H61" s="72">
        <f t="shared" si="6"/>
        <v>0</v>
      </c>
      <c r="I61" s="72">
        <f t="shared" si="7"/>
        <v>-6.1118043959140778E-9</v>
      </c>
      <c r="J61" s="72">
        <f t="shared" si="8"/>
        <v>0</v>
      </c>
      <c r="K61" s="72">
        <f t="shared" si="9"/>
        <v>-6.1118043959140778E-9</v>
      </c>
      <c r="L61" s="72">
        <f t="shared" si="21"/>
        <v>-1.7235288396477698E-10</v>
      </c>
      <c r="M61" s="72">
        <f t="shared" si="10"/>
        <v>-2.8725480660796163E-10</v>
      </c>
      <c r="N61" s="141">
        <v>0</v>
      </c>
      <c r="O61" s="72">
        <f t="shared" si="11"/>
        <v>-7.4505805969238283E-11</v>
      </c>
      <c r="P61" s="72">
        <f t="shared" si="22"/>
        <v>-2.04185618410967E-11</v>
      </c>
      <c r="Q61" s="72">
        <f t="shared" si="12"/>
        <v>-9.4624059851343204E-12</v>
      </c>
      <c r="R61" s="72">
        <f t="shared" si="13"/>
        <v>-7.2997998776261689E-11</v>
      </c>
      <c r="S61" s="72">
        <f t="shared" si="14"/>
        <v>-6.369924631444696E-10</v>
      </c>
      <c r="T61" s="72">
        <f t="shared" si="23"/>
        <v>-6.9846308111194152E-11</v>
      </c>
      <c r="U61" s="79">
        <f t="shared" si="24"/>
        <v>-2.8752942297324321E-17</v>
      </c>
      <c r="V61" s="141">
        <v>0</v>
      </c>
      <c r="W61" s="72">
        <f t="shared" si="25"/>
        <v>34</v>
      </c>
      <c r="X61" s="72">
        <v>0</v>
      </c>
      <c r="Y61" s="72">
        <f t="shared" si="26"/>
        <v>0</v>
      </c>
      <c r="Z61" s="72">
        <f t="shared" si="27"/>
        <v>0</v>
      </c>
      <c r="AA61" s="72">
        <v>0</v>
      </c>
      <c r="AB61" s="72">
        <v>0</v>
      </c>
      <c r="AC61" s="72">
        <f t="shared" si="32"/>
        <v>0</v>
      </c>
      <c r="AD61" s="72">
        <f t="shared" si="32"/>
        <v>0</v>
      </c>
      <c r="AE61" s="72">
        <f t="shared" si="16"/>
        <v>-6.369924631444696E-10</v>
      </c>
      <c r="AF61" s="72">
        <f t="shared" si="17"/>
        <v>0</v>
      </c>
      <c r="AG61" s="72">
        <f t="shared" si="18"/>
        <v>6.369924631444696E-10</v>
      </c>
      <c r="AH61" s="72">
        <f t="shared" si="28"/>
        <v>6.369924631444696E-10</v>
      </c>
      <c r="AI61" s="78">
        <f t="shared" si="29"/>
        <v>0</v>
      </c>
      <c r="AJ61" s="72"/>
      <c r="AK61" s="72"/>
      <c r="AL61" s="72">
        <f t="shared" si="30"/>
        <v>-6.2434917574244482E-10</v>
      </c>
      <c r="AM61" s="72"/>
      <c r="AN61" s="72">
        <f t="shared" si="31"/>
        <v>-7.4505805969238281E-9</v>
      </c>
      <c r="AO61" s="72"/>
      <c r="AR61" s="80"/>
      <c r="AS61" s="80"/>
      <c r="AT61" s="80"/>
      <c r="AU61" s="80"/>
      <c r="AV61" s="80"/>
      <c r="AW61" s="80"/>
      <c r="AX61" s="80"/>
      <c r="AY61" s="80"/>
      <c r="AZ61" s="80"/>
      <c r="BA61" s="80"/>
    </row>
    <row r="62" spans="1:53">
      <c r="A62" s="72">
        <f t="shared" si="2"/>
        <v>35</v>
      </c>
      <c r="B62" s="139">
        <v>0</v>
      </c>
      <c r="C62" s="140">
        <f t="shared" si="19"/>
        <v>0</v>
      </c>
      <c r="D62" s="72">
        <f t="shared" si="3"/>
        <v>-6.1118043959140778E-9</v>
      </c>
      <c r="E62" s="72">
        <f t="shared" si="4"/>
        <v>22153992.330856059</v>
      </c>
      <c r="F62" s="72">
        <f t="shared" si="5"/>
        <v>0</v>
      </c>
      <c r="G62" s="72">
        <f t="shared" si="20"/>
        <v>0</v>
      </c>
      <c r="H62" s="72">
        <f t="shared" si="6"/>
        <v>0</v>
      </c>
      <c r="I62" s="72">
        <f t="shared" si="7"/>
        <v>-6.1118043959140778E-9</v>
      </c>
      <c r="J62" s="72">
        <f t="shared" si="8"/>
        <v>0</v>
      </c>
      <c r="K62" s="72">
        <f t="shared" si="9"/>
        <v>-6.1118043959140778E-9</v>
      </c>
      <c r="L62" s="72">
        <f t="shared" si="21"/>
        <v>-1.7235288396477698E-10</v>
      </c>
      <c r="M62" s="72">
        <f t="shared" si="10"/>
        <v>-2.8725480660796163E-10</v>
      </c>
      <c r="N62" s="141">
        <v>0</v>
      </c>
      <c r="O62" s="72">
        <f t="shared" si="11"/>
        <v>-7.4505805969238283E-11</v>
      </c>
      <c r="P62" s="72">
        <f t="shared" si="22"/>
        <v>-2.04185618410967E-11</v>
      </c>
      <c r="Q62" s="72">
        <f t="shared" si="12"/>
        <v>-9.4624059851343204E-12</v>
      </c>
      <c r="R62" s="72">
        <f t="shared" si="13"/>
        <v>-7.2997998776261689E-11</v>
      </c>
      <c r="S62" s="72">
        <f t="shared" si="14"/>
        <v>-6.369924631444696E-10</v>
      </c>
      <c r="T62" s="72">
        <f t="shared" si="23"/>
        <v>-6.5320999881409839E-11</v>
      </c>
      <c r="U62" s="79">
        <f t="shared" si="24"/>
        <v>-2.8752942297324321E-17</v>
      </c>
      <c r="V62" s="141">
        <v>0</v>
      </c>
      <c r="W62" s="72">
        <f t="shared" si="25"/>
        <v>35</v>
      </c>
      <c r="X62" s="72">
        <v>0</v>
      </c>
      <c r="Y62" s="72">
        <f t="shared" si="26"/>
        <v>0</v>
      </c>
      <c r="Z62" s="72">
        <f t="shared" si="27"/>
        <v>0</v>
      </c>
      <c r="AA62" s="72">
        <v>0</v>
      </c>
      <c r="AB62" s="72">
        <v>0</v>
      </c>
      <c r="AC62" s="72">
        <f t="shared" si="32"/>
        <v>0</v>
      </c>
      <c r="AD62" s="72">
        <f t="shared" si="32"/>
        <v>0</v>
      </c>
      <c r="AE62" s="72">
        <f t="shared" si="16"/>
        <v>-6.369924631444696E-10</v>
      </c>
      <c r="AF62" s="72">
        <f t="shared" si="17"/>
        <v>0</v>
      </c>
      <c r="AG62" s="72">
        <f t="shared" si="18"/>
        <v>6.369924631444696E-10</v>
      </c>
      <c r="AH62" s="72">
        <f t="shared" si="28"/>
        <v>6.369924631444696E-10</v>
      </c>
      <c r="AI62" s="78">
        <f t="shared" si="29"/>
        <v>0</v>
      </c>
      <c r="AJ62" s="72"/>
      <c r="AK62" s="72"/>
      <c r="AL62" s="72">
        <f t="shared" si="30"/>
        <v>-6.2434917574244482E-10</v>
      </c>
      <c r="AM62" s="72"/>
      <c r="AN62" s="72">
        <f t="shared" si="31"/>
        <v>-7.4505805969238281E-9</v>
      </c>
      <c r="AO62" s="72"/>
      <c r="AR62" s="80"/>
      <c r="AS62" s="80"/>
      <c r="AT62" s="80"/>
      <c r="AU62" s="80"/>
      <c r="AV62" s="80"/>
      <c r="AW62" s="80"/>
      <c r="AX62" s="80"/>
      <c r="AY62" s="80"/>
      <c r="AZ62" s="80"/>
      <c r="BA62" s="80"/>
    </row>
    <row r="63" spans="1:53">
      <c r="A63" s="72">
        <f t="shared" si="2"/>
        <v>36</v>
      </c>
      <c r="B63" s="139">
        <v>0</v>
      </c>
      <c r="C63" s="140">
        <f t="shared" si="19"/>
        <v>0</v>
      </c>
      <c r="D63" s="72">
        <f t="shared" si="3"/>
        <v>-6.1118043959140778E-9</v>
      </c>
      <c r="E63" s="72">
        <f t="shared" si="4"/>
        <v>22153992.330856059</v>
      </c>
      <c r="F63" s="72">
        <f t="shared" si="5"/>
        <v>0</v>
      </c>
      <c r="G63" s="72">
        <f t="shared" si="20"/>
        <v>0</v>
      </c>
      <c r="H63" s="72">
        <f t="shared" si="6"/>
        <v>0</v>
      </c>
      <c r="I63" s="72">
        <f t="shared" si="7"/>
        <v>-6.1118043959140778E-9</v>
      </c>
      <c r="J63" s="72">
        <f t="shared" si="8"/>
        <v>0</v>
      </c>
      <c r="K63" s="72">
        <f t="shared" si="9"/>
        <v>-6.1118043959140778E-9</v>
      </c>
      <c r="L63" s="72">
        <f t="shared" si="21"/>
        <v>-1.7235288396477698E-10</v>
      </c>
      <c r="M63" s="72">
        <f t="shared" si="10"/>
        <v>-2.8725480660796163E-10</v>
      </c>
      <c r="N63" s="141">
        <v>0</v>
      </c>
      <c r="O63" s="72">
        <f t="shared" si="11"/>
        <v>-7.4505805969238283E-11</v>
      </c>
      <c r="P63" s="72">
        <f t="shared" si="22"/>
        <v>-2.04185618410967E-11</v>
      </c>
      <c r="Q63" s="72">
        <f t="shared" si="12"/>
        <v>-9.4624059851343204E-12</v>
      </c>
      <c r="R63" s="72">
        <f t="shared" si="13"/>
        <v>-7.2997998776261689E-11</v>
      </c>
      <c r="S63" s="72">
        <f t="shared" si="14"/>
        <v>-6.369924631444696E-10</v>
      </c>
      <c r="T63" s="72">
        <f t="shared" si="23"/>
        <v>-6.1088884164277069E-11</v>
      </c>
      <c r="U63" s="79">
        <f t="shared" si="24"/>
        <v>-2.8752942297324321E-17</v>
      </c>
      <c r="V63" s="141">
        <v>0</v>
      </c>
      <c r="W63" s="72">
        <f t="shared" si="25"/>
        <v>36</v>
      </c>
      <c r="X63" s="72">
        <v>0</v>
      </c>
      <c r="Y63" s="72">
        <f t="shared" si="26"/>
        <v>0</v>
      </c>
      <c r="Z63" s="72">
        <f t="shared" si="27"/>
        <v>0</v>
      </c>
      <c r="AA63" s="72">
        <v>0</v>
      </c>
      <c r="AB63" s="72">
        <v>0</v>
      </c>
      <c r="AC63" s="72">
        <f t="shared" si="32"/>
        <v>0</v>
      </c>
      <c r="AD63" s="72">
        <f t="shared" si="32"/>
        <v>0</v>
      </c>
      <c r="AE63" s="72">
        <f t="shared" si="16"/>
        <v>-6.369924631444696E-10</v>
      </c>
      <c r="AF63" s="72">
        <f t="shared" si="17"/>
        <v>0</v>
      </c>
      <c r="AG63" s="72">
        <f t="shared" si="18"/>
        <v>6.369924631444696E-10</v>
      </c>
      <c r="AH63" s="72">
        <f t="shared" si="28"/>
        <v>6.369924631444696E-10</v>
      </c>
      <c r="AI63" s="78">
        <f t="shared" si="29"/>
        <v>0</v>
      </c>
      <c r="AJ63" s="72"/>
      <c r="AK63" s="72"/>
      <c r="AL63" s="72">
        <f t="shared" si="30"/>
        <v>-6.2434917574244482E-10</v>
      </c>
      <c r="AM63" s="72"/>
      <c r="AN63" s="72">
        <f t="shared" si="31"/>
        <v>-7.4505805969238281E-9</v>
      </c>
      <c r="AO63" s="72"/>
      <c r="AR63" s="80"/>
      <c r="AS63" s="80"/>
      <c r="AT63" s="80"/>
      <c r="AU63" s="80"/>
      <c r="AV63" s="80"/>
      <c r="AW63" s="80"/>
      <c r="AX63" s="80"/>
      <c r="AY63" s="80"/>
      <c r="AZ63" s="80"/>
      <c r="BA63" s="80"/>
    </row>
    <row r="64" spans="1:53">
      <c r="A64" s="72">
        <f t="shared" si="2"/>
        <v>37</v>
      </c>
      <c r="B64" s="139">
        <v>0</v>
      </c>
      <c r="C64" s="140">
        <f t="shared" si="19"/>
        <v>0</v>
      </c>
      <c r="D64" s="72">
        <f t="shared" si="3"/>
        <v>-6.1118043959140778E-9</v>
      </c>
      <c r="E64" s="72">
        <f t="shared" si="4"/>
        <v>22153992.330856059</v>
      </c>
      <c r="F64" s="72">
        <f t="shared" si="5"/>
        <v>0</v>
      </c>
      <c r="G64" s="72">
        <f t="shared" si="20"/>
        <v>0</v>
      </c>
      <c r="H64" s="72">
        <f t="shared" si="6"/>
        <v>0</v>
      </c>
      <c r="I64" s="72">
        <f t="shared" si="7"/>
        <v>-6.1118043959140778E-9</v>
      </c>
      <c r="J64" s="72">
        <f t="shared" si="8"/>
        <v>0</v>
      </c>
      <c r="K64" s="72">
        <f t="shared" si="9"/>
        <v>-6.1118043959140778E-9</v>
      </c>
      <c r="L64" s="72">
        <f t="shared" si="21"/>
        <v>-1.7235288396477698E-10</v>
      </c>
      <c r="M64" s="72">
        <f t="shared" si="10"/>
        <v>-2.8725480660796163E-10</v>
      </c>
      <c r="N64" s="141">
        <v>0</v>
      </c>
      <c r="O64" s="72">
        <f t="shared" si="11"/>
        <v>-7.4505805969238283E-11</v>
      </c>
      <c r="P64" s="72">
        <f t="shared" si="22"/>
        <v>-2.04185618410967E-11</v>
      </c>
      <c r="Q64" s="72">
        <f t="shared" si="12"/>
        <v>-9.4624059851343204E-12</v>
      </c>
      <c r="R64" s="72">
        <f t="shared" si="13"/>
        <v>-7.2997998776261689E-11</v>
      </c>
      <c r="S64" s="72">
        <f t="shared" si="14"/>
        <v>-6.369924631444696E-10</v>
      </c>
      <c r="T64" s="72">
        <f t="shared" si="23"/>
        <v>-5.7130965159927606E-11</v>
      </c>
      <c r="U64" s="79">
        <f t="shared" si="24"/>
        <v>-2.8752942297324321E-17</v>
      </c>
      <c r="V64" s="141">
        <v>0</v>
      </c>
      <c r="W64" s="72">
        <f t="shared" si="25"/>
        <v>37</v>
      </c>
      <c r="X64" s="72">
        <v>0</v>
      </c>
      <c r="Y64" s="72">
        <f t="shared" si="26"/>
        <v>0</v>
      </c>
      <c r="Z64" s="72">
        <f t="shared" si="27"/>
        <v>0</v>
      </c>
      <c r="AA64" s="72">
        <v>0</v>
      </c>
      <c r="AB64" s="72">
        <v>0</v>
      </c>
      <c r="AC64" s="72">
        <f t="shared" si="32"/>
        <v>0</v>
      </c>
      <c r="AD64" s="72">
        <f t="shared" si="32"/>
        <v>0</v>
      </c>
      <c r="AE64" s="72">
        <f t="shared" si="16"/>
        <v>-6.369924631444696E-10</v>
      </c>
      <c r="AF64" s="72">
        <f t="shared" si="17"/>
        <v>0</v>
      </c>
      <c r="AG64" s="72">
        <f t="shared" si="18"/>
        <v>6.369924631444696E-10</v>
      </c>
      <c r="AH64" s="72">
        <f t="shared" si="28"/>
        <v>6.369924631444696E-10</v>
      </c>
      <c r="AI64" s="78">
        <f t="shared" si="29"/>
        <v>0</v>
      </c>
      <c r="AJ64" s="72"/>
      <c r="AK64" s="72"/>
      <c r="AL64" s="72">
        <f t="shared" si="30"/>
        <v>-6.2434917574244482E-10</v>
      </c>
      <c r="AM64" s="72"/>
      <c r="AN64" s="72">
        <f t="shared" si="31"/>
        <v>-7.4505805969238281E-9</v>
      </c>
      <c r="AO64" s="72"/>
      <c r="AR64" s="80"/>
      <c r="AS64" s="80"/>
      <c r="AT64" s="80"/>
      <c r="AU64" s="80"/>
      <c r="AV64" s="80"/>
      <c r="AW64" s="80"/>
      <c r="AX64" s="80"/>
      <c r="AY64" s="80"/>
      <c r="AZ64" s="80"/>
      <c r="BA64" s="80"/>
    </row>
    <row r="65" spans="1:53">
      <c r="A65" s="72">
        <f t="shared" si="2"/>
        <v>38</v>
      </c>
      <c r="B65" s="139">
        <v>0</v>
      </c>
      <c r="C65" s="140">
        <f t="shared" si="19"/>
        <v>0</v>
      </c>
      <c r="D65" s="72">
        <f t="shared" si="3"/>
        <v>-6.1118043959140778E-9</v>
      </c>
      <c r="E65" s="72">
        <f t="shared" si="4"/>
        <v>22153992.330856059</v>
      </c>
      <c r="F65" s="72">
        <f t="shared" si="5"/>
        <v>0</v>
      </c>
      <c r="G65" s="72">
        <f t="shared" si="20"/>
        <v>0</v>
      </c>
      <c r="H65" s="72">
        <f t="shared" si="6"/>
        <v>0</v>
      </c>
      <c r="I65" s="72">
        <f t="shared" si="7"/>
        <v>-6.1118043959140778E-9</v>
      </c>
      <c r="J65" s="72">
        <f t="shared" si="8"/>
        <v>0</v>
      </c>
      <c r="K65" s="72">
        <f t="shared" si="9"/>
        <v>-6.1118043959140778E-9</v>
      </c>
      <c r="L65" s="72">
        <f t="shared" si="21"/>
        <v>-1.7235288396477698E-10</v>
      </c>
      <c r="M65" s="72">
        <f t="shared" si="10"/>
        <v>-2.8725480660796163E-10</v>
      </c>
      <c r="N65" s="141">
        <v>0</v>
      </c>
      <c r="O65" s="72">
        <f t="shared" si="11"/>
        <v>-7.4505805969238283E-11</v>
      </c>
      <c r="P65" s="72">
        <f t="shared" si="22"/>
        <v>-2.04185618410967E-11</v>
      </c>
      <c r="Q65" s="72">
        <f t="shared" si="12"/>
        <v>-9.4624059851343204E-12</v>
      </c>
      <c r="R65" s="72">
        <f t="shared" si="13"/>
        <v>-7.2997998776261689E-11</v>
      </c>
      <c r="S65" s="72">
        <f t="shared" si="14"/>
        <v>-6.369924631444696E-10</v>
      </c>
      <c r="T65" s="72">
        <f t="shared" si="23"/>
        <v>-5.3429477797100104E-11</v>
      </c>
      <c r="U65" s="79">
        <f t="shared" si="24"/>
        <v>-2.8752942297324321E-17</v>
      </c>
      <c r="V65" s="141">
        <v>0</v>
      </c>
      <c r="W65" s="72">
        <f t="shared" si="25"/>
        <v>38</v>
      </c>
      <c r="X65" s="72">
        <v>0</v>
      </c>
      <c r="Y65" s="72">
        <f t="shared" si="26"/>
        <v>0</v>
      </c>
      <c r="Z65" s="72">
        <f t="shared" si="27"/>
        <v>0</v>
      </c>
      <c r="AA65" s="72">
        <v>0</v>
      </c>
      <c r="AB65" s="72">
        <v>0</v>
      </c>
      <c r="AC65" s="72">
        <f t="shared" si="32"/>
        <v>0</v>
      </c>
      <c r="AD65" s="72">
        <f t="shared" si="32"/>
        <v>0</v>
      </c>
      <c r="AE65" s="72">
        <f t="shared" si="16"/>
        <v>-6.369924631444696E-10</v>
      </c>
      <c r="AF65" s="72">
        <f t="shared" si="17"/>
        <v>0</v>
      </c>
      <c r="AG65" s="72">
        <f t="shared" si="18"/>
        <v>6.369924631444696E-10</v>
      </c>
      <c r="AH65" s="72">
        <f t="shared" si="28"/>
        <v>6.369924631444696E-10</v>
      </c>
      <c r="AI65" s="78">
        <f t="shared" si="29"/>
        <v>0</v>
      </c>
      <c r="AJ65" s="72"/>
      <c r="AK65" s="72"/>
      <c r="AL65" s="72">
        <f t="shared" si="30"/>
        <v>-6.2434917574244482E-10</v>
      </c>
      <c r="AM65" s="72"/>
      <c r="AN65" s="72">
        <f t="shared" si="31"/>
        <v>-7.4505805969238281E-9</v>
      </c>
      <c r="AO65" s="72"/>
      <c r="AR65" s="80"/>
      <c r="AS65" s="80"/>
      <c r="AT65" s="80"/>
      <c r="AU65" s="80"/>
      <c r="AV65" s="80"/>
      <c r="AW65" s="80"/>
      <c r="AX65" s="80"/>
      <c r="AY65" s="80"/>
      <c r="AZ65" s="80"/>
      <c r="BA65" s="80"/>
    </row>
    <row r="66" spans="1:53">
      <c r="A66" s="72">
        <f t="shared" si="2"/>
        <v>39</v>
      </c>
      <c r="B66" s="139">
        <v>0</v>
      </c>
      <c r="C66" s="140">
        <f t="shared" si="19"/>
        <v>0</v>
      </c>
      <c r="D66" s="72">
        <f t="shared" si="3"/>
        <v>-6.1118043959140778E-9</v>
      </c>
      <c r="E66" s="72">
        <f t="shared" si="4"/>
        <v>22153992.330856059</v>
      </c>
      <c r="F66" s="72">
        <f t="shared" si="5"/>
        <v>0</v>
      </c>
      <c r="G66" s="72">
        <f t="shared" si="20"/>
        <v>0</v>
      </c>
      <c r="H66" s="72">
        <f t="shared" si="6"/>
        <v>0</v>
      </c>
      <c r="I66" s="72">
        <f t="shared" si="7"/>
        <v>-6.1118043959140778E-9</v>
      </c>
      <c r="J66" s="72">
        <f t="shared" si="8"/>
        <v>0</v>
      </c>
      <c r="K66" s="72">
        <f t="shared" si="9"/>
        <v>-6.1118043959140778E-9</v>
      </c>
      <c r="L66" s="72">
        <f t="shared" si="21"/>
        <v>-1.7235288396477698E-10</v>
      </c>
      <c r="M66" s="72">
        <f t="shared" si="10"/>
        <v>-2.8725480660796163E-10</v>
      </c>
      <c r="N66" s="141">
        <v>0</v>
      </c>
      <c r="O66" s="72">
        <f t="shared" si="11"/>
        <v>-7.4505805969238283E-11</v>
      </c>
      <c r="P66" s="72">
        <f t="shared" si="22"/>
        <v>-2.04185618410967E-11</v>
      </c>
      <c r="Q66" s="72">
        <f t="shared" si="12"/>
        <v>-9.4624059851343204E-12</v>
      </c>
      <c r="R66" s="72">
        <f t="shared" si="13"/>
        <v>-7.2997998776261689E-11</v>
      </c>
      <c r="S66" s="72">
        <f t="shared" si="14"/>
        <v>-6.369924631444696E-10</v>
      </c>
      <c r="T66" s="72">
        <f t="shared" si="23"/>
        <v>-4.9967807994833996E-11</v>
      </c>
      <c r="U66" s="79">
        <f t="shared" si="24"/>
        <v>-2.8752942297324321E-17</v>
      </c>
      <c r="V66" s="141">
        <v>0</v>
      </c>
      <c r="W66" s="72">
        <f t="shared" si="25"/>
        <v>39</v>
      </c>
      <c r="X66" s="72">
        <v>0</v>
      </c>
      <c r="Y66" s="72">
        <f t="shared" si="26"/>
        <v>0</v>
      </c>
      <c r="Z66" s="72">
        <f t="shared" si="27"/>
        <v>0</v>
      </c>
      <c r="AA66" s="72">
        <v>0</v>
      </c>
      <c r="AB66" s="72">
        <v>0</v>
      </c>
      <c r="AC66" s="72">
        <f t="shared" si="32"/>
        <v>0</v>
      </c>
      <c r="AD66" s="72">
        <f t="shared" si="32"/>
        <v>0</v>
      </c>
      <c r="AE66" s="72">
        <f t="shared" si="16"/>
        <v>-6.369924631444696E-10</v>
      </c>
      <c r="AF66" s="72">
        <f t="shared" si="17"/>
        <v>0</v>
      </c>
      <c r="AG66" s="72">
        <f t="shared" si="18"/>
        <v>6.369924631444696E-10</v>
      </c>
      <c r="AH66" s="72">
        <f t="shared" si="28"/>
        <v>6.369924631444696E-10</v>
      </c>
      <c r="AI66" s="78">
        <f t="shared" si="29"/>
        <v>0</v>
      </c>
      <c r="AJ66" s="72"/>
      <c r="AK66" s="72"/>
      <c r="AL66" s="72">
        <f t="shared" si="30"/>
        <v>-6.2434917574244482E-10</v>
      </c>
      <c r="AM66" s="72"/>
      <c r="AN66" s="72">
        <f t="shared" si="31"/>
        <v>-7.4505805969238281E-9</v>
      </c>
      <c r="AO66" s="72"/>
      <c r="AR66" s="80"/>
      <c r="AS66" s="80"/>
      <c r="AT66" s="80"/>
      <c r="AU66" s="80"/>
      <c r="AV66" s="80"/>
      <c r="AW66" s="80"/>
      <c r="AX66" s="80"/>
      <c r="AY66" s="80"/>
      <c r="AZ66" s="80"/>
      <c r="BA66" s="80"/>
    </row>
    <row r="67" spans="1:53">
      <c r="A67" s="72">
        <f t="shared" si="2"/>
        <v>40</v>
      </c>
      <c r="B67" s="139">
        <v>0</v>
      </c>
      <c r="C67" s="140">
        <f t="shared" si="19"/>
        <v>0</v>
      </c>
      <c r="D67" s="72">
        <f t="shared" si="3"/>
        <v>-6.1118043959140778E-9</v>
      </c>
      <c r="E67" s="72">
        <f t="shared" si="4"/>
        <v>22153992.330856059</v>
      </c>
      <c r="F67" s="72">
        <f t="shared" si="5"/>
        <v>0</v>
      </c>
      <c r="G67" s="72">
        <f t="shared" si="20"/>
        <v>0</v>
      </c>
      <c r="H67" s="72">
        <f t="shared" si="6"/>
        <v>0</v>
      </c>
      <c r="I67" s="72">
        <f t="shared" si="7"/>
        <v>-6.1118043959140778E-9</v>
      </c>
      <c r="J67" s="72">
        <f t="shared" si="8"/>
        <v>0</v>
      </c>
      <c r="K67" s="72">
        <f t="shared" si="9"/>
        <v>-6.1118043959140778E-9</v>
      </c>
      <c r="L67" s="72">
        <f t="shared" si="21"/>
        <v>-1.7235288396477698E-10</v>
      </c>
      <c r="M67" s="72">
        <f t="shared" si="10"/>
        <v>-2.8725480660796163E-10</v>
      </c>
      <c r="N67" s="141">
        <v>0</v>
      </c>
      <c r="O67" s="72">
        <f t="shared" si="11"/>
        <v>-7.4505805969238283E-11</v>
      </c>
      <c r="P67" s="72">
        <f t="shared" si="22"/>
        <v>-2.04185618410967E-11</v>
      </c>
      <c r="Q67" s="72">
        <f t="shared" si="12"/>
        <v>-9.4624059851343204E-12</v>
      </c>
      <c r="R67" s="72">
        <f t="shared" si="13"/>
        <v>-7.2997998776261689E-11</v>
      </c>
      <c r="S67" s="72">
        <f t="shared" si="14"/>
        <v>-6.369924631444696E-10</v>
      </c>
      <c r="T67" s="72">
        <f t="shared" si="23"/>
        <v>-4.6730418090369397E-11</v>
      </c>
      <c r="U67" s="79">
        <f t="shared" si="24"/>
        <v>-2.8752942297324321E-17</v>
      </c>
      <c r="V67" s="141">
        <v>0</v>
      </c>
      <c r="W67" s="72">
        <f t="shared" si="25"/>
        <v>40</v>
      </c>
      <c r="X67" s="72">
        <v>0</v>
      </c>
      <c r="Y67" s="72">
        <f t="shared" si="26"/>
        <v>0</v>
      </c>
      <c r="Z67" s="72">
        <f t="shared" si="27"/>
        <v>0</v>
      </c>
      <c r="AA67" s="72">
        <v>0</v>
      </c>
      <c r="AB67" s="72">
        <v>0</v>
      </c>
      <c r="AC67" s="72">
        <f t="shared" si="32"/>
        <v>0</v>
      </c>
      <c r="AD67" s="72">
        <f t="shared" si="32"/>
        <v>0</v>
      </c>
      <c r="AE67" s="72">
        <f t="shared" si="16"/>
        <v>-6.369924631444696E-10</v>
      </c>
      <c r="AF67" s="72">
        <f t="shared" si="17"/>
        <v>0</v>
      </c>
      <c r="AG67" s="72">
        <f t="shared" si="18"/>
        <v>6.369924631444696E-10</v>
      </c>
      <c r="AH67" s="72">
        <f t="shared" si="28"/>
        <v>6.369924631444696E-10</v>
      </c>
      <c r="AI67" s="78">
        <f t="shared" si="29"/>
        <v>0</v>
      </c>
      <c r="AJ67" s="72"/>
      <c r="AK67" s="72"/>
      <c r="AL67" s="72">
        <f t="shared" si="30"/>
        <v>-6.2434917574244482E-10</v>
      </c>
      <c r="AM67" s="72"/>
      <c r="AN67" s="72">
        <f t="shared" si="31"/>
        <v>-7.4505805969238281E-9</v>
      </c>
      <c r="AO67" s="72"/>
      <c r="AR67" s="80"/>
      <c r="AS67" s="80"/>
      <c r="AT67" s="80"/>
      <c r="AU67" s="80"/>
      <c r="AV67" s="80"/>
      <c r="AW67" s="80"/>
      <c r="AX67" s="80"/>
      <c r="AY67" s="80"/>
      <c r="AZ67" s="80"/>
      <c r="BA67" s="80"/>
    </row>
    <row r="68" spans="1:53">
      <c r="A68" s="72">
        <f t="shared" si="2"/>
        <v>41</v>
      </c>
      <c r="B68" s="139">
        <v>0</v>
      </c>
      <c r="C68" s="140">
        <f t="shared" si="19"/>
        <v>0</v>
      </c>
      <c r="D68" s="72">
        <f t="shared" si="3"/>
        <v>-6.1118043959140778E-9</v>
      </c>
      <c r="E68" s="72">
        <f t="shared" si="4"/>
        <v>22153992.330856059</v>
      </c>
      <c r="F68" s="72">
        <f t="shared" si="5"/>
        <v>0</v>
      </c>
      <c r="G68" s="72">
        <f t="shared" si="20"/>
        <v>0</v>
      </c>
      <c r="H68" s="72">
        <f t="shared" si="6"/>
        <v>0</v>
      </c>
      <c r="I68" s="72">
        <f t="shared" si="7"/>
        <v>-6.1118043959140778E-9</v>
      </c>
      <c r="J68" s="72">
        <f t="shared" si="8"/>
        <v>0</v>
      </c>
      <c r="K68" s="72">
        <f t="shared" si="9"/>
        <v>-6.1118043959140778E-9</v>
      </c>
      <c r="L68" s="72">
        <f t="shared" si="21"/>
        <v>-1.7235288396477698E-10</v>
      </c>
      <c r="M68" s="72">
        <f t="shared" si="10"/>
        <v>-2.8725480660796163E-10</v>
      </c>
      <c r="N68" s="141">
        <v>0</v>
      </c>
      <c r="O68" s="72">
        <f t="shared" si="11"/>
        <v>-7.4505805969238283E-11</v>
      </c>
      <c r="P68" s="72">
        <f t="shared" si="22"/>
        <v>-2.04185618410967E-11</v>
      </c>
      <c r="Q68" s="72">
        <f t="shared" si="12"/>
        <v>-9.4624059851343204E-12</v>
      </c>
      <c r="R68" s="72">
        <f t="shared" si="13"/>
        <v>-7.2997998776261689E-11</v>
      </c>
      <c r="S68" s="72">
        <f t="shared" si="14"/>
        <v>-6.369924631444696E-10</v>
      </c>
      <c r="T68" s="72">
        <f t="shared" si="23"/>
        <v>-4.3702777098536949E-11</v>
      </c>
      <c r="U68" s="79">
        <f t="shared" si="24"/>
        <v>-2.8752942297324321E-17</v>
      </c>
      <c r="V68" s="141">
        <v>0</v>
      </c>
      <c r="W68" s="72">
        <f t="shared" si="25"/>
        <v>41</v>
      </c>
      <c r="X68" s="72">
        <v>0</v>
      </c>
      <c r="Y68" s="72">
        <f t="shared" si="26"/>
        <v>0</v>
      </c>
      <c r="Z68" s="72">
        <f t="shared" si="27"/>
        <v>0</v>
      </c>
      <c r="AA68" s="72">
        <v>0</v>
      </c>
      <c r="AB68" s="72">
        <v>0</v>
      </c>
      <c r="AC68" s="72">
        <f t="shared" si="32"/>
        <v>0</v>
      </c>
      <c r="AD68" s="72">
        <f t="shared" si="32"/>
        <v>0</v>
      </c>
      <c r="AE68" s="72">
        <f t="shared" si="16"/>
        <v>-6.369924631444696E-10</v>
      </c>
      <c r="AF68" s="72">
        <f t="shared" si="17"/>
        <v>0</v>
      </c>
      <c r="AG68" s="72">
        <f t="shared" si="18"/>
        <v>6.369924631444696E-10</v>
      </c>
      <c r="AH68" s="72">
        <f t="shared" si="28"/>
        <v>6.369924631444696E-10</v>
      </c>
      <c r="AI68" s="78">
        <f t="shared" si="29"/>
        <v>0</v>
      </c>
      <c r="AJ68" s="72"/>
      <c r="AK68" s="72"/>
      <c r="AL68" s="72">
        <f t="shared" si="30"/>
        <v>-6.2434917574244482E-10</v>
      </c>
      <c r="AM68" s="72"/>
      <c r="AN68" s="72">
        <f t="shared" si="31"/>
        <v>-7.4505805969238281E-9</v>
      </c>
      <c r="AO68" s="72"/>
      <c r="AR68" s="80"/>
      <c r="AS68" s="80"/>
      <c r="AT68" s="80"/>
      <c r="AU68" s="80"/>
      <c r="AV68" s="80"/>
      <c r="AW68" s="80"/>
      <c r="AX68" s="80"/>
      <c r="AY68" s="80"/>
      <c r="AZ68" s="80"/>
      <c r="BA68" s="80"/>
    </row>
    <row r="69" spans="1:53">
      <c r="A69" s="72">
        <f t="shared" si="2"/>
        <v>42</v>
      </c>
      <c r="B69" s="139">
        <v>0</v>
      </c>
      <c r="C69" s="140">
        <f t="shared" si="19"/>
        <v>0</v>
      </c>
      <c r="D69" s="72">
        <f t="shared" si="3"/>
        <v>-6.1118043959140778E-9</v>
      </c>
      <c r="E69" s="72">
        <f t="shared" si="4"/>
        <v>22153992.330856059</v>
      </c>
      <c r="F69" s="72">
        <f t="shared" si="5"/>
        <v>0</v>
      </c>
      <c r="G69" s="72">
        <f t="shared" si="20"/>
        <v>0</v>
      </c>
      <c r="H69" s="72">
        <f t="shared" si="6"/>
        <v>0</v>
      </c>
      <c r="I69" s="72">
        <f t="shared" si="7"/>
        <v>-6.1118043959140778E-9</v>
      </c>
      <c r="J69" s="72">
        <f t="shared" si="8"/>
        <v>0</v>
      </c>
      <c r="K69" s="72">
        <f t="shared" si="9"/>
        <v>-6.1118043959140778E-9</v>
      </c>
      <c r="L69" s="72">
        <f t="shared" si="21"/>
        <v>-1.7235288396477698E-10</v>
      </c>
      <c r="M69" s="72">
        <f t="shared" si="10"/>
        <v>-2.8725480660796163E-10</v>
      </c>
      <c r="N69" s="141">
        <v>0</v>
      </c>
      <c r="O69" s="72">
        <f t="shared" si="11"/>
        <v>-7.4505805969238283E-11</v>
      </c>
      <c r="P69" s="72">
        <f t="shared" si="22"/>
        <v>-2.04185618410967E-11</v>
      </c>
      <c r="Q69" s="72">
        <f t="shared" si="12"/>
        <v>-9.4624059851343204E-12</v>
      </c>
      <c r="R69" s="72">
        <f t="shared" si="13"/>
        <v>-7.2997998776261689E-11</v>
      </c>
      <c r="S69" s="72">
        <f t="shared" si="14"/>
        <v>-6.369924631444696E-10</v>
      </c>
      <c r="T69" s="72">
        <f t="shared" si="23"/>
        <v>-4.0871295489607896E-11</v>
      </c>
      <c r="U69" s="79">
        <f t="shared" si="24"/>
        <v>-2.8752942297324321E-17</v>
      </c>
      <c r="V69" s="141">
        <v>0</v>
      </c>
      <c r="W69" s="72">
        <f t="shared" si="25"/>
        <v>42</v>
      </c>
      <c r="X69" s="72">
        <v>0</v>
      </c>
      <c r="Y69" s="72">
        <f t="shared" si="26"/>
        <v>0</v>
      </c>
      <c r="Z69" s="72">
        <f t="shared" si="27"/>
        <v>0</v>
      </c>
      <c r="AA69" s="72">
        <v>0</v>
      </c>
      <c r="AB69" s="72">
        <v>0</v>
      </c>
      <c r="AC69" s="72">
        <f t="shared" si="32"/>
        <v>0</v>
      </c>
      <c r="AD69" s="72">
        <f t="shared" si="32"/>
        <v>0</v>
      </c>
      <c r="AE69" s="72">
        <f t="shared" si="16"/>
        <v>-6.369924631444696E-10</v>
      </c>
      <c r="AF69" s="72">
        <f t="shared" si="17"/>
        <v>0</v>
      </c>
      <c r="AG69" s="72">
        <f t="shared" si="18"/>
        <v>6.369924631444696E-10</v>
      </c>
      <c r="AH69" s="72">
        <f t="shared" si="28"/>
        <v>6.369924631444696E-10</v>
      </c>
      <c r="AI69" s="78">
        <f t="shared" si="29"/>
        <v>0</v>
      </c>
      <c r="AJ69" s="72"/>
      <c r="AK69" s="72"/>
      <c r="AL69" s="72">
        <f t="shared" si="30"/>
        <v>-6.2434917574244482E-10</v>
      </c>
      <c r="AM69" s="72"/>
      <c r="AN69" s="72">
        <f t="shared" si="31"/>
        <v>-7.4505805969238281E-9</v>
      </c>
      <c r="AO69" s="72"/>
      <c r="AR69" s="80"/>
      <c r="AS69" s="80"/>
      <c r="AT69" s="80"/>
      <c r="AU69" s="80"/>
      <c r="AV69" s="80"/>
      <c r="AW69" s="80"/>
      <c r="AX69" s="80"/>
      <c r="AY69" s="80"/>
      <c r="AZ69" s="80"/>
      <c r="BA69" s="80"/>
    </row>
    <row r="70" spans="1:53">
      <c r="A70" s="72">
        <f t="shared" si="2"/>
        <v>43</v>
      </c>
      <c r="B70" s="139">
        <v>0</v>
      </c>
      <c r="C70" s="140">
        <f t="shared" si="19"/>
        <v>0</v>
      </c>
      <c r="D70" s="72">
        <f t="shared" si="3"/>
        <v>-6.1118043959140778E-9</v>
      </c>
      <c r="E70" s="72">
        <f t="shared" si="4"/>
        <v>22153992.330856059</v>
      </c>
      <c r="F70" s="72">
        <f t="shared" si="5"/>
        <v>0</v>
      </c>
      <c r="G70" s="72">
        <f t="shared" si="20"/>
        <v>0</v>
      </c>
      <c r="H70" s="72">
        <f t="shared" si="6"/>
        <v>0</v>
      </c>
      <c r="I70" s="72">
        <f t="shared" si="7"/>
        <v>-6.1118043959140778E-9</v>
      </c>
      <c r="J70" s="72">
        <f t="shared" si="8"/>
        <v>0</v>
      </c>
      <c r="K70" s="72">
        <f t="shared" si="9"/>
        <v>-6.1118043959140778E-9</v>
      </c>
      <c r="L70" s="72">
        <f t="shared" si="21"/>
        <v>-1.7235288396477698E-10</v>
      </c>
      <c r="M70" s="72">
        <f t="shared" si="10"/>
        <v>-2.8725480660796163E-10</v>
      </c>
      <c r="N70" s="141">
        <v>0</v>
      </c>
      <c r="O70" s="72">
        <f t="shared" si="11"/>
        <v>-7.4505805969238283E-11</v>
      </c>
      <c r="P70" s="72">
        <f t="shared" si="22"/>
        <v>-2.04185618410967E-11</v>
      </c>
      <c r="Q70" s="72">
        <f t="shared" si="12"/>
        <v>-9.4624059851343204E-12</v>
      </c>
      <c r="R70" s="72">
        <f t="shared" si="13"/>
        <v>-7.2997998776261689E-11</v>
      </c>
      <c r="S70" s="72">
        <f t="shared" si="14"/>
        <v>-6.369924631444696E-10</v>
      </c>
      <c r="T70" s="72">
        <f t="shared" si="23"/>
        <v>-3.8223264192855275E-11</v>
      </c>
      <c r="U70" s="79">
        <f t="shared" si="24"/>
        <v>-2.8752942297324321E-17</v>
      </c>
      <c r="V70" s="141">
        <v>0</v>
      </c>
      <c r="W70" s="72">
        <f t="shared" si="25"/>
        <v>43</v>
      </c>
      <c r="X70" s="72">
        <v>0</v>
      </c>
      <c r="Y70" s="72">
        <f t="shared" si="26"/>
        <v>0</v>
      </c>
      <c r="Z70" s="72">
        <f t="shared" si="27"/>
        <v>0</v>
      </c>
      <c r="AA70" s="72">
        <v>0</v>
      </c>
      <c r="AB70" s="72">
        <v>0</v>
      </c>
      <c r="AC70" s="72">
        <f t="shared" si="32"/>
        <v>0</v>
      </c>
      <c r="AD70" s="72">
        <f t="shared" si="32"/>
        <v>0</v>
      </c>
      <c r="AE70" s="72">
        <f t="shared" si="16"/>
        <v>-6.369924631444696E-10</v>
      </c>
      <c r="AF70" s="72">
        <f t="shared" si="17"/>
        <v>0</v>
      </c>
      <c r="AG70" s="72">
        <f t="shared" si="18"/>
        <v>6.369924631444696E-10</v>
      </c>
      <c r="AH70" s="72">
        <f t="shared" si="28"/>
        <v>6.369924631444696E-10</v>
      </c>
      <c r="AI70" s="78">
        <f t="shared" si="29"/>
        <v>0</v>
      </c>
      <c r="AJ70" s="72"/>
      <c r="AK70" s="72"/>
      <c r="AL70" s="72">
        <f t="shared" si="30"/>
        <v>-6.2434917574244482E-10</v>
      </c>
      <c r="AM70" s="72"/>
      <c r="AN70" s="72">
        <f t="shared" si="31"/>
        <v>-7.4505805969238281E-9</v>
      </c>
      <c r="AO70" s="72"/>
      <c r="AR70" s="80"/>
      <c r="AS70" s="80"/>
      <c r="AT70" s="80"/>
      <c r="AU70" s="80"/>
      <c r="AV70" s="80"/>
      <c r="AW70" s="80"/>
      <c r="AX70" s="80"/>
      <c r="AY70" s="80"/>
      <c r="AZ70" s="80"/>
      <c r="BA70" s="80"/>
    </row>
    <row r="71" spans="1:53">
      <c r="A71" s="72">
        <f t="shared" si="2"/>
        <v>44</v>
      </c>
      <c r="B71" s="139">
        <v>0</v>
      </c>
      <c r="C71" s="140">
        <f t="shared" si="19"/>
        <v>0</v>
      </c>
      <c r="D71" s="72">
        <f t="shared" si="3"/>
        <v>-6.1118043959140778E-9</v>
      </c>
      <c r="E71" s="72">
        <f t="shared" si="4"/>
        <v>22153992.330856059</v>
      </c>
      <c r="F71" s="72">
        <f t="shared" si="5"/>
        <v>0</v>
      </c>
      <c r="G71" s="72">
        <f t="shared" si="20"/>
        <v>0</v>
      </c>
      <c r="H71" s="72">
        <f t="shared" si="6"/>
        <v>0</v>
      </c>
      <c r="I71" s="72">
        <f t="shared" si="7"/>
        <v>-6.1118043959140778E-9</v>
      </c>
      <c r="J71" s="72">
        <f t="shared" si="8"/>
        <v>0</v>
      </c>
      <c r="K71" s="72">
        <f t="shared" si="9"/>
        <v>-6.1118043959140778E-9</v>
      </c>
      <c r="L71" s="72">
        <f t="shared" si="21"/>
        <v>-1.7235288396477698E-10</v>
      </c>
      <c r="M71" s="72">
        <f t="shared" si="10"/>
        <v>-2.8725480660796163E-10</v>
      </c>
      <c r="N71" s="141">
        <v>0</v>
      </c>
      <c r="O71" s="72">
        <f t="shared" si="11"/>
        <v>-7.4505805969238283E-11</v>
      </c>
      <c r="P71" s="72">
        <f t="shared" si="22"/>
        <v>-2.04185618410967E-11</v>
      </c>
      <c r="Q71" s="72">
        <f t="shared" si="12"/>
        <v>-9.4624059851343204E-12</v>
      </c>
      <c r="R71" s="72">
        <f t="shared" si="13"/>
        <v>-7.2997998776261689E-11</v>
      </c>
      <c r="S71" s="72">
        <f t="shared" si="14"/>
        <v>-6.369924631444696E-10</v>
      </c>
      <c r="T71" s="72">
        <f t="shared" si="23"/>
        <v>-3.574679755204472E-11</v>
      </c>
      <c r="U71" s="79">
        <f t="shared" si="24"/>
        <v>-2.8752942297324321E-17</v>
      </c>
      <c r="V71" s="141">
        <v>0</v>
      </c>
      <c r="W71" s="72">
        <f t="shared" si="25"/>
        <v>44</v>
      </c>
      <c r="X71" s="72">
        <v>0</v>
      </c>
      <c r="Y71" s="72">
        <f t="shared" si="26"/>
        <v>0</v>
      </c>
      <c r="Z71" s="72">
        <f t="shared" si="27"/>
        <v>0</v>
      </c>
      <c r="AA71" s="72">
        <v>0</v>
      </c>
      <c r="AB71" s="72">
        <v>0</v>
      </c>
      <c r="AC71" s="72">
        <f t="shared" si="32"/>
        <v>0</v>
      </c>
      <c r="AD71" s="72">
        <f t="shared" si="32"/>
        <v>0</v>
      </c>
      <c r="AE71" s="72">
        <f t="shared" si="16"/>
        <v>-6.369924631444696E-10</v>
      </c>
      <c r="AF71" s="72">
        <f t="shared" si="17"/>
        <v>0</v>
      </c>
      <c r="AG71" s="72">
        <f t="shared" si="18"/>
        <v>6.369924631444696E-10</v>
      </c>
      <c r="AH71" s="72">
        <f t="shared" si="28"/>
        <v>6.369924631444696E-10</v>
      </c>
      <c r="AI71" s="78">
        <f t="shared" si="29"/>
        <v>0</v>
      </c>
      <c r="AJ71" s="72"/>
      <c r="AK71" s="72"/>
      <c r="AL71" s="72">
        <f t="shared" si="30"/>
        <v>-6.2434917574244482E-10</v>
      </c>
      <c r="AM71" s="72"/>
      <c r="AN71" s="72">
        <f t="shared" si="31"/>
        <v>-7.4505805969238281E-9</v>
      </c>
      <c r="AO71" s="72"/>
      <c r="AR71" s="80"/>
      <c r="AS71" s="80"/>
      <c r="AT71" s="80"/>
      <c r="AU71" s="80"/>
      <c r="AV71" s="80"/>
      <c r="AW71" s="80"/>
      <c r="AX71" s="80"/>
      <c r="AY71" s="80"/>
      <c r="AZ71" s="80"/>
      <c r="BA71" s="80"/>
    </row>
    <row r="72" spans="1:53">
      <c r="A72" s="72">
        <f t="shared" si="2"/>
        <v>45</v>
      </c>
      <c r="B72" s="139">
        <v>0</v>
      </c>
      <c r="C72" s="140">
        <f t="shared" si="19"/>
        <v>0</v>
      </c>
      <c r="D72" s="72">
        <f t="shared" si="3"/>
        <v>-6.1118043959140778E-9</v>
      </c>
      <c r="E72" s="72">
        <f t="shared" si="4"/>
        <v>22153992.330856059</v>
      </c>
      <c r="F72" s="72">
        <f t="shared" si="5"/>
        <v>0</v>
      </c>
      <c r="G72" s="72">
        <f t="shared" si="20"/>
        <v>0</v>
      </c>
      <c r="H72" s="72">
        <f t="shared" si="6"/>
        <v>0</v>
      </c>
      <c r="I72" s="72">
        <f t="shared" si="7"/>
        <v>-6.1118043959140778E-9</v>
      </c>
      <c r="J72" s="72">
        <f t="shared" si="8"/>
        <v>0</v>
      </c>
      <c r="K72" s="72">
        <f t="shared" si="9"/>
        <v>-6.1118043959140778E-9</v>
      </c>
      <c r="L72" s="72">
        <f t="shared" si="21"/>
        <v>-1.7235288396477698E-10</v>
      </c>
      <c r="M72" s="72">
        <f t="shared" si="10"/>
        <v>-2.8725480660796163E-10</v>
      </c>
      <c r="N72" s="141">
        <v>0</v>
      </c>
      <c r="O72" s="72">
        <f t="shared" si="11"/>
        <v>-7.4505805969238283E-11</v>
      </c>
      <c r="P72" s="72">
        <f t="shared" si="22"/>
        <v>-2.04185618410967E-11</v>
      </c>
      <c r="Q72" s="72">
        <f t="shared" si="12"/>
        <v>-9.4624059851343204E-12</v>
      </c>
      <c r="R72" s="72">
        <f t="shared" si="13"/>
        <v>-7.2997998776261689E-11</v>
      </c>
      <c r="S72" s="72">
        <f t="shared" si="14"/>
        <v>-6.369924631444696E-10</v>
      </c>
      <c r="T72" s="72">
        <f t="shared" si="23"/>
        <v>-3.3430779976811193E-11</v>
      </c>
      <c r="U72" s="79">
        <f t="shared" si="24"/>
        <v>-2.8752942297324321E-17</v>
      </c>
      <c r="V72" s="141">
        <v>0</v>
      </c>
      <c r="W72" s="72">
        <f t="shared" si="25"/>
        <v>45</v>
      </c>
      <c r="X72" s="72">
        <v>0</v>
      </c>
      <c r="Y72" s="72">
        <f t="shared" si="26"/>
        <v>0</v>
      </c>
      <c r="Z72" s="72">
        <f t="shared" si="27"/>
        <v>0</v>
      </c>
      <c r="AA72" s="72">
        <v>0</v>
      </c>
      <c r="AB72" s="72">
        <v>0</v>
      </c>
      <c r="AC72" s="72">
        <f t="shared" si="32"/>
        <v>0</v>
      </c>
      <c r="AD72" s="72">
        <f t="shared" si="32"/>
        <v>0</v>
      </c>
      <c r="AE72" s="72">
        <f t="shared" si="16"/>
        <v>-6.369924631444696E-10</v>
      </c>
      <c r="AF72" s="72">
        <f t="shared" si="17"/>
        <v>0</v>
      </c>
      <c r="AG72" s="72">
        <f t="shared" si="18"/>
        <v>6.369924631444696E-10</v>
      </c>
      <c r="AH72" s="72">
        <f t="shared" si="28"/>
        <v>6.369924631444696E-10</v>
      </c>
      <c r="AI72" s="78">
        <f t="shared" si="29"/>
        <v>0</v>
      </c>
      <c r="AJ72" s="72"/>
      <c r="AK72" s="72"/>
      <c r="AL72" s="72">
        <f t="shared" si="30"/>
        <v>-6.2434917574244482E-10</v>
      </c>
      <c r="AM72" s="72"/>
      <c r="AN72" s="72">
        <f t="shared" si="31"/>
        <v>-7.4505805969238281E-9</v>
      </c>
      <c r="AO72" s="72"/>
      <c r="AR72" s="80"/>
      <c r="AS72" s="80"/>
      <c r="AT72" s="80"/>
      <c r="AU72" s="80"/>
      <c r="AV72" s="80"/>
      <c r="AW72" s="80"/>
      <c r="AX72" s="80"/>
      <c r="AY72" s="80"/>
      <c r="AZ72" s="80"/>
      <c r="BA72" s="80"/>
    </row>
    <row r="73" spans="1:53">
      <c r="A73" s="72">
        <f t="shared" si="2"/>
        <v>46</v>
      </c>
      <c r="B73" s="139">
        <v>0</v>
      </c>
      <c r="C73" s="140">
        <f t="shared" si="19"/>
        <v>0</v>
      </c>
      <c r="D73" s="72">
        <f t="shared" si="3"/>
        <v>-6.1118043959140778E-9</v>
      </c>
      <c r="E73" s="72">
        <f t="shared" si="4"/>
        <v>22153992.330856059</v>
      </c>
      <c r="F73" s="72">
        <f t="shared" si="5"/>
        <v>0</v>
      </c>
      <c r="G73" s="72">
        <f t="shared" si="20"/>
        <v>0</v>
      </c>
      <c r="H73" s="72">
        <f t="shared" si="6"/>
        <v>0</v>
      </c>
      <c r="I73" s="72">
        <f t="shared" si="7"/>
        <v>-6.1118043959140778E-9</v>
      </c>
      <c r="J73" s="72">
        <f t="shared" si="8"/>
        <v>0</v>
      </c>
      <c r="K73" s="72">
        <f t="shared" si="9"/>
        <v>-6.1118043959140778E-9</v>
      </c>
      <c r="L73" s="72">
        <f t="shared" si="21"/>
        <v>-1.7235288396477698E-10</v>
      </c>
      <c r="M73" s="72">
        <f t="shared" si="10"/>
        <v>-2.8725480660796163E-10</v>
      </c>
      <c r="N73" s="141">
        <v>0</v>
      </c>
      <c r="O73" s="72">
        <f t="shared" si="11"/>
        <v>-7.4505805969238283E-11</v>
      </c>
      <c r="P73" s="72">
        <f t="shared" si="22"/>
        <v>-2.04185618410967E-11</v>
      </c>
      <c r="Q73" s="72">
        <f t="shared" si="12"/>
        <v>-9.4624059851343204E-12</v>
      </c>
      <c r="R73" s="72">
        <f t="shared" si="13"/>
        <v>-7.2997998776261689E-11</v>
      </c>
      <c r="S73" s="72">
        <f t="shared" si="14"/>
        <v>-6.369924631444696E-10</v>
      </c>
      <c r="T73" s="72">
        <f t="shared" si="23"/>
        <v>-3.1264816050466947E-11</v>
      </c>
      <c r="U73" s="79">
        <f t="shared" si="24"/>
        <v>-2.8752942297324321E-17</v>
      </c>
      <c r="V73" s="141">
        <v>0</v>
      </c>
      <c r="W73" s="72">
        <f t="shared" si="25"/>
        <v>46</v>
      </c>
      <c r="X73" s="72">
        <v>0</v>
      </c>
      <c r="Y73" s="72">
        <f t="shared" si="26"/>
        <v>0</v>
      </c>
      <c r="Z73" s="72">
        <f t="shared" si="27"/>
        <v>0</v>
      </c>
      <c r="AA73" s="72">
        <v>0</v>
      </c>
      <c r="AB73" s="72">
        <v>0</v>
      </c>
      <c r="AC73" s="72">
        <f t="shared" si="32"/>
        <v>0</v>
      </c>
      <c r="AD73" s="72">
        <f t="shared" si="32"/>
        <v>0</v>
      </c>
      <c r="AE73" s="72">
        <f t="shared" si="16"/>
        <v>-6.369924631444696E-10</v>
      </c>
      <c r="AF73" s="72">
        <f t="shared" si="17"/>
        <v>0</v>
      </c>
      <c r="AG73" s="72">
        <f t="shared" si="18"/>
        <v>6.369924631444696E-10</v>
      </c>
      <c r="AH73" s="72">
        <f t="shared" si="28"/>
        <v>6.369924631444696E-10</v>
      </c>
      <c r="AI73" s="78">
        <f t="shared" si="29"/>
        <v>0</v>
      </c>
      <c r="AJ73" s="72"/>
      <c r="AK73" s="72"/>
      <c r="AL73" s="72">
        <f t="shared" si="30"/>
        <v>-6.2434917574244482E-10</v>
      </c>
      <c r="AM73" s="72"/>
      <c r="AN73" s="72">
        <f t="shared" si="31"/>
        <v>-7.4505805969238281E-9</v>
      </c>
      <c r="AO73" s="72"/>
      <c r="AR73" s="80"/>
      <c r="AS73" s="80"/>
      <c r="AT73" s="80"/>
      <c r="AU73" s="80"/>
      <c r="AV73" s="80"/>
      <c r="AW73" s="80"/>
      <c r="AX73" s="80"/>
      <c r="AY73" s="80"/>
      <c r="AZ73" s="80"/>
      <c r="BA73" s="80"/>
    </row>
    <row r="74" spans="1:53">
      <c r="A74" s="72">
        <f t="shared" si="2"/>
        <v>47</v>
      </c>
      <c r="B74" s="139">
        <v>0</v>
      </c>
      <c r="C74" s="140">
        <f t="shared" si="19"/>
        <v>0</v>
      </c>
      <c r="D74" s="72">
        <f t="shared" si="3"/>
        <v>-6.1118043959140778E-9</v>
      </c>
      <c r="E74" s="72">
        <f t="shared" si="4"/>
        <v>22153992.330856059</v>
      </c>
      <c r="F74" s="72">
        <f t="shared" si="5"/>
        <v>0</v>
      </c>
      <c r="G74" s="72">
        <f t="shared" si="20"/>
        <v>0</v>
      </c>
      <c r="H74" s="72">
        <f t="shared" si="6"/>
        <v>0</v>
      </c>
      <c r="I74" s="72">
        <f t="shared" si="7"/>
        <v>-6.1118043959140778E-9</v>
      </c>
      <c r="J74" s="72">
        <f t="shared" si="8"/>
        <v>0</v>
      </c>
      <c r="K74" s="72">
        <f t="shared" si="9"/>
        <v>-6.1118043959140778E-9</v>
      </c>
      <c r="L74" s="72">
        <f t="shared" si="21"/>
        <v>-1.7235288396477698E-10</v>
      </c>
      <c r="M74" s="72">
        <f t="shared" si="10"/>
        <v>-2.8725480660796163E-10</v>
      </c>
      <c r="N74" s="141">
        <v>0</v>
      </c>
      <c r="O74" s="72">
        <f t="shared" si="11"/>
        <v>-7.4505805969238283E-11</v>
      </c>
      <c r="P74" s="72">
        <f t="shared" si="22"/>
        <v>-2.04185618410967E-11</v>
      </c>
      <c r="Q74" s="72">
        <f t="shared" si="12"/>
        <v>-9.4624059851343204E-12</v>
      </c>
      <c r="R74" s="72">
        <f t="shared" si="13"/>
        <v>-7.2997998776261689E-11</v>
      </c>
      <c r="S74" s="72">
        <f t="shared" si="14"/>
        <v>-6.369924631444696E-10</v>
      </c>
      <c r="T74" s="72">
        <f t="shared" si="23"/>
        <v>-2.9239183870300285E-11</v>
      </c>
      <c r="U74" s="79">
        <f t="shared" si="24"/>
        <v>-2.8752942297324321E-17</v>
      </c>
      <c r="V74" s="141">
        <v>0</v>
      </c>
      <c r="W74" s="72">
        <f t="shared" si="25"/>
        <v>47</v>
      </c>
      <c r="X74" s="72">
        <v>0</v>
      </c>
      <c r="Y74" s="72">
        <f t="shared" si="26"/>
        <v>0</v>
      </c>
      <c r="Z74" s="72">
        <f t="shared" si="27"/>
        <v>0</v>
      </c>
      <c r="AA74" s="72">
        <v>0</v>
      </c>
      <c r="AB74" s="72">
        <v>0</v>
      </c>
      <c r="AC74" s="72">
        <f t="shared" si="32"/>
        <v>0</v>
      </c>
      <c r="AD74" s="72">
        <f t="shared" si="32"/>
        <v>0</v>
      </c>
      <c r="AE74" s="72">
        <f t="shared" si="16"/>
        <v>-6.369924631444696E-10</v>
      </c>
      <c r="AF74" s="72">
        <f t="shared" si="17"/>
        <v>0</v>
      </c>
      <c r="AG74" s="72">
        <f t="shared" si="18"/>
        <v>6.369924631444696E-10</v>
      </c>
      <c r="AH74" s="72">
        <f t="shared" si="28"/>
        <v>6.369924631444696E-10</v>
      </c>
      <c r="AI74" s="78">
        <f t="shared" si="29"/>
        <v>0</v>
      </c>
      <c r="AJ74" s="72"/>
      <c r="AK74" s="72"/>
      <c r="AL74" s="72">
        <f t="shared" si="30"/>
        <v>-6.2434917574244482E-10</v>
      </c>
      <c r="AM74" s="72"/>
      <c r="AN74" s="72">
        <f t="shared" si="31"/>
        <v>-7.4505805969238281E-9</v>
      </c>
      <c r="AO74" s="72"/>
      <c r="AR74" s="80"/>
      <c r="AS74" s="80"/>
      <c r="AT74" s="80"/>
      <c r="AU74" s="80"/>
      <c r="AV74" s="80"/>
      <c r="AW74" s="80"/>
      <c r="AX74" s="80"/>
      <c r="AY74" s="80"/>
      <c r="AZ74" s="80"/>
      <c r="BA74" s="80"/>
    </row>
    <row r="75" spans="1:53">
      <c r="A75" s="72">
        <f t="shared" si="2"/>
        <v>48</v>
      </c>
      <c r="B75" s="139">
        <v>0</v>
      </c>
      <c r="C75" s="140">
        <f t="shared" si="19"/>
        <v>0</v>
      </c>
      <c r="D75" s="72">
        <f t="shared" si="3"/>
        <v>-6.1118043959140778E-9</v>
      </c>
      <c r="E75" s="72">
        <f t="shared" si="4"/>
        <v>22153992.330856059</v>
      </c>
      <c r="F75" s="72">
        <f t="shared" si="5"/>
        <v>0</v>
      </c>
      <c r="G75" s="72">
        <f t="shared" si="20"/>
        <v>0</v>
      </c>
      <c r="H75" s="72">
        <f t="shared" si="6"/>
        <v>0</v>
      </c>
      <c r="I75" s="72">
        <f t="shared" si="7"/>
        <v>-6.1118043959140778E-9</v>
      </c>
      <c r="J75" s="72">
        <f t="shared" si="8"/>
        <v>0</v>
      </c>
      <c r="K75" s="72">
        <f t="shared" si="9"/>
        <v>-6.1118043959140778E-9</v>
      </c>
      <c r="L75" s="72">
        <f t="shared" si="21"/>
        <v>-1.7235288396477698E-10</v>
      </c>
      <c r="M75" s="72">
        <f t="shared" si="10"/>
        <v>-2.8725480660796163E-10</v>
      </c>
      <c r="N75" s="141">
        <v>0</v>
      </c>
      <c r="O75" s="72">
        <f t="shared" si="11"/>
        <v>-7.4505805969238283E-11</v>
      </c>
      <c r="P75" s="72">
        <f t="shared" si="22"/>
        <v>-2.04185618410967E-11</v>
      </c>
      <c r="Q75" s="72">
        <f t="shared" si="12"/>
        <v>-9.4624059851343204E-12</v>
      </c>
      <c r="R75" s="72">
        <f t="shared" si="13"/>
        <v>-7.2997998776261689E-11</v>
      </c>
      <c r="S75" s="72">
        <f t="shared" si="14"/>
        <v>-6.369924631444696E-10</v>
      </c>
      <c r="T75" s="72">
        <f t="shared" si="23"/>
        <v>-2.7344791410933631E-11</v>
      </c>
      <c r="U75" s="79">
        <f t="shared" si="24"/>
        <v>-2.8752942297324321E-17</v>
      </c>
      <c r="V75" s="141">
        <v>0</v>
      </c>
      <c r="W75" s="72">
        <f t="shared" si="25"/>
        <v>48</v>
      </c>
      <c r="X75" s="72">
        <v>0</v>
      </c>
      <c r="Y75" s="72">
        <f t="shared" si="26"/>
        <v>0</v>
      </c>
      <c r="Z75" s="72">
        <f t="shared" si="27"/>
        <v>0</v>
      </c>
      <c r="AA75" s="72">
        <v>0</v>
      </c>
      <c r="AB75" s="72">
        <v>0</v>
      </c>
      <c r="AC75" s="72">
        <f t="shared" si="32"/>
        <v>0</v>
      </c>
      <c r="AD75" s="72">
        <f t="shared" si="32"/>
        <v>0</v>
      </c>
      <c r="AE75" s="72">
        <f t="shared" si="16"/>
        <v>-6.369924631444696E-10</v>
      </c>
      <c r="AF75" s="72">
        <f t="shared" si="17"/>
        <v>0</v>
      </c>
      <c r="AG75" s="72">
        <f t="shared" si="18"/>
        <v>6.369924631444696E-10</v>
      </c>
      <c r="AH75" s="72">
        <f t="shared" si="28"/>
        <v>6.369924631444696E-10</v>
      </c>
      <c r="AI75" s="78">
        <f t="shared" si="29"/>
        <v>0</v>
      </c>
      <c r="AJ75" s="72"/>
      <c r="AK75" s="72"/>
      <c r="AL75" s="72">
        <f t="shared" si="30"/>
        <v>-6.2434917574244482E-10</v>
      </c>
      <c r="AM75" s="72"/>
      <c r="AN75" s="72">
        <f t="shared" si="31"/>
        <v>-7.4505805969238281E-9</v>
      </c>
      <c r="AO75" s="72"/>
      <c r="AR75" s="80"/>
      <c r="AS75" s="80"/>
      <c r="AT75" s="80"/>
      <c r="AU75" s="80"/>
      <c r="AV75" s="80"/>
      <c r="AW75" s="80"/>
      <c r="AX75" s="80"/>
      <c r="AY75" s="80"/>
      <c r="AZ75" s="80"/>
      <c r="BA75" s="80"/>
    </row>
    <row r="76" spans="1:53">
      <c r="A76" s="72">
        <f t="shared" si="2"/>
        <v>49</v>
      </c>
      <c r="B76" s="139">
        <v>0</v>
      </c>
      <c r="C76" s="140">
        <f t="shared" si="19"/>
        <v>0</v>
      </c>
      <c r="D76" s="72">
        <f t="shared" si="3"/>
        <v>-6.1118043959140778E-9</v>
      </c>
      <c r="E76" s="72">
        <f t="shared" si="4"/>
        <v>22153992.330856059</v>
      </c>
      <c r="F76" s="72">
        <f t="shared" si="5"/>
        <v>0</v>
      </c>
      <c r="G76" s="72">
        <f t="shared" si="20"/>
        <v>0</v>
      </c>
      <c r="H76" s="72">
        <f t="shared" si="6"/>
        <v>0</v>
      </c>
      <c r="I76" s="72">
        <f t="shared" si="7"/>
        <v>-6.1118043959140778E-9</v>
      </c>
      <c r="J76" s="72">
        <f t="shared" si="8"/>
        <v>0</v>
      </c>
      <c r="K76" s="72">
        <f t="shared" si="9"/>
        <v>-6.1118043959140778E-9</v>
      </c>
      <c r="L76" s="72">
        <f t="shared" si="21"/>
        <v>-1.7235288396477698E-10</v>
      </c>
      <c r="M76" s="72">
        <f t="shared" si="10"/>
        <v>-2.8725480660796163E-10</v>
      </c>
      <c r="N76" s="141">
        <v>0</v>
      </c>
      <c r="O76" s="72">
        <f t="shared" si="11"/>
        <v>-7.4505805969238283E-11</v>
      </c>
      <c r="P76" s="72">
        <f t="shared" si="22"/>
        <v>-2.04185618410967E-11</v>
      </c>
      <c r="Q76" s="72">
        <f t="shared" si="12"/>
        <v>-9.4624059851343204E-12</v>
      </c>
      <c r="R76" s="72">
        <f t="shared" si="13"/>
        <v>-7.2997998776261689E-11</v>
      </c>
      <c r="S76" s="72">
        <f t="shared" si="14"/>
        <v>-6.369924631444696E-10</v>
      </c>
      <c r="T76" s="72">
        <f t="shared" si="23"/>
        <v>-2.5573135714878297E-11</v>
      </c>
      <c r="U76" s="79">
        <f t="shared" si="24"/>
        <v>-2.8752942297324321E-17</v>
      </c>
      <c r="V76" s="141">
        <v>0</v>
      </c>
      <c r="W76" s="72">
        <f t="shared" si="25"/>
        <v>49</v>
      </c>
      <c r="X76" s="72">
        <v>0</v>
      </c>
      <c r="Y76" s="72">
        <f t="shared" si="26"/>
        <v>0</v>
      </c>
      <c r="Z76" s="72">
        <f t="shared" si="27"/>
        <v>0</v>
      </c>
      <c r="AA76" s="72">
        <v>0</v>
      </c>
      <c r="AB76" s="72">
        <v>0</v>
      </c>
      <c r="AC76" s="72">
        <f t="shared" si="32"/>
        <v>0</v>
      </c>
      <c r="AD76" s="72">
        <f t="shared" si="32"/>
        <v>0</v>
      </c>
      <c r="AE76" s="72">
        <f t="shared" si="16"/>
        <v>-6.369924631444696E-10</v>
      </c>
      <c r="AF76" s="72">
        <f t="shared" si="17"/>
        <v>0</v>
      </c>
      <c r="AG76" s="72">
        <f t="shared" si="18"/>
        <v>6.369924631444696E-10</v>
      </c>
      <c r="AH76" s="72">
        <f t="shared" si="28"/>
        <v>6.369924631444696E-10</v>
      </c>
      <c r="AI76" s="78">
        <f t="shared" si="29"/>
        <v>0</v>
      </c>
      <c r="AJ76" s="72"/>
      <c r="AK76" s="72"/>
      <c r="AL76" s="72">
        <f t="shared" si="30"/>
        <v>-6.2434917574244482E-10</v>
      </c>
      <c r="AM76" s="72"/>
      <c r="AN76" s="72">
        <f t="shared" si="31"/>
        <v>-7.4505805969238281E-9</v>
      </c>
      <c r="AO76" s="72"/>
      <c r="AR76" s="80"/>
      <c r="AS76" s="80"/>
      <c r="AT76" s="80"/>
      <c r="AU76" s="80"/>
      <c r="AV76" s="80"/>
      <c r="AW76" s="80"/>
      <c r="AX76" s="80"/>
      <c r="AY76" s="80"/>
      <c r="AZ76" s="80"/>
      <c r="BA76" s="80"/>
    </row>
    <row r="77" spans="1:53">
      <c r="A77" s="72">
        <f t="shared" si="2"/>
        <v>50</v>
      </c>
      <c r="B77" s="139">
        <v>0</v>
      </c>
      <c r="C77" s="140">
        <f t="shared" si="19"/>
        <v>0</v>
      </c>
      <c r="D77" s="72">
        <f t="shared" si="3"/>
        <v>-6.1118043959140778E-9</v>
      </c>
      <c r="E77" s="72">
        <f t="shared" si="4"/>
        <v>22153992.330856059</v>
      </c>
      <c r="F77" s="72">
        <f t="shared" si="5"/>
        <v>0</v>
      </c>
      <c r="G77" s="72">
        <f t="shared" si="20"/>
        <v>0</v>
      </c>
      <c r="H77" s="72">
        <f t="shared" si="6"/>
        <v>0</v>
      </c>
      <c r="I77" s="72">
        <f t="shared" si="7"/>
        <v>-6.1118043959140778E-9</v>
      </c>
      <c r="J77" s="72">
        <f t="shared" si="8"/>
        <v>0</v>
      </c>
      <c r="K77" s="72">
        <f t="shared" si="9"/>
        <v>-6.1118043959140778E-9</v>
      </c>
      <c r="L77" s="72">
        <f t="shared" si="21"/>
        <v>-1.7235288396477698E-10</v>
      </c>
      <c r="M77" s="72">
        <f t="shared" si="10"/>
        <v>-2.8725480660796163E-10</v>
      </c>
      <c r="N77" s="141">
        <v>0</v>
      </c>
      <c r="O77" s="72">
        <f t="shared" si="11"/>
        <v>-7.4505805969238283E-11</v>
      </c>
      <c r="P77" s="72">
        <f t="shared" si="22"/>
        <v>-2.04185618410967E-11</v>
      </c>
      <c r="Q77" s="72">
        <f t="shared" si="12"/>
        <v>-9.4624059851343204E-12</v>
      </c>
      <c r="R77" s="72">
        <f t="shared" si="13"/>
        <v>-7.2997998776261689E-11</v>
      </c>
      <c r="S77" s="72">
        <f t="shared" si="14"/>
        <v>-6.369924631444696E-10</v>
      </c>
      <c r="T77" s="72">
        <f t="shared" si="23"/>
        <v>-2.3916264727113338E-11</v>
      </c>
      <c r="U77" s="79">
        <f t="shared" si="24"/>
        <v>-2.8752942297324321E-17</v>
      </c>
      <c r="V77" s="141">
        <v>0</v>
      </c>
      <c r="W77" s="72">
        <f t="shared" si="25"/>
        <v>50</v>
      </c>
      <c r="X77" s="72">
        <v>0</v>
      </c>
      <c r="Y77" s="72">
        <f t="shared" si="26"/>
        <v>0</v>
      </c>
      <c r="Z77" s="72">
        <f t="shared" si="27"/>
        <v>0</v>
      </c>
      <c r="AA77" s="72">
        <v>0</v>
      </c>
      <c r="AB77" s="72">
        <v>0</v>
      </c>
      <c r="AC77" s="72">
        <f t="shared" si="32"/>
        <v>0</v>
      </c>
      <c r="AD77" s="72">
        <f t="shared" si="32"/>
        <v>0</v>
      </c>
      <c r="AE77" s="72">
        <f t="shared" si="16"/>
        <v>-6.369924631444696E-10</v>
      </c>
      <c r="AF77" s="72">
        <f t="shared" si="17"/>
        <v>0</v>
      </c>
      <c r="AG77" s="72">
        <f t="shared" si="18"/>
        <v>6.369924631444696E-10</v>
      </c>
      <c r="AH77" s="72">
        <f t="shared" si="28"/>
        <v>6.369924631444696E-10</v>
      </c>
      <c r="AI77" s="78">
        <f t="shared" si="29"/>
        <v>0</v>
      </c>
      <c r="AJ77" s="72"/>
      <c r="AK77" s="72"/>
      <c r="AL77" s="72">
        <f t="shared" si="30"/>
        <v>-6.2434917574244482E-10</v>
      </c>
      <c r="AM77" s="72"/>
      <c r="AN77" s="72">
        <f t="shared" si="31"/>
        <v>-7.4505805969238281E-9</v>
      </c>
      <c r="AO77" s="72"/>
      <c r="AR77" s="80"/>
      <c r="AS77" s="80"/>
      <c r="AT77" s="80"/>
      <c r="AU77" s="80"/>
      <c r="AV77" s="80"/>
      <c r="AW77" s="80"/>
      <c r="AX77" s="80"/>
      <c r="AY77" s="80"/>
      <c r="AZ77" s="80"/>
      <c r="BA77" s="80"/>
    </row>
    <row r="78" spans="1:53">
      <c r="A78" s="72">
        <f t="shared" si="2"/>
        <v>51</v>
      </c>
      <c r="B78" s="139">
        <v>0</v>
      </c>
      <c r="C78" s="140">
        <f t="shared" si="19"/>
        <v>0</v>
      </c>
      <c r="D78" s="72">
        <f t="shared" si="3"/>
        <v>-6.1118043959140778E-9</v>
      </c>
      <c r="E78" s="72">
        <f t="shared" si="4"/>
        <v>22153992.330856059</v>
      </c>
      <c r="F78" s="72">
        <f t="shared" si="5"/>
        <v>0</v>
      </c>
      <c r="G78" s="72">
        <f t="shared" si="20"/>
        <v>0</v>
      </c>
      <c r="H78" s="72">
        <f t="shared" si="6"/>
        <v>0</v>
      </c>
      <c r="I78" s="72">
        <f t="shared" si="7"/>
        <v>-6.1118043959140778E-9</v>
      </c>
      <c r="J78" s="72">
        <f t="shared" si="8"/>
        <v>0</v>
      </c>
      <c r="K78" s="72">
        <f t="shared" si="9"/>
        <v>-6.1118043959140778E-9</v>
      </c>
      <c r="L78" s="72">
        <f t="shared" si="21"/>
        <v>-1.7235288396477698E-10</v>
      </c>
      <c r="M78" s="72">
        <f t="shared" si="10"/>
        <v>-2.8725480660796163E-10</v>
      </c>
      <c r="N78" s="141">
        <v>0</v>
      </c>
      <c r="O78" s="72">
        <f t="shared" si="11"/>
        <v>-7.4505805969238283E-11</v>
      </c>
      <c r="P78" s="72">
        <f t="shared" si="22"/>
        <v>-2.04185618410967E-11</v>
      </c>
      <c r="Q78" s="72">
        <f t="shared" si="12"/>
        <v>-9.4624059851343204E-12</v>
      </c>
      <c r="R78" s="72">
        <f t="shared" si="13"/>
        <v>-7.2997998776261689E-11</v>
      </c>
      <c r="S78" s="72">
        <f t="shared" si="14"/>
        <v>-6.369924631444696E-10</v>
      </c>
      <c r="T78" s="72">
        <f t="shared" si="23"/>
        <v>-2.236674160238342E-11</v>
      </c>
      <c r="U78" s="79">
        <f t="shared" si="24"/>
        <v>-2.8752942297324321E-17</v>
      </c>
      <c r="V78" s="141">
        <v>0</v>
      </c>
      <c r="W78" s="72">
        <f t="shared" si="25"/>
        <v>51</v>
      </c>
      <c r="X78" s="72">
        <v>0</v>
      </c>
      <c r="Y78" s="72">
        <f t="shared" si="26"/>
        <v>0</v>
      </c>
      <c r="Z78" s="72">
        <f t="shared" si="27"/>
        <v>0</v>
      </c>
      <c r="AA78" s="72">
        <v>0</v>
      </c>
      <c r="AB78" s="72">
        <v>0</v>
      </c>
      <c r="AC78" s="72">
        <f t="shared" si="32"/>
        <v>0</v>
      </c>
      <c r="AD78" s="72">
        <f t="shared" si="32"/>
        <v>0</v>
      </c>
      <c r="AE78" s="72">
        <f t="shared" si="16"/>
        <v>-6.369924631444696E-10</v>
      </c>
      <c r="AF78" s="72">
        <f t="shared" si="17"/>
        <v>0</v>
      </c>
      <c r="AG78" s="72">
        <f t="shared" si="18"/>
        <v>6.369924631444696E-10</v>
      </c>
      <c r="AH78" s="72">
        <f t="shared" si="28"/>
        <v>6.369924631444696E-10</v>
      </c>
      <c r="AI78" s="78">
        <f t="shared" si="29"/>
        <v>0</v>
      </c>
      <c r="AJ78" s="72"/>
      <c r="AK78" s="72"/>
      <c r="AL78" s="72">
        <f t="shared" si="30"/>
        <v>-6.2434917574244482E-10</v>
      </c>
      <c r="AM78" s="72"/>
      <c r="AN78" s="72">
        <f t="shared" si="31"/>
        <v>-7.4505805969238281E-9</v>
      </c>
      <c r="AO78" s="72"/>
      <c r="AR78" s="80"/>
      <c r="AS78" s="80"/>
      <c r="AT78" s="80"/>
      <c r="AU78" s="80"/>
      <c r="AV78" s="80"/>
      <c r="AW78" s="80"/>
      <c r="AX78" s="80"/>
      <c r="AY78" s="80"/>
      <c r="AZ78" s="80"/>
      <c r="BA78" s="80"/>
    </row>
    <row r="79" spans="1:53">
      <c r="A79" s="72">
        <f t="shared" si="2"/>
        <v>52</v>
      </c>
      <c r="B79" s="139">
        <v>0</v>
      </c>
      <c r="C79" s="140">
        <f t="shared" si="19"/>
        <v>0</v>
      </c>
      <c r="D79" s="72">
        <f t="shared" si="3"/>
        <v>-6.1118043959140778E-9</v>
      </c>
      <c r="E79" s="72">
        <f t="shared" si="4"/>
        <v>22153992.330856059</v>
      </c>
      <c r="F79" s="72">
        <f t="shared" si="5"/>
        <v>0</v>
      </c>
      <c r="G79" s="72">
        <f t="shared" si="20"/>
        <v>0</v>
      </c>
      <c r="H79" s="72">
        <f t="shared" si="6"/>
        <v>0</v>
      </c>
      <c r="I79" s="72">
        <f t="shared" si="7"/>
        <v>-6.1118043959140778E-9</v>
      </c>
      <c r="J79" s="72">
        <f t="shared" si="8"/>
        <v>0</v>
      </c>
      <c r="K79" s="72">
        <f t="shared" si="9"/>
        <v>-6.1118043959140778E-9</v>
      </c>
      <c r="L79" s="72">
        <f t="shared" si="21"/>
        <v>-1.7235288396477698E-10</v>
      </c>
      <c r="M79" s="72">
        <f t="shared" si="10"/>
        <v>-2.8725480660796163E-10</v>
      </c>
      <c r="N79" s="141">
        <v>0</v>
      </c>
      <c r="O79" s="72">
        <f t="shared" si="11"/>
        <v>-7.4505805969238283E-11</v>
      </c>
      <c r="P79" s="72">
        <f t="shared" si="22"/>
        <v>-2.04185618410967E-11</v>
      </c>
      <c r="Q79" s="72">
        <f t="shared" si="12"/>
        <v>-9.4624059851343204E-12</v>
      </c>
      <c r="R79" s="72">
        <f t="shared" si="13"/>
        <v>-7.2997998776261689E-11</v>
      </c>
      <c r="S79" s="72">
        <f t="shared" si="14"/>
        <v>-6.369924631444696E-10</v>
      </c>
      <c r="T79" s="72">
        <f t="shared" si="23"/>
        <v>-2.0917611325009419E-11</v>
      </c>
      <c r="U79" s="79">
        <f t="shared" si="24"/>
        <v>-2.8752942297324321E-17</v>
      </c>
      <c r="V79" s="141">
        <v>0</v>
      </c>
      <c r="W79" s="72">
        <f t="shared" si="25"/>
        <v>52</v>
      </c>
      <c r="X79" s="72">
        <v>0</v>
      </c>
      <c r="Y79" s="72">
        <f t="shared" si="26"/>
        <v>0</v>
      </c>
      <c r="Z79" s="72">
        <f t="shared" si="27"/>
        <v>0</v>
      </c>
      <c r="AA79" s="72">
        <v>0</v>
      </c>
      <c r="AB79" s="72">
        <v>0</v>
      </c>
      <c r="AC79" s="72">
        <f t="shared" si="32"/>
        <v>0</v>
      </c>
      <c r="AD79" s="72">
        <f t="shared" si="32"/>
        <v>0</v>
      </c>
      <c r="AE79" s="72">
        <f t="shared" si="16"/>
        <v>-6.369924631444696E-10</v>
      </c>
      <c r="AF79" s="72">
        <f t="shared" si="17"/>
        <v>0</v>
      </c>
      <c r="AG79" s="72">
        <f t="shared" si="18"/>
        <v>6.369924631444696E-10</v>
      </c>
      <c r="AH79" s="72">
        <f t="shared" si="28"/>
        <v>6.369924631444696E-10</v>
      </c>
      <c r="AI79" s="78">
        <f t="shared" si="29"/>
        <v>0</v>
      </c>
      <c r="AJ79" s="72"/>
      <c r="AK79" s="72"/>
      <c r="AL79" s="72">
        <f t="shared" si="30"/>
        <v>-6.2434917574244482E-10</v>
      </c>
      <c r="AM79" s="72"/>
      <c r="AN79" s="72">
        <f t="shared" si="31"/>
        <v>-7.4505805969238281E-9</v>
      </c>
      <c r="AO79" s="72"/>
      <c r="AR79" s="80"/>
      <c r="AS79" s="80"/>
      <c r="AT79" s="80"/>
      <c r="AU79" s="80"/>
      <c r="AV79" s="80"/>
      <c r="AW79" s="80"/>
      <c r="AX79" s="80"/>
      <c r="AY79" s="80"/>
      <c r="AZ79" s="80"/>
      <c r="BA79" s="80"/>
    </row>
    <row r="80" spans="1:53">
      <c r="A80" s="72">
        <f t="shared" si="2"/>
        <v>53</v>
      </c>
      <c r="B80" s="139">
        <v>0</v>
      </c>
      <c r="C80" s="140">
        <f t="shared" si="19"/>
        <v>0</v>
      </c>
      <c r="D80" s="72">
        <f t="shared" si="3"/>
        <v>-6.1118043959140778E-9</v>
      </c>
      <c r="E80" s="72">
        <f t="shared" si="4"/>
        <v>22153992.330856059</v>
      </c>
      <c r="F80" s="72">
        <f t="shared" si="5"/>
        <v>0</v>
      </c>
      <c r="G80" s="72">
        <f t="shared" si="20"/>
        <v>0</v>
      </c>
      <c r="H80" s="72">
        <f t="shared" si="6"/>
        <v>0</v>
      </c>
      <c r="I80" s="72">
        <f t="shared" si="7"/>
        <v>-6.1118043959140778E-9</v>
      </c>
      <c r="J80" s="72">
        <f t="shared" si="8"/>
        <v>0</v>
      </c>
      <c r="K80" s="72">
        <f t="shared" si="9"/>
        <v>-6.1118043959140778E-9</v>
      </c>
      <c r="L80" s="72">
        <f t="shared" si="21"/>
        <v>-1.7235288396477698E-10</v>
      </c>
      <c r="M80" s="72">
        <f t="shared" si="10"/>
        <v>-2.8725480660796163E-10</v>
      </c>
      <c r="N80" s="141">
        <v>0</v>
      </c>
      <c r="O80" s="72">
        <f t="shared" si="11"/>
        <v>-7.4505805969238283E-11</v>
      </c>
      <c r="P80" s="72">
        <f t="shared" si="22"/>
        <v>-2.04185618410967E-11</v>
      </c>
      <c r="Q80" s="72">
        <f t="shared" si="12"/>
        <v>-9.4624059851343204E-12</v>
      </c>
      <c r="R80" s="72">
        <f t="shared" si="13"/>
        <v>-7.2997998776261689E-11</v>
      </c>
      <c r="S80" s="72">
        <f t="shared" si="14"/>
        <v>-6.369924631444696E-10</v>
      </c>
      <c r="T80" s="72">
        <f t="shared" si="23"/>
        <v>-1.9562369491385233E-11</v>
      </c>
      <c r="U80" s="79">
        <f t="shared" si="24"/>
        <v>-2.8752942297324321E-17</v>
      </c>
      <c r="V80" s="141">
        <v>0</v>
      </c>
      <c r="W80" s="72">
        <f t="shared" si="25"/>
        <v>53</v>
      </c>
      <c r="X80" s="72">
        <v>0</v>
      </c>
      <c r="Y80" s="72">
        <f t="shared" si="26"/>
        <v>0</v>
      </c>
      <c r="Z80" s="72">
        <f t="shared" si="27"/>
        <v>0</v>
      </c>
      <c r="AA80" s="72">
        <v>0</v>
      </c>
      <c r="AB80" s="72">
        <v>0</v>
      </c>
      <c r="AC80" s="72">
        <f t="shared" si="32"/>
        <v>0</v>
      </c>
      <c r="AD80" s="72">
        <f t="shared" si="32"/>
        <v>0</v>
      </c>
      <c r="AE80" s="72">
        <f t="shared" si="16"/>
        <v>-6.369924631444696E-10</v>
      </c>
      <c r="AF80" s="72">
        <f t="shared" si="17"/>
        <v>0</v>
      </c>
      <c r="AG80" s="72">
        <f t="shared" si="18"/>
        <v>6.369924631444696E-10</v>
      </c>
      <c r="AH80" s="72">
        <f t="shared" si="28"/>
        <v>6.369924631444696E-10</v>
      </c>
      <c r="AI80" s="78">
        <f t="shared" si="29"/>
        <v>0</v>
      </c>
      <c r="AJ80" s="72"/>
      <c r="AK80" s="72"/>
      <c r="AL80" s="72">
        <f t="shared" si="30"/>
        <v>-6.2434917574244482E-10</v>
      </c>
      <c r="AM80" s="72"/>
      <c r="AN80" s="72">
        <f t="shared" si="31"/>
        <v>-7.4505805969238281E-9</v>
      </c>
      <c r="AO80" s="72"/>
      <c r="AR80" s="80"/>
      <c r="AS80" s="80"/>
      <c r="AT80" s="80"/>
      <c r="AU80" s="80"/>
      <c r="AV80" s="80"/>
      <c r="AW80" s="80"/>
      <c r="AX80" s="80"/>
      <c r="AY80" s="80"/>
      <c r="AZ80" s="80"/>
      <c r="BA80" s="80"/>
    </row>
    <row r="81" spans="1:53">
      <c r="A81" s="72">
        <f t="shared" si="2"/>
        <v>54</v>
      </c>
      <c r="B81" s="139">
        <v>0</v>
      </c>
      <c r="C81" s="140">
        <f t="shared" si="19"/>
        <v>0</v>
      </c>
      <c r="D81" s="72">
        <f t="shared" si="3"/>
        <v>-6.1118043959140778E-9</v>
      </c>
      <c r="E81" s="72">
        <f t="shared" si="4"/>
        <v>22153992.330856059</v>
      </c>
      <c r="F81" s="72">
        <f t="shared" si="5"/>
        <v>0</v>
      </c>
      <c r="G81" s="72">
        <f t="shared" si="20"/>
        <v>0</v>
      </c>
      <c r="H81" s="72">
        <f t="shared" si="6"/>
        <v>0</v>
      </c>
      <c r="I81" s="72">
        <f t="shared" si="7"/>
        <v>-6.1118043959140778E-9</v>
      </c>
      <c r="J81" s="72">
        <f t="shared" si="8"/>
        <v>0</v>
      </c>
      <c r="K81" s="72">
        <f t="shared" si="9"/>
        <v>-6.1118043959140778E-9</v>
      </c>
      <c r="L81" s="72">
        <f t="shared" si="21"/>
        <v>-1.7235288396477698E-10</v>
      </c>
      <c r="M81" s="72">
        <f t="shared" si="10"/>
        <v>-2.8725480660796163E-10</v>
      </c>
      <c r="N81" s="141">
        <v>0</v>
      </c>
      <c r="O81" s="72">
        <f t="shared" si="11"/>
        <v>-7.4505805969238283E-11</v>
      </c>
      <c r="P81" s="72">
        <f t="shared" si="22"/>
        <v>-2.04185618410967E-11</v>
      </c>
      <c r="Q81" s="72">
        <f t="shared" si="12"/>
        <v>-9.4624059851343204E-12</v>
      </c>
      <c r="R81" s="72">
        <f t="shared" si="13"/>
        <v>-7.2997998776261689E-11</v>
      </c>
      <c r="S81" s="72">
        <f t="shared" si="14"/>
        <v>-6.369924631444696E-10</v>
      </c>
      <c r="T81" s="72">
        <f t="shared" si="23"/>
        <v>-1.8294933115041397E-11</v>
      </c>
      <c r="U81" s="79">
        <f t="shared" si="24"/>
        <v>-2.8752942297324321E-17</v>
      </c>
      <c r="V81" s="141">
        <v>0</v>
      </c>
      <c r="W81" s="72">
        <f t="shared" si="25"/>
        <v>54</v>
      </c>
      <c r="X81" s="72">
        <v>0</v>
      </c>
      <c r="Y81" s="72">
        <f t="shared" si="26"/>
        <v>0</v>
      </c>
      <c r="Z81" s="72">
        <f t="shared" si="27"/>
        <v>0</v>
      </c>
      <c r="AA81" s="72">
        <v>0</v>
      </c>
      <c r="AB81" s="72">
        <v>0</v>
      </c>
      <c r="AC81" s="72">
        <f t="shared" si="32"/>
        <v>0</v>
      </c>
      <c r="AD81" s="72">
        <f t="shared" si="32"/>
        <v>0</v>
      </c>
      <c r="AE81" s="72">
        <f t="shared" si="16"/>
        <v>-6.369924631444696E-10</v>
      </c>
      <c r="AF81" s="72">
        <f t="shared" si="17"/>
        <v>0</v>
      </c>
      <c r="AG81" s="72">
        <f t="shared" si="18"/>
        <v>6.369924631444696E-10</v>
      </c>
      <c r="AH81" s="72">
        <f t="shared" si="28"/>
        <v>6.369924631444696E-10</v>
      </c>
      <c r="AI81" s="78">
        <f t="shared" si="29"/>
        <v>0</v>
      </c>
      <c r="AJ81" s="72"/>
      <c r="AK81" s="72"/>
      <c r="AL81" s="72">
        <f t="shared" si="30"/>
        <v>-6.2434917574244482E-10</v>
      </c>
      <c r="AM81" s="72"/>
      <c r="AN81" s="72">
        <f t="shared" si="31"/>
        <v>-7.4505805969238281E-9</v>
      </c>
      <c r="AO81" s="72"/>
      <c r="AR81" s="80"/>
      <c r="AS81" s="80"/>
      <c r="AT81" s="80"/>
      <c r="AU81" s="80"/>
      <c r="AV81" s="80"/>
      <c r="AW81" s="80"/>
      <c r="AX81" s="80"/>
      <c r="AY81" s="80"/>
      <c r="AZ81" s="80"/>
      <c r="BA81" s="80"/>
    </row>
    <row r="82" spans="1:53">
      <c r="A82" s="72">
        <f t="shared" si="2"/>
        <v>55</v>
      </c>
      <c r="B82" s="139">
        <v>0</v>
      </c>
      <c r="C82" s="140">
        <f t="shared" si="19"/>
        <v>0</v>
      </c>
      <c r="D82" s="72">
        <f t="shared" si="3"/>
        <v>-6.1118043959140778E-9</v>
      </c>
      <c r="E82" s="72">
        <f t="shared" si="4"/>
        <v>22153992.330856059</v>
      </c>
      <c r="F82" s="72">
        <f t="shared" si="5"/>
        <v>0</v>
      </c>
      <c r="G82" s="72">
        <f t="shared" si="20"/>
        <v>0</v>
      </c>
      <c r="H82" s="72">
        <f t="shared" si="6"/>
        <v>0</v>
      </c>
      <c r="I82" s="72">
        <f t="shared" si="7"/>
        <v>-6.1118043959140778E-9</v>
      </c>
      <c r="J82" s="72">
        <f t="shared" si="8"/>
        <v>0</v>
      </c>
      <c r="K82" s="72">
        <f t="shared" si="9"/>
        <v>-6.1118043959140778E-9</v>
      </c>
      <c r="L82" s="72">
        <f t="shared" si="21"/>
        <v>-1.7235288396477698E-10</v>
      </c>
      <c r="M82" s="72">
        <f t="shared" si="10"/>
        <v>-2.8725480660796163E-10</v>
      </c>
      <c r="N82" s="141">
        <v>0</v>
      </c>
      <c r="O82" s="72">
        <f t="shared" si="11"/>
        <v>-7.4505805969238283E-11</v>
      </c>
      <c r="P82" s="72">
        <f t="shared" si="22"/>
        <v>-2.04185618410967E-11</v>
      </c>
      <c r="Q82" s="72">
        <f t="shared" si="12"/>
        <v>-9.4624059851343204E-12</v>
      </c>
      <c r="R82" s="72">
        <f t="shared" si="13"/>
        <v>-7.2997998776261689E-11</v>
      </c>
      <c r="S82" s="72">
        <f t="shared" si="14"/>
        <v>-6.369924631444696E-10</v>
      </c>
      <c r="T82" s="72">
        <f t="shared" si="23"/>
        <v>-1.7109613323234369E-11</v>
      </c>
      <c r="U82" s="79">
        <f t="shared" si="24"/>
        <v>-2.8752942297324321E-17</v>
      </c>
      <c r="V82" s="141">
        <v>0</v>
      </c>
      <c r="W82" s="72">
        <f t="shared" si="25"/>
        <v>55</v>
      </c>
      <c r="X82" s="72">
        <v>0</v>
      </c>
      <c r="Y82" s="72">
        <f t="shared" si="26"/>
        <v>0</v>
      </c>
      <c r="Z82" s="72">
        <f t="shared" si="27"/>
        <v>0</v>
      </c>
      <c r="AA82" s="72">
        <v>0</v>
      </c>
      <c r="AB82" s="72">
        <v>0</v>
      </c>
      <c r="AC82" s="72">
        <f t="shared" si="32"/>
        <v>0</v>
      </c>
      <c r="AD82" s="72">
        <f t="shared" si="32"/>
        <v>0</v>
      </c>
      <c r="AE82" s="72">
        <f t="shared" si="16"/>
        <v>-6.369924631444696E-10</v>
      </c>
      <c r="AF82" s="72">
        <f t="shared" si="17"/>
        <v>0</v>
      </c>
      <c r="AG82" s="72">
        <f t="shared" si="18"/>
        <v>6.369924631444696E-10</v>
      </c>
      <c r="AH82" s="72">
        <f t="shared" si="28"/>
        <v>6.369924631444696E-10</v>
      </c>
      <c r="AI82" s="78">
        <f t="shared" si="29"/>
        <v>0</v>
      </c>
      <c r="AJ82" s="72"/>
      <c r="AK82" s="72"/>
      <c r="AL82" s="72">
        <f t="shared" si="30"/>
        <v>-6.2434917574244482E-10</v>
      </c>
      <c r="AM82" s="72"/>
      <c r="AN82" s="72">
        <f t="shared" si="31"/>
        <v>-7.4505805969238281E-9</v>
      </c>
      <c r="AO82" s="72"/>
      <c r="AR82" s="80"/>
      <c r="AS82" s="80"/>
      <c r="AT82" s="80"/>
      <c r="AU82" s="80"/>
      <c r="AV82" s="80"/>
      <c r="AW82" s="80"/>
      <c r="AX82" s="80"/>
      <c r="AY82" s="80"/>
      <c r="AZ82" s="80"/>
      <c r="BA82" s="80"/>
    </row>
    <row r="83" spans="1:53">
      <c r="A83" s="72">
        <f t="shared" si="2"/>
        <v>56</v>
      </c>
      <c r="B83" s="139">
        <v>0</v>
      </c>
      <c r="C83" s="140">
        <f t="shared" si="19"/>
        <v>0</v>
      </c>
      <c r="D83" s="72">
        <f t="shared" si="3"/>
        <v>-6.1118043959140778E-9</v>
      </c>
      <c r="E83" s="72">
        <f t="shared" si="4"/>
        <v>22153992.330856059</v>
      </c>
      <c r="F83" s="72">
        <f t="shared" si="5"/>
        <v>0</v>
      </c>
      <c r="G83" s="72">
        <f t="shared" si="20"/>
        <v>0</v>
      </c>
      <c r="H83" s="72">
        <f t="shared" si="6"/>
        <v>0</v>
      </c>
      <c r="I83" s="72">
        <f t="shared" si="7"/>
        <v>-6.1118043959140778E-9</v>
      </c>
      <c r="J83" s="72">
        <f t="shared" si="8"/>
        <v>0</v>
      </c>
      <c r="K83" s="72">
        <f t="shared" si="9"/>
        <v>-6.1118043959140778E-9</v>
      </c>
      <c r="L83" s="72">
        <f t="shared" si="21"/>
        <v>-1.7235288396477698E-10</v>
      </c>
      <c r="M83" s="72">
        <f t="shared" si="10"/>
        <v>-2.8725480660796163E-10</v>
      </c>
      <c r="N83" s="141">
        <v>0</v>
      </c>
      <c r="O83" s="72">
        <f t="shared" si="11"/>
        <v>-7.4505805969238283E-11</v>
      </c>
      <c r="P83" s="72">
        <f t="shared" si="22"/>
        <v>-2.04185618410967E-11</v>
      </c>
      <c r="Q83" s="72">
        <f t="shared" si="12"/>
        <v>-9.4624059851343204E-12</v>
      </c>
      <c r="R83" s="72">
        <f t="shared" si="13"/>
        <v>-7.2997998776261689E-11</v>
      </c>
      <c r="S83" s="72">
        <f t="shared" si="14"/>
        <v>-6.369924631444696E-10</v>
      </c>
      <c r="T83" s="72">
        <f t="shared" si="23"/>
        <v>-1.6001089822510488E-11</v>
      </c>
      <c r="U83" s="79">
        <f t="shared" si="24"/>
        <v>-2.8752942297324321E-17</v>
      </c>
      <c r="V83" s="141">
        <v>0</v>
      </c>
      <c r="W83" s="72">
        <f t="shared" si="25"/>
        <v>56</v>
      </c>
      <c r="X83" s="72">
        <v>0</v>
      </c>
      <c r="Y83" s="72">
        <f t="shared" si="26"/>
        <v>0</v>
      </c>
      <c r="Z83" s="72">
        <f t="shared" si="27"/>
        <v>0</v>
      </c>
      <c r="AA83" s="72">
        <v>0</v>
      </c>
      <c r="AB83" s="72">
        <v>0</v>
      </c>
      <c r="AC83" s="72">
        <f t="shared" si="32"/>
        <v>0</v>
      </c>
      <c r="AD83" s="72">
        <f t="shared" si="32"/>
        <v>0</v>
      </c>
      <c r="AE83" s="72">
        <f t="shared" si="16"/>
        <v>-6.369924631444696E-10</v>
      </c>
      <c r="AF83" s="72">
        <f t="shared" si="17"/>
        <v>0</v>
      </c>
      <c r="AG83" s="72">
        <f t="shared" si="18"/>
        <v>6.369924631444696E-10</v>
      </c>
      <c r="AH83" s="72">
        <f t="shared" si="28"/>
        <v>6.369924631444696E-10</v>
      </c>
      <c r="AI83" s="78">
        <f t="shared" si="29"/>
        <v>0</v>
      </c>
      <c r="AJ83" s="72"/>
      <c r="AK83" s="72"/>
      <c r="AL83" s="72">
        <f t="shared" si="30"/>
        <v>-6.2434917574244482E-10</v>
      </c>
      <c r="AM83" s="72"/>
      <c r="AN83" s="72">
        <f t="shared" si="31"/>
        <v>-7.4505805969238281E-9</v>
      </c>
      <c r="AO83" s="72"/>
      <c r="AR83" s="80"/>
      <c r="AS83" s="80"/>
      <c r="AT83" s="80"/>
      <c r="AU83" s="80"/>
      <c r="AV83" s="80"/>
      <c r="AW83" s="80"/>
      <c r="AX83" s="80"/>
      <c r="AY83" s="80"/>
      <c r="AZ83" s="80"/>
      <c r="BA83" s="80"/>
    </row>
    <row r="84" spans="1:53">
      <c r="A84" s="72">
        <f t="shared" si="2"/>
        <v>57</v>
      </c>
      <c r="B84" s="139">
        <v>0</v>
      </c>
      <c r="C84" s="140">
        <f t="shared" si="19"/>
        <v>0</v>
      </c>
      <c r="D84" s="72">
        <f t="shared" si="3"/>
        <v>-6.1118043959140778E-9</v>
      </c>
      <c r="E84" s="72">
        <f t="shared" si="4"/>
        <v>22153992.330856059</v>
      </c>
      <c r="F84" s="72">
        <f t="shared" si="5"/>
        <v>0</v>
      </c>
      <c r="G84" s="72">
        <f t="shared" si="20"/>
        <v>0</v>
      </c>
      <c r="H84" s="72">
        <f t="shared" si="6"/>
        <v>0</v>
      </c>
      <c r="I84" s="72">
        <f t="shared" si="7"/>
        <v>-6.1118043959140778E-9</v>
      </c>
      <c r="J84" s="72">
        <f t="shared" si="8"/>
        <v>0</v>
      </c>
      <c r="K84" s="72">
        <f t="shared" si="9"/>
        <v>-6.1118043959140778E-9</v>
      </c>
      <c r="L84" s="72">
        <f t="shared" si="21"/>
        <v>-1.7235288396477698E-10</v>
      </c>
      <c r="M84" s="72">
        <f t="shared" si="10"/>
        <v>-2.8725480660796163E-10</v>
      </c>
      <c r="N84" s="141">
        <v>0</v>
      </c>
      <c r="O84" s="72">
        <f t="shared" si="11"/>
        <v>-7.4505805969238283E-11</v>
      </c>
      <c r="P84" s="72">
        <f t="shared" si="22"/>
        <v>-2.04185618410967E-11</v>
      </c>
      <c r="Q84" s="72">
        <f t="shared" si="12"/>
        <v>-9.4624059851343204E-12</v>
      </c>
      <c r="R84" s="72">
        <f t="shared" si="13"/>
        <v>-7.2997998776261689E-11</v>
      </c>
      <c r="S84" s="72">
        <f t="shared" si="14"/>
        <v>-6.369924631444696E-10</v>
      </c>
      <c r="T84" s="72">
        <f t="shared" si="23"/>
        <v>-1.4964387018633592E-11</v>
      </c>
      <c r="U84" s="79">
        <f t="shared" si="24"/>
        <v>-2.8752942297324321E-17</v>
      </c>
      <c r="V84" s="141">
        <v>0</v>
      </c>
      <c r="W84" s="72">
        <f t="shared" si="25"/>
        <v>57</v>
      </c>
      <c r="X84" s="72">
        <v>0</v>
      </c>
      <c r="Y84" s="72">
        <f t="shared" si="26"/>
        <v>0</v>
      </c>
      <c r="Z84" s="72">
        <f t="shared" si="27"/>
        <v>0</v>
      </c>
      <c r="AA84" s="72">
        <v>0</v>
      </c>
      <c r="AB84" s="72">
        <v>0</v>
      </c>
      <c r="AC84" s="72">
        <f t="shared" si="32"/>
        <v>0</v>
      </c>
      <c r="AD84" s="72">
        <f t="shared" si="32"/>
        <v>0</v>
      </c>
      <c r="AE84" s="72">
        <f t="shared" si="16"/>
        <v>-6.369924631444696E-10</v>
      </c>
      <c r="AF84" s="72">
        <f t="shared" si="17"/>
        <v>0</v>
      </c>
      <c r="AG84" s="72">
        <f t="shared" si="18"/>
        <v>6.369924631444696E-10</v>
      </c>
      <c r="AH84" s="72">
        <f t="shared" si="28"/>
        <v>6.369924631444696E-10</v>
      </c>
      <c r="AI84" s="78">
        <f t="shared" si="29"/>
        <v>0</v>
      </c>
      <c r="AJ84" s="72"/>
      <c r="AK84" s="72"/>
      <c r="AL84" s="72">
        <f t="shared" si="30"/>
        <v>-6.2434917574244482E-10</v>
      </c>
      <c r="AM84" s="72"/>
      <c r="AN84" s="72">
        <f t="shared" si="31"/>
        <v>-7.4505805969238281E-9</v>
      </c>
      <c r="AO84" s="72"/>
      <c r="AR84" s="80"/>
      <c r="AS84" s="80"/>
      <c r="AT84" s="80"/>
      <c r="AU84" s="80"/>
      <c r="AV84" s="80"/>
      <c r="AW84" s="80"/>
      <c r="AX84" s="80"/>
      <c r="AY84" s="80"/>
      <c r="AZ84" s="80"/>
      <c r="BA84" s="80"/>
    </row>
    <row r="85" spans="1:53">
      <c r="A85" s="72">
        <f t="shared" si="2"/>
        <v>58</v>
      </c>
      <c r="B85" s="139">
        <v>0</v>
      </c>
      <c r="C85" s="140">
        <f t="shared" si="19"/>
        <v>0</v>
      </c>
      <c r="D85" s="72">
        <f t="shared" si="3"/>
        <v>-6.1118043959140778E-9</v>
      </c>
      <c r="E85" s="72">
        <f t="shared" si="4"/>
        <v>22153992.330856059</v>
      </c>
      <c r="F85" s="72">
        <f t="shared" si="5"/>
        <v>0</v>
      </c>
      <c r="G85" s="72">
        <f t="shared" si="20"/>
        <v>0</v>
      </c>
      <c r="H85" s="72">
        <f t="shared" si="6"/>
        <v>0</v>
      </c>
      <c r="I85" s="72">
        <f t="shared" si="7"/>
        <v>-6.1118043959140778E-9</v>
      </c>
      <c r="J85" s="72">
        <f t="shared" si="8"/>
        <v>0</v>
      </c>
      <c r="K85" s="72">
        <f t="shared" si="9"/>
        <v>-6.1118043959140778E-9</v>
      </c>
      <c r="L85" s="72">
        <f t="shared" si="21"/>
        <v>-1.7235288396477698E-10</v>
      </c>
      <c r="M85" s="72">
        <f t="shared" si="10"/>
        <v>-2.8725480660796163E-10</v>
      </c>
      <c r="N85" s="141">
        <v>0</v>
      </c>
      <c r="O85" s="72">
        <f t="shared" si="11"/>
        <v>-7.4505805969238283E-11</v>
      </c>
      <c r="P85" s="72">
        <f t="shared" si="22"/>
        <v>-2.04185618410967E-11</v>
      </c>
      <c r="Q85" s="72">
        <f t="shared" si="12"/>
        <v>-9.4624059851343204E-12</v>
      </c>
      <c r="R85" s="72">
        <f t="shared" si="13"/>
        <v>-7.2997998776261689E-11</v>
      </c>
      <c r="S85" s="72">
        <f t="shared" si="14"/>
        <v>-6.369924631444696E-10</v>
      </c>
      <c r="T85" s="72">
        <f t="shared" si="23"/>
        <v>-1.3994851683690857E-11</v>
      </c>
      <c r="U85" s="79">
        <f t="shared" si="24"/>
        <v>-2.8752942297324321E-17</v>
      </c>
      <c r="V85" s="141">
        <v>0</v>
      </c>
      <c r="W85" s="72">
        <f t="shared" si="25"/>
        <v>58</v>
      </c>
      <c r="X85" s="72">
        <v>0</v>
      </c>
      <c r="Y85" s="72">
        <f t="shared" si="26"/>
        <v>0</v>
      </c>
      <c r="Z85" s="72">
        <f t="shared" si="27"/>
        <v>0</v>
      </c>
      <c r="AA85" s="72">
        <v>0</v>
      </c>
      <c r="AB85" s="72">
        <v>0</v>
      </c>
      <c r="AC85" s="72">
        <f t="shared" si="32"/>
        <v>0</v>
      </c>
      <c r="AD85" s="72">
        <f t="shared" si="32"/>
        <v>0</v>
      </c>
      <c r="AE85" s="72">
        <f t="shared" si="16"/>
        <v>-6.369924631444696E-10</v>
      </c>
      <c r="AF85" s="72">
        <f t="shared" si="17"/>
        <v>0</v>
      </c>
      <c r="AG85" s="72">
        <f t="shared" si="18"/>
        <v>6.369924631444696E-10</v>
      </c>
      <c r="AH85" s="72">
        <f t="shared" si="28"/>
        <v>6.369924631444696E-10</v>
      </c>
      <c r="AI85" s="78">
        <f t="shared" si="29"/>
        <v>0</v>
      </c>
      <c r="AJ85" s="72"/>
      <c r="AK85" s="72"/>
      <c r="AL85" s="72">
        <f t="shared" si="30"/>
        <v>-6.2434917574244482E-10</v>
      </c>
      <c r="AM85" s="72"/>
      <c r="AN85" s="72">
        <f t="shared" si="31"/>
        <v>-7.4505805969238281E-9</v>
      </c>
      <c r="AO85" s="72"/>
      <c r="AR85" s="80"/>
      <c r="AS85" s="80"/>
      <c r="AT85" s="80"/>
      <c r="AU85" s="80"/>
      <c r="AV85" s="80"/>
      <c r="AW85" s="80"/>
      <c r="AX85" s="80"/>
      <c r="AY85" s="80"/>
      <c r="AZ85" s="80"/>
      <c r="BA85" s="80"/>
    </row>
    <row r="86" spans="1:53">
      <c r="A86" s="72">
        <f t="shared" si="2"/>
        <v>59</v>
      </c>
      <c r="B86" s="139">
        <v>0</v>
      </c>
      <c r="C86" s="140">
        <f t="shared" si="19"/>
        <v>0</v>
      </c>
      <c r="D86" s="72">
        <f t="shared" si="3"/>
        <v>-6.1118043959140778E-9</v>
      </c>
      <c r="E86" s="72">
        <f t="shared" si="4"/>
        <v>22153992.330856059</v>
      </c>
      <c r="F86" s="72">
        <f t="shared" si="5"/>
        <v>0</v>
      </c>
      <c r="G86" s="72">
        <f t="shared" si="20"/>
        <v>0</v>
      </c>
      <c r="H86" s="72">
        <f t="shared" si="6"/>
        <v>0</v>
      </c>
      <c r="I86" s="72">
        <f t="shared" si="7"/>
        <v>-6.1118043959140778E-9</v>
      </c>
      <c r="J86" s="72">
        <f t="shared" si="8"/>
        <v>0</v>
      </c>
      <c r="K86" s="72">
        <f t="shared" si="9"/>
        <v>-6.1118043959140778E-9</v>
      </c>
      <c r="L86" s="72">
        <f t="shared" si="21"/>
        <v>-1.7235288396477698E-10</v>
      </c>
      <c r="M86" s="72">
        <f t="shared" si="10"/>
        <v>-2.8725480660796163E-10</v>
      </c>
      <c r="N86" s="141">
        <v>0</v>
      </c>
      <c r="O86" s="72">
        <f t="shared" si="11"/>
        <v>-7.4505805969238283E-11</v>
      </c>
      <c r="P86" s="72">
        <f t="shared" si="22"/>
        <v>-2.04185618410967E-11</v>
      </c>
      <c r="Q86" s="72">
        <f t="shared" si="12"/>
        <v>-9.4624059851343204E-12</v>
      </c>
      <c r="R86" s="72">
        <f t="shared" si="13"/>
        <v>-7.2997998776261689E-11</v>
      </c>
      <c r="S86" s="72">
        <f t="shared" si="14"/>
        <v>-6.369924631444696E-10</v>
      </c>
      <c r="T86" s="72">
        <f t="shared" si="23"/>
        <v>-1.3088132070135976E-11</v>
      </c>
      <c r="U86" s="79">
        <f t="shared" si="24"/>
        <v>-2.8752942297324321E-17</v>
      </c>
      <c r="V86" s="141">
        <v>0</v>
      </c>
      <c r="W86" s="72">
        <f t="shared" si="25"/>
        <v>59</v>
      </c>
      <c r="X86" s="72">
        <v>0</v>
      </c>
      <c r="Y86" s="72">
        <f t="shared" si="26"/>
        <v>0</v>
      </c>
      <c r="Z86" s="72">
        <f t="shared" si="27"/>
        <v>0</v>
      </c>
      <c r="AA86" s="72">
        <v>0</v>
      </c>
      <c r="AB86" s="72">
        <v>0</v>
      </c>
      <c r="AC86" s="72">
        <f t="shared" si="32"/>
        <v>0</v>
      </c>
      <c r="AD86" s="72">
        <f t="shared" si="32"/>
        <v>0</v>
      </c>
      <c r="AE86" s="72">
        <f t="shared" si="16"/>
        <v>-6.369924631444696E-10</v>
      </c>
      <c r="AF86" s="72">
        <f t="shared" si="17"/>
        <v>0</v>
      </c>
      <c r="AG86" s="72">
        <f t="shared" si="18"/>
        <v>6.369924631444696E-10</v>
      </c>
      <c r="AH86" s="72">
        <f t="shared" si="28"/>
        <v>6.369924631444696E-10</v>
      </c>
      <c r="AI86" s="78">
        <f t="shared" si="29"/>
        <v>0</v>
      </c>
      <c r="AJ86" s="72"/>
      <c r="AK86" s="72"/>
      <c r="AL86" s="72">
        <f t="shared" si="30"/>
        <v>-6.2434917574244482E-10</v>
      </c>
      <c r="AM86" s="72"/>
      <c r="AN86" s="72">
        <f t="shared" si="31"/>
        <v>-7.4505805969238281E-9</v>
      </c>
      <c r="AO86" s="72"/>
      <c r="AR86" s="80"/>
      <c r="AS86" s="80"/>
      <c r="AT86" s="80"/>
      <c r="AU86" s="80"/>
      <c r="AV86" s="80"/>
      <c r="AW86" s="80"/>
      <c r="AX86" s="80"/>
      <c r="AY86" s="80"/>
      <c r="AZ86" s="80"/>
      <c r="BA86" s="80"/>
    </row>
    <row r="87" spans="1:53">
      <c r="A87" s="72">
        <f t="shared" si="2"/>
        <v>60</v>
      </c>
      <c r="B87" s="139">
        <v>0</v>
      </c>
      <c r="C87" s="140">
        <f t="shared" si="19"/>
        <v>0</v>
      </c>
      <c r="D87" s="72">
        <f t="shared" si="3"/>
        <v>-6.1118043959140778E-9</v>
      </c>
      <c r="E87" s="72">
        <f t="shared" si="4"/>
        <v>22153992.330856059</v>
      </c>
      <c r="F87" s="72">
        <f t="shared" si="5"/>
        <v>0</v>
      </c>
      <c r="G87" s="72">
        <f t="shared" si="20"/>
        <v>0</v>
      </c>
      <c r="H87" s="72">
        <f t="shared" si="6"/>
        <v>0</v>
      </c>
      <c r="I87" s="72">
        <f t="shared" si="7"/>
        <v>-6.1118043959140778E-9</v>
      </c>
      <c r="J87" s="72">
        <f t="shared" si="8"/>
        <v>0</v>
      </c>
      <c r="K87" s="72">
        <f t="shared" si="9"/>
        <v>-6.1118043959140778E-9</v>
      </c>
      <c r="L87" s="72">
        <f t="shared" si="21"/>
        <v>-1.7235288396477698E-10</v>
      </c>
      <c r="M87" s="72">
        <f t="shared" si="10"/>
        <v>-2.8725480660796163E-10</v>
      </c>
      <c r="N87" s="141">
        <v>0</v>
      </c>
      <c r="O87" s="72">
        <f t="shared" si="11"/>
        <v>-7.4505805969238283E-11</v>
      </c>
      <c r="P87" s="72">
        <f t="shared" si="22"/>
        <v>-2.04185618410967E-11</v>
      </c>
      <c r="Q87" s="72">
        <f t="shared" si="12"/>
        <v>-9.4624059851343204E-12</v>
      </c>
      <c r="R87" s="72">
        <f t="shared" si="13"/>
        <v>-7.2997998776261689E-11</v>
      </c>
      <c r="S87" s="72">
        <f t="shared" si="14"/>
        <v>-6.369924631444696E-10</v>
      </c>
      <c r="T87" s="72">
        <f t="shared" si="23"/>
        <v>-1.2240158378023282E-11</v>
      </c>
      <c r="U87" s="79">
        <f t="shared" si="24"/>
        <v>-2.8752942297324321E-17</v>
      </c>
      <c r="V87" s="141">
        <v>0</v>
      </c>
      <c r="W87" s="72">
        <f t="shared" si="25"/>
        <v>60</v>
      </c>
      <c r="X87" s="72">
        <v>0</v>
      </c>
      <c r="Y87" s="72">
        <f t="shared" si="26"/>
        <v>0</v>
      </c>
      <c r="Z87" s="72">
        <f t="shared" si="27"/>
        <v>0</v>
      </c>
      <c r="AA87" s="72">
        <v>0</v>
      </c>
      <c r="AB87" s="72">
        <v>0</v>
      </c>
      <c r="AC87" s="72">
        <f t="shared" si="32"/>
        <v>0</v>
      </c>
      <c r="AD87" s="72">
        <f t="shared" si="32"/>
        <v>0</v>
      </c>
      <c r="AE87" s="72">
        <f t="shared" si="16"/>
        <v>-6.369924631444696E-10</v>
      </c>
      <c r="AF87" s="72">
        <f t="shared" si="17"/>
        <v>0</v>
      </c>
      <c r="AG87" s="72">
        <f t="shared" si="18"/>
        <v>6.369924631444696E-10</v>
      </c>
      <c r="AH87" s="72">
        <f t="shared" si="28"/>
        <v>6.369924631444696E-10</v>
      </c>
      <c r="AI87" s="78">
        <f t="shared" si="29"/>
        <v>0</v>
      </c>
      <c r="AJ87" s="72"/>
      <c r="AK87" s="72"/>
      <c r="AL87" s="72">
        <f t="shared" si="30"/>
        <v>-6.2434917574244482E-10</v>
      </c>
      <c r="AM87" s="72"/>
      <c r="AN87" s="72">
        <f t="shared" si="31"/>
        <v>-7.4505805969238281E-9</v>
      </c>
      <c r="AO87" s="72"/>
      <c r="AR87" s="80"/>
      <c r="AS87" s="80"/>
      <c r="AT87" s="80"/>
      <c r="AU87" s="80"/>
      <c r="AV87" s="80"/>
      <c r="AW87" s="80"/>
      <c r="AX87" s="80"/>
      <c r="AY87" s="80"/>
      <c r="AZ87" s="80"/>
      <c r="BA87" s="80"/>
    </row>
    <row r="88" spans="1:53">
      <c r="A88" s="72">
        <f t="shared" si="2"/>
        <v>61</v>
      </c>
      <c r="B88" s="139">
        <v>0</v>
      </c>
      <c r="C88" s="140">
        <f t="shared" si="19"/>
        <v>0</v>
      </c>
      <c r="D88" s="72">
        <f t="shared" si="3"/>
        <v>-6.1118043959140778E-9</v>
      </c>
      <c r="E88" s="72">
        <f t="shared" si="4"/>
        <v>22153992.330856059</v>
      </c>
      <c r="F88" s="72">
        <f t="shared" si="5"/>
        <v>0</v>
      </c>
      <c r="G88" s="72">
        <f t="shared" si="20"/>
        <v>0</v>
      </c>
      <c r="H88" s="72">
        <f t="shared" si="6"/>
        <v>0</v>
      </c>
      <c r="I88" s="72">
        <f t="shared" si="7"/>
        <v>-6.1118043959140778E-9</v>
      </c>
      <c r="J88" s="72">
        <f t="shared" si="8"/>
        <v>0</v>
      </c>
      <c r="K88" s="72">
        <f t="shared" si="9"/>
        <v>-6.1118043959140778E-9</v>
      </c>
      <c r="L88" s="72">
        <f t="shared" si="21"/>
        <v>-1.7235288396477698E-10</v>
      </c>
      <c r="M88" s="72">
        <f>IF(A88=1,($N$3+$N$2)*K88,($N$3+$N$2)*K88)</f>
        <v>-2.8725480660796163E-10</v>
      </c>
      <c r="N88" s="141">
        <v>0</v>
      </c>
      <c r="O88" s="72">
        <f t="shared" si="11"/>
        <v>-7.4505805969238283E-11</v>
      </c>
      <c r="P88" s="72">
        <f t="shared" si="22"/>
        <v>-2.04185618410967E-11</v>
      </c>
      <c r="Q88" s="72">
        <f t="shared" si="12"/>
        <v>-9.4624059851343204E-12</v>
      </c>
      <c r="R88" s="72">
        <f t="shared" si="13"/>
        <v>-7.2997998776261689E-11</v>
      </c>
      <c r="S88" s="72">
        <f t="shared" si="14"/>
        <v>-6.369924631444696E-10</v>
      </c>
      <c r="T88" s="72">
        <f t="shared" si="23"/>
        <v>-1.1447124487760229E-11</v>
      </c>
      <c r="U88" s="79">
        <f t="shared" si="24"/>
        <v>-2.8752942297324321E-17</v>
      </c>
      <c r="V88" s="141">
        <v>0</v>
      </c>
      <c r="W88" s="72">
        <f t="shared" si="25"/>
        <v>61</v>
      </c>
      <c r="X88" s="72">
        <v>0</v>
      </c>
      <c r="Y88" s="72">
        <f t="shared" si="26"/>
        <v>0</v>
      </c>
      <c r="Z88" s="72">
        <f t="shared" si="27"/>
        <v>0</v>
      </c>
      <c r="AA88" s="72">
        <v>0</v>
      </c>
      <c r="AB88" s="72">
        <v>0</v>
      </c>
      <c r="AC88" s="72">
        <f t="shared" si="32"/>
        <v>0</v>
      </c>
      <c r="AD88" s="72">
        <f t="shared" si="32"/>
        <v>0</v>
      </c>
      <c r="AE88" s="72">
        <f t="shared" si="16"/>
        <v>-6.369924631444696E-10</v>
      </c>
      <c r="AF88" s="72">
        <f t="shared" si="17"/>
        <v>0</v>
      </c>
      <c r="AG88" s="72">
        <f t="shared" si="18"/>
        <v>6.369924631444696E-10</v>
      </c>
      <c r="AH88" s="72">
        <f t="shared" si="28"/>
        <v>6.369924631444696E-10</v>
      </c>
      <c r="AI88" s="78">
        <f t="shared" si="29"/>
        <v>0</v>
      </c>
      <c r="AJ88" s="72"/>
      <c r="AK88" s="72"/>
      <c r="AL88" s="72">
        <f t="shared" si="30"/>
        <v>-6.2434917574244482E-10</v>
      </c>
      <c r="AM88" s="72"/>
      <c r="AN88" s="72">
        <f t="shared" si="31"/>
        <v>-7.4505805969238281E-9</v>
      </c>
      <c r="AO88" s="72"/>
      <c r="AR88" s="80"/>
      <c r="AS88" s="80"/>
      <c r="AT88" s="80"/>
      <c r="AU88" s="80"/>
      <c r="AV88" s="80"/>
      <c r="AW88" s="80"/>
      <c r="AX88" s="80"/>
      <c r="AY88" s="80"/>
      <c r="AZ88" s="80"/>
      <c r="BA88" s="80"/>
    </row>
    <row r="89" spans="1:53">
      <c r="A89" s="72">
        <f t="shared" si="2"/>
        <v>62</v>
      </c>
      <c r="B89" s="139">
        <v>0</v>
      </c>
      <c r="C89" s="140">
        <f t="shared" si="19"/>
        <v>0</v>
      </c>
      <c r="D89" s="72">
        <f t="shared" si="3"/>
        <v>-6.1118043959140778E-9</v>
      </c>
      <c r="E89" s="72">
        <f t="shared" si="4"/>
        <v>22153992.330856059</v>
      </c>
      <c r="F89" s="72">
        <f t="shared" si="5"/>
        <v>0</v>
      </c>
      <c r="G89" s="72">
        <f t="shared" si="20"/>
        <v>0</v>
      </c>
      <c r="H89" s="72">
        <f t="shared" si="6"/>
        <v>0</v>
      </c>
      <c r="I89" s="72">
        <f t="shared" si="7"/>
        <v>-6.1118043959140778E-9</v>
      </c>
      <c r="J89" s="72">
        <f t="shared" si="8"/>
        <v>0</v>
      </c>
      <c r="K89" s="72">
        <f t="shared" si="9"/>
        <v>-6.1118043959140778E-9</v>
      </c>
      <c r="L89" s="72">
        <f t="shared" si="21"/>
        <v>-1.7235288396477698E-10</v>
      </c>
      <c r="M89" s="72">
        <f t="shared" ref="M89:M103" si="33">IF(A89=1,($N$3+$N$2)*K89,($N$3+$N$2)*K89)</f>
        <v>-2.8725480660796163E-10</v>
      </c>
      <c r="N89" s="141">
        <v>0</v>
      </c>
      <c r="O89" s="72">
        <f t="shared" si="11"/>
        <v>-7.4505805969238283E-11</v>
      </c>
      <c r="P89" s="72">
        <f t="shared" si="22"/>
        <v>-2.04185618410967E-11</v>
      </c>
      <c r="Q89" s="72">
        <f t="shared" si="12"/>
        <v>-9.4624059851343204E-12</v>
      </c>
      <c r="R89" s="72">
        <f t="shared" si="13"/>
        <v>-7.2997998776261689E-11</v>
      </c>
      <c r="S89" s="72">
        <f t="shared" si="14"/>
        <v>-6.369924631444696E-10</v>
      </c>
      <c r="T89" s="72">
        <f t="shared" si="23"/>
        <v>-1.0705470876385962E-11</v>
      </c>
      <c r="U89" s="79">
        <f t="shared" si="24"/>
        <v>-2.8752942297324321E-17</v>
      </c>
      <c r="V89" s="141">
        <v>0</v>
      </c>
      <c r="W89" s="72">
        <f t="shared" si="25"/>
        <v>62</v>
      </c>
      <c r="X89" s="72">
        <v>0</v>
      </c>
      <c r="Y89" s="72">
        <f t="shared" si="26"/>
        <v>0</v>
      </c>
      <c r="Z89" s="72">
        <f t="shared" si="27"/>
        <v>0</v>
      </c>
      <c r="AA89" s="72">
        <v>0</v>
      </c>
      <c r="AB89" s="72">
        <v>0</v>
      </c>
      <c r="AC89" s="72">
        <f t="shared" si="32"/>
        <v>0</v>
      </c>
      <c r="AD89" s="72">
        <f t="shared" si="32"/>
        <v>0</v>
      </c>
      <c r="AE89" s="72">
        <f t="shared" si="16"/>
        <v>-6.369924631444696E-10</v>
      </c>
      <c r="AF89" s="72">
        <f t="shared" si="17"/>
        <v>0</v>
      </c>
      <c r="AG89" s="72">
        <f t="shared" si="18"/>
        <v>6.369924631444696E-10</v>
      </c>
      <c r="AH89" s="72">
        <f t="shared" si="28"/>
        <v>6.369924631444696E-10</v>
      </c>
      <c r="AI89" s="78">
        <f t="shared" si="29"/>
        <v>0</v>
      </c>
      <c r="AJ89" s="72"/>
      <c r="AK89" s="72"/>
      <c r="AL89" s="72">
        <f t="shared" si="30"/>
        <v>-6.2434917574244482E-10</v>
      </c>
      <c r="AM89" s="72"/>
      <c r="AN89" s="72">
        <f t="shared" si="31"/>
        <v>-7.4505805969238281E-9</v>
      </c>
      <c r="AO89" s="72"/>
      <c r="AR89" s="80"/>
      <c r="AS89" s="80"/>
      <c r="AT89" s="80"/>
      <c r="AU89" s="80"/>
      <c r="AV89" s="80"/>
      <c r="AW89" s="80"/>
      <c r="AX89" s="80"/>
      <c r="AY89" s="80"/>
      <c r="AZ89" s="80"/>
      <c r="BA89" s="80"/>
    </row>
    <row r="90" spans="1:53">
      <c r="A90" s="72">
        <f t="shared" si="2"/>
        <v>63</v>
      </c>
      <c r="B90" s="139">
        <v>0</v>
      </c>
      <c r="C90" s="140">
        <f t="shared" si="19"/>
        <v>0</v>
      </c>
      <c r="D90" s="72">
        <f t="shared" si="3"/>
        <v>-6.1118043959140778E-9</v>
      </c>
      <c r="E90" s="72">
        <f t="shared" si="4"/>
        <v>22153992.330856059</v>
      </c>
      <c r="F90" s="72">
        <f t="shared" si="5"/>
        <v>0</v>
      </c>
      <c r="G90" s="72">
        <f t="shared" si="20"/>
        <v>0</v>
      </c>
      <c r="H90" s="72">
        <f t="shared" si="6"/>
        <v>0</v>
      </c>
      <c r="I90" s="72">
        <f t="shared" si="7"/>
        <v>-6.1118043959140778E-9</v>
      </c>
      <c r="J90" s="72">
        <f t="shared" si="8"/>
        <v>0</v>
      </c>
      <c r="K90" s="72">
        <f t="shared" si="9"/>
        <v>-6.1118043959140778E-9</v>
      </c>
      <c r="L90" s="72">
        <f t="shared" si="21"/>
        <v>-1.7235288396477698E-10</v>
      </c>
      <c r="M90" s="72">
        <f t="shared" si="33"/>
        <v>-2.8725480660796163E-10</v>
      </c>
      <c r="N90" s="141">
        <v>0</v>
      </c>
      <c r="O90" s="72">
        <f t="shared" si="11"/>
        <v>-7.4505805969238283E-11</v>
      </c>
      <c r="P90" s="72">
        <f t="shared" si="22"/>
        <v>-2.04185618410967E-11</v>
      </c>
      <c r="Q90" s="72">
        <f t="shared" si="12"/>
        <v>-9.4624059851343204E-12</v>
      </c>
      <c r="R90" s="72">
        <f t="shared" si="13"/>
        <v>-7.2997998776261689E-11</v>
      </c>
      <c r="S90" s="72">
        <f t="shared" si="14"/>
        <v>-6.369924631444696E-10</v>
      </c>
      <c r="T90" s="72">
        <f t="shared" si="23"/>
        <v>-1.0011868640695836E-11</v>
      </c>
      <c r="U90" s="79">
        <f t="shared" si="24"/>
        <v>-2.8752942297324321E-17</v>
      </c>
      <c r="V90" s="141">
        <v>0</v>
      </c>
      <c r="W90" s="72">
        <f t="shared" si="25"/>
        <v>63</v>
      </c>
      <c r="X90" s="72">
        <v>0</v>
      </c>
      <c r="Y90" s="72">
        <f t="shared" si="26"/>
        <v>0</v>
      </c>
      <c r="Z90" s="72">
        <f t="shared" si="27"/>
        <v>0</v>
      </c>
      <c r="AA90" s="72">
        <v>0</v>
      </c>
      <c r="AB90" s="72">
        <v>0</v>
      </c>
      <c r="AC90" s="72">
        <f t="shared" si="32"/>
        <v>0</v>
      </c>
      <c r="AD90" s="72">
        <f t="shared" si="32"/>
        <v>0</v>
      </c>
      <c r="AE90" s="72">
        <f t="shared" si="16"/>
        <v>-6.369924631444696E-10</v>
      </c>
      <c r="AF90" s="72">
        <f t="shared" si="17"/>
        <v>0</v>
      </c>
      <c r="AG90" s="72">
        <f t="shared" si="18"/>
        <v>6.369924631444696E-10</v>
      </c>
      <c r="AH90" s="72">
        <f t="shared" si="28"/>
        <v>6.369924631444696E-10</v>
      </c>
      <c r="AI90" s="78">
        <f t="shared" si="29"/>
        <v>0</v>
      </c>
      <c r="AJ90" s="72"/>
      <c r="AK90" s="72"/>
      <c r="AL90" s="72">
        <f t="shared" si="30"/>
        <v>-6.2434917574244482E-10</v>
      </c>
      <c r="AM90" s="72"/>
      <c r="AN90" s="72">
        <f t="shared" si="31"/>
        <v>-7.4505805969238281E-9</v>
      </c>
      <c r="AO90" s="72"/>
      <c r="AR90" s="80"/>
      <c r="AS90" s="80"/>
      <c r="AT90" s="80"/>
      <c r="AU90" s="80"/>
      <c r="AV90" s="80"/>
      <c r="AW90" s="80"/>
      <c r="AX90" s="80"/>
      <c r="AY90" s="80"/>
      <c r="AZ90" s="80"/>
      <c r="BA90" s="80"/>
    </row>
    <row r="91" spans="1:53">
      <c r="A91" s="72">
        <f t="shared" si="2"/>
        <v>64</v>
      </c>
      <c r="B91" s="139">
        <v>0</v>
      </c>
      <c r="C91" s="140">
        <f t="shared" si="19"/>
        <v>0</v>
      </c>
      <c r="D91" s="72">
        <f t="shared" si="3"/>
        <v>-6.1118043959140778E-9</v>
      </c>
      <c r="E91" s="72">
        <f t="shared" si="4"/>
        <v>22153992.330856059</v>
      </c>
      <c r="F91" s="72">
        <f t="shared" si="5"/>
        <v>0</v>
      </c>
      <c r="G91" s="72">
        <f t="shared" si="20"/>
        <v>0</v>
      </c>
      <c r="H91" s="72">
        <f t="shared" si="6"/>
        <v>0</v>
      </c>
      <c r="I91" s="72">
        <f t="shared" si="7"/>
        <v>-6.1118043959140778E-9</v>
      </c>
      <c r="J91" s="72">
        <f t="shared" si="8"/>
        <v>0</v>
      </c>
      <c r="K91" s="72">
        <f t="shared" si="9"/>
        <v>-6.1118043959140778E-9</v>
      </c>
      <c r="L91" s="72">
        <f t="shared" si="21"/>
        <v>-1.7235288396477698E-10</v>
      </c>
      <c r="M91" s="72">
        <f t="shared" si="33"/>
        <v>-2.8725480660796163E-10</v>
      </c>
      <c r="N91" s="141">
        <v>0</v>
      </c>
      <c r="O91" s="72">
        <f t="shared" si="11"/>
        <v>-7.4505805969238283E-11</v>
      </c>
      <c r="P91" s="72">
        <f t="shared" si="22"/>
        <v>-2.04185618410967E-11</v>
      </c>
      <c r="Q91" s="72">
        <f t="shared" si="12"/>
        <v>-9.4624059851343204E-12</v>
      </c>
      <c r="R91" s="72">
        <f t="shared" si="13"/>
        <v>-7.2997998776261689E-11</v>
      </c>
      <c r="S91" s="72">
        <f t="shared" si="14"/>
        <v>-6.369924631444696E-10</v>
      </c>
      <c r="T91" s="72">
        <f t="shared" si="23"/>
        <v>-9.3632045554999147E-12</v>
      </c>
      <c r="U91" s="79">
        <f t="shared" si="24"/>
        <v>-2.8752942297324321E-17</v>
      </c>
      <c r="V91" s="141">
        <v>0</v>
      </c>
      <c r="W91" s="72">
        <f t="shared" si="25"/>
        <v>64</v>
      </c>
      <c r="X91" s="72">
        <v>0</v>
      </c>
      <c r="Y91" s="72">
        <f t="shared" si="26"/>
        <v>0</v>
      </c>
      <c r="Z91" s="72">
        <f t="shared" si="27"/>
        <v>0</v>
      </c>
      <c r="AA91" s="72">
        <v>0</v>
      </c>
      <c r="AB91" s="72">
        <v>0</v>
      </c>
      <c r="AC91" s="72">
        <f t="shared" si="32"/>
        <v>0</v>
      </c>
      <c r="AD91" s="72">
        <f t="shared" si="32"/>
        <v>0</v>
      </c>
      <c r="AE91" s="72">
        <f t="shared" si="16"/>
        <v>-6.369924631444696E-10</v>
      </c>
      <c r="AF91" s="72">
        <f t="shared" si="17"/>
        <v>0</v>
      </c>
      <c r="AG91" s="72">
        <f t="shared" si="18"/>
        <v>6.369924631444696E-10</v>
      </c>
      <c r="AH91" s="72">
        <f t="shared" si="28"/>
        <v>6.369924631444696E-10</v>
      </c>
      <c r="AI91" s="78">
        <f t="shared" si="29"/>
        <v>0</v>
      </c>
      <c r="AJ91" s="72"/>
      <c r="AK91" s="72"/>
      <c r="AL91" s="72">
        <f t="shared" si="30"/>
        <v>-6.2434917574244482E-10</v>
      </c>
      <c r="AM91" s="72"/>
      <c r="AN91" s="72">
        <f t="shared" si="31"/>
        <v>-7.4505805969238281E-9</v>
      </c>
      <c r="AO91" s="72"/>
      <c r="AR91" s="80"/>
      <c r="AS91" s="80"/>
      <c r="AT91" s="80"/>
      <c r="AU91" s="80"/>
      <c r="AV91" s="80"/>
      <c r="AW91" s="80"/>
      <c r="AX91" s="80"/>
      <c r="AY91" s="80"/>
      <c r="AZ91" s="80"/>
      <c r="BA91" s="80"/>
    </row>
    <row r="92" spans="1:53">
      <c r="A92" s="72">
        <f t="shared" ref="A92:A103" si="34">1+A91</f>
        <v>65</v>
      </c>
      <c r="B92" s="139">
        <v>0</v>
      </c>
      <c r="C92" s="140">
        <f t="shared" si="19"/>
        <v>0</v>
      </c>
      <c r="D92" s="72">
        <f t="shared" ref="D92:D103" si="35">I91+C92</f>
        <v>-6.1118043959140778E-9</v>
      </c>
      <c r="E92" s="72">
        <f t="shared" ref="E92:E103" si="36">E91+J92</f>
        <v>22153992.330856059</v>
      </c>
      <c r="F92" s="72">
        <f t="shared" ref="F92:F103" si="37">CA201</f>
        <v>0</v>
      </c>
      <c r="G92" s="72">
        <f t="shared" si="20"/>
        <v>0</v>
      </c>
      <c r="H92" s="72">
        <f t="shared" ref="H92:H103" si="38">(F92-G92)*$D$2</f>
        <v>0</v>
      </c>
      <c r="I92" s="72">
        <f t="shared" ref="I92:I103" si="39">D92-J92-H92</f>
        <v>-6.1118043959140778E-9</v>
      </c>
      <c r="J92" s="72">
        <f t="shared" ref="J92:J103" si="40">CA387</f>
        <v>0</v>
      </c>
      <c r="K92" s="72">
        <f t="shared" ref="K92:K103" si="41">(+I92+D92)/2</f>
        <v>-6.1118043959140778E-9</v>
      </c>
      <c r="L92" s="72">
        <f t="shared" si="21"/>
        <v>-1.7235288396477698E-10</v>
      </c>
      <c r="M92" s="72">
        <f t="shared" si="33"/>
        <v>-2.8725480660796163E-10</v>
      </c>
      <c r="N92" s="141">
        <v>0</v>
      </c>
      <c r="O92" s="72">
        <f t="shared" ref="O92:O103" si="42">AN92*$D$10</f>
        <v>-7.4505805969238283E-11</v>
      </c>
      <c r="P92" s="72">
        <f t="shared" si="22"/>
        <v>-2.04185618410967E-11</v>
      </c>
      <c r="Q92" s="72">
        <f t="shared" ref="Q92:Q103" si="43">(+AL92-(G92+L92+N92+O92+P92))*$D$1</f>
        <v>-9.4624059851343204E-12</v>
      </c>
      <c r="R92" s="72">
        <f t="shared" ref="R92:R103" si="44">(+AL92-(G92+L92+N92+O92+P92+Q92))*$D$2</f>
        <v>-7.2997998776261689E-11</v>
      </c>
      <c r="S92" s="72">
        <f t="shared" ref="S92:S103" si="45">J92+M92+L92+N92+O92+P92+Q92+R92</f>
        <v>-6.369924631444696E-10</v>
      </c>
      <c r="T92" s="72">
        <f t="shared" si="23"/>
        <v>-8.7565670999496079E-12</v>
      </c>
      <c r="U92" s="79">
        <f t="shared" si="24"/>
        <v>-2.8752942297324321E-17</v>
      </c>
      <c r="V92" s="141">
        <v>0</v>
      </c>
      <c r="W92" s="72">
        <f t="shared" si="25"/>
        <v>65</v>
      </c>
      <c r="X92" s="72">
        <v>0</v>
      </c>
      <c r="Y92" s="72">
        <f t="shared" si="26"/>
        <v>0</v>
      </c>
      <c r="Z92" s="72">
        <f t="shared" si="27"/>
        <v>0</v>
      </c>
      <c r="AA92" s="72">
        <v>0</v>
      </c>
      <c r="AB92" s="72">
        <v>0</v>
      </c>
      <c r="AC92" s="72">
        <f t="shared" si="32"/>
        <v>0</v>
      </c>
      <c r="AD92" s="72">
        <f t="shared" si="32"/>
        <v>0</v>
      </c>
      <c r="AE92" s="72">
        <f t="shared" ref="AE92:AE103" si="46">S92</f>
        <v>-6.369924631444696E-10</v>
      </c>
      <c r="AF92" s="72">
        <f t="shared" ref="AF92:AF103" si="47">V92</f>
        <v>0</v>
      </c>
      <c r="AG92" s="72">
        <f t="shared" ref="AG92:AG103" si="48">AF92-AE92</f>
        <v>6.369924631444696E-10</v>
      </c>
      <c r="AH92" s="72">
        <f t="shared" si="28"/>
        <v>6.369924631444696E-10</v>
      </c>
      <c r="AI92" s="78">
        <f t="shared" si="29"/>
        <v>0</v>
      </c>
      <c r="AJ92" s="72"/>
      <c r="AK92" s="72"/>
      <c r="AL92" s="72">
        <f t="shared" si="30"/>
        <v>-6.2434917574244482E-10</v>
      </c>
      <c r="AM92" s="72"/>
      <c r="AN92" s="72">
        <f t="shared" si="31"/>
        <v>-7.4505805969238281E-9</v>
      </c>
      <c r="AO92" s="72"/>
      <c r="AR92" s="80"/>
      <c r="AS92" s="80"/>
      <c r="AT92" s="80"/>
      <c r="AU92" s="80"/>
      <c r="AV92" s="80"/>
      <c r="AW92" s="80"/>
      <c r="AX92" s="80"/>
      <c r="AY92" s="80"/>
      <c r="AZ92" s="80"/>
      <c r="BA92" s="80"/>
    </row>
    <row r="93" spans="1:53">
      <c r="A93" s="72">
        <f t="shared" si="34"/>
        <v>66</v>
      </c>
      <c r="B93" s="139">
        <v>0</v>
      </c>
      <c r="C93" s="140">
        <f t="shared" ref="C93:C103" si="49">B93</f>
        <v>0</v>
      </c>
      <c r="D93" s="72">
        <f t="shared" si="35"/>
        <v>-6.1118043959140778E-9</v>
      </c>
      <c r="E93" s="72">
        <f t="shared" si="36"/>
        <v>22153992.330856059</v>
      </c>
      <c r="F93" s="72">
        <f t="shared" si="37"/>
        <v>0</v>
      </c>
      <c r="G93" s="72">
        <f t="shared" ref="G93:G103" si="50">CA294</f>
        <v>0</v>
      </c>
      <c r="H93" s="72">
        <f t="shared" si="38"/>
        <v>0</v>
      </c>
      <c r="I93" s="72">
        <f t="shared" si="39"/>
        <v>-6.1118043959140778E-9</v>
      </c>
      <c r="J93" s="72">
        <f t="shared" si="40"/>
        <v>0</v>
      </c>
      <c r="K93" s="72">
        <f t="shared" si="41"/>
        <v>-6.1118043959140778E-9</v>
      </c>
      <c r="L93" s="72">
        <f t="shared" ref="L93:L103" si="51">IF(A93=1,$N$1*K93,$N$1*K93)</f>
        <v>-1.7235288396477698E-10</v>
      </c>
      <c r="M93" s="72">
        <f t="shared" si="33"/>
        <v>-2.8725480660796163E-10</v>
      </c>
      <c r="N93" s="141">
        <v>0</v>
      </c>
      <c r="O93" s="72">
        <f t="shared" si="42"/>
        <v>-7.4505805969238283E-11</v>
      </c>
      <c r="P93" s="72">
        <f t="shared" ref="P93:P103" si="52">AL93*$T$8</f>
        <v>-2.04185618410967E-11</v>
      </c>
      <c r="Q93" s="72">
        <f t="shared" si="43"/>
        <v>-9.4624059851343204E-12</v>
      </c>
      <c r="R93" s="72">
        <f t="shared" si="44"/>
        <v>-7.2997998776261689E-11</v>
      </c>
      <c r="S93" s="72">
        <f t="shared" si="45"/>
        <v>-6.369924631444696E-10</v>
      </c>
      <c r="T93" s="72">
        <f t="shared" ref="T93:T103" si="53">S93/(1+$D$3)^(A93-1)</f>
        <v>-8.1892333892117939E-12</v>
      </c>
      <c r="U93" s="79">
        <f t="shared" ref="U93:U103" si="54">S93/$B$28</f>
        <v>-2.8752942297324321E-17</v>
      </c>
      <c r="V93" s="141">
        <v>0</v>
      </c>
      <c r="W93" s="72">
        <f t="shared" ref="W93:W103" si="55">1+W92</f>
        <v>66</v>
      </c>
      <c r="X93" s="72">
        <v>0</v>
      </c>
      <c r="Y93" s="72">
        <f t="shared" ref="Y93:Y103" si="56">+X93</f>
        <v>0</v>
      </c>
      <c r="Z93" s="72">
        <f t="shared" ref="Z93:Z103" si="57">X93*$Z$24</f>
        <v>0</v>
      </c>
      <c r="AA93" s="72">
        <v>0</v>
      </c>
      <c r="AB93" s="72">
        <v>0</v>
      </c>
      <c r="AC93" s="72">
        <f t="shared" si="32"/>
        <v>0</v>
      </c>
      <c r="AD93" s="72">
        <f t="shared" si="32"/>
        <v>0</v>
      </c>
      <c r="AE93" s="72">
        <f t="shared" si="46"/>
        <v>-6.369924631444696E-10</v>
      </c>
      <c r="AF93" s="72">
        <f t="shared" si="47"/>
        <v>0</v>
      </c>
      <c r="AG93" s="72">
        <f t="shared" si="48"/>
        <v>6.369924631444696E-10</v>
      </c>
      <c r="AH93" s="72">
        <f t="shared" ref="AH93:AH103" si="58">AF93-AE93</f>
        <v>6.369924631444696E-10</v>
      </c>
      <c r="AI93" s="78">
        <f t="shared" ref="AI93:AI103" si="59">IF(A93=1,AF93-T89,AF93)</f>
        <v>0</v>
      </c>
      <c r="AJ93" s="72"/>
      <c r="AK93" s="72"/>
      <c r="AL93" s="72">
        <f t="shared" ref="AL93:AL103" si="60">(+J93+L93+M93+N93+O93-(($D$1+(1-$D$1)*$D$2)*(G93+L93+N93+O93)))/$T$16</f>
        <v>-6.2434917574244482E-10</v>
      </c>
      <c r="AM93" s="72"/>
      <c r="AN93" s="72">
        <f t="shared" ref="AN93:AN103" si="61">C93-J92+AN92</f>
        <v>-7.4505805969238281E-9</v>
      </c>
      <c r="AO93" s="72"/>
      <c r="AR93" s="80"/>
      <c r="AS93" s="80"/>
      <c r="AT93" s="80"/>
      <c r="AU93" s="80"/>
      <c r="AV93" s="80"/>
      <c r="AW93" s="80"/>
      <c r="AX93" s="80"/>
      <c r="AY93" s="80"/>
      <c r="AZ93" s="80"/>
      <c r="BA93" s="80"/>
    </row>
    <row r="94" spans="1:53">
      <c r="A94" s="72">
        <f t="shared" si="34"/>
        <v>67</v>
      </c>
      <c r="B94" s="139">
        <v>0</v>
      </c>
      <c r="C94" s="140">
        <f t="shared" si="49"/>
        <v>0</v>
      </c>
      <c r="D94" s="72">
        <f t="shared" si="35"/>
        <v>-6.1118043959140778E-9</v>
      </c>
      <c r="E94" s="72">
        <f t="shared" si="36"/>
        <v>22153992.330856059</v>
      </c>
      <c r="F94" s="72">
        <f t="shared" si="37"/>
        <v>0</v>
      </c>
      <c r="G94" s="72">
        <f t="shared" si="50"/>
        <v>0</v>
      </c>
      <c r="H94" s="72">
        <f t="shared" si="38"/>
        <v>0</v>
      </c>
      <c r="I94" s="72">
        <f t="shared" si="39"/>
        <v>-6.1118043959140778E-9</v>
      </c>
      <c r="J94" s="72">
        <f t="shared" si="40"/>
        <v>0</v>
      </c>
      <c r="K94" s="72">
        <f t="shared" si="41"/>
        <v>-6.1118043959140778E-9</v>
      </c>
      <c r="L94" s="72">
        <f t="shared" si="51"/>
        <v>-1.7235288396477698E-10</v>
      </c>
      <c r="M94" s="72">
        <f t="shared" si="33"/>
        <v>-2.8725480660796163E-10</v>
      </c>
      <c r="N94" s="141">
        <v>0</v>
      </c>
      <c r="O94" s="72">
        <f t="shared" si="42"/>
        <v>-7.4505805969238283E-11</v>
      </c>
      <c r="P94" s="72">
        <f t="shared" si="52"/>
        <v>-2.04185618410967E-11</v>
      </c>
      <c r="Q94" s="72">
        <f t="shared" si="43"/>
        <v>-9.4624059851343204E-12</v>
      </c>
      <c r="R94" s="72">
        <f t="shared" si="44"/>
        <v>-7.2997998776261689E-11</v>
      </c>
      <c r="S94" s="72">
        <f t="shared" si="45"/>
        <v>-6.369924631444696E-10</v>
      </c>
      <c r="T94" s="72">
        <f t="shared" si="53"/>
        <v>-7.6586569528334016E-12</v>
      </c>
      <c r="U94" s="79">
        <f t="shared" si="54"/>
        <v>-2.8752942297324321E-17</v>
      </c>
      <c r="V94" s="141">
        <v>0</v>
      </c>
      <c r="W94" s="72">
        <f t="shared" si="55"/>
        <v>67</v>
      </c>
      <c r="X94" s="72">
        <v>0</v>
      </c>
      <c r="Y94" s="72">
        <f t="shared" si="56"/>
        <v>0</v>
      </c>
      <c r="Z94" s="72">
        <f t="shared" si="57"/>
        <v>0</v>
      </c>
      <c r="AA94" s="72">
        <v>0</v>
      </c>
      <c r="AB94" s="72">
        <v>0</v>
      </c>
      <c r="AC94" s="72">
        <f t="shared" si="32"/>
        <v>0</v>
      </c>
      <c r="AD94" s="72">
        <f t="shared" si="32"/>
        <v>0</v>
      </c>
      <c r="AE94" s="72">
        <f t="shared" si="46"/>
        <v>-6.369924631444696E-10</v>
      </c>
      <c r="AF94" s="72">
        <f t="shared" si="47"/>
        <v>0</v>
      </c>
      <c r="AG94" s="72">
        <f t="shared" si="48"/>
        <v>6.369924631444696E-10</v>
      </c>
      <c r="AH94" s="72">
        <f t="shared" si="58"/>
        <v>6.369924631444696E-10</v>
      </c>
      <c r="AI94" s="78">
        <f t="shared" si="59"/>
        <v>0</v>
      </c>
      <c r="AJ94" s="72"/>
      <c r="AK94" s="72"/>
      <c r="AL94" s="72">
        <f t="shared" si="60"/>
        <v>-6.2434917574244482E-10</v>
      </c>
      <c r="AM94" s="72"/>
      <c r="AN94" s="72">
        <f t="shared" si="61"/>
        <v>-7.4505805969238281E-9</v>
      </c>
      <c r="AO94" s="72"/>
      <c r="AR94" s="80"/>
      <c r="AS94" s="80"/>
      <c r="AT94" s="80"/>
      <c r="AU94" s="80"/>
      <c r="AV94" s="80"/>
      <c r="AW94" s="80"/>
      <c r="AX94" s="80"/>
      <c r="AY94" s="80"/>
      <c r="AZ94" s="80"/>
      <c r="BA94" s="80"/>
    </row>
    <row r="95" spans="1:53">
      <c r="A95" s="72">
        <f t="shared" si="34"/>
        <v>68</v>
      </c>
      <c r="B95" s="139">
        <v>0</v>
      </c>
      <c r="C95" s="140">
        <f t="shared" si="49"/>
        <v>0</v>
      </c>
      <c r="D95" s="72">
        <f t="shared" si="35"/>
        <v>-6.1118043959140778E-9</v>
      </c>
      <c r="E95" s="72">
        <f t="shared" si="36"/>
        <v>22153992.330856059</v>
      </c>
      <c r="F95" s="72">
        <f t="shared" si="37"/>
        <v>0</v>
      </c>
      <c r="G95" s="72">
        <f t="shared" si="50"/>
        <v>0</v>
      </c>
      <c r="H95" s="72">
        <f t="shared" si="38"/>
        <v>0</v>
      </c>
      <c r="I95" s="72">
        <f t="shared" si="39"/>
        <v>-6.1118043959140778E-9</v>
      </c>
      <c r="J95" s="72">
        <f t="shared" si="40"/>
        <v>0</v>
      </c>
      <c r="K95" s="72">
        <f t="shared" si="41"/>
        <v>-6.1118043959140778E-9</v>
      </c>
      <c r="L95" s="72">
        <f t="shared" si="51"/>
        <v>-1.7235288396477698E-10</v>
      </c>
      <c r="M95" s="72">
        <f t="shared" si="33"/>
        <v>-2.8725480660796163E-10</v>
      </c>
      <c r="N95" s="141">
        <v>0</v>
      </c>
      <c r="O95" s="72">
        <f t="shared" si="42"/>
        <v>-7.4505805969238283E-11</v>
      </c>
      <c r="P95" s="72">
        <f t="shared" si="52"/>
        <v>-2.04185618410967E-11</v>
      </c>
      <c r="Q95" s="72">
        <f t="shared" si="43"/>
        <v>-9.4624059851343204E-12</v>
      </c>
      <c r="R95" s="72">
        <f t="shared" si="44"/>
        <v>-7.2997998776261689E-11</v>
      </c>
      <c r="S95" s="72">
        <f t="shared" si="45"/>
        <v>-6.369924631444696E-10</v>
      </c>
      <c r="T95" s="72">
        <f t="shared" si="53"/>
        <v>-7.1624563049397841E-12</v>
      </c>
      <c r="U95" s="79">
        <f t="shared" si="54"/>
        <v>-2.8752942297324321E-17</v>
      </c>
      <c r="V95" s="141">
        <v>0</v>
      </c>
      <c r="W95" s="72">
        <f t="shared" si="55"/>
        <v>68</v>
      </c>
      <c r="X95" s="72">
        <v>0</v>
      </c>
      <c r="Y95" s="72">
        <f t="shared" si="56"/>
        <v>0</v>
      </c>
      <c r="Z95" s="72">
        <f t="shared" si="57"/>
        <v>0</v>
      </c>
      <c r="AA95" s="72">
        <v>0</v>
      </c>
      <c r="AB95" s="72">
        <v>0</v>
      </c>
      <c r="AC95" s="72">
        <f t="shared" si="32"/>
        <v>0</v>
      </c>
      <c r="AD95" s="72">
        <f t="shared" si="32"/>
        <v>0</v>
      </c>
      <c r="AE95" s="72">
        <f t="shared" si="46"/>
        <v>-6.369924631444696E-10</v>
      </c>
      <c r="AF95" s="72">
        <f t="shared" si="47"/>
        <v>0</v>
      </c>
      <c r="AG95" s="72">
        <f t="shared" si="48"/>
        <v>6.369924631444696E-10</v>
      </c>
      <c r="AH95" s="72">
        <f t="shared" si="58"/>
        <v>6.369924631444696E-10</v>
      </c>
      <c r="AI95" s="78">
        <f t="shared" si="59"/>
        <v>0</v>
      </c>
      <c r="AJ95" s="72"/>
      <c r="AK95" s="72"/>
      <c r="AL95" s="72">
        <f t="shared" si="60"/>
        <v>-6.2434917574244482E-10</v>
      </c>
      <c r="AM95" s="72"/>
      <c r="AN95" s="72">
        <f t="shared" si="61"/>
        <v>-7.4505805969238281E-9</v>
      </c>
      <c r="AO95" s="72"/>
      <c r="AR95" s="80"/>
      <c r="AS95" s="80"/>
      <c r="AT95" s="80"/>
      <c r="AU95" s="80"/>
      <c r="AV95" s="80"/>
      <c r="AW95" s="80"/>
      <c r="AX95" s="80"/>
      <c r="AY95" s="80"/>
      <c r="AZ95" s="80"/>
      <c r="BA95" s="80"/>
    </row>
    <row r="96" spans="1:53">
      <c r="A96" s="72">
        <f t="shared" si="34"/>
        <v>69</v>
      </c>
      <c r="B96" s="139">
        <v>0</v>
      </c>
      <c r="C96" s="140">
        <f t="shared" si="49"/>
        <v>0</v>
      </c>
      <c r="D96" s="72">
        <f t="shared" si="35"/>
        <v>-6.1118043959140778E-9</v>
      </c>
      <c r="E96" s="72">
        <f t="shared" si="36"/>
        <v>22153992.330856059</v>
      </c>
      <c r="F96" s="72">
        <f t="shared" si="37"/>
        <v>0</v>
      </c>
      <c r="G96" s="72">
        <f t="shared" si="50"/>
        <v>0</v>
      </c>
      <c r="H96" s="72">
        <f t="shared" si="38"/>
        <v>0</v>
      </c>
      <c r="I96" s="72">
        <f t="shared" si="39"/>
        <v>-6.1118043959140778E-9</v>
      </c>
      <c r="J96" s="72">
        <f t="shared" si="40"/>
        <v>0</v>
      </c>
      <c r="K96" s="72">
        <f t="shared" si="41"/>
        <v>-6.1118043959140778E-9</v>
      </c>
      <c r="L96" s="72">
        <f t="shared" si="51"/>
        <v>-1.7235288396477698E-10</v>
      </c>
      <c r="M96" s="72">
        <f t="shared" si="33"/>
        <v>-2.8725480660796163E-10</v>
      </c>
      <c r="N96" s="141">
        <v>0</v>
      </c>
      <c r="O96" s="72">
        <f t="shared" si="42"/>
        <v>-7.4505805969238283E-11</v>
      </c>
      <c r="P96" s="72">
        <f t="shared" si="52"/>
        <v>-2.04185618410967E-11</v>
      </c>
      <c r="Q96" s="72">
        <f t="shared" si="43"/>
        <v>-9.4624059851343204E-12</v>
      </c>
      <c r="R96" s="72">
        <f t="shared" si="44"/>
        <v>-7.2997998776261689E-11</v>
      </c>
      <c r="S96" s="72">
        <f t="shared" si="45"/>
        <v>-6.369924631444696E-10</v>
      </c>
      <c r="T96" s="72">
        <f t="shared" si="53"/>
        <v>-6.6984042549643631E-12</v>
      </c>
      <c r="U96" s="79">
        <f t="shared" si="54"/>
        <v>-2.8752942297324321E-17</v>
      </c>
      <c r="V96" s="141">
        <v>0</v>
      </c>
      <c r="W96" s="72">
        <f t="shared" si="55"/>
        <v>69</v>
      </c>
      <c r="X96" s="72">
        <v>0</v>
      </c>
      <c r="Y96" s="72">
        <f t="shared" si="56"/>
        <v>0</v>
      </c>
      <c r="Z96" s="72">
        <f t="shared" si="57"/>
        <v>0</v>
      </c>
      <c r="AA96" s="72">
        <v>0</v>
      </c>
      <c r="AB96" s="72">
        <v>0</v>
      </c>
      <c r="AC96" s="72">
        <f t="shared" si="32"/>
        <v>0</v>
      </c>
      <c r="AD96" s="72">
        <f t="shared" si="32"/>
        <v>0</v>
      </c>
      <c r="AE96" s="72">
        <f t="shared" si="46"/>
        <v>-6.369924631444696E-10</v>
      </c>
      <c r="AF96" s="72">
        <f t="shared" si="47"/>
        <v>0</v>
      </c>
      <c r="AG96" s="72">
        <f t="shared" si="48"/>
        <v>6.369924631444696E-10</v>
      </c>
      <c r="AH96" s="72">
        <f t="shared" si="58"/>
        <v>6.369924631444696E-10</v>
      </c>
      <c r="AI96" s="78">
        <f t="shared" si="59"/>
        <v>0</v>
      </c>
      <c r="AJ96" s="72"/>
      <c r="AK96" s="72"/>
      <c r="AL96" s="72">
        <f t="shared" si="60"/>
        <v>-6.2434917574244482E-10</v>
      </c>
      <c r="AM96" s="72"/>
      <c r="AN96" s="72">
        <f t="shared" si="61"/>
        <v>-7.4505805969238281E-9</v>
      </c>
      <c r="AO96" s="72"/>
      <c r="AR96" s="80"/>
      <c r="AS96" s="80"/>
      <c r="AT96" s="80"/>
      <c r="AU96" s="80"/>
      <c r="AV96" s="80"/>
      <c r="AW96" s="80"/>
      <c r="AX96" s="80"/>
      <c r="AY96" s="80"/>
      <c r="AZ96" s="80"/>
      <c r="BA96" s="80"/>
    </row>
    <row r="97" spans="1:59">
      <c r="A97" s="72">
        <f t="shared" si="34"/>
        <v>70</v>
      </c>
      <c r="B97" s="139">
        <v>0</v>
      </c>
      <c r="C97" s="140">
        <f t="shared" si="49"/>
        <v>0</v>
      </c>
      <c r="D97" s="72">
        <f t="shared" si="35"/>
        <v>-6.1118043959140778E-9</v>
      </c>
      <c r="E97" s="72">
        <f t="shared" si="36"/>
        <v>22153992.330856059</v>
      </c>
      <c r="F97" s="72">
        <f t="shared" si="37"/>
        <v>0</v>
      </c>
      <c r="G97" s="72">
        <f t="shared" si="50"/>
        <v>0</v>
      </c>
      <c r="H97" s="72">
        <f t="shared" si="38"/>
        <v>0</v>
      </c>
      <c r="I97" s="72">
        <f t="shared" si="39"/>
        <v>-6.1118043959140778E-9</v>
      </c>
      <c r="J97" s="72">
        <f t="shared" si="40"/>
        <v>0</v>
      </c>
      <c r="K97" s="72">
        <f t="shared" si="41"/>
        <v>-6.1118043959140778E-9</v>
      </c>
      <c r="L97" s="72">
        <f t="shared" si="51"/>
        <v>-1.7235288396477698E-10</v>
      </c>
      <c r="M97" s="72">
        <f t="shared" si="33"/>
        <v>-2.8725480660796163E-10</v>
      </c>
      <c r="N97" s="141">
        <v>0</v>
      </c>
      <c r="O97" s="72">
        <f t="shared" si="42"/>
        <v>-7.4505805969238283E-11</v>
      </c>
      <c r="P97" s="72">
        <f t="shared" si="52"/>
        <v>-2.04185618410967E-11</v>
      </c>
      <c r="Q97" s="72">
        <f t="shared" si="43"/>
        <v>-9.4624059851343204E-12</v>
      </c>
      <c r="R97" s="72">
        <f t="shared" si="44"/>
        <v>-7.2997998776261689E-11</v>
      </c>
      <c r="S97" s="72">
        <f t="shared" si="45"/>
        <v>-6.369924631444696E-10</v>
      </c>
      <c r="T97" s="72">
        <f t="shared" si="53"/>
        <v>-6.2644179109308926E-12</v>
      </c>
      <c r="U97" s="79">
        <f t="shared" si="54"/>
        <v>-2.8752942297324321E-17</v>
      </c>
      <c r="V97" s="141">
        <v>0</v>
      </c>
      <c r="W97" s="72">
        <f t="shared" si="55"/>
        <v>70</v>
      </c>
      <c r="X97" s="72">
        <v>0</v>
      </c>
      <c r="Y97" s="72">
        <f t="shared" si="56"/>
        <v>0</v>
      </c>
      <c r="Z97" s="72">
        <f t="shared" si="57"/>
        <v>0</v>
      </c>
      <c r="AA97" s="72">
        <v>0</v>
      </c>
      <c r="AB97" s="72">
        <v>0</v>
      </c>
      <c r="AC97" s="72">
        <f t="shared" si="32"/>
        <v>0</v>
      </c>
      <c r="AD97" s="72">
        <f t="shared" si="32"/>
        <v>0</v>
      </c>
      <c r="AE97" s="72">
        <f t="shared" si="46"/>
        <v>-6.369924631444696E-10</v>
      </c>
      <c r="AF97" s="72">
        <f t="shared" si="47"/>
        <v>0</v>
      </c>
      <c r="AG97" s="72">
        <f t="shared" si="48"/>
        <v>6.369924631444696E-10</v>
      </c>
      <c r="AH97" s="72">
        <f t="shared" si="58"/>
        <v>6.369924631444696E-10</v>
      </c>
      <c r="AI97" s="78">
        <f t="shared" si="59"/>
        <v>0</v>
      </c>
      <c r="AJ97" s="72"/>
      <c r="AK97" s="72"/>
      <c r="AL97" s="72">
        <f t="shared" si="60"/>
        <v>-6.2434917574244482E-10</v>
      </c>
      <c r="AM97" s="72"/>
      <c r="AN97" s="72">
        <f t="shared" si="61"/>
        <v>-7.4505805969238281E-9</v>
      </c>
      <c r="AO97" s="72"/>
      <c r="AR97" s="80"/>
      <c r="AS97" s="80"/>
      <c r="AT97" s="80"/>
      <c r="AU97" s="80"/>
      <c r="AV97" s="80"/>
      <c r="AW97" s="80"/>
      <c r="AX97" s="80"/>
      <c r="AY97" s="80"/>
      <c r="AZ97" s="80"/>
      <c r="BA97" s="80"/>
    </row>
    <row r="98" spans="1:59">
      <c r="A98" s="72">
        <f t="shared" si="34"/>
        <v>71</v>
      </c>
      <c r="B98" s="139">
        <v>0</v>
      </c>
      <c r="C98" s="140">
        <f t="shared" si="49"/>
        <v>0</v>
      </c>
      <c r="D98" s="72">
        <f t="shared" si="35"/>
        <v>-6.1118043959140778E-9</v>
      </c>
      <c r="E98" s="72">
        <f t="shared" si="36"/>
        <v>22153992.330856059</v>
      </c>
      <c r="F98" s="72">
        <f t="shared" si="37"/>
        <v>0</v>
      </c>
      <c r="G98" s="72">
        <f t="shared" si="50"/>
        <v>0</v>
      </c>
      <c r="H98" s="72">
        <f t="shared" si="38"/>
        <v>0</v>
      </c>
      <c r="I98" s="72">
        <f t="shared" si="39"/>
        <v>-6.1118043959140778E-9</v>
      </c>
      <c r="J98" s="72">
        <f t="shared" si="40"/>
        <v>0</v>
      </c>
      <c r="K98" s="72">
        <f t="shared" si="41"/>
        <v>-6.1118043959140778E-9</v>
      </c>
      <c r="L98" s="72">
        <f t="shared" si="51"/>
        <v>-1.7235288396477698E-10</v>
      </c>
      <c r="M98" s="72">
        <f t="shared" si="33"/>
        <v>-2.8725480660796163E-10</v>
      </c>
      <c r="N98" s="141">
        <v>0</v>
      </c>
      <c r="O98" s="72">
        <f t="shared" si="42"/>
        <v>-7.4505805969238283E-11</v>
      </c>
      <c r="P98" s="72">
        <f t="shared" si="52"/>
        <v>-2.04185618410967E-11</v>
      </c>
      <c r="Q98" s="72">
        <f t="shared" si="43"/>
        <v>-9.4624059851343204E-12</v>
      </c>
      <c r="R98" s="72">
        <f t="shared" si="44"/>
        <v>-7.2997998776261689E-11</v>
      </c>
      <c r="S98" s="72">
        <f t="shared" si="45"/>
        <v>-6.369924631444696E-10</v>
      </c>
      <c r="T98" s="72">
        <f t="shared" si="53"/>
        <v>-5.8585493304181824E-12</v>
      </c>
      <c r="U98" s="79">
        <f t="shared" si="54"/>
        <v>-2.8752942297324321E-17</v>
      </c>
      <c r="V98" s="141">
        <v>0</v>
      </c>
      <c r="W98" s="72">
        <f t="shared" si="55"/>
        <v>71</v>
      </c>
      <c r="X98" s="72">
        <v>0</v>
      </c>
      <c r="Y98" s="72">
        <f t="shared" si="56"/>
        <v>0</v>
      </c>
      <c r="Z98" s="72">
        <f t="shared" si="57"/>
        <v>0</v>
      </c>
      <c r="AA98" s="72">
        <v>0</v>
      </c>
      <c r="AB98" s="72">
        <v>0</v>
      </c>
      <c r="AC98" s="72">
        <f t="shared" si="32"/>
        <v>0</v>
      </c>
      <c r="AD98" s="72">
        <f t="shared" si="32"/>
        <v>0</v>
      </c>
      <c r="AE98" s="72">
        <f t="shared" si="46"/>
        <v>-6.369924631444696E-10</v>
      </c>
      <c r="AF98" s="72">
        <f t="shared" si="47"/>
        <v>0</v>
      </c>
      <c r="AG98" s="72">
        <f t="shared" si="48"/>
        <v>6.369924631444696E-10</v>
      </c>
      <c r="AH98" s="72">
        <f t="shared" si="58"/>
        <v>6.369924631444696E-10</v>
      </c>
      <c r="AI98" s="78">
        <f t="shared" si="59"/>
        <v>0</v>
      </c>
      <c r="AJ98" s="72"/>
      <c r="AK98" s="72"/>
      <c r="AL98" s="72">
        <f t="shared" si="60"/>
        <v>-6.2434917574244482E-10</v>
      </c>
      <c r="AM98" s="72"/>
      <c r="AN98" s="72">
        <f t="shared" si="61"/>
        <v>-7.4505805969238281E-9</v>
      </c>
      <c r="AO98" s="72"/>
      <c r="AR98" s="80"/>
      <c r="AS98" s="80"/>
      <c r="AT98" s="80"/>
      <c r="AU98" s="80"/>
      <c r="AV98" s="80"/>
      <c r="AW98" s="80"/>
      <c r="AX98" s="80"/>
      <c r="AY98" s="80"/>
      <c r="AZ98" s="80"/>
      <c r="BA98" s="80"/>
    </row>
    <row r="99" spans="1:59">
      <c r="A99" s="72">
        <f t="shared" si="34"/>
        <v>72</v>
      </c>
      <c r="B99" s="139">
        <v>0</v>
      </c>
      <c r="C99" s="140">
        <f t="shared" si="49"/>
        <v>0</v>
      </c>
      <c r="D99" s="72">
        <f t="shared" si="35"/>
        <v>-6.1118043959140778E-9</v>
      </c>
      <c r="E99" s="72">
        <f t="shared" si="36"/>
        <v>22153992.330856059</v>
      </c>
      <c r="F99" s="72">
        <f t="shared" si="37"/>
        <v>0</v>
      </c>
      <c r="G99" s="72">
        <f t="shared" si="50"/>
        <v>0</v>
      </c>
      <c r="H99" s="72">
        <f t="shared" si="38"/>
        <v>0</v>
      </c>
      <c r="I99" s="72">
        <f t="shared" si="39"/>
        <v>-6.1118043959140778E-9</v>
      </c>
      <c r="J99" s="72">
        <f t="shared" si="40"/>
        <v>0</v>
      </c>
      <c r="K99" s="72">
        <f t="shared" si="41"/>
        <v>-6.1118043959140778E-9</v>
      </c>
      <c r="L99" s="72">
        <f t="shared" si="51"/>
        <v>-1.7235288396477698E-10</v>
      </c>
      <c r="M99" s="72">
        <f t="shared" si="33"/>
        <v>-2.8725480660796163E-10</v>
      </c>
      <c r="N99" s="141">
        <v>0</v>
      </c>
      <c r="O99" s="72">
        <f t="shared" si="42"/>
        <v>-7.4505805969238283E-11</v>
      </c>
      <c r="P99" s="72">
        <f t="shared" si="52"/>
        <v>-2.04185618410967E-11</v>
      </c>
      <c r="Q99" s="72">
        <f t="shared" si="43"/>
        <v>-9.4624059851343204E-12</v>
      </c>
      <c r="R99" s="72">
        <f t="shared" si="44"/>
        <v>-7.2997998776261689E-11</v>
      </c>
      <c r="S99" s="72">
        <f t="shared" si="45"/>
        <v>-6.369924631444696E-10</v>
      </c>
      <c r="T99" s="72">
        <f t="shared" si="53"/>
        <v>-5.4789767772442556E-12</v>
      </c>
      <c r="U99" s="79">
        <f t="shared" si="54"/>
        <v>-2.8752942297324321E-17</v>
      </c>
      <c r="V99" s="141">
        <v>0</v>
      </c>
      <c r="W99" s="72">
        <f t="shared" si="55"/>
        <v>72</v>
      </c>
      <c r="X99" s="72">
        <v>0</v>
      </c>
      <c r="Y99" s="72">
        <f t="shared" si="56"/>
        <v>0</v>
      </c>
      <c r="Z99" s="72">
        <f t="shared" si="57"/>
        <v>0</v>
      </c>
      <c r="AA99" s="72">
        <v>0</v>
      </c>
      <c r="AB99" s="72">
        <v>0</v>
      </c>
      <c r="AC99" s="72">
        <f t="shared" si="32"/>
        <v>0</v>
      </c>
      <c r="AD99" s="72">
        <f t="shared" si="32"/>
        <v>0</v>
      </c>
      <c r="AE99" s="72">
        <f t="shared" si="46"/>
        <v>-6.369924631444696E-10</v>
      </c>
      <c r="AF99" s="72">
        <f t="shared" si="47"/>
        <v>0</v>
      </c>
      <c r="AG99" s="72">
        <f t="shared" si="48"/>
        <v>6.369924631444696E-10</v>
      </c>
      <c r="AH99" s="72">
        <f t="shared" si="58"/>
        <v>6.369924631444696E-10</v>
      </c>
      <c r="AI99" s="78">
        <f t="shared" si="59"/>
        <v>0</v>
      </c>
      <c r="AJ99" s="72"/>
      <c r="AK99" s="72"/>
      <c r="AL99" s="72">
        <f t="shared" si="60"/>
        <v>-6.2434917574244482E-10</v>
      </c>
      <c r="AM99" s="72"/>
      <c r="AN99" s="72">
        <f t="shared" si="61"/>
        <v>-7.4505805969238281E-9</v>
      </c>
      <c r="AO99" s="72"/>
      <c r="AR99" s="80"/>
      <c r="AS99" s="80"/>
      <c r="AT99" s="80"/>
      <c r="AU99" s="80"/>
      <c r="AV99" s="80"/>
      <c r="AW99" s="80"/>
      <c r="AX99" s="80"/>
      <c r="AY99" s="80"/>
      <c r="AZ99" s="80"/>
      <c r="BA99" s="80"/>
    </row>
    <row r="100" spans="1:59">
      <c r="A100" s="72">
        <f t="shared" si="34"/>
        <v>73</v>
      </c>
      <c r="B100" s="139">
        <v>0</v>
      </c>
      <c r="C100" s="140">
        <f t="shared" si="49"/>
        <v>0</v>
      </c>
      <c r="D100" s="72">
        <f t="shared" si="35"/>
        <v>-6.1118043959140778E-9</v>
      </c>
      <c r="E100" s="72">
        <f t="shared" si="36"/>
        <v>22153992.330856059</v>
      </c>
      <c r="F100" s="72">
        <f t="shared" si="37"/>
        <v>0</v>
      </c>
      <c r="G100" s="72">
        <f t="shared" si="50"/>
        <v>0</v>
      </c>
      <c r="H100" s="72">
        <f t="shared" si="38"/>
        <v>0</v>
      </c>
      <c r="I100" s="72">
        <f t="shared" si="39"/>
        <v>-6.1118043959140778E-9</v>
      </c>
      <c r="J100" s="72">
        <f t="shared" si="40"/>
        <v>0</v>
      </c>
      <c r="K100" s="72">
        <f t="shared" si="41"/>
        <v>-6.1118043959140778E-9</v>
      </c>
      <c r="L100" s="72">
        <f t="shared" si="51"/>
        <v>-1.7235288396477698E-10</v>
      </c>
      <c r="M100" s="72">
        <f t="shared" si="33"/>
        <v>-2.8725480660796163E-10</v>
      </c>
      <c r="N100" s="141">
        <v>0</v>
      </c>
      <c r="O100" s="72">
        <f t="shared" si="42"/>
        <v>-7.4505805969238283E-11</v>
      </c>
      <c r="P100" s="72">
        <f t="shared" si="52"/>
        <v>-2.04185618410967E-11</v>
      </c>
      <c r="Q100" s="72">
        <f t="shared" si="43"/>
        <v>-9.4624059851343204E-12</v>
      </c>
      <c r="R100" s="72">
        <f t="shared" si="44"/>
        <v>-7.2997998776261689E-11</v>
      </c>
      <c r="S100" s="72">
        <f t="shared" si="45"/>
        <v>-6.369924631444696E-10</v>
      </c>
      <c r="T100" s="72">
        <f t="shared" si="53"/>
        <v>-5.1239965446256783E-12</v>
      </c>
      <c r="U100" s="79">
        <f t="shared" si="54"/>
        <v>-2.8752942297324321E-17</v>
      </c>
      <c r="V100" s="141">
        <v>0</v>
      </c>
      <c r="W100" s="72">
        <f t="shared" si="55"/>
        <v>73</v>
      </c>
      <c r="X100" s="72">
        <v>0</v>
      </c>
      <c r="Y100" s="72">
        <f t="shared" si="56"/>
        <v>0</v>
      </c>
      <c r="Z100" s="72">
        <f t="shared" si="57"/>
        <v>0</v>
      </c>
      <c r="AA100" s="72">
        <v>0</v>
      </c>
      <c r="AB100" s="72">
        <v>0</v>
      </c>
      <c r="AC100" s="72">
        <f t="shared" si="32"/>
        <v>0</v>
      </c>
      <c r="AD100" s="72">
        <f t="shared" si="32"/>
        <v>0</v>
      </c>
      <c r="AE100" s="72">
        <f t="shared" si="46"/>
        <v>-6.369924631444696E-10</v>
      </c>
      <c r="AF100" s="72">
        <f t="shared" si="47"/>
        <v>0</v>
      </c>
      <c r="AG100" s="72">
        <f t="shared" si="48"/>
        <v>6.369924631444696E-10</v>
      </c>
      <c r="AH100" s="72">
        <f t="shared" si="58"/>
        <v>6.369924631444696E-10</v>
      </c>
      <c r="AI100" s="78">
        <f t="shared" si="59"/>
        <v>0</v>
      </c>
      <c r="AJ100" s="72"/>
      <c r="AK100" s="72"/>
      <c r="AL100" s="72">
        <f t="shared" si="60"/>
        <v>-6.2434917574244482E-10</v>
      </c>
      <c r="AM100" s="72"/>
      <c r="AN100" s="72">
        <f t="shared" si="61"/>
        <v>-7.4505805969238281E-9</v>
      </c>
      <c r="AO100" s="72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</row>
    <row r="101" spans="1:59">
      <c r="A101" s="72">
        <f t="shared" si="34"/>
        <v>74</v>
      </c>
      <c r="B101" s="139">
        <v>0</v>
      </c>
      <c r="C101" s="140">
        <f t="shared" si="49"/>
        <v>0</v>
      </c>
      <c r="D101" s="72">
        <f t="shared" si="35"/>
        <v>-6.1118043959140778E-9</v>
      </c>
      <c r="E101" s="72">
        <f t="shared" si="36"/>
        <v>22153992.330856059</v>
      </c>
      <c r="F101" s="72">
        <f t="shared" si="37"/>
        <v>0</v>
      </c>
      <c r="G101" s="72">
        <f t="shared" si="50"/>
        <v>0</v>
      </c>
      <c r="H101" s="72">
        <f t="shared" si="38"/>
        <v>0</v>
      </c>
      <c r="I101" s="72">
        <f t="shared" si="39"/>
        <v>-6.1118043959140778E-9</v>
      </c>
      <c r="J101" s="72">
        <f t="shared" si="40"/>
        <v>0</v>
      </c>
      <c r="K101" s="72">
        <f t="shared" si="41"/>
        <v>-6.1118043959140778E-9</v>
      </c>
      <c r="L101" s="72">
        <f t="shared" si="51"/>
        <v>-1.7235288396477698E-10</v>
      </c>
      <c r="M101" s="72">
        <f t="shared" si="33"/>
        <v>-2.8725480660796163E-10</v>
      </c>
      <c r="N101" s="141">
        <v>0</v>
      </c>
      <c r="O101" s="72">
        <f t="shared" si="42"/>
        <v>-7.4505805969238283E-11</v>
      </c>
      <c r="P101" s="72">
        <f t="shared" si="52"/>
        <v>-2.04185618410967E-11</v>
      </c>
      <c r="Q101" s="72">
        <f t="shared" si="43"/>
        <v>-9.4624059851343204E-12</v>
      </c>
      <c r="R101" s="72">
        <f t="shared" si="44"/>
        <v>-7.2997998776261689E-11</v>
      </c>
      <c r="S101" s="72">
        <f t="shared" si="45"/>
        <v>-6.369924631444696E-10</v>
      </c>
      <c r="T101" s="72">
        <f t="shared" si="53"/>
        <v>-4.7920153081104063E-12</v>
      </c>
      <c r="U101" s="79">
        <f t="shared" si="54"/>
        <v>-2.8752942297324321E-17</v>
      </c>
      <c r="V101" s="141">
        <v>0</v>
      </c>
      <c r="W101" s="72">
        <f t="shared" si="55"/>
        <v>74</v>
      </c>
      <c r="X101" s="72">
        <v>0</v>
      </c>
      <c r="Y101" s="72">
        <f t="shared" si="56"/>
        <v>0</v>
      </c>
      <c r="Z101" s="72">
        <f t="shared" si="57"/>
        <v>0</v>
      </c>
      <c r="AA101" s="72">
        <v>0</v>
      </c>
      <c r="AB101" s="72">
        <v>0</v>
      </c>
      <c r="AC101" s="72">
        <f t="shared" si="32"/>
        <v>0</v>
      </c>
      <c r="AD101" s="72">
        <f t="shared" si="32"/>
        <v>0</v>
      </c>
      <c r="AE101" s="72">
        <f t="shared" si="46"/>
        <v>-6.369924631444696E-10</v>
      </c>
      <c r="AF101" s="72">
        <f t="shared" si="47"/>
        <v>0</v>
      </c>
      <c r="AG101" s="72">
        <f t="shared" si="48"/>
        <v>6.369924631444696E-10</v>
      </c>
      <c r="AH101" s="72">
        <f t="shared" si="58"/>
        <v>6.369924631444696E-10</v>
      </c>
      <c r="AI101" s="78">
        <f t="shared" si="59"/>
        <v>0</v>
      </c>
      <c r="AJ101" s="72"/>
      <c r="AK101" s="72"/>
      <c r="AL101" s="72">
        <f t="shared" si="60"/>
        <v>-6.2434917574244482E-10</v>
      </c>
      <c r="AM101" s="72"/>
      <c r="AN101" s="72">
        <f t="shared" si="61"/>
        <v>-7.4505805969238281E-9</v>
      </c>
      <c r="AO101" s="72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</row>
    <row r="102" spans="1:59">
      <c r="A102" s="72">
        <f t="shared" si="34"/>
        <v>75</v>
      </c>
      <c r="B102" s="139">
        <v>0</v>
      </c>
      <c r="C102" s="140">
        <f t="shared" si="49"/>
        <v>0</v>
      </c>
      <c r="D102" s="72">
        <f t="shared" si="35"/>
        <v>-6.1118043959140778E-9</v>
      </c>
      <c r="E102" s="72">
        <f t="shared" si="36"/>
        <v>22153992.330856059</v>
      </c>
      <c r="F102" s="72">
        <f t="shared" si="37"/>
        <v>0</v>
      </c>
      <c r="G102" s="72">
        <f t="shared" si="50"/>
        <v>0</v>
      </c>
      <c r="H102" s="72">
        <f t="shared" si="38"/>
        <v>0</v>
      </c>
      <c r="I102" s="72">
        <f t="shared" si="39"/>
        <v>-6.1118043959140778E-9</v>
      </c>
      <c r="J102" s="72">
        <f t="shared" si="40"/>
        <v>0</v>
      </c>
      <c r="K102" s="72">
        <f t="shared" si="41"/>
        <v>-6.1118043959140778E-9</v>
      </c>
      <c r="L102" s="72">
        <f t="shared" si="51"/>
        <v>-1.7235288396477698E-10</v>
      </c>
      <c r="M102" s="72">
        <f t="shared" si="33"/>
        <v>-2.8725480660796163E-10</v>
      </c>
      <c r="N102" s="141">
        <v>0</v>
      </c>
      <c r="O102" s="72">
        <f t="shared" si="42"/>
        <v>-7.4505805969238283E-11</v>
      </c>
      <c r="P102" s="72">
        <f t="shared" si="52"/>
        <v>-2.04185618410967E-11</v>
      </c>
      <c r="Q102" s="72">
        <f t="shared" si="43"/>
        <v>-9.4624059851343204E-12</v>
      </c>
      <c r="R102" s="72">
        <f t="shared" si="44"/>
        <v>-7.2997998776261689E-11</v>
      </c>
      <c r="S102" s="72">
        <f t="shared" si="45"/>
        <v>-6.369924631444696E-10</v>
      </c>
      <c r="T102" s="72">
        <f t="shared" si="53"/>
        <v>-4.4815429739603786E-12</v>
      </c>
      <c r="U102" s="79">
        <f t="shared" si="54"/>
        <v>-2.8752942297324321E-17</v>
      </c>
      <c r="V102" s="141">
        <v>0</v>
      </c>
      <c r="W102" s="72">
        <f t="shared" si="55"/>
        <v>75</v>
      </c>
      <c r="X102" s="72">
        <v>0</v>
      </c>
      <c r="Y102" s="72">
        <f t="shared" si="56"/>
        <v>0</v>
      </c>
      <c r="Z102" s="72">
        <f t="shared" si="57"/>
        <v>0</v>
      </c>
      <c r="AA102" s="72">
        <v>0</v>
      </c>
      <c r="AB102" s="72">
        <v>0</v>
      </c>
      <c r="AC102" s="72">
        <f t="shared" si="32"/>
        <v>0</v>
      </c>
      <c r="AD102" s="72">
        <f t="shared" si="32"/>
        <v>0</v>
      </c>
      <c r="AE102" s="72">
        <f t="shared" si="46"/>
        <v>-6.369924631444696E-10</v>
      </c>
      <c r="AF102" s="72">
        <f t="shared" si="47"/>
        <v>0</v>
      </c>
      <c r="AG102" s="72">
        <f t="shared" si="48"/>
        <v>6.369924631444696E-10</v>
      </c>
      <c r="AH102" s="72">
        <f t="shared" si="58"/>
        <v>6.369924631444696E-10</v>
      </c>
      <c r="AI102" s="78">
        <f t="shared" si="59"/>
        <v>0</v>
      </c>
      <c r="AJ102" s="72"/>
      <c r="AK102" s="72"/>
      <c r="AL102" s="72">
        <f t="shared" si="60"/>
        <v>-6.2434917574244482E-10</v>
      </c>
      <c r="AM102" s="72"/>
      <c r="AN102" s="72">
        <f t="shared" si="61"/>
        <v>-7.4505805969238281E-9</v>
      </c>
      <c r="AO102" s="72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</row>
    <row r="103" spans="1:59">
      <c r="A103" s="72">
        <f t="shared" si="34"/>
        <v>76</v>
      </c>
      <c r="B103" s="139">
        <v>0</v>
      </c>
      <c r="C103" s="140">
        <f t="shared" si="49"/>
        <v>0</v>
      </c>
      <c r="D103" s="72">
        <f t="shared" si="35"/>
        <v>-6.1118043959140778E-9</v>
      </c>
      <c r="E103" s="72">
        <f t="shared" si="36"/>
        <v>22153992.330856059</v>
      </c>
      <c r="F103" s="72">
        <f t="shared" si="37"/>
        <v>0</v>
      </c>
      <c r="G103" s="72">
        <f t="shared" si="50"/>
        <v>0</v>
      </c>
      <c r="H103" s="72">
        <f t="shared" si="38"/>
        <v>0</v>
      </c>
      <c r="I103" s="72">
        <f t="shared" si="39"/>
        <v>-6.1118043959140778E-9</v>
      </c>
      <c r="J103" s="72">
        <f t="shared" si="40"/>
        <v>0</v>
      </c>
      <c r="K103" s="72">
        <f t="shared" si="41"/>
        <v>-6.1118043959140778E-9</v>
      </c>
      <c r="L103" s="72">
        <f t="shared" si="51"/>
        <v>-1.7235288396477698E-10</v>
      </c>
      <c r="M103" s="72">
        <f t="shared" si="33"/>
        <v>-2.8725480660796163E-10</v>
      </c>
      <c r="N103" s="141">
        <v>0</v>
      </c>
      <c r="O103" s="72">
        <f t="shared" si="42"/>
        <v>-7.4505805969238283E-11</v>
      </c>
      <c r="P103" s="72">
        <f t="shared" si="52"/>
        <v>-2.04185618410967E-11</v>
      </c>
      <c r="Q103" s="72">
        <f t="shared" si="43"/>
        <v>-9.4624059851343204E-12</v>
      </c>
      <c r="R103" s="72">
        <f t="shared" si="44"/>
        <v>-7.2997998776261689E-11</v>
      </c>
      <c r="S103" s="72">
        <f t="shared" si="45"/>
        <v>-6.369924631444696E-10</v>
      </c>
      <c r="T103" s="72">
        <f t="shared" si="53"/>
        <v>-4.1911859908839221E-12</v>
      </c>
      <c r="U103" s="79">
        <f t="shared" si="54"/>
        <v>-2.8752942297324321E-17</v>
      </c>
      <c r="V103" s="141">
        <v>0</v>
      </c>
      <c r="W103" s="72">
        <f t="shared" si="55"/>
        <v>76</v>
      </c>
      <c r="X103" s="72">
        <v>0</v>
      </c>
      <c r="Y103" s="72">
        <f t="shared" si="56"/>
        <v>0</v>
      </c>
      <c r="Z103" s="72">
        <f t="shared" si="57"/>
        <v>0</v>
      </c>
      <c r="AA103" s="72">
        <v>0</v>
      </c>
      <c r="AB103" s="72">
        <v>0</v>
      </c>
      <c r="AC103" s="72">
        <f t="shared" si="32"/>
        <v>0</v>
      </c>
      <c r="AD103" s="72">
        <f t="shared" si="32"/>
        <v>0</v>
      </c>
      <c r="AE103" s="72">
        <f t="shared" si="46"/>
        <v>-6.369924631444696E-10</v>
      </c>
      <c r="AF103" s="72">
        <f t="shared" si="47"/>
        <v>0</v>
      </c>
      <c r="AG103" s="72">
        <f t="shared" si="48"/>
        <v>6.369924631444696E-10</v>
      </c>
      <c r="AH103" s="72">
        <f t="shared" si="58"/>
        <v>6.369924631444696E-10</v>
      </c>
      <c r="AI103" s="78">
        <f t="shared" si="59"/>
        <v>0</v>
      </c>
      <c r="AJ103" s="72"/>
      <c r="AK103" s="72"/>
      <c r="AL103" s="72">
        <f t="shared" si="60"/>
        <v>-6.2434917574244482E-10</v>
      </c>
      <c r="AM103" s="72"/>
      <c r="AN103" s="72">
        <f t="shared" si="61"/>
        <v>-7.4505805969238281E-9</v>
      </c>
      <c r="AO103" s="72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</row>
    <row r="104" spans="1:59">
      <c r="A104" s="135" t="s">
        <v>368</v>
      </c>
      <c r="B104" s="135" t="s">
        <v>368</v>
      </c>
      <c r="C104" s="135" t="s">
        <v>368</v>
      </c>
      <c r="D104" s="135" t="s">
        <v>368</v>
      </c>
      <c r="E104" s="135" t="s">
        <v>368</v>
      </c>
      <c r="F104" s="135" t="s">
        <v>368</v>
      </c>
      <c r="G104" s="135" t="s">
        <v>368</v>
      </c>
      <c r="H104" s="135" t="s">
        <v>368</v>
      </c>
      <c r="I104" s="135" t="s">
        <v>368</v>
      </c>
      <c r="J104" s="135" t="s">
        <v>368</v>
      </c>
      <c r="K104" s="135" t="s">
        <v>368</v>
      </c>
      <c r="L104" s="135" t="s">
        <v>368</v>
      </c>
      <c r="M104" s="135" t="s">
        <v>368</v>
      </c>
      <c r="N104" s="135" t="s">
        <v>368</v>
      </c>
      <c r="O104" s="135" t="s">
        <v>368</v>
      </c>
      <c r="P104" s="135" t="s">
        <v>368</v>
      </c>
      <c r="Q104" s="135" t="s">
        <v>368</v>
      </c>
      <c r="R104" s="135" t="s">
        <v>368</v>
      </c>
      <c r="S104" s="135" t="s">
        <v>368</v>
      </c>
      <c r="T104" s="135" t="s">
        <v>368</v>
      </c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</row>
    <row r="105" spans="1:59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72"/>
      <c r="BF105" s="72"/>
      <c r="BG105" s="72"/>
    </row>
    <row r="106" spans="1:59">
      <c r="A106" s="71" t="s">
        <v>369</v>
      </c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  <c r="BE106" s="72"/>
      <c r="BF106" s="72"/>
      <c r="BG106" s="72"/>
    </row>
    <row r="107" spans="1:59">
      <c r="A107" s="71" t="s">
        <v>370</v>
      </c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R107" s="72"/>
      <c r="AS107" s="72"/>
      <c r="AT107" s="72"/>
      <c r="AU107" s="72"/>
      <c r="AV107" s="72"/>
      <c r="AW107" s="72"/>
      <c r="AX107" s="72"/>
      <c r="AY107" s="72"/>
      <c r="AZ107" s="72"/>
      <c r="BA107" s="72"/>
      <c r="BB107" s="72"/>
      <c r="BC107" s="72"/>
      <c r="BD107" s="72"/>
      <c r="BE107" s="72"/>
      <c r="BF107" s="72"/>
      <c r="BG107" s="72"/>
    </row>
    <row r="108" spans="1:59">
      <c r="A108" s="71" t="s">
        <v>371</v>
      </c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2"/>
      <c r="BG108" s="72"/>
    </row>
    <row r="109" spans="1:59">
      <c r="A109" s="71" t="s">
        <v>372</v>
      </c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  <c r="BE109" s="72"/>
      <c r="BF109" s="72"/>
      <c r="BG109" s="72"/>
    </row>
    <row r="110" spans="1:59">
      <c r="A110" s="71" t="s">
        <v>373</v>
      </c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R110" s="72"/>
      <c r="AS110" s="72"/>
      <c r="AT110" s="72"/>
      <c r="AU110" s="72"/>
      <c r="AV110" s="72"/>
      <c r="AW110" s="72"/>
      <c r="AX110" s="72"/>
      <c r="AY110" s="72"/>
      <c r="AZ110" s="72"/>
      <c r="BA110" s="72"/>
      <c r="BB110" s="72"/>
      <c r="BC110" s="72"/>
      <c r="BD110" s="72"/>
      <c r="BE110" s="72"/>
      <c r="BF110" s="72"/>
      <c r="BG110" s="72"/>
    </row>
    <row r="111" spans="1:59">
      <c r="A111" s="71" t="s">
        <v>374</v>
      </c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R111" s="72"/>
      <c r="AS111" s="72"/>
      <c r="AT111" s="72"/>
      <c r="AU111" s="72"/>
      <c r="AV111" s="72"/>
      <c r="AW111" s="72"/>
      <c r="AX111" s="72"/>
      <c r="AY111" s="72"/>
      <c r="AZ111" s="72"/>
      <c r="BA111" s="72"/>
      <c r="BB111" s="72"/>
      <c r="BC111" s="72"/>
      <c r="BD111" s="72"/>
      <c r="BE111" s="72"/>
      <c r="BF111" s="72"/>
      <c r="BG111" s="72"/>
    </row>
    <row r="112" spans="1:59">
      <c r="A112" s="71" t="s">
        <v>375</v>
      </c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R112" s="72"/>
      <c r="AS112" s="72"/>
      <c r="AT112" s="72"/>
      <c r="AU112" s="72"/>
      <c r="AV112" s="72"/>
      <c r="AW112" s="72"/>
      <c r="AX112" s="72"/>
      <c r="AY112" s="72"/>
      <c r="AZ112" s="72"/>
      <c r="BA112" s="72"/>
      <c r="BB112" s="72"/>
      <c r="BC112" s="72"/>
      <c r="BD112" s="72"/>
      <c r="BE112" s="72"/>
      <c r="BF112" s="72"/>
      <c r="BG112" s="72"/>
    </row>
    <row r="113" spans="1:59">
      <c r="A113" s="71" t="s">
        <v>376</v>
      </c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  <c r="AN113" s="72"/>
      <c r="AO113" s="72"/>
      <c r="AR113" s="72"/>
      <c r="AS113" s="72"/>
      <c r="AT113" s="72"/>
      <c r="AU113" s="72"/>
      <c r="AV113" s="72"/>
      <c r="AW113" s="72"/>
      <c r="AX113" s="72"/>
      <c r="AY113" s="72"/>
      <c r="AZ113" s="72"/>
      <c r="BA113" s="72"/>
      <c r="BB113" s="72"/>
      <c r="BC113" s="72"/>
      <c r="BD113" s="72"/>
      <c r="BE113" s="72"/>
      <c r="BF113" s="72"/>
      <c r="BG113" s="72"/>
    </row>
    <row r="114" spans="1:59">
      <c r="A114" s="71" t="s">
        <v>377</v>
      </c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  <c r="AN114" s="72"/>
      <c r="AO114" s="72"/>
      <c r="AR114" s="72"/>
      <c r="AS114" s="72"/>
      <c r="AT114" s="72"/>
      <c r="AU114" s="72"/>
      <c r="AV114" s="72"/>
      <c r="AW114" s="72"/>
      <c r="AX114" s="72"/>
      <c r="AY114" s="72"/>
      <c r="AZ114" s="72"/>
      <c r="BA114" s="72"/>
      <c r="BB114" s="72"/>
      <c r="BC114" s="72"/>
      <c r="BD114" s="72"/>
      <c r="BE114" s="72"/>
      <c r="BF114" s="72"/>
      <c r="BG114" s="72"/>
    </row>
    <row r="115" spans="1:59">
      <c r="A115" s="71" t="s">
        <v>378</v>
      </c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R115" s="72"/>
      <c r="AS115" s="72"/>
      <c r="AT115" s="72"/>
      <c r="AU115" s="72"/>
      <c r="AV115" s="72"/>
      <c r="AW115" s="72"/>
      <c r="AX115" s="72"/>
      <c r="AY115" s="72"/>
      <c r="AZ115" s="72"/>
      <c r="BA115" s="72"/>
      <c r="BB115" s="72"/>
      <c r="BC115" s="72"/>
      <c r="BD115" s="72"/>
      <c r="BE115" s="72"/>
      <c r="BF115" s="72"/>
      <c r="BG115" s="72"/>
    </row>
    <row r="116" spans="1:59">
      <c r="A116" s="71" t="s">
        <v>379</v>
      </c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R116" s="72"/>
      <c r="AS116" s="72"/>
      <c r="AT116" s="72"/>
      <c r="AU116" s="72"/>
      <c r="AV116" s="72"/>
      <c r="AW116" s="72"/>
      <c r="AX116" s="72"/>
      <c r="AY116" s="72"/>
      <c r="AZ116" s="72"/>
      <c r="BA116" s="72"/>
      <c r="BB116" s="72"/>
      <c r="BC116" s="72"/>
      <c r="BD116" s="72"/>
      <c r="BE116" s="72"/>
      <c r="BF116" s="72"/>
      <c r="BG116" s="72"/>
    </row>
    <row r="117" spans="1:59">
      <c r="A117" s="71" t="s">
        <v>380</v>
      </c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  <c r="AN117" s="72"/>
      <c r="AO117" s="72"/>
      <c r="AR117" s="72"/>
      <c r="AS117" s="72"/>
      <c r="AT117" s="72"/>
      <c r="AU117" s="72"/>
      <c r="AV117" s="72"/>
      <c r="AW117" s="72"/>
      <c r="AX117" s="72"/>
      <c r="AY117" s="72"/>
      <c r="AZ117" s="72"/>
      <c r="BA117" s="72"/>
      <c r="BB117" s="72"/>
      <c r="BC117" s="72"/>
      <c r="BD117" s="72"/>
      <c r="BE117" s="72"/>
      <c r="BF117" s="72"/>
      <c r="BG117" s="72"/>
    </row>
    <row r="118" spans="1:59">
      <c r="A118" s="71" t="s">
        <v>381</v>
      </c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  <c r="AO118" s="72"/>
      <c r="AR118" s="72"/>
      <c r="AS118" s="72"/>
      <c r="AT118" s="72"/>
      <c r="AU118" s="72"/>
      <c r="AV118" s="72"/>
      <c r="AW118" s="72"/>
      <c r="AX118" s="72"/>
      <c r="AY118" s="72"/>
      <c r="AZ118" s="72"/>
      <c r="BA118" s="72"/>
      <c r="BB118" s="72"/>
      <c r="BC118" s="72"/>
      <c r="BD118" s="72"/>
      <c r="BE118" s="72"/>
      <c r="BF118" s="72"/>
      <c r="BG118" s="72"/>
    </row>
    <row r="119" spans="1:59">
      <c r="A119" s="71" t="s">
        <v>382</v>
      </c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72"/>
      <c r="BB119" s="72"/>
      <c r="BC119" s="72"/>
      <c r="BD119" s="72"/>
      <c r="BE119" s="72"/>
      <c r="BF119" s="72"/>
      <c r="BG119" s="72"/>
    </row>
    <row r="120" spans="1:59">
      <c r="A120" s="71" t="s">
        <v>383</v>
      </c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2"/>
      <c r="AR120" s="72"/>
      <c r="AS120" s="72"/>
      <c r="AT120" s="72"/>
      <c r="AU120" s="72"/>
      <c r="AV120" s="72"/>
      <c r="AW120" s="72"/>
      <c r="AX120" s="72"/>
      <c r="AY120" s="72"/>
      <c r="AZ120" s="72"/>
      <c r="BA120" s="72"/>
      <c r="BB120" s="72"/>
      <c r="BC120" s="72"/>
      <c r="BD120" s="72"/>
      <c r="BE120" s="72"/>
      <c r="BF120" s="72"/>
      <c r="BG120" s="72"/>
    </row>
    <row r="121" spans="1:59">
      <c r="A121" s="71" t="s">
        <v>384</v>
      </c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R121" s="72"/>
      <c r="AS121" s="72"/>
      <c r="AT121" s="72"/>
      <c r="AU121" s="72"/>
      <c r="AV121" s="72"/>
      <c r="AW121" s="72"/>
      <c r="AX121" s="72"/>
      <c r="AY121" s="72"/>
      <c r="AZ121" s="72"/>
      <c r="BA121" s="72"/>
      <c r="BB121" s="72"/>
      <c r="BC121" s="72"/>
      <c r="BD121" s="72"/>
      <c r="BE121" s="72"/>
      <c r="BF121" s="72"/>
      <c r="BG121" s="72"/>
    </row>
    <row r="122" spans="1:59">
      <c r="A122" s="71" t="s">
        <v>385</v>
      </c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R122" s="72"/>
      <c r="AS122" s="72"/>
      <c r="AT122" s="72"/>
      <c r="AU122" s="72"/>
      <c r="AV122" s="72"/>
      <c r="AW122" s="72"/>
      <c r="AX122" s="72"/>
      <c r="AY122" s="72"/>
      <c r="AZ122" s="72"/>
      <c r="BA122" s="72"/>
      <c r="BB122" s="72"/>
      <c r="BC122" s="72"/>
      <c r="BD122" s="72"/>
      <c r="BE122" s="72"/>
      <c r="BF122" s="72"/>
      <c r="BG122" s="72"/>
    </row>
    <row r="123" spans="1:59">
      <c r="A123" s="71" t="s">
        <v>386</v>
      </c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</row>
    <row r="124" spans="1:59">
      <c r="A124" s="71" t="s">
        <v>387</v>
      </c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  <c r="AN124" s="72"/>
      <c r="AO124" s="72"/>
      <c r="AR124" s="72"/>
      <c r="AS124" s="72"/>
      <c r="AT124" s="72"/>
      <c r="AU124" s="72"/>
      <c r="AV124" s="72"/>
      <c r="AW124" s="72"/>
      <c r="AX124" s="72"/>
      <c r="AY124" s="72"/>
      <c r="AZ124" s="72"/>
      <c r="BA124" s="72"/>
      <c r="BB124" s="72"/>
      <c r="BC124" s="72"/>
      <c r="BD124" s="72"/>
      <c r="BE124" s="72"/>
      <c r="BF124" s="72"/>
      <c r="BG124" s="72"/>
    </row>
    <row r="125" spans="1:59">
      <c r="A125" s="71" t="s">
        <v>388</v>
      </c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  <c r="BE125" s="72"/>
      <c r="BF125" s="72"/>
      <c r="BG125" s="72"/>
    </row>
    <row r="126" spans="1:59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72"/>
      <c r="BB126" s="72"/>
      <c r="BC126" s="72"/>
      <c r="BD126" s="72"/>
      <c r="BE126" s="72"/>
      <c r="BF126" s="72"/>
      <c r="BG126" s="72"/>
    </row>
    <row r="127" spans="1:59">
      <c r="A127" s="71" t="s">
        <v>389</v>
      </c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</row>
    <row r="128" spans="1:59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R128" s="72"/>
      <c r="AS128" s="72"/>
      <c r="AT128" s="72"/>
      <c r="AU128" s="72"/>
      <c r="AV128" s="72"/>
      <c r="AW128" s="72"/>
      <c r="AX128" s="72"/>
      <c r="AY128" s="72"/>
      <c r="AZ128" s="72"/>
      <c r="BA128" s="72"/>
      <c r="BB128" s="72"/>
      <c r="BC128" s="72"/>
      <c r="BD128" s="72"/>
      <c r="BE128" s="72"/>
      <c r="BF128" s="72"/>
      <c r="BG128" s="72"/>
    </row>
    <row r="129" spans="1:84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</row>
    <row r="130" spans="1:84">
      <c r="A130" s="71" t="s">
        <v>390</v>
      </c>
      <c r="B130" s="72"/>
      <c r="C130" s="72"/>
      <c r="D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</row>
    <row r="131" spans="1:84">
      <c r="A131" s="72"/>
      <c r="B131" s="72"/>
      <c r="C131" s="72"/>
      <c r="D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</row>
    <row r="132" spans="1:84">
      <c r="A132" s="71" t="s">
        <v>391</v>
      </c>
      <c r="B132" s="72">
        <f>$D$4</f>
        <v>3</v>
      </c>
      <c r="C132" s="72"/>
      <c r="D132" s="80"/>
      <c r="E132" s="80"/>
      <c r="F132" s="80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</row>
    <row r="133" spans="1:84">
      <c r="A133" s="72"/>
      <c r="B133" s="72"/>
      <c r="C133" s="72">
        <v>1</v>
      </c>
      <c r="D133" s="72">
        <v>2</v>
      </c>
      <c r="E133" s="72">
        <v>3</v>
      </c>
      <c r="F133" s="72">
        <v>4</v>
      </c>
      <c r="G133" s="72">
        <v>5</v>
      </c>
      <c r="H133" s="72">
        <v>6</v>
      </c>
      <c r="I133" s="72">
        <v>7</v>
      </c>
      <c r="J133" s="72">
        <v>8</v>
      </c>
      <c r="K133" s="72">
        <v>9</v>
      </c>
      <c r="L133" s="72">
        <v>10</v>
      </c>
      <c r="M133" s="72">
        <v>11</v>
      </c>
      <c r="N133" s="72">
        <v>12</v>
      </c>
      <c r="O133" s="72">
        <v>13</v>
      </c>
      <c r="P133" s="72">
        <v>14</v>
      </c>
      <c r="Q133" s="72">
        <v>15</v>
      </c>
      <c r="R133" s="72">
        <v>16</v>
      </c>
      <c r="S133" s="72">
        <v>17</v>
      </c>
      <c r="T133" s="72">
        <v>18</v>
      </c>
      <c r="U133" s="72">
        <v>19</v>
      </c>
      <c r="V133" s="72">
        <v>20</v>
      </c>
      <c r="W133" s="72">
        <v>21</v>
      </c>
      <c r="X133" s="72">
        <v>22</v>
      </c>
      <c r="Y133" s="72">
        <v>23</v>
      </c>
      <c r="Z133" s="72">
        <v>24</v>
      </c>
      <c r="AA133" s="72">
        <v>25</v>
      </c>
      <c r="AB133" s="72">
        <v>26</v>
      </c>
      <c r="AC133" s="72">
        <v>27</v>
      </c>
      <c r="AD133" s="72">
        <v>28</v>
      </c>
      <c r="AE133" s="72">
        <v>29</v>
      </c>
      <c r="AF133" s="72">
        <v>30</v>
      </c>
      <c r="AG133" s="72">
        <v>31</v>
      </c>
      <c r="AH133" s="72">
        <v>32</v>
      </c>
      <c r="AI133" s="72">
        <v>33</v>
      </c>
      <c r="AJ133" s="72">
        <v>34</v>
      </c>
      <c r="AK133" s="72">
        <v>35</v>
      </c>
      <c r="AL133" s="72">
        <v>36</v>
      </c>
      <c r="AM133" s="72">
        <v>37</v>
      </c>
      <c r="AN133" s="72">
        <v>38</v>
      </c>
      <c r="AO133" s="72">
        <v>39</v>
      </c>
      <c r="AP133" s="72">
        <v>40</v>
      </c>
      <c r="AQ133" s="72">
        <v>41</v>
      </c>
      <c r="AR133" s="72">
        <v>42</v>
      </c>
      <c r="AS133" s="72">
        <v>43</v>
      </c>
      <c r="AT133" s="72">
        <v>44</v>
      </c>
      <c r="AU133" s="72">
        <v>45</v>
      </c>
      <c r="AV133" s="72">
        <v>46</v>
      </c>
      <c r="AW133" s="72">
        <v>47</v>
      </c>
      <c r="AX133" s="72">
        <v>48</v>
      </c>
      <c r="AY133" s="72">
        <v>49</v>
      </c>
      <c r="AZ133" s="72">
        <v>50</v>
      </c>
      <c r="BA133" s="72">
        <v>51</v>
      </c>
      <c r="BB133" s="72">
        <v>52</v>
      </c>
      <c r="BC133" s="72">
        <v>53</v>
      </c>
      <c r="BD133" s="72">
        <v>54</v>
      </c>
      <c r="BE133" s="72">
        <v>55</v>
      </c>
      <c r="BF133" s="72">
        <v>56</v>
      </c>
      <c r="BG133" s="72">
        <v>57</v>
      </c>
      <c r="BH133" s="72">
        <v>58</v>
      </c>
      <c r="BI133" s="72">
        <v>59</v>
      </c>
      <c r="BJ133" s="72">
        <v>60</v>
      </c>
      <c r="BK133" s="72">
        <v>61</v>
      </c>
      <c r="BL133" s="72">
        <v>62</v>
      </c>
      <c r="BM133" s="72">
        <v>63</v>
      </c>
      <c r="BN133" s="72">
        <v>64</v>
      </c>
      <c r="BO133" s="72">
        <v>65</v>
      </c>
      <c r="BP133" s="72">
        <v>66</v>
      </c>
      <c r="BQ133" s="72">
        <v>67</v>
      </c>
      <c r="BR133" s="72">
        <v>68</v>
      </c>
      <c r="BS133" s="72">
        <v>69</v>
      </c>
      <c r="BT133" s="72">
        <v>70</v>
      </c>
      <c r="BU133" s="72">
        <v>71</v>
      </c>
      <c r="BV133" s="72">
        <v>72</v>
      </c>
      <c r="BW133" s="72">
        <v>73</v>
      </c>
      <c r="BX133" s="72">
        <v>74</v>
      </c>
      <c r="BY133" s="72">
        <v>75</v>
      </c>
      <c r="BZ133" s="72">
        <v>76</v>
      </c>
      <c r="CA133" s="76" t="s">
        <v>128</v>
      </c>
    </row>
    <row r="134" spans="1:84">
      <c r="A134" s="72"/>
      <c r="B134" s="72"/>
      <c r="C134" s="135" t="s">
        <v>246</v>
      </c>
      <c r="D134" s="135" t="s">
        <v>246</v>
      </c>
      <c r="E134" s="135" t="s">
        <v>246</v>
      </c>
      <c r="F134" s="135" t="s">
        <v>246</v>
      </c>
      <c r="G134" s="135" t="s">
        <v>246</v>
      </c>
      <c r="H134" s="135" t="s">
        <v>246</v>
      </c>
      <c r="I134" s="135" t="s">
        <v>246</v>
      </c>
      <c r="J134" s="135" t="s">
        <v>246</v>
      </c>
      <c r="K134" s="135" t="s">
        <v>246</v>
      </c>
      <c r="L134" s="135" t="s">
        <v>246</v>
      </c>
      <c r="M134" s="135" t="s">
        <v>246</v>
      </c>
      <c r="N134" s="135" t="s">
        <v>246</v>
      </c>
      <c r="O134" s="135" t="s">
        <v>246</v>
      </c>
      <c r="P134" s="135" t="s">
        <v>246</v>
      </c>
      <c r="Q134" s="135" t="s">
        <v>246</v>
      </c>
      <c r="R134" s="135" t="s">
        <v>246</v>
      </c>
      <c r="S134" s="135" t="s">
        <v>246</v>
      </c>
      <c r="T134" s="135" t="s">
        <v>246</v>
      </c>
      <c r="U134" s="135" t="s">
        <v>246</v>
      </c>
      <c r="V134" s="135" t="s">
        <v>246</v>
      </c>
      <c r="W134" s="135" t="s">
        <v>246</v>
      </c>
      <c r="X134" s="135" t="s">
        <v>246</v>
      </c>
      <c r="Y134" s="135" t="s">
        <v>246</v>
      </c>
      <c r="Z134" s="135" t="s">
        <v>246</v>
      </c>
      <c r="AA134" s="135" t="s">
        <v>246</v>
      </c>
      <c r="AB134" s="135" t="s">
        <v>246</v>
      </c>
      <c r="AC134" s="135" t="s">
        <v>246</v>
      </c>
      <c r="AD134" s="135" t="s">
        <v>246</v>
      </c>
      <c r="AE134" s="135" t="s">
        <v>246</v>
      </c>
      <c r="AF134" s="135" t="s">
        <v>246</v>
      </c>
      <c r="AG134" s="135" t="s">
        <v>246</v>
      </c>
      <c r="AH134" s="135" t="s">
        <v>246</v>
      </c>
      <c r="AI134" s="135" t="s">
        <v>246</v>
      </c>
      <c r="AJ134" s="135" t="s">
        <v>246</v>
      </c>
      <c r="AK134" s="135" t="s">
        <v>246</v>
      </c>
      <c r="AL134" s="135" t="s">
        <v>246</v>
      </c>
      <c r="AM134" s="135" t="s">
        <v>246</v>
      </c>
      <c r="AN134" s="135" t="s">
        <v>246</v>
      </c>
      <c r="AO134" s="135" t="s">
        <v>246</v>
      </c>
      <c r="AP134" s="135" t="s">
        <v>246</v>
      </c>
      <c r="AQ134" s="135" t="s">
        <v>246</v>
      </c>
      <c r="AR134" s="135" t="s">
        <v>246</v>
      </c>
      <c r="AS134" s="135" t="s">
        <v>246</v>
      </c>
      <c r="AT134" s="135" t="s">
        <v>246</v>
      </c>
      <c r="AU134" s="135" t="s">
        <v>246</v>
      </c>
      <c r="AV134" s="135" t="s">
        <v>246</v>
      </c>
      <c r="AW134" s="135" t="s">
        <v>246</v>
      </c>
      <c r="AX134" s="135" t="s">
        <v>246</v>
      </c>
      <c r="AY134" s="135" t="s">
        <v>246</v>
      </c>
      <c r="AZ134" s="135" t="s">
        <v>246</v>
      </c>
      <c r="BA134" s="135" t="s">
        <v>246</v>
      </c>
      <c r="BB134" s="135" t="s">
        <v>246</v>
      </c>
      <c r="BC134" s="135" t="s">
        <v>246</v>
      </c>
      <c r="BD134" s="135" t="s">
        <v>246</v>
      </c>
      <c r="BE134" s="135" t="s">
        <v>246</v>
      </c>
      <c r="BF134" s="135" t="s">
        <v>246</v>
      </c>
      <c r="BG134" s="135" t="s">
        <v>246</v>
      </c>
      <c r="BH134" s="135" t="s">
        <v>246</v>
      </c>
      <c r="BI134" s="135" t="s">
        <v>246</v>
      </c>
      <c r="BJ134" s="135" t="s">
        <v>246</v>
      </c>
      <c r="BK134" s="135" t="s">
        <v>246</v>
      </c>
      <c r="BL134" s="135" t="s">
        <v>246</v>
      </c>
      <c r="BM134" s="135" t="s">
        <v>246</v>
      </c>
      <c r="BN134" s="135" t="s">
        <v>246</v>
      </c>
      <c r="BO134" s="135" t="s">
        <v>246</v>
      </c>
      <c r="BP134" s="135" t="s">
        <v>246</v>
      </c>
      <c r="BQ134" s="135" t="s">
        <v>246</v>
      </c>
      <c r="BR134" s="135" t="s">
        <v>246</v>
      </c>
      <c r="BS134" s="135" t="s">
        <v>246</v>
      </c>
      <c r="BT134" s="135" t="s">
        <v>246</v>
      </c>
      <c r="BU134" s="135" t="s">
        <v>246</v>
      </c>
      <c r="BV134" s="135" t="s">
        <v>246</v>
      </c>
      <c r="BW134" s="135" t="s">
        <v>246</v>
      </c>
      <c r="BX134" s="135" t="s">
        <v>246</v>
      </c>
      <c r="BY134" s="135" t="s">
        <v>246</v>
      </c>
      <c r="BZ134" s="135" t="s">
        <v>246</v>
      </c>
      <c r="CA134" s="135" t="s">
        <v>246</v>
      </c>
    </row>
    <row r="135" spans="1:84">
      <c r="A135" s="71" t="s">
        <v>289</v>
      </c>
      <c r="B135" s="71" t="s">
        <v>392</v>
      </c>
      <c r="C135" s="72">
        <f>$B28</f>
        <v>22153992.330856051</v>
      </c>
      <c r="D135" s="72">
        <f>$B29</f>
        <v>0</v>
      </c>
      <c r="E135" s="142">
        <f>$B30</f>
        <v>0</v>
      </c>
      <c r="F135" s="142">
        <f>$B31</f>
        <v>0</v>
      </c>
      <c r="G135" s="142">
        <f>$B32</f>
        <v>0</v>
      </c>
      <c r="H135" s="142">
        <f>$B33</f>
        <v>0</v>
      </c>
      <c r="I135" s="72">
        <f>$B34</f>
        <v>0</v>
      </c>
      <c r="J135" s="142">
        <f>$B35</f>
        <v>0</v>
      </c>
      <c r="K135" s="142">
        <f>$B36</f>
        <v>0</v>
      </c>
      <c r="L135" s="142">
        <f>$B37</f>
        <v>0</v>
      </c>
      <c r="M135" s="142">
        <f>$B38</f>
        <v>0</v>
      </c>
      <c r="N135" s="142">
        <f>$B39</f>
        <v>0</v>
      </c>
      <c r="O135" s="142">
        <f>$B40</f>
        <v>0</v>
      </c>
      <c r="P135" s="142">
        <f>$B41</f>
        <v>0</v>
      </c>
      <c r="Q135" s="142">
        <f>$B42</f>
        <v>0</v>
      </c>
      <c r="R135" s="142">
        <f>$B43</f>
        <v>0</v>
      </c>
      <c r="S135" s="142">
        <f>$B44</f>
        <v>0</v>
      </c>
      <c r="T135" s="142">
        <f>$B45</f>
        <v>0</v>
      </c>
      <c r="U135" s="142">
        <f>$B46</f>
        <v>0</v>
      </c>
      <c r="V135" s="142">
        <f>$B47</f>
        <v>0</v>
      </c>
      <c r="W135" s="142">
        <f>$B48</f>
        <v>0</v>
      </c>
      <c r="X135" s="142">
        <f>$B49</f>
        <v>0</v>
      </c>
      <c r="Y135" s="142">
        <f>$B50</f>
        <v>0</v>
      </c>
      <c r="Z135" s="142">
        <f>$B51</f>
        <v>0</v>
      </c>
      <c r="AA135" s="142">
        <f>$B52</f>
        <v>0</v>
      </c>
      <c r="AB135" s="142">
        <f>$B53</f>
        <v>0</v>
      </c>
      <c r="AC135" s="142">
        <f>$B54</f>
        <v>0</v>
      </c>
      <c r="AD135" s="142">
        <f>$B55</f>
        <v>0</v>
      </c>
      <c r="AE135" s="142">
        <f>$B56</f>
        <v>0</v>
      </c>
      <c r="AF135" s="142">
        <f>$B57</f>
        <v>0</v>
      </c>
      <c r="AG135" s="142">
        <f>$B58</f>
        <v>0</v>
      </c>
      <c r="AH135" s="142">
        <f>$B59</f>
        <v>0</v>
      </c>
      <c r="AI135" s="142">
        <f>$B60</f>
        <v>0</v>
      </c>
      <c r="AJ135" s="142">
        <f>$B61</f>
        <v>0</v>
      </c>
      <c r="AK135" s="142">
        <f>$B62</f>
        <v>0</v>
      </c>
      <c r="AL135" s="142">
        <f>$B63</f>
        <v>0</v>
      </c>
      <c r="AM135" s="142">
        <f>$B64</f>
        <v>0</v>
      </c>
      <c r="AN135" s="142">
        <f>$B65</f>
        <v>0</v>
      </c>
      <c r="AO135" s="142">
        <f>$B66</f>
        <v>0</v>
      </c>
      <c r="AP135" s="142">
        <f>$B67</f>
        <v>0</v>
      </c>
      <c r="AQ135" s="142">
        <f>$B68</f>
        <v>0</v>
      </c>
      <c r="AR135" s="72">
        <f>$B69</f>
        <v>0</v>
      </c>
      <c r="AS135" s="72">
        <f>$B70</f>
        <v>0</v>
      </c>
      <c r="AT135" s="72">
        <f>$B71</f>
        <v>0</v>
      </c>
      <c r="AU135" s="72">
        <f>$B72</f>
        <v>0</v>
      </c>
      <c r="AV135" s="72">
        <f>$B73</f>
        <v>0</v>
      </c>
      <c r="AW135" s="72">
        <f>$B74</f>
        <v>0</v>
      </c>
      <c r="AX135" s="72">
        <f>$B75</f>
        <v>0</v>
      </c>
      <c r="AY135" s="72">
        <f>$B76</f>
        <v>0</v>
      </c>
      <c r="AZ135" s="72">
        <f>$B77</f>
        <v>0</v>
      </c>
      <c r="BA135" s="72">
        <f>$B78</f>
        <v>0</v>
      </c>
      <c r="BB135" s="72">
        <f>$B79</f>
        <v>0</v>
      </c>
      <c r="BC135" s="72">
        <f>$B80</f>
        <v>0</v>
      </c>
      <c r="BD135" s="72">
        <f>$B81</f>
        <v>0</v>
      </c>
      <c r="BE135" s="72">
        <f>$B82</f>
        <v>0</v>
      </c>
      <c r="BF135" s="72">
        <f>$B83</f>
        <v>0</v>
      </c>
      <c r="BG135" s="72">
        <f>$B84</f>
        <v>0</v>
      </c>
      <c r="BH135" s="72">
        <f>$B85</f>
        <v>0</v>
      </c>
      <c r="BI135" s="72">
        <f>$B86</f>
        <v>0</v>
      </c>
      <c r="BJ135" s="72">
        <f>$B87</f>
        <v>0</v>
      </c>
      <c r="BK135" s="72">
        <f>$B88</f>
        <v>0</v>
      </c>
      <c r="BL135" s="72">
        <f>$B89</f>
        <v>0</v>
      </c>
      <c r="BM135" s="72">
        <f>$B90</f>
        <v>0</v>
      </c>
      <c r="BN135" s="72">
        <f>$B91</f>
        <v>0</v>
      </c>
      <c r="BO135" s="72">
        <f>$B92</f>
        <v>0</v>
      </c>
      <c r="BP135" s="72">
        <f>$B93</f>
        <v>0</v>
      </c>
      <c r="BQ135" s="72">
        <f>$B94</f>
        <v>0</v>
      </c>
      <c r="BR135" s="72">
        <f>$B95</f>
        <v>0</v>
      </c>
      <c r="BS135" s="72">
        <f>$B96</f>
        <v>0</v>
      </c>
      <c r="BT135" s="72">
        <f>$B97</f>
        <v>0</v>
      </c>
      <c r="BU135" s="72">
        <f>$B98</f>
        <v>0</v>
      </c>
      <c r="BV135" s="72">
        <f>$B99</f>
        <v>0</v>
      </c>
      <c r="BW135" s="72">
        <f>$B100</f>
        <v>0</v>
      </c>
      <c r="BX135" s="72">
        <f>$B101</f>
        <v>0</v>
      </c>
      <c r="BY135" s="72">
        <f>$B102</f>
        <v>0</v>
      </c>
      <c r="BZ135" s="72">
        <f>$B103</f>
        <v>0</v>
      </c>
      <c r="CA135" s="72">
        <f>SUM($C135:$BZ135)</f>
        <v>22153992.330856051</v>
      </c>
      <c r="CC135" s="71" t="s">
        <v>393</v>
      </c>
      <c r="CD135" s="71" t="s">
        <v>394</v>
      </c>
      <c r="CE135" s="71" t="s">
        <v>395</v>
      </c>
      <c r="CF135" s="71" t="s">
        <v>396</v>
      </c>
    </row>
    <row r="136" spans="1:84">
      <c r="A136" s="72"/>
      <c r="B136" s="72"/>
      <c r="C136" s="135" t="s">
        <v>246</v>
      </c>
      <c r="D136" s="135" t="s">
        <v>246</v>
      </c>
      <c r="E136" s="135" t="s">
        <v>246</v>
      </c>
      <c r="F136" s="135" t="s">
        <v>246</v>
      </c>
      <c r="G136" s="135" t="s">
        <v>246</v>
      </c>
      <c r="H136" s="135" t="s">
        <v>246</v>
      </c>
      <c r="I136" s="135" t="s">
        <v>246</v>
      </c>
      <c r="J136" s="135" t="s">
        <v>246</v>
      </c>
      <c r="K136" s="135" t="s">
        <v>246</v>
      </c>
      <c r="L136" s="135" t="s">
        <v>246</v>
      </c>
      <c r="M136" s="135" t="s">
        <v>246</v>
      </c>
      <c r="N136" s="135" t="s">
        <v>246</v>
      </c>
      <c r="O136" s="135" t="s">
        <v>246</v>
      </c>
      <c r="P136" s="135" t="s">
        <v>246</v>
      </c>
      <c r="Q136" s="135" t="s">
        <v>246</v>
      </c>
      <c r="R136" s="135" t="s">
        <v>246</v>
      </c>
      <c r="S136" s="135" t="s">
        <v>246</v>
      </c>
      <c r="T136" s="135" t="s">
        <v>246</v>
      </c>
      <c r="U136" s="135" t="s">
        <v>246</v>
      </c>
      <c r="V136" s="135" t="s">
        <v>246</v>
      </c>
      <c r="W136" s="135" t="s">
        <v>246</v>
      </c>
      <c r="X136" s="135" t="s">
        <v>246</v>
      </c>
      <c r="Y136" s="135" t="s">
        <v>246</v>
      </c>
      <c r="Z136" s="135" t="s">
        <v>246</v>
      </c>
      <c r="AA136" s="135" t="s">
        <v>246</v>
      </c>
      <c r="AB136" s="135" t="s">
        <v>246</v>
      </c>
      <c r="AC136" s="135" t="s">
        <v>246</v>
      </c>
      <c r="AD136" s="135" t="s">
        <v>246</v>
      </c>
      <c r="AE136" s="135" t="s">
        <v>246</v>
      </c>
      <c r="AF136" s="135" t="s">
        <v>246</v>
      </c>
      <c r="AG136" s="135" t="s">
        <v>246</v>
      </c>
      <c r="AH136" s="135" t="s">
        <v>246</v>
      </c>
      <c r="AI136" s="135" t="s">
        <v>246</v>
      </c>
      <c r="AJ136" s="135" t="s">
        <v>246</v>
      </c>
      <c r="AK136" s="135" t="s">
        <v>246</v>
      </c>
      <c r="AL136" s="135" t="s">
        <v>246</v>
      </c>
      <c r="AM136" s="135" t="s">
        <v>246</v>
      </c>
      <c r="AN136" s="135" t="s">
        <v>246</v>
      </c>
      <c r="AO136" s="135" t="s">
        <v>246</v>
      </c>
      <c r="AP136" s="135" t="s">
        <v>246</v>
      </c>
      <c r="AQ136" s="135" t="s">
        <v>246</v>
      </c>
      <c r="AR136" s="135" t="s">
        <v>246</v>
      </c>
      <c r="AS136" s="135" t="s">
        <v>246</v>
      </c>
      <c r="AT136" s="135" t="s">
        <v>246</v>
      </c>
      <c r="AU136" s="135" t="s">
        <v>246</v>
      </c>
      <c r="AV136" s="135" t="s">
        <v>246</v>
      </c>
      <c r="AW136" s="135" t="s">
        <v>246</v>
      </c>
      <c r="AX136" s="135" t="s">
        <v>246</v>
      </c>
      <c r="AY136" s="135" t="s">
        <v>246</v>
      </c>
      <c r="AZ136" s="135" t="s">
        <v>246</v>
      </c>
      <c r="BA136" s="135" t="s">
        <v>246</v>
      </c>
      <c r="BB136" s="135" t="s">
        <v>246</v>
      </c>
      <c r="BC136" s="135" t="s">
        <v>246</v>
      </c>
      <c r="BD136" s="135" t="s">
        <v>246</v>
      </c>
      <c r="BE136" s="135" t="s">
        <v>246</v>
      </c>
      <c r="BF136" s="135" t="s">
        <v>246</v>
      </c>
      <c r="BG136" s="135" t="s">
        <v>246</v>
      </c>
      <c r="BH136" s="135" t="s">
        <v>246</v>
      </c>
      <c r="BI136" s="135" t="s">
        <v>246</v>
      </c>
      <c r="BJ136" s="135" t="s">
        <v>246</v>
      </c>
      <c r="BK136" s="135" t="s">
        <v>246</v>
      </c>
      <c r="BL136" s="135" t="s">
        <v>246</v>
      </c>
      <c r="BM136" s="135" t="s">
        <v>246</v>
      </c>
      <c r="BN136" s="135" t="s">
        <v>246</v>
      </c>
      <c r="BO136" s="135" t="s">
        <v>246</v>
      </c>
      <c r="BP136" s="135" t="s">
        <v>246</v>
      </c>
      <c r="BQ136" s="135" t="s">
        <v>246</v>
      </c>
      <c r="BR136" s="135" t="s">
        <v>246</v>
      </c>
      <c r="BS136" s="135" t="s">
        <v>246</v>
      </c>
      <c r="BT136" s="135" t="s">
        <v>246</v>
      </c>
      <c r="BU136" s="135" t="s">
        <v>246</v>
      </c>
      <c r="BV136" s="135" t="s">
        <v>246</v>
      </c>
      <c r="BW136" s="135" t="s">
        <v>246</v>
      </c>
      <c r="BX136" s="135" t="s">
        <v>246</v>
      </c>
      <c r="BY136" s="135" t="s">
        <v>246</v>
      </c>
      <c r="BZ136" s="135" t="s">
        <v>246</v>
      </c>
      <c r="CA136" s="135" t="s">
        <v>246</v>
      </c>
      <c r="CC136" s="72"/>
      <c r="CD136" s="72"/>
      <c r="CE136" s="72"/>
      <c r="CF136" s="72"/>
    </row>
    <row r="137" spans="1:84">
      <c r="A137" s="143">
        <f>IF($B$132=1,CC137,IF($B$132=2,CD137,IF($B$132=3,CE137,IF($B$132=4,CF137,#VALUE!))))</f>
        <v>0.14285999999999999</v>
      </c>
      <c r="B137" s="72">
        <f>+B136+1</f>
        <v>1</v>
      </c>
      <c r="C137" s="144">
        <f>C$135*$A137</f>
        <v>3164919.3443860952</v>
      </c>
      <c r="E137" s="80"/>
      <c r="F137" s="80"/>
      <c r="G137" s="80"/>
      <c r="H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S137" s="72"/>
      <c r="AT137" s="72"/>
      <c r="AU137" s="72"/>
      <c r="AV137" s="72"/>
      <c r="AW137" s="72"/>
      <c r="AX137" s="72"/>
      <c r="AY137" s="72"/>
      <c r="AZ137" s="72"/>
      <c r="BA137" s="72"/>
      <c r="CA137" s="72">
        <f t="shared" ref="CA137:CA200" si="62">SUM($C137:$BZ137)</f>
        <v>3164919.3443860952</v>
      </c>
      <c r="CC137" s="145">
        <v>1.5869999999999999E-2</v>
      </c>
      <c r="CD137" s="145">
        <v>3.7499999999999999E-2</v>
      </c>
      <c r="CE137" s="145">
        <v>0.14285999999999999</v>
      </c>
      <c r="CF137" s="145">
        <v>0.2</v>
      </c>
    </row>
    <row r="138" spans="1:84">
      <c r="A138" s="143">
        <f t="shared" ref="A138:A201" si="63">IF($B$132=1,CC138,IF($B$132=2,CD138,IF($B$132=3,CE138,IF($B$132=4,CF138,#VALUE!))))</f>
        <v>0.24490000000000001</v>
      </c>
      <c r="B138" s="72">
        <f t="shared" ref="B138:B201" si="64">+B137+1</f>
        <v>2</v>
      </c>
      <c r="C138" s="144">
        <f t="shared" ref="C138:C201" si="65">C$135*$A138</f>
        <v>5425512.7218266474</v>
      </c>
      <c r="D138" s="76">
        <f>D$135*$A137</f>
        <v>0</v>
      </c>
      <c r="E138" s="80"/>
      <c r="F138" s="80"/>
      <c r="G138" s="80"/>
      <c r="H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S138" s="72"/>
      <c r="AT138" s="72"/>
      <c r="AU138" s="72"/>
      <c r="AV138" s="72"/>
      <c r="AW138" s="72"/>
      <c r="AX138" s="72"/>
      <c r="AY138" s="72"/>
      <c r="AZ138" s="72"/>
      <c r="BA138" s="72"/>
      <c r="CA138" s="72">
        <f t="shared" si="62"/>
        <v>5425512.7218266474</v>
      </c>
      <c r="CC138" s="145">
        <v>3.175E-2</v>
      </c>
      <c r="CD138" s="145">
        <v>7.2190000000000004E-2</v>
      </c>
      <c r="CE138" s="145">
        <v>0.24490000000000001</v>
      </c>
      <c r="CF138" s="145">
        <v>0.32</v>
      </c>
    </row>
    <row r="139" spans="1:84">
      <c r="A139" s="143">
        <f t="shared" si="63"/>
        <v>0.17493</v>
      </c>
      <c r="B139" s="72">
        <f t="shared" si="64"/>
        <v>3</v>
      </c>
      <c r="C139" s="144">
        <f t="shared" si="65"/>
        <v>3875397.8784366492</v>
      </c>
      <c r="D139" s="76">
        <f t="shared" ref="D139:D202" si="66">D$135*$A138</f>
        <v>0</v>
      </c>
      <c r="E139" s="80">
        <f>E$135*$A137</f>
        <v>0</v>
      </c>
      <c r="F139" s="80"/>
      <c r="G139" s="80"/>
      <c r="H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S139" s="72"/>
      <c r="AT139" s="72"/>
      <c r="AU139" s="72"/>
      <c r="AV139" s="72"/>
      <c r="AW139" s="72"/>
      <c r="AX139" s="72"/>
      <c r="AY139" s="72"/>
      <c r="AZ139" s="72"/>
      <c r="BA139" s="72"/>
      <c r="CA139" s="72">
        <f t="shared" si="62"/>
        <v>3875397.8784366492</v>
      </c>
      <c r="CC139" s="145">
        <v>3.175E-2</v>
      </c>
      <c r="CD139" s="145">
        <v>6.6780000000000006E-2</v>
      </c>
      <c r="CE139" s="145">
        <v>0.17493</v>
      </c>
      <c r="CF139" s="145">
        <v>0.192</v>
      </c>
    </row>
    <row r="140" spans="1:84">
      <c r="A140" s="143">
        <f t="shared" si="63"/>
        <v>0.12495000000000001</v>
      </c>
      <c r="B140" s="72">
        <f t="shared" si="64"/>
        <v>4</v>
      </c>
      <c r="C140" s="144">
        <f t="shared" si="65"/>
        <v>2768141.3417404639</v>
      </c>
      <c r="D140" s="76">
        <f t="shared" si="66"/>
        <v>0</v>
      </c>
      <c r="E140" s="80">
        <f t="shared" ref="E140:E203" si="67">E$135*$A138</f>
        <v>0</v>
      </c>
      <c r="F140" s="80">
        <f>F$135*$A137</f>
        <v>0</v>
      </c>
      <c r="G140" s="80"/>
      <c r="H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S140" s="72"/>
      <c r="AT140" s="72"/>
      <c r="AU140" s="72"/>
      <c r="AV140" s="72"/>
      <c r="AW140" s="72"/>
      <c r="AX140" s="72"/>
      <c r="AY140" s="72"/>
      <c r="AZ140" s="72"/>
      <c r="BA140" s="72"/>
      <c r="CA140" s="72">
        <f t="shared" si="62"/>
        <v>2768141.3417404639</v>
      </c>
      <c r="CC140" s="145">
        <v>3.175E-2</v>
      </c>
      <c r="CD140" s="145">
        <v>6.1780000000000002E-2</v>
      </c>
      <c r="CE140" s="145">
        <v>0.12495000000000001</v>
      </c>
      <c r="CF140" s="145">
        <v>0.1152</v>
      </c>
    </row>
    <row r="141" spans="1:84">
      <c r="A141" s="143">
        <f t="shared" si="63"/>
        <v>8.9249999999999996E-2</v>
      </c>
      <c r="B141" s="72">
        <f t="shared" si="64"/>
        <v>5</v>
      </c>
      <c r="C141" s="144">
        <f t="shared" si="65"/>
        <v>1977243.8155289025</v>
      </c>
      <c r="D141" s="76">
        <f t="shared" si="66"/>
        <v>0</v>
      </c>
      <c r="E141" s="80">
        <f t="shared" si="67"/>
        <v>0</v>
      </c>
      <c r="F141" s="80">
        <f t="shared" ref="F141:F204" si="68">F$135*$A138</f>
        <v>0</v>
      </c>
      <c r="G141" s="80">
        <f>G$135*$A137</f>
        <v>0</v>
      </c>
      <c r="H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S141" s="72"/>
      <c r="AT141" s="72"/>
      <c r="AU141" s="72"/>
      <c r="AV141" s="72"/>
      <c r="AW141" s="72"/>
      <c r="AX141" s="72"/>
      <c r="AY141" s="72"/>
      <c r="AZ141" s="72"/>
      <c r="BA141" s="72"/>
      <c r="CA141" s="72">
        <f t="shared" si="62"/>
        <v>1977243.8155289025</v>
      </c>
      <c r="CC141" s="145">
        <v>3.175E-2</v>
      </c>
      <c r="CD141" s="145">
        <v>5.7149999999999999E-2</v>
      </c>
      <c r="CE141" s="145">
        <v>8.9249999999999996E-2</v>
      </c>
      <c r="CF141" s="145">
        <v>0.1152</v>
      </c>
    </row>
    <row r="142" spans="1:84">
      <c r="A142" s="143">
        <f t="shared" si="63"/>
        <v>8.9249999999999996E-2</v>
      </c>
      <c r="B142" s="72">
        <f t="shared" si="64"/>
        <v>6</v>
      </c>
      <c r="C142" s="144">
        <f t="shared" si="65"/>
        <v>1977243.8155289025</v>
      </c>
      <c r="D142" s="76">
        <f t="shared" si="66"/>
        <v>0</v>
      </c>
      <c r="E142" s="80">
        <f t="shared" si="67"/>
        <v>0</v>
      </c>
      <c r="F142" s="80">
        <f t="shared" si="68"/>
        <v>0</v>
      </c>
      <c r="G142" s="80">
        <f t="shared" ref="G142:G205" si="69">G$135*$A138</f>
        <v>0</v>
      </c>
      <c r="H142" s="80">
        <f>H$135*$A137</f>
        <v>0</v>
      </c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S142" s="72"/>
      <c r="AT142" s="72"/>
      <c r="AU142" s="72"/>
      <c r="AV142" s="72"/>
      <c r="AW142" s="72"/>
      <c r="AX142" s="72"/>
      <c r="AY142" s="72"/>
      <c r="AZ142" s="72"/>
      <c r="BA142" s="72"/>
      <c r="CA142" s="72">
        <f t="shared" si="62"/>
        <v>1977243.8155289025</v>
      </c>
      <c r="CC142" s="145">
        <v>3.175E-2</v>
      </c>
      <c r="CD142" s="145">
        <v>5.2859999999999997E-2</v>
      </c>
      <c r="CE142" s="145">
        <v>8.9249999999999996E-2</v>
      </c>
      <c r="CF142" s="145">
        <v>5.7599999999999998E-2</v>
      </c>
    </row>
    <row r="143" spans="1:84">
      <c r="A143" s="143">
        <f t="shared" si="63"/>
        <v>8.9249999999999996E-2</v>
      </c>
      <c r="B143" s="72">
        <f t="shared" si="64"/>
        <v>7</v>
      </c>
      <c r="C143" s="144">
        <f t="shared" si="65"/>
        <v>1977243.8155289025</v>
      </c>
      <c r="D143" s="76">
        <f t="shared" si="66"/>
        <v>0</v>
      </c>
      <c r="E143" s="80">
        <f t="shared" si="67"/>
        <v>0</v>
      </c>
      <c r="F143" s="80">
        <f t="shared" si="68"/>
        <v>0</v>
      </c>
      <c r="G143" s="80">
        <f t="shared" si="69"/>
        <v>0</v>
      </c>
      <c r="H143" s="80">
        <f t="shared" ref="H143:H206" si="70">H$135*$A138</f>
        <v>0</v>
      </c>
      <c r="I143" s="76">
        <f>I$135*$A137</f>
        <v>0</v>
      </c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S143" s="72"/>
      <c r="AT143" s="72"/>
      <c r="AU143" s="72"/>
      <c r="AV143" s="72"/>
      <c r="AW143" s="72"/>
      <c r="AX143" s="72"/>
      <c r="AY143" s="72"/>
      <c r="AZ143" s="72"/>
      <c r="BA143" s="72"/>
      <c r="CA143" s="72">
        <f t="shared" si="62"/>
        <v>1977243.8155289025</v>
      </c>
      <c r="CC143" s="145">
        <v>3.175E-2</v>
      </c>
      <c r="CD143" s="145">
        <v>4.8899999999999999E-2</v>
      </c>
      <c r="CE143" s="145">
        <v>8.9249999999999996E-2</v>
      </c>
      <c r="CF143" s="145">
        <v>0</v>
      </c>
    </row>
    <row r="144" spans="1:84">
      <c r="A144" s="143">
        <f t="shared" si="63"/>
        <v>4.4609999999999997E-2</v>
      </c>
      <c r="B144" s="72">
        <f t="shared" si="64"/>
        <v>8</v>
      </c>
      <c r="C144" s="144">
        <f t="shared" si="65"/>
        <v>988289.59787948837</v>
      </c>
      <c r="D144" s="76">
        <f t="shared" si="66"/>
        <v>0</v>
      </c>
      <c r="E144" s="80">
        <f t="shared" si="67"/>
        <v>0</v>
      </c>
      <c r="F144" s="80">
        <f t="shared" si="68"/>
        <v>0</v>
      </c>
      <c r="G144" s="80">
        <f t="shared" si="69"/>
        <v>0</v>
      </c>
      <c r="H144" s="80">
        <f t="shared" si="70"/>
        <v>0</v>
      </c>
      <c r="I144" s="76">
        <f t="shared" ref="I144:I207" si="71">I$135*$A138</f>
        <v>0</v>
      </c>
      <c r="J144" s="80">
        <f>J$135*$A137</f>
        <v>0</v>
      </c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S144" s="72"/>
      <c r="AT144" s="72"/>
      <c r="AU144" s="72"/>
      <c r="AV144" s="72"/>
      <c r="AW144" s="72"/>
      <c r="AX144" s="72"/>
      <c r="AY144" s="72"/>
      <c r="AZ144" s="72"/>
      <c r="BA144" s="72"/>
      <c r="CA144" s="72">
        <f t="shared" si="62"/>
        <v>988289.59787948837</v>
      </c>
      <c r="CC144" s="145">
        <v>3.175E-2</v>
      </c>
      <c r="CD144" s="145">
        <v>4.5229999999999999E-2</v>
      </c>
      <c r="CE144" s="145">
        <v>4.4609999999999997E-2</v>
      </c>
      <c r="CF144" s="145">
        <v>0</v>
      </c>
    </row>
    <row r="145" spans="1:84">
      <c r="A145" s="143">
        <f t="shared" si="63"/>
        <v>0</v>
      </c>
      <c r="B145" s="72">
        <f t="shared" si="64"/>
        <v>9</v>
      </c>
      <c r="C145" s="144">
        <f t="shared" si="65"/>
        <v>0</v>
      </c>
      <c r="D145" s="76">
        <f t="shared" si="66"/>
        <v>0</v>
      </c>
      <c r="E145" s="80">
        <f t="shared" si="67"/>
        <v>0</v>
      </c>
      <c r="F145" s="80">
        <f t="shared" si="68"/>
        <v>0</v>
      </c>
      <c r="G145" s="80">
        <f t="shared" si="69"/>
        <v>0</v>
      </c>
      <c r="H145" s="80">
        <f t="shared" si="70"/>
        <v>0</v>
      </c>
      <c r="I145" s="76">
        <f t="shared" si="71"/>
        <v>0</v>
      </c>
      <c r="J145" s="80">
        <f t="shared" ref="J145:J208" si="72">J$135*$A138</f>
        <v>0</v>
      </c>
      <c r="K145" s="80">
        <f>K$135*$A137</f>
        <v>0</v>
      </c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S145" s="72"/>
      <c r="AT145" s="72"/>
      <c r="AU145" s="72"/>
      <c r="AV145" s="72"/>
      <c r="AW145" s="72"/>
      <c r="AX145" s="72"/>
      <c r="AY145" s="72"/>
      <c r="AZ145" s="72"/>
      <c r="BA145" s="72"/>
      <c r="CA145" s="72">
        <f t="shared" si="62"/>
        <v>0</v>
      </c>
      <c r="CC145" s="145">
        <v>3.175E-2</v>
      </c>
      <c r="CD145" s="145">
        <v>4.4609999999999997E-2</v>
      </c>
      <c r="CE145" s="145">
        <v>0</v>
      </c>
      <c r="CF145" s="145">
        <v>0</v>
      </c>
    </row>
    <row r="146" spans="1:84">
      <c r="A146" s="143">
        <f t="shared" si="63"/>
        <v>0</v>
      </c>
      <c r="B146" s="72">
        <f t="shared" si="64"/>
        <v>10</v>
      </c>
      <c r="C146" s="144">
        <f t="shared" si="65"/>
        <v>0</v>
      </c>
      <c r="D146" s="76">
        <f t="shared" si="66"/>
        <v>0</v>
      </c>
      <c r="E146" s="80">
        <f t="shared" si="67"/>
        <v>0</v>
      </c>
      <c r="F146" s="80">
        <f t="shared" si="68"/>
        <v>0</v>
      </c>
      <c r="G146" s="80">
        <f t="shared" si="69"/>
        <v>0</v>
      </c>
      <c r="H146" s="80">
        <f t="shared" si="70"/>
        <v>0</v>
      </c>
      <c r="I146" s="76">
        <f t="shared" si="71"/>
        <v>0</v>
      </c>
      <c r="J146" s="80">
        <f t="shared" si="72"/>
        <v>0</v>
      </c>
      <c r="K146" s="80">
        <f t="shared" ref="K146:K209" si="73">K$135*$A138</f>
        <v>0</v>
      </c>
      <c r="L146" s="80">
        <f>L$135*$A137</f>
        <v>0</v>
      </c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S146" s="72"/>
      <c r="AT146" s="72"/>
      <c r="AU146" s="72"/>
      <c r="AV146" s="72"/>
      <c r="AW146" s="72"/>
      <c r="AX146" s="72"/>
      <c r="AY146" s="72"/>
      <c r="AZ146" s="72"/>
      <c r="BA146" s="72"/>
      <c r="CA146" s="72">
        <f t="shared" si="62"/>
        <v>0</v>
      </c>
      <c r="CC146" s="145">
        <v>3.175E-2</v>
      </c>
      <c r="CD146" s="145">
        <v>4.4609999999999997E-2</v>
      </c>
      <c r="CE146" s="145">
        <v>0</v>
      </c>
      <c r="CF146" s="145">
        <v>0</v>
      </c>
    </row>
    <row r="147" spans="1:84">
      <c r="A147" s="143">
        <f t="shared" si="63"/>
        <v>0</v>
      </c>
      <c r="B147" s="72">
        <f t="shared" si="64"/>
        <v>11</v>
      </c>
      <c r="C147" s="144">
        <f t="shared" si="65"/>
        <v>0</v>
      </c>
      <c r="D147" s="76">
        <f t="shared" si="66"/>
        <v>0</v>
      </c>
      <c r="E147" s="80">
        <f t="shared" si="67"/>
        <v>0</v>
      </c>
      <c r="F147" s="80">
        <f t="shared" si="68"/>
        <v>0</v>
      </c>
      <c r="G147" s="80">
        <f t="shared" si="69"/>
        <v>0</v>
      </c>
      <c r="H147" s="80">
        <f t="shared" si="70"/>
        <v>0</v>
      </c>
      <c r="I147" s="76">
        <f t="shared" si="71"/>
        <v>0</v>
      </c>
      <c r="J147" s="80">
        <f t="shared" si="72"/>
        <v>0</v>
      </c>
      <c r="K147" s="80">
        <f t="shared" si="73"/>
        <v>0</v>
      </c>
      <c r="L147" s="80">
        <f t="shared" ref="L147:L210" si="74">L$135*$A138</f>
        <v>0</v>
      </c>
      <c r="M147" s="80">
        <f>M$135*$A137</f>
        <v>0</v>
      </c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S147" s="72"/>
      <c r="AT147" s="72"/>
      <c r="AU147" s="72"/>
      <c r="AV147" s="72"/>
      <c r="AW147" s="72"/>
      <c r="AX147" s="72"/>
      <c r="AY147" s="72"/>
      <c r="AZ147" s="72"/>
      <c r="BA147" s="72"/>
      <c r="CA147" s="72">
        <f t="shared" si="62"/>
        <v>0</v>
      </c>
      <c r="CC147" s="145">
        <v>3.175E-2</v>
      </c>
      <c r="CD147" s="145">
        <v>4.4609999999999997E-2</v>
      </c>
      <c r="CE147" s="145">
        <v>0</v>
      </c>
      <c r="CF147" s="145">
        <v>0</v>
      </c>
    </row>
    <row r="148" spans="1:84">
      <c r="A148" s="143">
        <f t="shared" si="63"/>
        <v>0</v>
      </c>
      <c r="B148" s="72">
        <f t="shared" si="64"/>
        <v>12</v>
      </c>
      <c r="C148" s="144">
        <f t="shared" si="65"/>
        <v>0</v>
      </c>
      <c r="D148" s="76">
        <f t="shared" si="66"/>
        <v>0</v>
      </c>
      <c r="E148" s="80">
        <f t="shared" si="67"/>
        <v>0</v>
      </c>
      <c r="F148" s="80">
        <f t="shared" si="68"/>
        <v>0</v>
      </c>
      <c r="G148" s="80">
        <f t="shared" si="69"/>
        <v>0</v>
      </c>
      <c r="H148" s="80">
        <f t="shared" si="70"/>
        <v>0</v>
      </c>
      <c r="I148" s="76">
        <f t="shared" si="71"/>
        <v>0</v>
      </c>
      <c r="J148" s="80">
        <f t="shared" si="72"/>
        <v>0</v>
      </c>
      <c r="K148" s="80">
        <f t="shared" si="73"/>
        <v>0</v>
      </c>
      <c r="L148" s="80">
        <f t="shared" si="74"/>
        <v>0</v>
      </c>
      <c r="M148" s="80">
        <f t="shared" ref="M148:M211" si="75">M$135*$A138</f>
        <v>0</v>
      </c>
      <c r="N148" s="80">
        <f>N$135*$A137</f>
        <v>0</v>
      </c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S148" s="72"/>
      <c r="AT148" s="72"/>
      <c r="AU148" s="72"/>
      <c r="AV148" s="72"/>
      <c r="AW148" s="72"/>
      <c r="AX148" s="72"/>
      <c r="AY148" s="72"/>
      <c r="AZ148" s="72"/>
      <c r="BA148" s="72"/>
      <c r="CA148" s="72">
        <f t="shared" si="62"/>
        <v>0</v>
      </c>
      <c r="CC148" s="145">
        <v>3.175E-2</v>
      </c>
      <c r="CD148" s="145">
        <v>4.4609999999999997E-2</v>
      </c>
      <c r="CE148" s="145">
        <v>0</v>
      </c>
      <c r="CF148" s="145">
        <v>0</v>
      </c>
    </row>
    <row r="149" spans="1:84">
      <c r="A149" s="143">
        <f t="shared" si="63"/>
        <v>0</v>
      </c>
      <c r="B149" s="72">
        <f t="shared" si="64"/>
        <v>13</v>
      </c>
      <c r="C149" s="144">
        <f t="shared" si="65"/>
        <v>0</v>
      </c>
      <c r="D149" s="76">
        <f t="shared" si="66"/>
        <v>0</v>
      </c>
      <c r="E149" s="80">
        <f t="shared" si="67"/>
        <v>0</v>
      </c>
      <c r="F149" s="80">
        <f t="shared" si="68"/>
        <v>0</v>
      </c>
      <c r="G149" s="80">
        <f t="shared" si="69"/>
        <v>0</v>
      </c>
      <c r="H149" s="80">
        <f t="shared" si="70"/>
        <v>0</v>
      </c>
      <c r="I149" s="76">
        <f t="shared" si="71"/>
        <v>0</v>
      </c>
      <c r="J149" s="80">
        <f t="shared" si="72"/>
        <v>0</v>
      </c>
      <c r="K149" s="80">
        <f t="shared" si="73"/>
        <v>0</v>
      </c>
      <c r="L149" s="80">
        <f t="shared" si="74"/>
        <v>0</v>
      </c>
      <c r="M149" s="80">
        <f t="shared" si="75"/>
        <v>0</v>
      </c>
      <c r="N149" s="80">
        <f t="shared" ref="N149:N212" si="76">N$135*$A138</f>
        <v>0</v>
      </c>
      <c r="O149" s="80">
        <f>O$135*$A137</f>
        <v>0</v>
      </c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S149" s="72"/>
      <c r="AT149" s="72"/>
      <c r="AU149" s="72"/>
      <c r="AV149" s="72"/>
      <c r="AW149" s="72"/>
      <c r="AX149" s="72"/>
      <c r="AY149" s="72"/>
      <c r="AZ149" s="72"/>
      <c r="BA149" s="72"/>
      <c r="CA149" s="72">
        <f t="shared" si="62"/>
        <v>0</v>
      </c>
      <c r="CC149" s="145">
        <v>3.175E-2</v>
      </c>
      <c r="CD149" s="145">
        <v>4.4609999999999997E-2</v>
      </c>
      <c r="CE149" s="145">
        <v>0</v>
      </c>
      <c r="CF149" s="145">
        <v>0</v>
      </c>
    </row>
    <row r="150" spans="1:84">
      <c r="A150" s="143">
        <f t="shared" si="63"/>
        <v>0</v>
      </c>
      <c r="B150" s="72">
        <f t="shared" si="64"/>
        <v>14</v>
      </c>
      <c r="C150" s="144">
        <f t="shared" si="65"/>
        <v>0</v>
      </c>
      <c r="D150" s="76">
        <f t="shared" si="66"/>
        <v>0</v>
      </c>
      <c r="E150" s="80">
        <f t="shared" si="67"/>
        <v>0</v>
      </c>
      <c r="F150" s="80">
        <f t="shared" si="68"/>
        <v>0</v>
      </c>
      <c r="G150" s="80">
        <f t="shared" si="69"/>
        <v>0</v>
      </c>
      <c r="H150" s="80">
        <f t="shared" si="70"/>
        <v>0</v>
      </c>
      <c r="I150" s="76">
        <f t="shared" si="71"/>
        <v>0</v>
      </c>
      <c r="J150" s="80">
        <f t="shared" si="72"/>
        <v>0</v>
      </c>
      <c r="K150" s="80">
        <f t="shared" si="73"/>
        <v>0</v>
      </c>
      <c r="L150" s="80">
        <f t="shared" si="74"/>
        <v>0</v>
      </c>
      <c r="M150" s="80">
        <f t="shared" si="75"/>
        <v>0</v>
      </c>
      <c r="N150" s="80">
        <f t="shared" si="76"/>
        <v>0</v>
      </c>
      <c r="O150" s="80">
        <f t="shared" ref="O150:O212" si="77">O$135*$A138</f>
        <v>0</v>
      </c>
      <c r="P150" s="80">
        <f>P$135*$A137</f>
        <v>0</v>
      </c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S150" s="72"/>
      <c r="AT150" s="72"/>
      <c r="AU150" s="72"/>
      <c r="AV150" s="72"/>
      <c r="AW150" s="72"/>
      <c r="AX150" s="72"/>
      <c r="AY150" s="72"/>
      <c r="AZ150" s="72"/>
      <c r="BA150" s="72"/>
      <c r="CA150" s="72">
        <f t="shared" si="62"/>
        <v>0</v>
      </c>
      <c r="CC150" s="145">
        <v>3.175E-2</v>
      </c>
      <c r="CD150" s="145">
        <v>4.4609999999999997E-2</v>
      </c>
      <c r="CE150" s="145">
        <v>0</v>
      </c>
      <c r="CF150" s="145">
        <v>0</v>
      </c>
    </row>
    <row r="151" spans="1:84">
      <c r="A151" s="143">
        <f t="shared" si="63"/>
        <v>0</v>
      </c>
      <c r="B151" s="72">
        <f t="shared" si="64"/>
        <v>15</v>
      </c>
      <c r="C151" s="144">
        <f t="shared" si="65"/>
        <v>0</v>
      </c>
      <c r="D151" s="76">
        <f t="shared" si="66"/>
        <v>0</v>
      </c>
      <c r="E151" s="80">
        <f t="shared" si="67"/>
        <v>0</v>
      </c>
      <c r="F151" s="80">
        <f t="shared" si="68"/>
        <v>0</v>
      </c>
      <c r="G151" s="80">
        <f t="shared" si="69"/>
        <v>0</v>
      </c>
      <c r="H151" s="80">
        <f t="shared" si="70"/>
        <v>0</v>
      </c>
      <c r="I151" s="76">
        <f t="shared" si="71"/>
        <v>0</v>
      </c>
      <c r="J151" s="80">
        <f t="shared" si="72"/>
        <v>0</v>
      </c>
      <c r="K151" s="80">
        <f t="shared" si="73"/>
        <v>0</v>
      </c>
      <c r="L151" s="80">
        <f t="shared" si="74"/>
        <v>0</v>
      </c>
      <c r="M151" s="80">
        <f t="shared" si="75"/>
        <v>0</v>
      </c>
      <c r="N151" s="80">
        <f t="shared" si="76"/>
        <v>0</v>
      </c>
      <c r="O151" s="80">
        <f t="shared" si="77"/>
        <v>0</v>
      </c>
      <c r="P151" s="80">
        <f t="shared" ref="P151:P212" si="78">P$135*$A138</f>
        <v>0</v>
      </c>
      <c r="Q151" s="80">
        <f>Q$135*$A137</f>
        <v>0</v>
      </c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S151" s="72"/>
      <c r="AT151" s="72"/>
      <c r="AU151" s="72"/>
      <c r="AV151" s="72"/>
      <c r="AW151" s="72"/>
      <c r="AX151" s="72"/>
      <c r="AY151" s="72"/>
      <c r="AZ151" s="72"/>
      <c r="BA151" s="72"/>
      <c r="CA151" s="72">
        <f t="shared" si="62"/>
        <v>0</v>
      </c>
      <c r="CC151" s="145">
        <v>3.175E-2</v>
      </c>
      <c r="CD151" s="145">
        <v>4.4609999999999997E-2</v>
      </c>
      <c r="CE151" s="145">
        <v>0</v>
      </c>
      <c r="CF151" s="145">
        <v>0</v>
      </c>
    </row>
    <row r="152" spans="1:84">
      <c r="A152" s="143">
        <f t="shared" si="63"/>
        <v>0</v>
      </c>
      <c r="B152" s="72">
        <f t="shared" si="64"/>
        <v>16</v>
      </c>
      <c r="C152" s="144">
        <f t="shared" si="65"/>
        <v>0</v>
      </c>
      <c r="D152" s="76">
        <f t="shared" si="66"/>
        <v>0</v>
      </c>
      <c r="E152" s="80">
        <f t="shared" si="67"/>
        <v>0</v>
      </c>
      <c r="F152" s="80">
        <f t="shared" si="68"/>
        <v>0</v>
      </c>
      <c r="G152" s="80">
        <f t="shared" si="69"/>
        <v>0</v>
      </c>
      <c r="H152" s="80">
        <f t="shared" si="70"/>
        <v>0</v>
      </c>
      <c r="I152" s="76">
        <f t="shared" si="71"/>
        <v>0</v>
      </c>
      <c r="J152" s="80">
        <f t="shared" si="72"/>
        <v>0</v>
      </c>
      <c r="K152" s="80">
        <f t="shared" si="73"/>
        <v>0</v>
      </c>
      <c r="L152" s="80">
        <f t="shared" si="74"/>
        <v>0</v>
      </c>
      <c r="M152" s="80">
        <f t="shared" si="75"/>
        <v>0</v>
      </c>
      <c r="N152" s="80">
        <f t="shared" si="76"/>
        <v>0</v>
      </c>
      <c r="O152" s="80">
        <f t="shared" si="77"/>
        <v>0</v>
      </c>
      <c r="P152" s="80">
        <f t="shared" si="78"/>
        <v>0</v>
      </c>
      <c r="Q152" s="80">
        <f t="shared" ref="Q152:Q212" si="79">Q$135*$A138</f>
        <v>0</v>
      </c>
      <c r="R152" s="80">
        <f>R$135*$A137</f>
        <v>0</v>
      </c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S152" s="72"/>
      <c r="AT152" s="72"/>
      <c r="AU152" s="72"/>
      <c r="AV152" s="72"/>
      <c r="AW152" s="72"/>
      <c r="AX152" s="72"/>
      <c r="AY152" s="72"/>
      <c r="AZ152" s="72"/>
      <c r="BA152" s="72"/>
      <c r="CA152" s="72">
        <f t="shared" si="62"/>
        <v>0</v>
      </c>
      <c r="CC152" s="145">
        <v>3.175E-2</v>
      </c>
      <c r="CD152" s="145">
        <v>4.4609999999999997E-2</v>
      </c>
      <c r="CE152" s="145">
        <v>0</v>
      </c>
      <c r="CF152" s="145">
        <v>0</v>
      </c>
    </row>
    <row r="153" spans="1:84">
      <c r="A153" s="143">
        <f t="shared" si="63"/>
        <v>0</v>
      </c>
      <c r="B153" s="72">
        <f t="shared" si="64"/>
        <v>17</v>
      </c>
      <c r="C153" s="144">
        <f t="shared" si="65"/>
        <v>0</v>
      </c>
      <c r="D153" s="76">
        <f t="shared" si="66"/>
        <v>0</v>
      </c>
      <c r="E153" s="80">
        <f t="shared" si="67"/>
        <v>0</v>
      </c>
      <c r="F153" s="80">
        <f t="shared" si="68"/>
        <v>0</v>
      </c>
      <c r="G153" s="80">
        <f t="shared" si="69"/>
        <v>0</v>
      </c>
      <c r="H153" s="80">
        <f t="shared" si="70"/>
        <v>0</v>
      </c>
      <c r="I153" s="76">
        <f t="shared" si="71"/>
        <v>0</v>
      </c>
      <c r="J153" s="80">
        <f t="shared" si="72"/>
        <v>0</v>
      </c>
      <c r="K153" s="80">
        <f t="shared" si="73"/>
        <v>0</v>
      </c>
      <c r="L153" s="80">
        <f t="shared" si="74"/>
        <v>0</v>
      </c>
      <c r="M153" s="80">
        <f t="shared" si="75"/>
        <v>0</v>
      </c>
      <c r="N153" s="80">
        <f t="shared" si="76"/>
        <v>0</v>
      </c>
      <c r="O153" s="80">
        <f t="shared" si="77"/>
        <v>0</v>
      </c>
      <c r="P153" s="80">
        <f t="shared" si="78"/>
        <v>0</v>
      </c>
      <c r="Q153" s="80">
        <f t="shared" si="79"/>
        <v>0</v>
      </c>
      <c r="R153" s="80">
        <f t="shared" ref="R153:R212" si="80">R$135*$A138</f>
        <v>0</v>
      </c>
      <c r="S153" s="80">
        <f>S$135*$A137</f>
        <v>0</v>
      </c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S153" s="72"/>
      <c r="AT153" s="72"/>
      <c r="AU153" s="72"/>
      <c r="AV153" s="72"/>
      <c r="AW153" s="72"/>
      <c r="AX153" s="72"/>
      <c r="AY153" s="72"/>
      <c r="AZ153" s="72"/>
      <c r="BA153" s="72"/>
      <c r="CA153" s="72">
        <f t="shared" si="62"/>
        <v>0</v>
      </c>
      <c r="CC153" s="145">
        <v>3.175E-2</v>
      </c>
      <c r="CD153" s="145">
        <v>4.4609999999999997E-2</v>
      </c>
      <c r="CE153" s="145">
        <v>0</v>
      </c>
      <c r="CF153" s="145">
        <v>0</v>
      </c>
    </row>
    <row r="154" spans="1:84">
      <c r="A154" s="143">
        <f t="shared" si="63"/>
        <v>0</v>
      </c>
      <c r="B154" s="72">
        <f t="shared" si="64"/>
        <v>18</v>
      </c>
      <c r="C154" s="144">
        <f t="shared" si="65"/>
        <v>0</v>
      </c>
      <c r="D154" s="76">
        <f t="shared" si="66"/>
        <v>0</v>
      </c>
      <c r="E154" s="80">
        <f t="shared" si="67"/>
        <v>0</v>
      </c>
      <c r="F154" s="80">
        <f t="shared" si="68"/>
        <v>0</v>
      </c>
      <c r="G154" s="80">
        <f t="shared" si="69"/>
        <v>0</v>
      </c>
      <c r="H154" s="80">
        <f t="shared" si="70"/>
        <v>0</v>
      </c>
      <c r="I154" s="76">
        <f t="shared" si="71"/>
        <v>0</v>
      </c>
      <c r="J154" s="80">
        <f t="shared" si="72"/>
        <v>0</v>
      </c>
      <c r="K154" s="80">
        <f t="shared" si="73"/>
        <v>0</v>
      </c>
      <c r="L154" s="80">
        <f t="shared" si="74"/>
        <v>0</v>
      </c>
      <c r="M154" s="80">
        <f t="shared" si="75"/>
        <v>0</v>
      </c>
      <c r="N154" s="80">
        <f t="shared" si="76"/>
        <v>0</v>
      </c>
      <c r="O154" s="80">
        <f t="shared" si="77"/>
        <v>0</v>
      </c>
      <c r="P154" s="80">
        <f t="shared" si="78"/>
        <v>0</v>
      </c>
      <c r="Q154" s="80">
        <f t="shared" si="79"/>
        <v>0</v>
      </c>
      <c r="R154" s="80">
        <f t="shared" si="80"/>
        <v>0</v>
      </c>
      <c r="S154" s="80">
        <f t="shared" ref="S154:S212" si="81">S$135*$A138</f>
        <v>0</v>
      </c>
      <c r="T154" s="80">
        <f>T$135*$A137</f>
        <v>0</v>
      </c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S154" s="72"/>
      <c r="AT154" s="72"/>
      <c r="AU154" s="72"/>
      <c r="AV154" s="72"/>
      <c r="AW154" s="72"/>
      <c r="AX154" s="72"/>
      <c r="AY154" s="72"/>
      <c r="AZ154" s="72"/>
      <c r="BA154" s="72"/>
      <c r="CA154" s="72">
        <f t="shared" si="62"/>
        <v>0</v>
      </c>
      <c r="CC154" s="145">
        <v>3.175E-2</v>
      </c>
      <c r="CD154" s="145">
        <v>4.4609999999999997E-2</v>
      </c>
      <c r="CE154" s="145">
        <v>0</v>
      </c>
      <c r="CF154" s="145">
        <v>0</v>
      </c>
    </row>
    <row r="155" spans="1:84">
      <c r="A155" s="143">
        <f t="shared" si="63"/>
        <v>0</v>
      </c>
      <c r="B155" s="72">
        <f t="shared" si="64"/>
        <v>19</v>
      </c>
      <c r="C155" s="144">
        <f t="shared" si="65"/>
        <v>0</v>
      </c>
      <c r="D155" s="76">
        <f t="shared" si="66"/>
        <v>0</v>
      </c>
      <c r="E155" s="80">
        <f t="shared" si="67"/>
        <v>0</v>
      </c>
      <c r="F155" s="80">
        <f t="shared" si="68"/>
        <v>0</v>
      </c>
      <c r="G155" s="80">
        <f t="shared" si="69"/>
        <v>0</v>
      </c>
      <c r="H155" s="80">
        <f t="shared" si="70"/>
        <v>0</v>
      </c>
      <c r="I155" s="76">
        <f t="shared" si="71"/>
        <v>0</v>
      </c>
      <c r="J155" s="80">
        <f t="shared" si="72"/>
        <v>0</v>
      </c>
      <c r="K155" s="80">
        <f t="shared" si="73"/>
        <v>0</v>
      </c>
      <c r="L155" s="80">
        <f t="shared" si="74"/>
        <v>0</v>
      </c>
      <c r="M155" s="80">
        <f t="shared" si="75"/>
        <v>0</v>
      </c>
      <c r="N155" s="80">
        <f t="shared" si="76"/>
        <v>0</v>
      </c>
      <c r="O155" s="80">
        <f t="shared" si="77"/>
        <v>0</v>
      </c>
      <c r="P155" s="80">
        <f t="shared" si="78"/>
        <v>0</v>
      </c>
      <c r="Q155" s="80">
        <f t="shared" si="79"/>
        <v>0</v>
      </c>
      <c r="R155" s="80">
        <f t="shared" si="80"/>
        <v>0</v>
      </c>
      <c r="S155" s="80">
        <f t="shared" si="81"/>
        <v>0</v>
      </c>
      <c r="T155" s="80">
        <f t="shared" ref="T155:T212" si="82">T$135*$A138</f>
        <v>0</v>
      </c>
      <c r="U155" s="80">
        <f>U$135*$A137</f>
        <v>0</v>
      </c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S155" s="72"/>
      <c r="AT155" s="72"/>
      <c r="AU155" s="72"/>
      <c r="AV155" s="72"/>
      <c r="AW155" s="72"/>
      <c r="AX155" s="72"/>
      <c r="AY155" s="72"/>
      <c r="AZ155" s="72"/>
      <c r="BA155" s="72"/>
      <c r="CA155" s="72">
        <f t="shared" si="62"/>
        <v>0</v>
      </c>
      <c r="CC155" s="145">
        <v>3.175E-2</v>
      </c>
      <c r="CD155" s="145">
        <v>4.4609999999999997E-2</v>
      </c>
      <c r="CE155" s="145">
        <v>0</v>
      </c>
      <c r="CF155" s="145">
        <v>0</v>
      </c>
    </row>
    <row r="156" spans="1:84">
      <c r="A156" s="143">
        <f t="shared" si="63"/>
        <v>0</v>
      </c>
      <c r="B156" s="72">
        <f t="shared" si="64"/>
        <v>20</v>
      </c>
      <c r="C156" s="144">
        <f t="shared" si="65"/>
        <v>0</v>
      </c>
      <c r="D156" s="76">
        <f t="shared" si="66"/>
        <v>0</v>
      </c>
      <c r="E156" s="80">
        <f t="shared" si="67"/>
        <v>0</v>
      </c>
      <c r="F156" s="80">
        <f t="shared" si="68"/>
        <v>0</v>
      </c>
      <c r="G156" s="80">
        <f t="shared" si="69"/>
        <v>0</v>
      </c>
      <c r="H156" s="80">
        <f t="shared" si="70"/>
        <v>0</v>
      </c>
      <c r="I156" s="76">
        <f t="shared" si="71"/>
        <v>0</v>
      </c>
      <c r="J156" s="80">
        <f t="shared" si="72"/>
        <v>0</v>
      </c>
      <c r="K156" s="80">
        <f t="shared" si="73"/>
        <v>0</v>
      </c>
      <c r="L156" s="80">
        <f t="shared" si="74"/>
        <v>0</v>
      </c>
      <c r="M156" s="80">
        <f t="shared" si="75"/>
        <v>0</v>
      </c>
      <c r="N156" s="80">
        <f t="shared" si="76"/>
        <v>0</v>
      </c>
      <c r="O156" s="80">
        <f t="shared" si="77"/>
        <v>0</v>
      </c>
      <c r="P156" s="80">
        <f t="shared" si="78"/>
        <v>0</v>
      </c>
      <c r="Q156" s="80">
        <f t="shared" si="79"/>
        <v>0</v>
      </c>
      <c r="R156" s="80">
        <f t="shared" si="80"/>
        <v>0</v>
      </c>
      <c r="S156" s="80">
        <f t="shared" si="81"/>
        <v>0</v>
      </c>
      <c r="T156" s="80">
        <f t="shared" si="82"/>
        <v>0</v>
      </c>
      <c r="U156" s="80">
        <f t="shared" ref="U156:U212" si="83">U$135*$A138</f>
        <v>0</v>
      </c>
      <c r="V156" s="80">
        <f>V$135*$A137</f>
        <v>0</v>
      </c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S156" s="72"/>
      <c r="AT156" s="72"/>
      <c r="AU156" s="72"/>
      <c r="AV156" s="72"/>
      <c r="AW156" s="72"/>
      <c r="AX156" s="72"/>
      <c r="AY156" s="72"/>
      <c r="AZ156" s="72"/>
      <c r="BA156" s="72"/>
      <c r="CA156" s="72">
        <f t="shared" si="62"/>
        <v>0</v>
      </c>
      <c r="CC156" s="145">
        <v>3.175E-2</v>
      </c>
      <c r="CD156" s="145">
        <v>4.4609999999999997E-2</v>
      </c>
      <c r="CE156" s="145">
        <v>0</v>
      </c>
      <c r="CF156" s="145">
        <v>0</v>
      </c>
    </row>
    <row r="157" spans="1:84">
      <c r="A157" s="143">
        <f t="shared" si="63"/>
        <v>0</v>
      </c>
      <c r="B157" s="72">
        <f t="shared" si="64"/>
        <v>21</v>
      </c>
      <c r="C157" s="144">
        <f t="shared" si="65"/>
        <v>0</v>
      </c>
      <c r="D157" s="76">
        <f t="shared" si="66"/>
        <v>0</v>
      </c>
      <c r="E157" s="80">
        <f t="shared" si="67"/>
        <v>0</v>
      </c>
      <c r="F157" s="80">
        <f t="shared" si="68"/>
        <v>0</v>
      </c>
      <c r="G157" s="80">
        <f t="shared" si="69"/>
        <v>0</v>
      </c>
      <c r="H157" s="80">
        <f t="shared" si="70"/>
        <v>0</v>
      </c>
      <c r="I157" s="76">
        <f t="shared" si="71"/>
        <v>0</v>
      </c>
      <c r="J157" s="80">
        <f t="shared" si="72"/>
        <v>0</v>
      </c>
      <c r="K157" s="80">
        <f t="shared" si="73"/>
        <v>0</v>
      </c>
      <c r="L157" s="80">
        <f t="shared" si="74"/>
        <v>0</v>
      </c>
      <c r="M157" s="80">
        <f t="shared" si="75"/>
        <v>0</v>
      </c>
      <c r="N157" s="80">
        <f t="shared" si="76"/>
        <v>0</v>
      </c>
      <c r="O157" s="80">
        <f t="shared" si="77"/>
        <v>0</v>
      </c>
      <c r="P157" s="80">
        <f t="shared" si="78"/>
        <v>0</v>
      </c>
      <c r="Q157" s="80">
        <f t="shared" si="79"/>
        <v>0</v>
      </c>
      <c r="R157" s="80">
        <f t="shared" si="80"/>
        <v>0</v>
      </c>
      <c r="S157" s="80">
        <f t="shared" si="81"/>
        <v>0</v>
      </c>
      <c r="T157" s="80">
        <f t="shared" si="82"/>
        <v>0</v>
      </c>
      <c r="U157" s="80">
        <f t="shared" si="83"/>
        <v>0</v>
      </c>
      <c r="V157" s="80">
        <f t="shared" ref="V157:V212" si="84">V$135*$A138</f>
        <v>0</v>
      </c>
      <c r="W157" s="80">
        <f>W$135*$A137</f>
        <v>0</v>
      </c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S157" s="72"/>
      <c r="AT157" s="72"/>
      <c r="AU157" s="72"/>
      <c r="AV157" s="72"/>
      <c r="AW157" s="72"/>
      <c r="AX157" s="72"/>
      <c r="AY157" s="72"/>
      <c r="AZ157" s="72"/>
      <c r="BA157" s="72"/>
      <c r="CA157" s="72">
        <f t="shared" si="62"/>
        <v>0</v>
      </c>
      <c r="CC157" s="145">
        <v>3.175E-2</v>
      </c>
      <c r="CD157" s="145">
        <v>2.2290000000000001E-2</v>
      </c>
      <c r="CE157" s="145">
        <v>0</v>
      </c>
      <c r="CF157" s="145">
        <v>0</v>
      </c>
    </row>
    <row r="158" spans="1:84">
      <c r="A158" s="143">
        <f t="shared" si="63"/>
        <v>0</v>
      </c>
      <c r="B158" s="72">
        <f t="shared" si="64"/>
        <v>22</v>
      </c>
      <c r="C158" s="144">
        <f t="shared" si="65"/>
        <v>0</v>
      </c>
      <c r="D158" s="76">
        <f t="shared" si="66"/>
        <v>0</v>
      </c>
      <c r="E158" s="80">
        <f t="shared" si="67"/>
        <v>0</v>
      </c>
      <c r="F158" s="80">
        <f t="shared" si="68"/>
        <v>0</v>
      </c>
      <c r="G158" s="80">
        <f t="shared" si="69"/>
        <v>0</v>
      </c>
      <c r="H158" s="80">
        <f t="shared" si="70"/>
        <v>0</v>
      </c>
      <c r="I158" s="76">
        <f t="shared" si="71"/>
        <v>0</v>
      </c>
      <c r="J158" s="80">
        <f t="shared" si="72"/>
        <v>0</v>
      </c>
      <c r="K158" s="80">
        <f t="shared" si="73"/>
        <v>0</v>
      </c>
      <c r="L158" s="80">
        <f t="shared" si="74"/>
        <v>0</v>
      </c>
      <c r="M158" s="80">
        <f t="shared" si="75"/>
        <v>0</v>
      </c>
      <c r="N158" s="80">
        <f t="shared" si="76"/>
        <v>0</v>
      </c>
      <c r="O158" s="80">
        <f t="shared" si="77"/>
        <v>0</v>
      </c>
      <c r="P158" s="80">
        <f t="shared" si="78"/>
        <v>0</v>
      </c>
      <c r="Q158" s="80">
        <f t="shared" si="79"/>
        <v>0</v>
      </c>
      <c r="R158" s="80">
        <f t="shared" si="80"/>
        <v>0</v>
      </c>
      <c r="S158" s="80">
        <f t="shared" si="81"/>
        <v>0</v>
      </c>
      <c r="T158" s="80">
        <f t="shared" si="82"/>
        <v>0</v>
      </c>
      <c r="U158" s="80">
        <f t="shared" si="83"/>
        <v>0</v>
      </c>
      <c r="V158" s="80">
        <f t="shared" si="84"/>
        <v>0</v>
      </c>
      <c r="W158" s="80">
        <f t="shared" ref="W158:W212" si="85">W$135*$A138</f>
        <v>0</v>
      </c>
      <c r="X158" s="80">
        <f>X$135*$A137</f>
        <v>0</v>
      </c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S158" s="72"/>
      <c r="AT158" s="72"/>
      <c r="AU158" s="72"/>
      <c r="AV158" s="72"/>
      <c r="AW158" s="72"/>
      <c r="AX158" s="72"/>
      <c r="AY158" s="72"/>
      <c r="AZ158" s="72"/>
      <c r="BA158" s="72"/>
      <c r="CA158" s="72">
        <f t="shared" si="62"/>
        <v>0</v>
      </c>
      <c r="CC158" s="145">
        <v>3.175E-2</v>
      </c>
      <c r="CD158" s="145">
        <v>0</v>
      </c>
      <c r="CE158" s="145">
        <v>0</v>
      </c>
      <c r="CF158" s="145">
        <v>0</v>
      </c>
    </row>
    <row r="159" spans="1:84">
      <c r="A159" s="143">
        <f t="shared" si="63"/>
        <v>0</v>
      </c>
      <c r="B159" s="72">
        <f t="shared" si="64"/>
        <v>23</v>
      </c>
      <c r="C159" s="144">
        <f t="shared" si="65"/>
        <v>0</v>
      </c>
      <c r="D159" s="76">
        <f t="shared" si="66"/>
        <v>0</v>
      </c>
      <c r="E159" s="80">
        <f t="shared" si="67"/>
        <v>0</v>
      </c>
      <c r="F159" s="80">
        <f t="shared" si="68"/>
        <v>0</v>
      </c>
      <c r="G159" s="80">
        <f t="shared" si="69"/>
        <v>0</v>
      </c>
      <c r="H159" s="80">
        <f t="shared" si="70"/>
        <v>0</v>
      </c>
      <c r="I159" s="76">
        <f t="shared" si="71"/>
        <v>0</v>
      </c>
      <c r="J159" s="80">
        <f t="shared" si="72"/>
        <v>0</v>
      </c>
      <c r="K159" s="80">
        <f t="shared" si="73"/>
        <v>0</v>
      </c>
      <c r="L159" s="80">
        <f t="shared" si="74"/>
        <v>0</v>
      </c>
      <c r="M159" s="80">
        <f t="shared" si="75"/>
        <v>0</v>
      </c>
      <c r="N159" s="80">
        <f t="shared" si="76"/>
        <v>0</v>
      </c>
      <c r="O159" s="80">
        <f t="shared" si="77"/>
        <v>0</v>
      </c>
      <c r="P159" s="80">
        <f t="shared" si="78"/>
        <v>0</v>
      </c>
      <c r="Q159" s="80">
        <f t="shared" si="79"/>
        <v>0</v>
      </c>
      <c r="R159" s="80">
        <f t="shared" si="80"/>
        <v>0</v>
      </c>
      <c r="S159" s="80">
        <f t="shared" si="81"/>
        <v>0</v>
      </c>
      <c r="T159" s="80">
        <f t="shared" si="82"/>
        <v>0</v>
      </c>
      <c r="U159" s="80">
        <f t="shared" si="83"/>
        <v>0</v>
      </c>
      <c r="V159" s="80">
        <f t="shared" si="84"/>
        <v>0</v>
      </c>
      <c r="W159" s="80">
        <f t="shared" si="85"/>
        <v>0</v>
      </c>
      <c r="X159" s="80">
        <f t="shared" ref="X159:X212" si="86">X$135*$A138</f>
        <v>0</v>
      </c>
      <c r="Y159" s="80">
        <f>Y$135*$A137</f>
        <v>0</v>
      </c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S159" s="72"/>
      <c r="AT159" s="72"/>
      <c r="AU159" s="72"/>
      <c r="AV159" s="72"/>
      <c r="AW159" s="72"/>
      <c r="AX159" s="72"/>
      <c r="AY159" s="72"/>
      <c r="AZ159" s="72"/>
      <c r="BA159" s="72"/>
      <c r="CA159" s="72">
        <f t="shared" si="62"/>
        <v>0</v>
      </c>
      <c r="CC159" s="145">
        <v>3.175E-2</v>
      </c>
      <c r="CD159" s="145">
        <v>0</v>
      </c>
      <c r="CE159" s="145">
        <v>0</v>
      </c>
      <c r="CF159" s="145">
        <v>0</v>
      </c>
    </row>
    <row r="160" spans="1:84">
      <c r="A160" s="143">
        <f t="shared" si="63"/>
        <v>0</v>
      </c>
      <c r="B160" s="72">
        <f t="shared" si="64"/>
        <v>24</v>
      </c>
      <c r="C160" s="144">
        <f t="shared" si="65"/>
        <v>0</v>
      </c>
      <c r="D160" s="76">
        <f t="shared" si="66"/>
        <v>0</v>
      </c>
      <c r="E160" s="80">
        <f t="shared" si="67"/>
        <v>0</v>
      </c>
      <c r="F160" s="80">
        <f t="shared" si="68"/>
        <v>0</v>
      </c>
      <c r="G160" s="80">
        <f t="shared" si="69"/>
        <v>0</v>
      </c>
      <c r="H160" s="80">
        <f t="shared" si="70"/>
        <v>0</v>
      </c>
      <c r="I160" s="76">
        <f t="shared" si="71"/>
        <v>0</v>
      </c>
      <c r="J160" s="80">
        <f t="shared" si="72"/>
        <v>0</v>
      </c>
      <c r="K160" s="80">
        <f t="shared" si="73"/>
        <v>0</v>
      </c>
      <c r="L160" s="80">
        <f t="shared" si="74"/>
        <v>0</v>
      </c>
      <c r="M160" s="80">
        <f t="shared" si="75"/>
        <v>0</v>
      </c>
      <c r="N160" s="80">
        <f t="shared" si="76"/>
        <v>0</v>
      </c>
      <c r="O160" s="80">
        <f t="shared" si="77"/>
        <v>0</v>
      </c>
      <c r="P160" s="80">
        <f t="shared" si="78"/>
        <v>0</v>
      </c>
      <c r="Q160" s="80">
        <f t="shared" si="79"/>
        <v>0</v>
      </c>
      <c r="R160" s="80">
        <f t="shared" si="80"/>
        <v>0</v>
      </c>
      <c r="S160" s="80">
        <f t="shared" si="81"/>
        <v>0</v>
      </c>
      <c r="T160" s="80">
        <f t="shared" si="82"/>
        <v>0</v>
      </c>
      <c r="U160" s="80">
        <f t="shared" si="83"/>
        <v>0</v>
      </c>
      <c r="V160" s="80">
        <f t="shared" si="84"/>
        <v>0</v>
      </c>
      <c r="W160" s="80">
        <f t="shared" si="85"/>
        <v>0</v>
      </c>
      <c r="X160" s="80">
        <f t="shared" si="86"/>
        <v>0</v>
      </c>
      <c r="Y160" s="80">
        <f t="shared" ref="Y160:Y212" si="87">Y$135*$A138</f>
        <v>0</v>
      </c>
      <c r="Z160" s="80">
        <f>Z$135*$A137</f>
        <v>0</v>
      </c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S160" s="72"/>
      <c r="AT160" s="72"/>
      <c r="AU160" s="72"/>
      <c r="AV160" s="72"/>
      <c r="AW160" s="72"/>
      <c r="AX160" s="72"/>
      <c r="AY160" s="72"/>
      <c r="AZ160" s="72"/>
      <c r="BA160" s="72"/>
      <c r="CA160" s="72">
        <f t="shared" si="62"/>
        <v>0</v>
      </c>
      <c r="CC160" s="145">
        <v>3.175E-2</v>
      </c>
      <c r="CD160" s="145">
        <v>0</v>
      </c>
      <c r="CE160" s="145">
        <v>0</v>
      </c>
      <c r="CF160" s="145">
        <v>0</v>
      </c>
    </row>
    <row r="161" spans="1:84">
      <c r="A161" s="143">
        <f t="shared" si="63"/>
        <v>0</v>
      </c>
      <c r="B161" s="72">
        <f t="shared" si="64"/>
        <v>25</v>
      </c>
      <c r="C161" s="144">
        <f t="shared" si="65"/>
        <v>0</v>
      </c>
      <c r="D161" s="76">
        <f t="shared" si="66"/>
        <v>0</v>
      </c>
      <c r="E161" s="80">
        <f t="shared" si="67"/>
        <v>0</v>
      </c>
      <c r="F161" s="80">
        <f t="shared" si="68"/>
        <v>0</v>
      </c>
      <c r="G161" s="80">
        <f t="shared" si="69"/>
        <v>0</v>
      </c>
      <c r="H161" s="80">
        <f t="shared" si="70"/>
        <v>0</v>
      </c>
      <c r="I161" s="76">
        <f t="shared" si="71"/>
        <v>0</v>
      </c>
      <c r="J161" s="80">
        <f t="shared" si="72"/>
        <v>0</v>
      </c>
      <c r="K161" s="80">
        <f t="shared" si="73"/>
        <v>0</v>
      </c>
      <c r="L161" s="80">
        <f t="shared" si="74"/>
        <v>0</v>
      </c>
      <c r="M161" s="80">
        <f t="shared" si="75"/>
        <v>0</v>
      </c>
      <c r="N161" s="80">
        <f t="shared" si="76"/>
        <v>0</v>
      </c>
      <c r="O161" s="80">
        <f t="shared" si="77"/>
        <v>0</v>
      </c>
      <c r="P161" s="80">
        <f t="shared" si="78"/>
        <v>0</v>
      </c>
      <c r="Q161" s="80">
        <f t="shared" si="79"/>
        <v>0</v>
      </c>
      <c r="R161" s="80">
        <f t="shared" si="80"/>
        <v>0</v>
      </c>
      <c r="S161" s="80">
        <f t="shared" si="81"/>
        <v>0</v>
      </c>
      <c r="T161" s="80">
        <f t="shared" si="82"/>
        <v>0</v>
      </c>
      <c r="U161" s="80">
        <f t="shared" si="83"/>
        <v>0</v>
      </c>
      <c r="V161" s="80">
        <f t="shared" si="84"/>
        <v>0</v>
      </c>
      <c r="W161" s="80">
        <f t="shared" si="85"/>
        <v>0</v>
      </c>
      <c r="X161" s="80">
        <f t="shared" si="86"/>
        <v>0</v>
      </c>
      <c r="Y161" s="80">
        <f t="shared" si="87"/>
        <v>0</v>
      </c>
      <c r="Z161" s="80">
        <f t="shared" ref="Z161:Z212" si="88">Z$135*$A138</f>
        <v>0</v>
      </c>
      <c r="AA161" s="80">
        <f>AA$135*$A137</f>
        <v>0</v>
      </c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S161" s="72"/>
      <c r="AT161" s="72"/>
      <c r="AU161" s="72"/>
      <c r="AV161" s="72"/>
      <c r="AW161" s="72"/>
      <c r="AX161" s="72"/>
      <c r="AY161" s="72"/>
      <c r="AZ161" s="72"/>
      <c r="BA161" s="72"/>
      <c r="CA161" s="72">
        <f t="shared" si="62"/>
        <v>0</v>
      </c>
      <c r="CC161" s="145">
        <v>3.175E-2</v>
      </c>
      <c r="CD161" s="145">
        <v>0</v>
      </c>
      <c r="CE161" s="145">
        <v>0</v>
      </c>
      <c r="CF161" s="145">
        <v>0</v>
      </c>
    </row>
    <row r="162" spans="1:84">
      <c r="A162" s="143">
        <f t="shared" si="63"/>
        <v>0</v>
      </c>
      <c r="B162" s="72">
        <f t="shared" si="64"/>
        <v>26</v>
      </c>
      <c r="C162" s="144">
        <f t="shared" si="65"/>
        <v>0</v>
      </c>
      <c r="D162" s="76">
        <f t="shared" si="66"/>
        <v>0</v>
      </c>
      <c r="E162" s="80">
        <f t="shared" si="67"/>
        <v>0</v>
      </c>
      <c r="F162" s="80">
        <f t="shared" si="68"/>
        <v>0</v>
      </c>
      <c r="G162" s="80">
        <f t="shared" si="69"/>
        <v>0</v>
      </c>
      <c r="H162" s="80">
        <f t="shared" si="70"/>
        <v>0</v>
      </c>
      <c r="I162" s="76">
        <f t="shared" si="71"/>
        <v>0</v>
      </c>
      <c r="J162" s="80">
        <f t="shared" si="72"/>
        <v>0</v>
      </c>
      <c r="K162" s="80">
        <f t="shared" si="73"/>
        <v>0</v>
      </c>
      <c r="L162" s="80">
        <f t="shared" si="74"/>
        <v>0</v>
      </c>
      <c r="M162" s="80">
        <f t="shared" si="75"/>
        <v>0</v>
      </c>
      <c r="N162" s="80">
        <f t="shared" si="76"/>
        <v>0</v>
      </c>
      <c r="O162" s="80">
        <f t="shared" si="77"/>
        <v>0</v>
      </c>
      <c r="P162" s="80">
        <f t="shared" si="78"/>
        <v>0</v>
      </c>
      <c r="Q162" s="80">
        <f t="shared" si="79"/>
        <v>0</v>
      </c>
      <c r="R162" s="80">
        <f t="shared" si="80"/>
        <v>0</v>
      </c>
      <c r="S162" s="80">
        <f t="shared" si="81"/>
        <v>0</v>
      </c>
      <c r="T162" s="80">
        <f t="shared" si="82"/>
        <v>0</v>
      </c>
      <c r="U162" s="80">
        <f t="shared" si="83"/>
        <v>0</v>
      </c>
      <c r="V162" s="80">
        <f t="shared" si="84"/>
        <v>0</v>
      </c>
      <c r="W162" s="80">
        <f t="shared" si="85"/>
        <v>0</v>
      </c>
      <c r="X162" s="80">
        <f t="shared" si="86"/>
        <v>0</v>
      </c>
      <c r="Y162" s="80">
        <f t="shared" si="87"/>
        <v>0</v>
      </c>
      <c r="Z162" s="80">
        <f t="shared" si="88"/>
        <v>0</v>
      </c>
      <c r="AA162" s="80">
        <f t="shared" ref="AA162:AA212" si="89">AA$135*$A138</f>
        <v>0</v>
      </c>
      <c r="AB162" s="80">
        <f>AB$135*$A137</f>
        <v>0</v>
      </c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S162" s="72"/>
      <c r="AT162" s="72"/>
      <c r="AU162" s="72"/>
      <c r="AV162" s="72"/>
      <c r="AW162" s="72"/>
      <c r="AX162" s="72"/>
      <c r="AY162" s="72"/>
      <c r="AZ162" s="72"/>
      <c r="BA162" s="72"/>
      <c r="CA162" s="72">
        <f t="shared" si="62"/>
        <v>0</v>
      </c>
      <c r="CC162" s="145">
        <v>3.175E-2</v>
      </c>
      <c r="CD162" s="145">
        <v>0</v>
      </c>
      <c r="CE162" s="145">
        <v>0</v>
      </c>
      <c r="CF162" s="145">
        <v>0</v>
      </c>
    </row>
    <row r="163" spans="1:84">
      <c r="A163" s="143">
        <f t="shared" si="63"/>
        <v>0</v>
      </c>
      <c r="B163" s="72">
        <f t="shared" si="64"/>
        <v>27</v>
      </c>
      <c r="C163" s="144">
        <f t="shared" si="65"/>
        <v>0</v>
      </c>
      <c r="D163" s="76">
        <f t="shared" si="66"/>
        <v>0</v>
      </c>
      <c r="E163" s="80">
        <f t="shared" si="67"/>
        <v>0</v>
      </c>
      <c r="F163" s="80">
        <f t="shared" si="68"/>
        <v>0</v>
      </c>
      <c r="G163" s="80">
        <f t="shared" si="69"/>
        <v>0</v>
      </c>
      <c r="H163" s="80">
        <f t="shared" si="70"/>
        <v>0</v>
      </c>
      <c r="I163" s="76">
        <f t="shared" si="71"/>
        <v>0</v>
      </c>
      <c r="J163" s="80">
        <f t="shared" si="72"/>
        <v>0</v>
      </c>
      <c r="K163" s="80">
        <f t="shared" si="73"/>
        <v>0</v>
      </c>
      <c r="L163" s="80">
        <f t="shared" si="74"/>
        <v>0</v>
      </c>
      <c r="M163" s="80">
        <f t="shared" si="75"/>
        <v>0</v>
      </c>
      <c r="N163" s="80">
        <f t="shared" si="76"/>
        <v>0</v>
      </c>
      <c r="O163" s="80">
        <f t="shared" si="77"/>
        <v>0</v>
      </c>
      <c r="P163" s="80">
        <f t="shared" si="78"/>
        <v>0</v>
      </c>
      <c r="Q163" s="80">
        <f t="shared" si="79"/>
        <v>0</v>
      </c>
      <c r="R163" s="80">
        <f t="shared" si="80"/>
        <v>0</v>
      </c>
      <c r="S163" s="80">
        <f t="shared" si="81"/>
        <v>0</v>
      </c>
      <c r="T163" s="80">
        <f t="shared" si="82"/>
        <v>0</v>
      </c>
      <c r="U163" s="80">
        <f t="shared" si="83"/>
        <v>0</v>
      </c>
      <c r="V163" s="80">
        <f t="shared" si="84"/>
        <v>0</v>
      </c>
      <c r="W163" s="80">
        <f t="shared" si="85"/>
        <v>0</v>
      </c>
      <c r="X163" s="80">
        <f t="shared" si="86"/>
        <v>0</v>
      </c>
      <c r="Y163" s="80">
        <f t="shared" si="87"/>
        <v>0</v>
      </c>
      <c r="Z163" s="80">
        <f t="shared" si="88"/>
        <v>0</v>
      </c>
      <c r="AA163" s="80">
        <f t="shared" si="89"/>
        <v>0</v>
      </c>
      <c r="AB163" s="80">
        <f t="shared" ref="AB163:AB212" si="90">AB$135*$A138</f>
        <v>0</v>
      </c>
      <c r="AC163" s="80">
        <f>AC$135*$A137</f>
        <v>0</v>
      </c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S163" s="72"/>
      <c r="AT163" s="72"/>
      <c r="AU163" s="72"/>
      <c r="AV163" s="72"/>
      <c r="AW163" s="72"/>
      <c r="AX163" s="72"/>
      <c r="AY163" s="72"/>
      <c r="AZ163" s="72"/>
      <c r="BA163" s="72"/>
      <c r="CA163" s="72">
        <f t="shared" si="62"/>
        <v>0</v>
      </c>
      <c r="CC163" s="145">
        <v>3.175E-2</v>
      </c>
      <c r="CD163" s="145">
        <v>0</v>
      </c>
      <c r="CE163" s="145">
        <v>0</v>
      </c>
      <c r="CF163" s="145">
        <v>0</v>
      </c>
    </row>
    <row r="164" spans="1:84">
      <c r="A164" s="143">
        <f t="shared" si="63"/>
        <v>0</v>
      </c>
      <c r="B164" s="72">
        <f t="shared" si="64"/>
        <v>28</v>
      </c>
      <c r="C164" s="144">
        <f t="shared" si="65"/>
        <v>0</v>
      </c>
      <c r="D164" s="76">
        <f t="shared" si="66"/>
        <v>0</v>
      </c>
      <c r="E164" s="80">
        <f t="shared" si="67"/>
        <v>0</v>
      </c>
      <c r="F164" s="80">
        <f t="shared" si="68"/>
        <v>0</v>
      </c>
      <c r="G164" s="80">
        <f t="shared" si="69"/>
        <v>0</v>
      </c>
      <c r="H164" s="80">
        <f t="shared" si="70"/>
        <v>0</v>
      </c>
      <c r="I164" s="76">
        <f t="shared" si="71"/>
        <v>0</v>
      </c>
      <c r="J164" s="80">
        <f t="shared" si="72"/>
        <v>0</v>
      </c>
      <c r="K164" s="80">
        <f t="shared" si="73"/>
        <v>0</v>
      </c>
      <c r="L164" s="80">
        <f t="shared" si="74"/>
        <v>0</v>
      </c>
      <c r="M164" s="80">
        <f t="shared" si="75"/>
        <v>0</v>
      </c>
      <c r="N164" s="80">
        <f t="shared" si="76"/>
        <v>0</v>
      </c>
      <c r="O164" s="80">
        <f t="shared" si="77"/>
        <v>0</v>
      </c>
      <c r="P164" s="80">
        <f t="shared" si="78"/>
        <v>0</v>
      </c>
      <c r="Q164" s="80">
        <f t="shared" si="79"/>
        <v>0</v>
      </c>
      <c r="R164" s="80">
        <f t="shared" si="80"/>
        <v>0</v>
      </c>
      <c r="S164" s="80">
        <f t="shared" si="81"/>
        <v>0</v>
      </c>
      <c r="T164" s="80">
        <f t="shared" si="82"/>
        <v>0</v>
      </c>
      <c r="U164" s="80">
        <f t="shared" si="83"/>
        <v>0</v>
      </c>
      <c r="V164" s="80">
        <f t="shared" si="84"/>
        <v>0</v>
      </c>
      <c r="W164" s="80">
        <f t="shared" si="85"/>
        <v>0</v>
      </c>
      <c r="X164" s="80">
        <f t="shared" si="86"/>
        <v>0</v>
      </c>
      <c r="Y164" s="80">
        <f t="shared" si="87"/>
        <v>0</v>
      </c>
      <c r="Z164" s="80">
        <f t="shared" si="88"/>
        <v>0</v>
      </c>
      <c r="AA164" s="80">
        <f t="shared" si="89"/>
        <v>0</v>
      </c>
      <c r="AB164" s="80">
        <f t="shared" si="90"/>
        <v>0</v>
      </c>
      <c r="AC164" s="80">
        <f t="shared" ref="AC164:AC212" si="91">AC$135*$A138</f>
        <v>0</v>
      </c>
      <c r="AD164" s="80">
        <f>AD$135*$A137</f>
        <v>0</v>
      </c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S164" s="72"/>
      <c r="AT164" s="72"/>
      <c r="AU164" s="72"/>
      <c r="AV164" s="72"/>
      <c r="AW164" s="72"/>
      <c r="AX164" s="72"/>
      <c r="AY164" s="72"/>
      <c r="AZ164" s="72"/>
      <c r="BA164" s="72"/>
      <c r="CA164" s="72">
        <f t="shared" si="62"/>
        <v>0</v>
      </c>
      <c r="CC164" s="145">
        <v>3.175E-2</v>
      </c>
      <c r="CD164" s="145">
        <v>0</v>
      </c>
      <c r="CE164" s="145">
        <v>0</v>
      </c>
      <c r="CF164" s="145">
        <v>0</v>
      </c>
    </row>
    <row r="165" spans="1:84">
      <c r="A165" s="143">
        <f t="shared" si="63"/>
        <v>0</v>
      </c>
      <c r="B165" s="72">
        <f t="shared" si="64"/>
        <v>29</v>
      </c>
      <c r="C165" s="144">
        <f t="shared" si="65"/>
        <v>0</v>
      </c>
      <c r="D165" s="76">
        <f t="shared" si="66"/>
        <v>0</v>
      </c>
      <c r="E165" s="80">
        <f t="shared" si="67"/>
        <v>0</v>
      </c>
      <c r="F165" s="80">
        <f t="shared" si="68"/>
        <v>0</v>
      </c>
      <c r="G165" s="80">
        <f t="shared" si="69"/>
        <v>0</v>
      </c>
      <c r="H165" s="80">
        <f t="shared" si="70"/>
        <v>0</v>
      </c>
      <c r="I165" s="76">
        <f t="shared" si="71"/>
        <v>0</v>
      </c>
      <c r="J165" s="80">
        <f t="shared" si="72"/>
        <v>0</v>
      </c>
      <c r="K165" s="80">
        <f t="shared" si="73"/>
        <v>0</v>
      </c>
      <c r="L165" s="80">
        <f t="shared" si="74"/>
        <v>0</v>
      </c>
      <c r="M165" s="80">
        <f t="shared" si="75"/>
        <v>0</v>
      </c>
      <c r="N165" s="80">
        <f t="shared" si="76"/>
        <v>0</v>
      </c>
      <c r="O165" s="80">
        <f t="shared" si="77"/>
        <v>0</v>
      </c>
      <c r="P165" s="80">
        <f t="shared" si="78"/>
        <v>0</v>
      </c>
      <c r="Q165" s="80">
        <f t="shared" si="79"/>
        <v>0</v>
      </c>
      <c r="R165" s="80">
        <f t="shared" si="80"/>
        <v>0</v>
      </c>
      <c r="S165" s="80">
        <f t="shared" si="81"/>
        <v>0</v>
      </c>
      <c r="T165" s="80">
        <f t="shared" si="82"/>
        <v>0</v>
      </c>
      <c r="U165" s="80">
        <f t="shared" si="83"/>
        <v>0</v>
      </c>
      <c r="V165" s="80">
        <f t="shared" si="84"/>
        <v>0</v>
      </c>
      <c r="W165" s="80">
        <f t="shared" si="85"/>
        <v>0</v>
      </c>
      <c r="X165" s="80">
        <f t="shared" si="86"/>
        <v>0</v>
      </c>
      <c r="Y165" s="80">
        <f t="shared" si="87"/>
        <v>0</v>
      </c>
      <c r="Z165" s="80">
        <f t="shared" si="88"/>
        <v>0</v>
      </c>
      <c r="AA165" s="80">
        <f t="shared" si="89"/>
        <v>0</v>
      </c>
      <c r="AB165" s="80">
        <f t="shared" si="90"/>
        <v>0</v>
      </c>
      <c r="AC165" s="80">
        <f t="shared" si="91"/>
        <v>0</v>
      </c>
      <c r="AD165" s="80">
        <f t="shared" ref="AD165:AD212" si="92">AD$135*$A138</f>
        <v>0</v>
      </c>
      <c r="AE165" s="80">
        <f>AE$135*$A137</f>
        <v>0</v>
      </c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S165" s="72"/>
      <c r="AT165" s="72"/>
      <c r="AU165" s="72"/>
      <c r="AV165" s="72"/>
      <c r="AW165" s="72"/>
      <c r="AX165" s="72"/>
      <c r="AY165" s="72"/>
      <c r="AZ165" s="72"/>
      <c r="BA165" s="72"/>
      <c r="CA165" s="72">
        <f t="shared" si="62"/>
        <v>0</v>
      </c>
      <c r="CC165" s="145">
        <v>3.175E-2</v>
      </c>
      <c r="CD165" s="145">
        <v>0</v>
      </c>
      <c r="CE165" s="145">
        <v>0</v>
      </c>
      <c r="CF165" s="145">
        <v>0</v>
      </c>
    </row>
    <row r="166" spans="1:84">
      <c r="A166" s="143">
        <f t="shared" si="63"/>
        <v>0</v>
      </c>
      <c r="B166" s="72">
        <f t="shared" si="64"/>
        <v>30</v>
      </c>
      <c r="C166" s="144">
        <f t="shared" si="65"/>
        <v>0</v>
      </c>
      <c r="D166" s="76">
        <f t="shared" si="66"/>
        <v>0</v>
      </c>
      <c r="E166" s="80">
        <f t="shared" si="67"/>
        <v>0</v>
      </c>
      <c r="F166" s="80">
        <f t="shared" si="68"/>
        <v>0</v>
      </c>
      <c r="G166" s="80">
        <f t="shared" si="69"/>
        <v>0</v>
      </c>
      <c r="H166" s="80">
        <f t="shared" si="70"/>
        <v>0</v>
      </c>
      <c r="I166" s="76">
        <f t="shared" si="71"/>
        <v>0</v>
      </c>
      <c r="J166" s="80">
        <f t="shared" si="72"/>
        <v>0</v>
      </c>
      <c r="K166" s="80">
        <f t="shared" si="73"/>
        <v>0</v>
      </c>
      <c r="L166" s="80">
        <f t="shared" si="74"/>
        <v>0</v>
      </c>
      <c r="M166" s="80">
        <f t="shared" si="75"/>
        <v>0</v>
      </c>
      <c r="N166" s="80">
        <f t="shared" si="76"/>
        <v>0</v>
      </c>
      <c r="O166" s="80">
        <f t="shared" si="77"/>
        <v>0</v>
      </c>
      <c r="P166" s="80">
        <f t="shared" si="78"/>
        <v>0</v>
      </c>
      <c r="Q166" s="80">
        <f t="shared" si="79"/>
        <v>0</v>
      </c>
      <c r="R166" s="80">
        <f t="shared" si="80"/>
        <v>0</v>
      </c>
      <c r="S166" s="80">
        <f t="shared" si="81"/>
        <v>0</v>
      </c>
      <c r="T166" s="80">
        <f t="shared" si="82"/>
        <v>0</v>
      </c>
      <c r="U166" s="80">
        <f t="shared" si="83"/>
        <v>0</v>
      </c>
      <c r="V166" s="80">
        <f t="shared" si="84"/>
        <v>0</v>
      </c>
      <c r="W166" s="80">
        <f t="shared" si="85"/>
        <v>0</v>
      </c>
      <c r="X166" s="80">
        <f t="shared" si="86"/>
        <v>0</v>
      </c>
      <c r="Y166" s="80">
        <f t="shared" si="87"/>
        <v>0</v>
      </c>
      <c r="Z166" s="80">
        <f t="shared" si="88"/>
        <v>0</v>
      </c>
      <c r="AA166" s="80">
        <f t="shared" si="89"/>
        <v>0</v>
      </c>
      <c r="AB166" s="80">
        <f t="shared" si="90"/>
        <v>0</v>
      </c>
      <c r="AC166" s="80">
        <f t="shared" si="91"/>
        <v>0</v>
      </c>
      <c r="AD166" s="80">
        <f t="shared" si="92"/>
        <v>0</v>
      </c>
      <c r="AE166" s="80">
        <f t="shared" ref="AE166:AE212" si="93">AE$135*$A138</f>
        <v>0</v>
      </c>
      <c r="AF166" s="80">
        <f>AF$135*$A137</f>
        <v>0</v>
      </c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S166" s="72"/>
      <c r="AT166" s="72"/>
      <c r="AU166" s="72"/>
      <c r="AV166" s="72"/>
      <c r="AW166" s="72"/>
      <c r="AX166" s="72"/>
      <c r="AY166" s="72"/>
      <c r="AZ166" s="72"/>
      <c r="BA166" s="72"/>
      <c r="CA166" s="72">
        <f t="shared" si="62"/>
        <v>0</v>
      </c>
      <c r="CC166" s="145">
        <v>3.175E-2</v>
      </c>
      <c r="CD166" s="145">
        <v>0</v>
      </c>
      <c r="CE166" s="145">
        <v>0</v>
      </c>
      <c r="CF166" s="145">
        <v>0</v>
      </c>
    </row>
    <row r="167" spans="1:84">
      <c r="A167" s="143">
        <f t="shared" si="63"/>
        <v>0</v>
      </c>
      <c r="B167" s="72">
        <f t="shared" si="64"/>
        <v>31</v>
      </c>
      <c r="C167" s="144">
        <f t="shared" si="65"/>
        <v>0</v>
      </c>
      <c r="D167" s="76">
        <f t="shared" si="66"/>
        <v>0</v>
      </c>
      <c r="E167" s="80">
        <f t="shared" si="67"/>
        <v>0</v>
      </c>
      <c r="F167" s="80">
        <f t="shared" si="68"/>
        <v>0</v>
      </c>
      <c r="G167" s="80">
        <f t="shared" si="69"/>
        <v>0</v>
      </c>
      <c r="H167" s="80">
        <f t="shared" si="70"/>
        <v>0</v>
      </c>
      <c r="I167" s="76">
        <f t="shared" si="71"/>
        <v>0</v>
      </c>
      <c r="J167" s="80">
        <f t="shared" si="72"/>
        <v>0</v>
      </c>
      <c r="K167" s="80">
        <f t="shared" si="73"/>
        <v>0</v>
      </c>
      <c r="L167" s="80">
        <f t="shared" si="74"/>
        <v>0</v>
      </c>
      <c r="M167" s="80">
        <f t="shared" si="75"/>
        <v>0</v>
      </c>
      <c r="N167" s="80">
        <f t="shared" si="76"/>
        <v>0</v>
      </c>
      <c r="O167" s="80">
        <f t="shared" si="77"/>
        <v>0</v>
      </c>
      <c r="P167" s="80">
        <f t="shared" si="78"/>
        <v>0</v>
      </c>
      <c r="Q167" s="80">
        <f t="shared" si="79"/>
        <v>0</v>
      </c>
      <c r="R167" s="80">
        <f t="shared" si="80"/>
        <v>0</v>
      </c>
      <c r="S167" s="80">
        <f t="shared" si="81"/>
        <v>0</v>
      </c>
      <c r="T167" s="80">
        <f t="shared" si="82"/>
        <v>0</v>
      </c>
      <c r="U167" s="80">
        <f t="shared" si="83"/>
        <v>0</v>
      </c>
      <c r="V167" s="80">
        <f t="shared" si="84"/>
        <v>0</v>
      </c>
      <c r="W167" s="80">
        <f t="shared" si="85"/>
        <v>0</v>
      </c>
      <c r="X167" s="80">
        <f t="shared" si="86"/>
        <v>0</v>
      </c>
      <c r="Y167" s="80">
        <f t="shared" si="87"/>
        <v>0</v>
      </c>
      <c r="Z167" s="80">
        <f t="shared" si="88"/>
        <v>0</v>
      </c>
      <c r="AA167" s="80">
        <f t="shared" si="89"/>
        <v>0</v>
      </c>
      <c r="AB167" s="80">
        <f t="shared" si="90"/>
        <v>0</v>
      </c>
      <c r="AC167" s="80">
        <f t="shared" si="91"/>
        <v>0</v>
      </c>
      <c r="AD167" s="80">
        <f t="shared" si="92"/>
        <v>0</v>
      </c>
      <c r="AE167" s="80">
        <f t="shared" si="93"/>
        <v>0</v>
      </c>
      <c r="AF167" s="80">
        <f t="shared" ref="AF167:AF212" si="94">AF$135*$A138</f>
        <v>0</v>
      </c>
      <c r="AG167" s="80">
        <f>AG$135*$A137</f>
        <v>0</v>
      </c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S167" s="72"/>
      <c r="AT167" s="72"/>
      <c r="AU167" s="72"/>
      <c r="AV167" s="72"/>
      <c r="AW167" s="72"/>
      <c r="AX167" s="72"/>
      <c r="AY167" s="72"/>
      <c r="AZ167" s="72"/>
      <c r="BA167" s="72"/>
      <c r="CA167" s="72">
        <f t="shared" si="62"/>
        <v>0</v>
      </c>
      <c r="CC167" s="145">
        <v>3.175E-2</v>
      </c>
      <c r="CD167" s="145">
        <v>0</v>
      </c>
      <c r="CE167" s="145">
        <v>0</v>
      </c>
      <c r="CF167" s="145">
        <v>0</v>
      </c>
    </row>
    <row r="168" spans="1:84">
      <c r="A168" s="143">
        <f t="shared" si="63"/>
        <v>0</v>
      </c>
      <c r="B168" s="72">
        <f t="shared" si="64"/>
        <v>32</v>
      </c>
      <c r="C168" s="144">
        <f t="shared" si="65"/>
        <v>0</v>
      </c>
      <c r="D168" s="76">
        <f t="shared" si="66"/>
        <v>0</v>
      </c>
      <c r="E168" s="80">
        <f t="shared" si="67"/>
        <v>0</v>
      </c>
      <c r="F168" s="80">
        <f t="shared" si="68"/>
        <v>0</v>
      </c>
      <c r="G168" s="80">
        <f t="shared" si="69"/>
        <v>0</v>
      </c>
      <c r="H168" s="80">
        <f t="shared" si="70"/>
        <v>0</v>
      </c>
      <c r="I168" s="76">
        <f t="shared" si="71"/>
        <v>0</v>
      </c>
      <c r="J168" s="80">
        <f t="shared" si="72"/>
        <v>0</v>
      </c>
      <c r="K168" s="80">
        <f t="shared" si="73"/>
        <v>0</v>
      </c>
      <c r="L168" s="80">
        <f t="shared" si="74"/>
        <v>0</v>
      </c>
      <c r="M168" s="80">
        <f t="shared" si="75"/>
        <v>0</v>
      </c>
      <c r="N168" s="80">
        <f t="shared" si="76"/>
        <v>0</v>
      </c>
      <c r="O168" s="80">
        <f t="shared" si="77"/>
        <v>0</v>
      </c>
      <c r="P168" s="80">
        <f t="shared" si="78"/>
        <v>0</v>
      </c>
      <c r="Q168" s="80">
        <f t="shared" si="79"/>
        <v>0</v>
      </c>
      <c r="R168" s="80">
        <f t="shared" si="80"/>
        <v>0</v>
      </c>
      <c r="S168" s="80">
        <f t="shared" si="81"/>
        <v>0</v>
      </c>
      <c r="T168" s="80">
        <f t="shared" si="82"/>
        <v>0</v>
      </c>
      <c r="U168" s="80">
        <f t="shared" si="83"/>
        <v>0</v>
      </c>
      <c r="V168" s="80">
        <f t="shared" si="84"/>
        <v>0</v>
      </c>
      <c r="W168" s="80">
        <f t="shared" si="85"/>
        <v>0</v>
      </c>
      <c r="X168" s="80">
        <f t="shared" si="86"/>
        <v>0</v>
      </c>
      <c r="Y168" s="80">
        <f t="shared" si="87"/>
        <v>0</v>
      </c>
      <c r="Z168" s="80">
        <f t="shared" si="88"/>
        <v>0</v>
      </c>
      <c r="AA168" s="80">
        <f t="shared" si="89"/>
        <v>0</v>
      </c>
      <c r="AB168" s="80">
        <f t="shared" si="90"/>
        <v>0</v>
      </c>
      <c r="AC168" s="80">
        <f t="shared" si="91"/>
        <v>0</v>
      </c>
      <c r="AD168" s="80">
        <f t="shared" si="92"/>
        <v>0</v>
      </c>
      <c r="AE168" s="80">
        <f t="shared" si="93"/>
        <v>0</v>
      </c>
      <c r="AF168" s="80">
        <f t="shared" si="94"/>
        <v>0</v>
      </c>
      <c r="AG168" s="80">
        <f t="shared" ref="AG168:AG212" si="95">AG$135*$A138</f>
        <v>0</v>
      </c>
      <c r="AH168" s="80">
        <f>AH$135*$A137</f>
        <v>0</v>
      </c>
      <c r="AI168" s="80"/>
      <c r="AJ168" s="80"/>
      <c r="AK168" s="80"/>
      <c r="AL168" s="80"/>
      <c r="AM168" s="80"/>
      <c r="AN168" s="80"/>
      <c r="AO168" s="80"/>
      <c r="AP168" s="80"/>
      <c r="AQ168" s="80"/>
      <c r="AS168" s="72"/>
      <c r="AT168" s="72"/>
      <c r="AU168" s="72"/>
      <c r="AV168" s="72"/>
      <c r="AW168" s="72"/>
      <c r="AX168" s="72"/>
      <c r="AY168" s="72"/>
      <c r="AZ168" s="72"/>
      <c r="BA168" s="72"/>
      <c r="CA168" s="72">
        <f t="shared" si="62"/>
        <v>0</v>
      </c>
      <c r="CC168" s="145">
        <v>3.1629999999999998E-2</v>
      </c>
      <c r="CD168" s="145">
        <v>0</v>
      </c>
      <c r="CE168" s="145">
        <v>0</v>
      </c>
      <c r="CF168" s="145">
        <v>0</v>
      </c>
    </row>
    <row r="169" spans="1:84">
      <c r="A169" s="143">
        <f t="shared" si="63"/>
        <v>0</v>
      </c>
      <c r="B169" s="72">
        <f t="shared" si="64"/>
        <v>33</v>
      </c>
      <c r="C169" s="144">
        <f t="shared" si="65"/>
        <v>0</v>
      </c>
      <c r="D169" s="76">
        <f t="shared" si="66"/>
        <v>0</v>
      </c>
      <c r="E169" s="80">
        <f t="shared" si="67"/>
        <v>0</v>
      </c>
      <c r="F169" s="80">
        <f t="shared" si="68"/>
        <v>0</v>
      </c>
      <c r="G169" s="80">
        <f t="shared" si="69"/>
        <v>0</v>
      </c>
      <c r="H169" s="80">
        <f t="shared" si="70"/>
        <v>0</v>
      </c>
      <c r="I169" s="76">
        <f t="shared" si="71"/>
        <v>0</v>
      </c>
      <c r="J169" s="80">
        <f t="shared" si="72"/>
        <v>0</v>
      </c>
      <c r="K169" s="80">
        <f t="shared" si="73"/>
        <v>0</v>
      </c>
      <c r="L169" s="80">
        <f t="shared" si="74"/>
        <v>0</v>
      </c>
      <c r="M169" s="80">
        <f t="shared" si="75"/>
        <v>0</v>
      </c>
      <c r="N169" s="80">
        <f t="shared" si="76"/>
        <v>0</v>
      </c>
      <c r="O169" s="80">
        <f t="shared" si="77"/>
        <v>0</v>
      </c>
      <c r="P169" s="80">
        <f t="shared" si="78"/>
        <v>0</v>
      </c>
      <c r="Q169" s="80">
        <f t="shared" si="79"/>
        <v>0</v>
      </c>
      <c r="R169" s="80">
        <f t="shared" si="80"/>
        <v>0</v>
      </c>
      <c r="S169" s="80">
        <f t="shared" si="81"/>
        <v>0</v>
      </c>
      <c r="T169" s="80">
        <f t="shared" si="82"/>
        <v>0</v>
      </c>
      <c r="U169" s="80">
        <f t="shared" si="83"/>
        <v>0</v>
      </c>
      <c r="V169" s="80">
        <f t="shared" si="84"/>
        <v>0</v>
      </c>
      <c r="W169" s="80">
        <f t="shared" si="85"/>
        <v>0</v>
      </c>
      <c r="X169" s="80">
        <f t="shared" si="86"/>
        <v>0</v>
      </c>
      <c r="Y169" s="80">
        <f t="shared" si="87"/>
        <v>0</v>
      </c>
      <c r="Z169" s="80">
        <f t="shared" si="88"/>
        <v>0</v>
      </c>
      <c r="AA169" s="80">
        <f t="shared" si="89"/>
        <v>0</v>
      </c>
      <c r="AB169" s="80">
        <f t="shared" si="90"/>
        <v>0</v>
      </c>
      <c r="AC169" s="80">
        <f t="shared" si="91"/>
        <v>0</v>
      </c>
      <c r="AD169" s="80">
        <f t="shared" si="92"/>
        <v>0</v>
      </c>
      <c r="AE169" s="80">
        <f t="shared" si="93"/>
        <v>0</v>
      </c>
      <c r="AF169" s="80">
        <f t="shared" si="94"/>
        <v>0</v>
      </c>
      <c r="AG169" s="80">
        <f t="shared" si="95"/>
        <v>0</v>
      </c>
      <c r="AH169" s="80">
        <f t="shared" ref="AH169:AH212" si="96">AH$135*$A138</f>
        <v>0</v>
      </c>
      <c r="AI169" s="80">
        <f>AI$135*$A137</f>
        <v>0</v>
      </c>
      <c r="AJ169" s="80"/>
      <c r="AK169" s="80"/>
      <c r="AL169" s="80"/>
      <c r="AM169" s="80"/>
      <c r="AN169" s="80"/>
      <c r="AO169" s="80"/>
      <c r="AP169" s="80"/>
      <c r="AQ169" s="80"/>
      <c r="AS169" s="72"/>
      <c r="AT169" s="72"/>
      <c r="AU169" s="72"/>
      <c r="AV169" s="72"/>
      <c r="AW169" s="72"/>
      <c r="AX169" s="72"/>
      <c r="AY169" s="72"/>
      <c r="AZ169" s="72"/>
      <c r="BA169" s="72"/>
      <c r="CA169" s="72">
        <f t="shared" si="62"/>
        <v>0</v>
      </c>
    </row>
    <row r="170" spans="1:84">
      <c r="A170" s="143">
        <f t="shared" si="63"/>
        <v>0</v>
      </c>
      <c r="B170" s="72">
        <f t="shared" si="64"/>
        <v>34</v>
      </c>
      <c r="C170" s="144">
        <f t="shared" si="65"/>
        <v>0</v>
      </c>
      <c r="D170" s="76">
        <f t="shared" si="66"/>
        <v>0</v>
      </c>
      <c r="E170" s="80">
        <f t="shared" si="67"/>
        <v>0</v>
      </c>
      <c r="F170" s="80">
        <f t="shared" si="68"/>
        <v>0</v>
      </c>
      <c r="G170" s="80">
        <f t="shared" si="69"/>
        <v>0</v>
      </c>
      <c r="H170" s="80">
        <f t="shared" si="70"/>
        <v>0</v>
      </c>
      <c r="I170" s="76">
        <f t="shared" si="71"/>
        <v>0</v>
      </c>
      <c r="J170" s="80">
        <f t="shared" si="72"/>
        <v>0</v>
      </c>
      <c r="K170" s="80">
        <f t="shared" si="73"/>
        <v>0</v>
      </c>
      <c r="L170" s="80">
        <f t="shared" si="74"/>
        <v>0</v>
      </c>
      <c r="M170" s="80">
        <f t="shared" si="75"/>
        <v>0</v>
      </c>
      <c r="N170" s="80">
        <f t="shared" si="76"/>
        <v>0</v>
      </c>
      <c r="O170" s="80">
        <f t="shared" si="77"/>
        <v>0</v>
      </c>
      <c r="P170" s="80">
        <f t="shared" si="78"/>
        <v>0</v>
      </c>
      <c r="Q170" s="80">
        <f t="shared" si="79"/>
        <v>0</v>
      </c>
      <c r="R170" s="80">
        <f t="shared" si="80"/>
        <v>0</v>
      </c>
      <c r="S170" s="80">
        <f t="shared" si="81"/>
        <v>0</v>
      </c>
      <c r="T170" s="80">
        <f t="shared" si="82"/>
        <v>0</v>
      </c>
      <c r="U170" s="80">
        <f t="shared" si="83"/>
        <v>0</v>
      </c>
      <c r="V170" s="80">
        <f t="shared" si="84"/>
        <v>0</v>
      </c>
      <c r="W170" s="80">
        <f t="shared" si="85"/>
        <v>0</v>
      </c>
      <c r="X170" s="80">
        <f t="shared" si="86"/>
        <v>0</v>
      </c>
      <c r="Y170" s="80">
        <f t="shared" si="87"/>
        <v>0</v>
      </c>
      <c r="Z170" s="80">
        <f t="shared" si="88"/>
        <v>0</v>
      </c>
      <c r="AA170" s="80">
        <f t="shared" si="89"/>
        <v>0</v>
      </c>
      <c r="AB170" s="80">
        <f t="shared" si="90"/>
        <v>0</v>
      </c>
      <c r="AC170" s="80">
        <f t="shared" si="91"/>
        <v>0</v>
      </c>
      <c r="AD170" s="80">
        <f t="shared" si="92"/>
        <v>0</v>
      </c>
      <c r="AE170" s="80">
        <f t="shared" si="93"/>
        <v>0</v>
      </c>
      <c r="AF170" s="80">
        <f t="shared" si="94"/>
        <v>0</v>
      </c>
      <c r="AG170" s="80">
        <f t="shared" si="95"/>
        <v>0</v>
      </c>
      <c r="AH170" s="80">
        <f t="shared" si="96"/>
        <v>0</v>
      </c>
      <c r="AI170" s="80">
        <f t="shared" ref="AI170:AI212" si="97">AI$135*$A138</f>
        <v>0</v>
      </c>
      <c r="AJ170" s="80">
        <f>AJ$135*$A137</f>
        <v>0</v>
      </c>
      <c r="AK170" s="80"/>
      <c r="AL170" s="80"/>
      <c r="AM170" s="80"/>
      <c r="AN170" s="80"/>
      <c r="AO170" s="80"/>
      <c r="AP170" s="80"/>
      <c r="AQ170" s="80"/>
      <c r="AS170" s="72"/>
      <c r="AT170" s="72"/>
      <c r="AU170" s="72"/>
      <c r="AV170" s="72"/>
      <c r="AW170" s="72"/>
      <c r="AX170" s="72"/>
      <c r="AY170" s="72"/>
      <c r="AZ170" s="72"/>
      <c r="BA170" s="72"/>
      <c r="CA170" s="72">
        <f t="shared" si="62"/>
        <v>0</v>
      </c>
    </row>
    <row r="171" spans="1:84">
      <c r="A171" s="143">
        <f t="shared" si="63"/>
        <v>0</v>
      </c>
      <c r="B171" s="72">
        <f t="shared" si="64"/>
        <v>35</v>
      </c>
      <c r="C171" s="144">
        <f t="shared" si="65"/>
        <v>0</v>
      </c>
      <c r="D171" s="76">
        <f t="shared" si="66"/>
        <v>0</v>
      </c>
      <c r="E171" s="80">
        <f t="shared" si="67"/>
        <v>0</v>
      </c>
      <c r="F171" s="80">
        <f t="shared" si="68"/>
        <v>0</v>
      </c>
      <c r="G171" s="80">
        <f t="shared" si="69"/>
        <v>0</v>
      </c>
      <c r="H171" s="80">
        <f t="shared" si="70"/>
        <v>0</v>
      </c>
      <c r="I171" s="76">
        <f t="shared" si="71"/>
        <v>0</v>
      </c>
      <c r="J171" s="80">
        <f t="shared" si="72"/>
        <v>0</v>
      </c>
      <c r="K171" s="80">
        <f t="shared" si="73"/>
        <v>0</v>
      </c>
      <c r="L171" s="80">
        <f t="shared" si="74"/>
        <v>0</v>
      </c>
      <c r="M171" s="80">
        <f t="shared" si="75"/>
        <v>0</v>
      </c>
      <c r="N171" s="80">
        <f t="shared" si="76"/>
        <v>0</v>
      </c>
      <c r="O171" s="80">
        <f t="shared" si="77"/>
        <v>0</v>
      </c>
      <c r="P171" s="80">
        <f t="shared" si="78"/>
        <v>0</v>
      </c>
      <c r="Q171" s="80">
        <f t="shared" si="79"/>
        <v>0</v>
      </c>
      <c r="R171" s="80">
        <f t="shared" si="80"/>
        <v>0</v>
      </c>
      <c r="S171" s="80">
        <f t="shared" si="81"/>
        <v>0</v>
      </c>
      <c r="T171" s="80">
        <f t="shared" si="82"/>
        <v>0</v>
      </c>
      <c r="U171" s="80">
        <f t="shared" si="83"/>
        <v>0</v>
      </c>
      <c r="V171" s="80">
        <f t="shared" si="84"/>
        <v>0</v>
      </c>
      <c r="W171" s="80">
        <f t="shared" si="85"/>
        <v>0</v>
      </c>
      <c r="X171" s="80">
        <f t="shared" si="86"/>
        <v>0</v>
      </c>
      <c r="Y171" s="80">
        <f t="shared" si="87"/>
        <v>0</v>
      </c>
      <c r="Z171" s="80">
        <f t="shared" si="88"/>
        <v>0</v>
      </c>
      <c r="AA171" s="80">
        <f t="shared" si="89"/>
        <v>0</v>
      </c>
      <c r="AB171" s="80">
        <f t="shared" si="90"/>
        <v>0</v>
      </c>
      <c r="AC171" s="80">
        <f t="shared" si="91"/>
        <v>0</v>
      </c>
      <c r="AD171" s="80">
        <f t="shared" si="92"/>
        <v>0</v>
      </c>
      <c r="AE171" s="80">
        <f t="shared" si="93"/>
        <v>0</v>
      </c>
      <c r="AF171" s="80">
        <f t="shared" si="94"/>
        <v>0</v>
      </c>
      <c r="AG171" s="80">
        <f t="shared" si="95"/>
        <v>0</v>
      </c>
      <c r="AH171" s="80">
        <f t="shared" si="96"/>
        <v>0</v>
      </c>
      <c r="AI171" s="80">
        <f t="shared" si="97"/>
        <v>0</v>
      </c>
      <c r="AJ171" s="80">
        <f t="shared" ref="AJ171:AJ212" si="98">AJ$135*$A138</f>
        <v>0</v>
      </c>
      <c r="AK171" s="80">
        <f>AK$135*$A137</f>
        <v>0</v>
      </c>
      <c r="AL171" s="80"/>
      <c r="AM171" s="80"/>
      <c r="AN171" s="80"/>
      <c r="AO171" s="80"/>
      <c r="AP171" s="80"/>
      <c r="AQ171" s="80"/>
      <c r="AS171" s="72"/>
      <c r="AT171" s="72"/>
      <c r="AU171" s="72"/>
      <c r="AV171" s="72"/>
      <c r="AW171" s="72"/>
      <c r="AX171" s="72"/>
      <c r="AY171" s="72"/>
      <c r="AZ171" s="72"/>
      <c r="BA171" s="72"/>
      <c r="CA171" s="72">
        <f t="shared" si="62"/>
        <v>0</v>
      </c>
    </row>
    <row r="172" spans="1:84">
      <c r="A172" s="143">
        <f t="shared" si="63"/>
        <v>0</v>
      </c>
      <c r="B172" s="72">
        <f t="shared" si="64"/>
        <v>36</v>
      </c>
      <c r="C172" s="144">
        <f t="shared" si="65"/>
        <v>0</v>
      </c>
      <c r="D172" s="76">
        <f t="shared" si="66"/>
        <v>0</v>
      </c>
      <c r="E172" s="80">
        <f t="shared" si="67"/>
        <v>0</v>
      </c>
      <c r="F172" s="80">
        <f t="shared" si="68"/>
        <v>0</v>
      </c>
      <c r="G172" s="80">
        <f t="shared" si="69"/>
        <v>0</v>
      </c>
      <c r="H172" s="80">
        <f t="shared" si="70"/>
        <v>0</v>
      </c>
      <c r="I172" s="76">
        <f t="shared" si="71"/>
        <v>0</v>
      </c>
      <c r="J172" s="80">
        <f t="shared" si="72"/>
        <v>0</v>
      </c>
      <c r="K172" s="80">
        <f t="shared" si="73"/>
        <v>0</v>
      </c>
      <c r="L172" s="80">
        <f t="shared" si="74"/>
        <v>0</v>
      </c>
      <c r="M172" s="80">
        <f t="shared" si="75"/>
        <v>0</v>
      </c>
      <c r="N172" s="80">
        <f t="shared" si="76"/>
        <v>0</v>
      </c>
      <c r="O172" s="80">
        <f t="shared" si="77"/>
        <v>0</v>
      </c>
      <c r="P172" s="80">
        <f t="shared" si="78"/>
        <v>0</v>
      </c>
      <c r="Q172" s="80">
        <f t="shared" si="79"/>
        <v>0</v>
      </c>
      <c r="R172" s="80">
        <f t="shared" si="80"/>
        <v>0</v>
      </c>
      <c r="S172" s="80">
        <f t="shared" si="81"/>
        <v>0</v>
      </c>
      <c r="T172" s="80">
        <f t="shared" si="82"/>
        <v>0</v>
      </c>
      <c r="U172" s="80">
        <f t="shared" si="83"/>
        <v>0</v>
      </c>
      <c r="V172" s="80">
        <f t="shared" si="84"/>
        <v>0</v>
      </c>
      <c r="W172" s="80">
        <f t="shared" si="85"/>
        <v>0</v>
      </c>
      <c r="X172" s="80">
        <f t="shared" si="86"/>
        <v>0</v>
      </c>
      <c r="Y172" s="80">
        <f t="shared" si="87"/>
        <v>0</v>
      </c>
      <c r="Z172" s="80">
        <f t="shared" si="88"/>
        <v>0</v>
      </c>
      <c r="AA172" s="80">
        <f t="shared" si="89"/>
        <v>0</v>
      </c>
      <c r="AB172" s="80">
        <f t="shared" si="90"/>
        <v>0</v>
      </c>
      <c r="AC172" s="80">
        <f t="shared" si="91"/>
        <v>0</v>
      </c>
      <c r="AD172" s="80">
        <f t="shared" si="92"/>
        <v>0</v>
      </c>
      <c r="AE172" s="80">
        <f t="shared" si="93"/>
        <v>0</v>
      </c>
      <c r="AF172" s="80">
        <f t="shared" si="94"/>
        <v>0</v>
      </c>
      <c r="AG172" s="80">
        <f t="shared" si="95"/>
        <v>0</v>
      </c>
      <c r="AH172" s="80">
        <f t="shared" si="96"/>
        <v>0</v>
      </c>
      <c r="AI172" s="80">
        <f t="shared" si="97"/>
        <v>0</v>
      </c>
      <c r="AJ172" s="80">
        <f t="shared" si="98"/>
        <v>0</v>
      </c>
      <c r="AK172" s="80">
        <f t="shared" ref="AK172:AK212" si="99">AK$135*$A138</f>
        <v>0</v>
      </c>
      <c r="AL172" s="80">
        <f>AL$135*$A137</f>
        <v>0</v>
      </c>
      <c r="AM172" s="80"/>
      <c r="AN172" s="80"/>
      <c r="AO172" s="80"/>
      <c r="AP172" s="80"/>
      <c r="AQ172" s="80"/>
      <c r="AS172" s="72"/>
      <c r="AT172" s="72"/>
      <c r="AU172" s="72"/>
      <c r="AV172" s="72"/>
      <c r="AW172" s="72"/>
      <c r="AX172" s="72"/>
      <c r="AY172" s="72"/>
      <c r="AZ172" s="72"/>
      <c r="BA172" s="72"/>
      <c r="CA172" s="72">
        <f t="shared" si="62"/>
        <v>0</v>
      </c>
    </row>
    <row r="173" spans="1:84">
      <c r="A173" s="143">
        <f t="shared" si="63"/>
        <v>0</v>
      </c>
      <c r="B173" s="72">
        <f t="shared" si="64"/>
        <v>37</v>
      </c>
      <c r="C173" s="144">
        <f t="shared" si="65"/>
        <v>0</v>
      </c>
      <c r="D173" s="76">
        <f t="shared" si="66"/>
        <v>0</v>
      </c>
      <c r="E173" s="80">
        <f t="shared" si="67"/>
        <v>0</v>
      </c>
      <c r="F173" s="80">
        <f t="shared" si="68"/>
        <v>0</v>
      </c>
      <c r="G173" s="80">
        <f t="shared" si="69"/>
        <v>0</v>
      </c>
      <c r="H173" s="80">
        <f t="shared" si="70"/>
        <v>0</v>
      </c>
      <c r="I173" s="76">
        <f t="shared" si="71"/>
        <v>0</v>
      </c>
      <c r="J173" s="80">
        <f t="shared" si="72"/>
        <v>0</v>
      </c>
      <c r="K173" s="80">
        <f t="shared" si="73"/>
        <v>0</v>
      </c>
      <c r="L173" s="80">
        <f t="shared" si="74"/>
        <v>0</v>
      </c>
      <c r="M173" s="80">
        <f t="shared" si="75"/>
        <v>0</v>
      </c>
      <c r="N173" s="80">
        <f t="shared" si="76"/>
        <v>0</v>
      </c>
      <c r="O173" s="80">
        <f t="shared" si="77"/>
        <v>0</v>
      </c>
      <c r="P173" s="80">
        <f t="shared" si="78"/>
        <v>0</v>
      </c>
      <c r="Q173" s="80">
        <f t="shared" si="79"/>
        <v>0</v>
      </c>
      <c r="R173" s="80">
        <f t="shared" si="80"/>
        <v>0</v>
      </c>
      <c r="S173" s="80">
        <f t="shared" si="81"/>
        <v>0</v>
      </c>
      <c r="T173" s="80">
        <f t="shared" si="82"/>
        <v>0</v>
      </c>
      <c r="U173" s="80">
        <f t="shared" si="83"/>
        <v>0</v>
      </c>
      <c r="V173" s="80">
        <f t="shared" si="84"/>
        <v>0</v>
      </c>
      <c r="W173" s="80">
        <f t="shared" si="85"/>
        <v>0</v>
      </c>
      <c r="X173" s="80">
        <f t="shared" si="86"/>
        <v>0</v>
      </c>
      <c r="Y173" s="80">
        <f t="shared" si="87"/>
        <v>0</v>
      </c>
      <c r="Z173" s="80">
        <f t="shared" si="88"/>
        <v>0</v>
      </c>
      <c r="AA173" s="80">
        <f t="shared" si="89"/>
        <v>0</v>
      </c>
      <c r="AB173" s="80">
        <f t="shared" si="90"/>
        <v>0</v>
      </c>
      <c r="AC173" s="80">
        <f t="shared" si="91"/>
        <v>0</v>
      </c>
      <c r="AD173" s="80">
        <f t="shared" si="92"/>
        <v>0</v>
      </c>
      <c r="AE173" s="80">
        <f t="shared" si="93"/>
        <v>0</v>
      </c>
      <c r="AF173" s="80">
        <f t="shared" si="94"/>
        <v>0</v>
      </c>
      <c r="AG173" s="80">
        <f t="shared" si="95"/>
        <v>0</v>
      </c>
      <c r="AH173" s="80">
        <f t="shared" si="96"/>
        <v>0</v>
      </c>
      <c r="AI173" s="80">
        <f t="shared" si="97"/>
        <v>0</v>
      </c>
      <c r="AJ173" s="80">
        <f t="shared" si="98"/>
        <v>0</v>
      </c>
      <c r="AK173" s="80">
        <f t="shared" si="99"/>
        <v>0</v>
      </c>
      <c r="AL173" s="80">
        <f t="shared" ref="AL173:AL212" si="100">AL$135*$A138</f>
        <v>0</v>
      </c>
      <c r="AM173" s="80">
        <f>AM$135*$A137</f>
        <v>0</v>
      </c>
      <c r="AN173" s="80"/>
      <c r="AO173" s="80"/>
      <c r="AP173" s="80"/>
      <c r="AQ173" s="80"/>
      <c r="AS173" s="72"/>
      <c r="AT173" s="72"/>
      <c r="AU173" s="72"/>
      <c r="AV173" s="72"/>
      <c r="AW173" s="72"/>
      <c r="AX173" s="72"/>
      <c r="AY173" s="72"/>
      <c r="AZ173" s="72"/>
      <c r="BA173" s="72"/>
      <c r="CA173" s="72">
        <f t="shared" si="62"/>
        <v>0</v>
      </c>
    </row>
    <row r="174" spans="1:84">
      <c r="A174" s="143">
        <f t="shared" si="63"/>
        <v>0</v>
      </c>
      <c r="B174" s="72">
        <f t="shared" si="64"/>
        <v>38</v>
      </c>
      <c r="C174" s="144">
        <f t="shared" si="65"/>
        <v>0</v>
      </c>
      <c r="D174" s="76">
        <f t="shared" si="66"/>
        <v>0</v>
      </c>
      <c r="E174" s="80">
        <f t="shared" si="67"/>
        <v>0</v>
      </c>
      <c r="F174" s="80">
        <f t="shared" si="68"/>
        <v>0</v>
      </c>
      <c r="G174" s="80">
        <f t="shared" si="69"/>
        <v>0</v>
      </c>
      <c r="H174" s="80">
        <f t="shared" si="70"/>
        <v>0</v>
      </c>
      <c r="I174" s="76">
        <f t="shared" si="71"/>
        <v>0</v>
      </c>
      <c r="J174" s="80">
        <f t="shared" si="72"/>
        <v>0</v>
      </c>
      <c r="K174" s="80">
        <f t="shared" si="73"/>
        <v>0</v>
      </c>
      <c r="L174" s="80">
        <f t="shared" si="74"/>
        <v>0</v>
      </c>
      <c r="M174" s="80">
        <f t="shared" si="75"/>
        <v>0</v>
      </c>
      <c r="N174" s="80">
        <f t="shared" si="76"/>
        <v>0</v>
      </c>
      <c r="O174" s="80">
        <f t="shared" si="77"/>
        <v>0</v>
      </c>
      <c r="P174" s="80">
        <f t="shared" si="78"/>
        <v>0</v>
      </c>
      <c r="Q174" s="80">
        <f t="shared" si="79"/>
        <v>0</v>
      </c>
      <c r="R174" s="80">
        <f t="shared" si="80"/>
        <v>0</v>
      </c>
      <c r="S174" s="80">
        <f t="shared" si="81"/>
        <v>0</v>
      </c>
      <c r="T174" s="80">
        <f t="shared" si="82"/>
        <v>0</v>
      </c>
      <c r="U174" s="80">
        <f t="shared" si="83"/>
        <v>0</v>
      </c>
      <c r="V174" s="80">
        <f t="shared" si="84"/>
        <v>0</v>
      </c>
      <c r="W174" s="80">
        <f t="shared" si="85"/>
        <v>0</v>
      </c>
      <c r="X174" s="80">
        <f t="shared" si="86"/>
        <v>0</v>
      </c>
      <c r="Y174" s="80">
        <f t="shared" si="87"/>
        <v>0</v>
      </c>
      <c r="Z174" s="80">
        <f t="shared" si="88"/>
        <v>0</v>
      </c>
      <c r="AA174" s="80">
        <f t="shared" si="89"/>
        <v>0</v>
      </c>
      <c r="AB174" s="80">
        <f t="shared" si="90"/>
        <v>0</v>
      </c>
      <c r="AC174" s="80">
        <f t="shared" si="91"/>
        <v>0</v>
      </c>
      <c r="AD174" s="80">
        <f t="shared" si="92"/>
        <v>0</v>
      </c>
      <c r="AE174" s="80">
        <f t="shared" si="93"/>
        <v>0</v>
      </c>
      <c r="AF174" s="80">
        <f t="shared" si="94"/>
        <v>0</v>
      </c>
      <c r="AG174" s="80">
        <f t="shared" si="95"/>
        <v>0</v>
      </c>
      <c r="AH174" s="80">
        <f t="shared" si="96"/>
        <v>0</v>
      </c>
      <c r="AI174" s="80">
        <f t="shared" si="97"/>
        <v>0</v>
      </c>
      <c r="AJ174" s="80">
        <f t="shared" si="98"/>
        <v>0</v>
      </c>
      <c r="AK174" s="80">
        <f t="shared" si="99"/>
        <v>0</v>
      </c>
      <c r="AL174" s="80">
        <f t="shared" si="100"/>
        <v>0</v>
      </c>
      <c r="AM174" s="80">
        <f t="shared" ref="AM174:AM212" si="101">AM$135*$A138</f>
        <v>0</v>
      </c>
      <c r="AN174" s="80">
        <f>AN$135*$A137</f>
        <v>0</v>
      </c>
      <c r="AO174" s="80"/>
      <c r="AP174" s="80"/>
      <c r="AQ174" s="80"/>
      <c r="AS174" s="72"/>
      <c r="AT174" s="72"/>
      <c r="AU174" s="72"/>
      <c r="AV174" s="72"/>
      <c r="AW174" s="72"/>
      <c r="AX174" s="72"/>
      <c r="AY174" s="72"/>
      <c r="AZ174" s="72"/>
      <c r="BA174" s="72"/>
      <c r="CA174" s="72">
        <f t="shared" si="62"/>
        <v>0</v>
      </c>
    </row>
    <row r="175" spans="1:84">
      <c r="A175" s="143">
        <f t="shared" si="63"/>
        <v>0</v>
      </c>
      <c r="B175" s="72">
        <f t="shared" si="64"/>
        <v>39</v>
      </c>
      <c r="C175" s="144">
        <f t="shared" si="65"/>
        <v>0</v>
      </c>
      <c r="D175" s="76">
        <f t="shared" si="66"/>
        <v>0</v>
      </c>
      <c r="E175" s="80">
        <f t="shared" si="67"/>
        <v>0</v>
      </c>
      <c r="F175" s="80">
        <f t="shared" si="68"/>
        <v>0</v>
      </c>
      <c r="G175" s="80">
        <f t="shared" si="69"/>
        <v>0</v>
      </c>
      <c r="H175" s="80">
        <f t="shared" si="70"/>
        <v>0</v>
      </c>
      <c r="I175" s="76">
        <f t="shared" si="71"/>
        <v>0</v>
      </c>
      <c r="J175" s="80">
        <f t="shared" si="72"/>
        <v>0</v>
      </c>
      <c r="K175" s="80">
        <f t="shared" si="73"/>
        <v>0</v>
      </c>
      <c r="L175" s="80">
        <f t="shared" si="74"/>
        <v>0</v>
      </c>
      <c r="M175" s="80">
        <f t="shared" si="75"/>
        <v>0</v>
      </c>
      <c r="N175" s="80">
        <f t="shared" si="76"/>
        <v>0</v>
      </c>
      <c r="O175" s="80">
        <f t="shared" si="77"/>
        <v>0</v>
      </c>
      <c r="P175" s="80">
        <f t="shared" si="78"/>
        <v>0</v>
      </c>
      <c r="Q175" s="80">
        <f t="shared" si="79"/>
        <v>0</v>
      </c>
      <c r="R175" s="80">
        <f t="shared" si="80"/>
        <v>0</v>
      </c>
      <c r="S175" s="80">
        <f t="shared" si="81"/>
        <v>0</v>
      </c>
      <c r="T175" s="80">
        <f t="shared" si="82"/>
        <v>0</v>
      </c>
      <c r="U175" s="80">
        <f t="shared" si="83"/>
        <v>0</v>
      </c>
      <c r="V175" s="80">
        <f t="shared" si="84"/>
        <v>0</v>
      </c>
      <c r="W175" s="80">
        <f t="shared" si="85"/>
        <v>0</v>
      </c>
      <c r="X175" s="80">
        <f t="shared" si="86"/>
        <v>0</v>
      </c>
      <c r="Y175" s="80">
        <f t="shared" si="87"/>
        <v>0</v>
      </c>
      <c r="Z175" s="80">
        <f t="shared" si="88"/>
        <v>0</v>
      </c>
      <c r="AA175" s="80">
        <f t="shared" si="89"/>
        <v>0</v>
      </c>
      <c r="AB175" s="80">
        <f t="shared" si="90"/>
        <v>0</v>
      </c>
      <c r="AC175" s="80">
        <f t="shared" si="91"/>
        <v>0</v>
      </c>
      <c r="AD175" s="80">
        <f t="shared" si="92"/>
        <v>0</v>
      </c>
      <c r="AE175" s="80">
        <f t="shared" si="93"/>
        <v>0</v>
      </c>
      <c r="AF175" s="80">
        <f t="shared" si="94"/>
        <v>0</v>
      </c>
      <c r="AG175" s="80">
        <f t="shared" si="95"/>
        <v>0</v>
      </c>
      <c r="AH175" s="80">
        <f t="shared" si="96"/>
        <v>0</v>
      </c>
      <c r="AI175" s="80">
        <f t="shared" si="97"/>
        <v>0</v>
      </c>
      <c r="AJ175" s="80">
        <f t="shared" si="98"/>
        <v>0</v>
      </c>
      <c r="AK175" s="80">
        <f t="shared" si="99"/>
        <v>0</v>
      </c>
      <c r="AL175" s="80">
        <f t="shared" si="100"/>
        <v>0</v>
      </c>
      <c r="AM175" s="80">
        <f t="shared" si="101"/>
        <v>0</v>
      </c>
      <c r="AN175" s="80">
        <f t="shared" ref="AN175:AN212" si="102">AN$135*$A138</f>
        <v>0</v>
      </c>
      <c r="AO175" s="80">
        <f>AO$135*$A137</f>
        <v>0</v>
      </c>
      <c r="AP175" s="80"/>
      <c r="AQ175" s="80"/>
      <c r="AS175" s="72"/>
      <c r="AT175" s="72"/>
      <c r="AU175" s="72"/>
      <c r="AV175" s="72"/>
      <c r="AW175" s="72"/>
      <c r="AX175" s="72"/>
      <c r="AY175" s="72"/>
      <c r="AZ175" s="72"/>
      <c r="BA175" s="72"/>
      <c r="CA175" s="72">
        <f t="shared" si="62"/>
        <v>0</v>
      </c>
    </row>
    <row r="176" spans="1:84">
      <c r="A176" s="143">
        <f t="shared" si="63"/>
        <v>0</v>
      </c>
      <c r="B176" s="72">
        <f t="shared" si="64"/>
        <v>40</v>
      </c>
      <c r="C176" s="144">
        <f t="shared" si="65"/>
        <v>0</v>
      </c>
      <c r="D176" s="76">
        <f t="shared" si="66"/>
        <v>0</v>
      </c>
      <c r="E176" s="80">
        <f t="shared" si="67"/>
        <v>0</v>
      </c>
      <c r="F176" s="80">
        <f t="shared" si="68"/>
        <v>0</v>
      </c>
      <c r="G176" s="80">
        <f t="shared" si="69"/>
        <v>0</v>
      </c>
      <c r="H176" s="80">
        <f t="shared" si="70"/>
        <v>0</v>
      </c>
      <c r="I176" s="76">
        <f t="shared" si="71"/>
        <v>0</v>
      </c>
      <c r="J176" s="80">
        <f t="shared" si="72"/>
        <v>0</v>
      </c>
      <c r="K176" s="80">
        <f t="shared" si="73"/>
        <v>0</v>
      </c>
      <c r="L176" s="80">
        <f t="shared" si="74"/>
        <v>0</v>
      </c>
      <c r="M176" s="80">
        <f t="shared" si="75"/>
        <v>0</v>
      </c>
      <c r="N176" s="80">
        <f t="shared" si="76"/>
        <v>0</v>
      </c>
      <c r="O176" s="80">
        <f t="shared" si="77"/>
        <v>0</v>
      </c>
      <c r="P176" s="80">
        <f t="shared" si="78"/>
        <v>0</v>
      </c>
      <c r="Q176" s="80">
        <f t="shared" si="79"/>
        <v>0</v>
      </c>
      <c r="R176" s="80">
        <f t="shared" si="80"/>
        <v>0</v>
      </c>
      <c r="S176" s="80">
        <f t="shared" si="81"/>
        <v>0</v>
      </c>
      <c r="T176" s="80">
        <f t="shared" si="82"/>
        <v>0</v>
      </c>
      <c r="U176" s="80">
        <f t="shared" si="83"/>
        <v>0</v>
      </c>
      <c r="V176" s="80">
        <f t="shared" si="84"/>
        <v>0</v>
      </c>
      <c r="W176" s="80">
        <f t="shared" si="85"/>
        <v>0</v>
      </c>
      <c r="X176" s="80">
        <f t="shared" si="86"/>
        <v>0</v>
      </c>
      <c r="Y176" s="80">
        <f t="shared" si="87"/>
        <v>0</v>
      </c>
      <c r="Z176" s="80">
        <f t="shared" si="88"/>
        <v>0</v>
      </c>
      <c r="AA176" s="80">
        <f t="shared" si="89"/>
        <v>0</v>
      </c>
      <c r="AB176" s="80">
        <f t="shared" si="90"/>
        <v>0</v>
      </c>
      <c r="AC176" s="80">
        <f t="shared" si="91"/>
        <v>0</v>
      </c>
      <c r="AD176" s="80">
        <f t="shared" si="92"/>
        <v>0</v>
      </c>
      <c r="AE176" s="80">
        <f t="shared" si="93"/>
        <v>0</v>
      </c>
      <c r="AF176" s="80">
        <f t="shared" si="94"/>
        <v>0</v>
      </c>
      <c r="AG176" s="80">
        <f t="shared" si="95"/>
        <v>0</v>
      </c>
      <c r="AH176" s="80">
        <f t="shared" si="96"/>
        <v>0</v>
      </c>
      <c r="AI176" s="80">
        <f t="shared" si="97"/>
        <v>0</v>
      </c>
      <c r="AJ176" s="80">
        <f t="shared" si="98"/>
        <v>0</v>
      </c>
      <c r="AK176" s="80">
        <f t="shared" si="99"/>
        <v>0</v>
      </c>
      <c r="AL176" s="80">
        <f t="shared" si="100"/>
        <v>0</v>
      </c>
      <c r="AM176" s="80">
        <f t="shared" si="101"/>
        <v>0</v>
      </c>
      <c r="AN176" s="80">
        <f t="shared" si="102"/>
        <v>0</v>
      </c>
      <c r="AO176" s="80">
        <f t="shared" ref="AO176:AO212" si="103">AO$135*$A138</f>
        <v>0</v>
      </c>
      <c r="AP176" s="80">
        <f>AP$135*$A137</f>
        <v>0</v>
      </c>
      <c r="AQ176" s="80"/>
      <c r="AS176" s="72"/>
      <c r="AT176" s="72"/>
      <c r="AU176" s="72"/>
      <c r="AV176" s="72"/>
      <c r="AW176" s="72"/>
      <c r="AX176" s="72"/>
      <c r="AY176" s="72"/>
      <c r="AZ176" s="72"/>
      <c r="BA176" s="72"/>
      <c r="CA176" s="72">
        <f t="shared" si="62"/>
        <v>0</v>
      </c>
    </row>
    <row r="177" spans="1:79">
      <c r="A177" s="143">
        <f t="shared" si="63"/>
        <v>0</v>
      </c>
      <c r="B177" s="72">
        <f t="shared" si="64"/>
        <v>41</v>
      </c>
      <c r="C177" s="144">
        <f t="shared" si="65"/>
        <v>0</v>
      </c>
      <c r="D177" s="76">
        <f t="shared" si="66"/>
        <v>0</v>
      </c>
      <c r="E177" s="80">
        <f t="shared" si="67"/>
        <v>0</v>
      </c>
      <c r="F177" s="80">
        <f t="shared" si="68"/>
        <v>0</v>
      </c>
      <c r="G177" s="80">
        <f t="shared" si="69"/>
        <v>0</v>
      </c>
      <c r="H177" s="80">
        <f t="shared" si="70"/>
        <v>0</v>
      </c>
      <c r="I177" s="76">
        <f t="shared" si="71"/>
        <v>0</v>
      </c>
      <c r="J177" s="80">
        <f t="shared" si="72"/>
        <v>0</v>
      </c>
      <c r="K177" s="80">
        <f t="shared" si="73"/>
        <v>0</v>
      </c>
      <c r="L177" s="80">
        <f t="shared" si="74"/>
        <v>0</v>
      </c>
      <c r="M177" s="80">
        <f t="shared" si="75"/>
        <v>0</v>
      </c>
      <c r="N177" s="80">
        <f t="shared" si="76"/>
        <v>0</v>
      </c>
      <c r="O177" s="80">
        <f t="shared" si="77"/>
        <v>0</v>
      </c>
      <c r="P177" s="80">
        <f t="shared" si="78"/>
        <v>0</v>
      </c>
      <c r="Q177" s="80">
        <f t="shared" si="79"/>
        <v>0</v>
      </c>
      <c r="R177" s="80">
        <f t="shared" si="80"/>
        <v>0</v>
      </c>
      <c r="S177" s="80">
        <f t="shared" si="81"/>
        <v>0</v>
      </c>
      <c r="T177" s="80">
        <f t="shared" si="82"/>
        <v>0</v>
      </c>
      <c r="U177" s="80">
        <f t="shared" si="83"/>
        <v>0</v>
      </c>
      <c r="V177" s="80">
        <f t="shared" si="84"/>
        <v>0</v>
      </c>
      <c r="W177" s="80">
        <f t="shared" si="85"/>
        <v>0</v>
      </c>
      <c r="X177" s="80">
        <f t="shared" si="86"/>
        <v>0</v>
      </c>
      <c r="Y177" s="80">
        <f t="shared" si="87"/>
        <v>0</v>
      </c>
      <c r="Z177" s="80">
        <f t="shared" si="88"/>
        <v>0</v>
      </c>
      <c r="AA177" s="80">
        <f t="shared" si="89"/>
        <v>0</v>
      </c>
      <c r="AB177" s="80">
        <f t="shared" si="90"/>
        <v>0</v>
      </c>
      <c r="AC177" s="80">
        <f t="shared" si="91"/>
        <v>0</v>
      </c>
      <c r="AD177" s="80">
        <f t="shared" si="92"/>
        <v>0</v>
      </c>
      <c r="AE177" s="80">
        <f t="shared" si="93"/>
        <v>0</v>
      </c>
      <c r="AF177" s="80">
        <f t="shared" si="94"/>
        <v>0</v>
      </c>
      <c r="AG177" s="80">
        <f t="shared" si="95"/>
        <v>0</v>
      </c>
      <c r="AH177" s="80">
        <f t="shared" si="96"/>
        <v>0</v>
      </c>
      <c r="AI177" s="80">
        <f t="shared" si="97"/>
        <v>0</v>
      </c>
      <c r="AJ177" s="80">
        <f t="shared" si="98"/>
        <v>0</v>
      </c>
      <c r="AK177" s="80">
        <f t="shared" si="99"/>
        <v>0</v>
      </c>
      <c r="AL177" s="80">
        <f t="shared" si="100"/>
        <v>0</v>
      </c>
      <c r="AM177" s="80">
        <f t="shared" si="101"/>
        <v>0</v>
      </c>
      <c r="AN177" s="80">
        <f t="shared" si="102"/>
        <v>0</v>
      </c>
      <c r="AO177" s="80">
        <f t="shared" si="103"/>
        <v>0</v>
      </c>
      <c r="AP177" s="80">
        <f t="shared" ref="AP177:AP212" si="104">AP$135*$A138</f>
        <v>0</v>
      </c>
      <c r="AQ177" s="80">
        <f>AQ$135*$A137</f>
        <v>0</v>
      </c>
      <c r="AS177" s="72"/>
      <c r="AT177" s="72"/>
      <c r="AU177" s="72"/>
      <c r="AV177" s="72"/>
      <c r="AW177" s="72"/>
      <c r="AX177" s="72"/>
      <c r="AY177" s="72"/>
      <c r="AZ177" s="72"/>
      <c r="BA177" s="72"/>
      <c r="CA177" s="72">
        <f t="shared" si="62"/>
        <v>0</v>
      </c>
    </row>
    <row r="178" spans="1:79">
      <c r="A178" s="143">
        <f t="shared" si="63"/>
        <v>0</v>
      </c>
      <c r="B178" s="72">
        <f t="shared" si="64"/>
        <v>42</v>
      </c>
      <c r="C178" s="144">
        <f t="shared" si="65"/>
        <v>0</v>
      </c>
      <c r="D178" s="76">
        <f t="shared" si="66"/>
        <v>0</v>
      </c>
      <c r="E178" s="80">
        <f t="shared" si="67"/>
        <v>0</v>
      </c>
      <c r="F178" s="80">
        <f t="shared" si="68"/>
        <v>0</v>
      </c>
      <c r="G178" s="80">
        <f t="shared" si="69"/>
        <v>0</v>
      </c>
      <c r="H178" s="80">
        <f t="shared" si="70"/>
        <v>0</v>
      </c>
      <c r="I178" s="76">
        <f t="shared" si="71"/>
        <v>0</v>
      </c>
      <c r="J178" s="80">
        <f t="shared" si="72"/>
        <v>0</v>
      </c>
      <c r="K178" s="80">
        <f t="shared" si="73"/>
        <v>0</v>
      </c>
      <c r="L178" s="80">
        <f t="shared" si="74"/>
        <v>0</v>
      </c>
      <c r="M178" s="80">
        <f t="shared" si="75"/>
        <v>0</v>
      </c>
      <c r="N178" s="80">
        <f t="shared" si="76"/>
        <v>0</v>
      </c>
      <c r="O178" s="80">
        <f t="shared" si="77"/>
        <v>0</v>
      </c>
      <c r="P178" s="80">
        <f t="shared" si="78"/>
        <v>0</v>
      </c>
      <c r="Q178" s="80">
        <f t="shared" si="79"/>
        <v>0</v>
      </c>
      <c r="R178" s="80">
        <f t="shared" si="80"/>
        <v>0</v>
      </c>
      <c r="S178" s="80">
        <f t="shared" si="81"/>
        <v>0</v>
      </c>
      <c r="T178" s="80">
        <f t="shared" si="82"/>
        <v>0</v>
      </c>
      <c r="U178" s="80">
        <f t="shared" si="83"/>
        <v>0</v>
      </c>
      <c r="V178" s="80">
        <f t="shared" si="84"/>
        <v>0</v>
      </c>
      <c r="W178" s="80">
        <f t="shared" si="85"/>
        <v>0</v>
      </c>
      <c r="X178" s="80">
        <f t="shared" si="86"/>
        <v>0</v>
      </c>
      <c r="Y178" s="80">
        <f t="shared" si="87"/>
        <v>0</v>
      </c>
      <c r="Z178" s="80">
        <f t="shared" si="88"/>
        <v>0</v>
      </c>
      <c r="AA178" s="80">
        <f t="shared" si="89"/>
        <v>0</v>
      </c>
      <c r="AB178" s="80">
        <f t="shared" si="90"/>
        <v>0</v>
      </c>
      <c r="AC178" s="80">
        <f t="shared" si="91"/>
        <v>0</v>
      </c>
      <c r="AD178" s="80">
        <f t="shared" si="92"/>
        <v>0</v>
      </c>
      <c r="AE178" s="80">
        <f t="shared" si="93"/>
        <v>0</v>
      </c>
      <c r="AF178" s="80">
        <f t="shared" si="94"/>
        <v>0</v>
      </c>
      <c r="AG178" s="80">
        <f t="shared" si="95"/>
        <v>0</v>
      </c>
      <c r="AH178" s="80">
        <f t="shared" si="96"/>
        <v>0</v>
      </c>
      <c r="AI178" s="80">
        <f t="shared" si="97"/>
        <v>0</v>
      </c>
      <c r="AJ178" s="80">
        <f t="shared" si="98"/>
        <v>0</v>
      </c>
      <c r="AK178" s="80">
        <f t="shared" si="99"/>
        <v>0</v>
      </c>
      <c r="AL178" s="80">
        <f t="shared" si="100"/>
        <v>0</v>
      </c>
      <c r="AM178" s="80">
        <f t="shared" si="101"/>
        <v>0</v>
      </c>
      <c r="AN178" s="80">
        <f t="shared" si="102"/>
        <v>0</v>
      </c>
      <c r="AO178" s="80">
        <f t="shared" si="103"/>
        <v>0</v>
      </c>
      <c r="AP178" s="80">
        <f t="shared" si="104"/>
        <v>0</v>
      </c>
      <c r="AQ178" s="80">
        <f t="shared" ref="AQ178:AQ212" si="105">AQ$135*$A138</f>
        <v>0</v>
      </c>
      <c r="AR178" s="76">
        <f>AR$135*$A137</f>
        <v>0</v>
      </c>
      <c r="AS178" s="72"/>
      <c r="AT178" s="72"/>
      <c r="AU178" s="72"/>
      <c r="AV178" s="72"/>
      <c r="AW178" s="72"/>
      <c r="AX178" s="72"/>
      <c r="AY178" s="72"/>
      <c r="AZ178" s="72"/>
      <c r="BA178" s="72"/>
      <c r="CA178" s="72">
        <f t="shared" si="62"/>
        <v>0</v>
      </c>
    </row>
    <row r="179" spans="1:79">
      <c r="A179" s="143">
        <f t="shared" si="63"/>
        <v>0</v>
      </c>
      <c r="B179" s="72">
        <f t="shared" si="64"/>
        <v>43</v>
      </c>
      <c r="C179" s="144">
        <f t="shared" si="65"/>
        <v>0</v>
      </c>
      <c r="D179" s="76">
        <f t="shared" si="66"/>
        <v>0</v>
      </c>
      <c r="E179" s="80">
        <f t="shared" si="67"/>
        <v>0</v>
      </c>
      <c r="F179" s="80">
        <f t="shared" si="68"/>
        <v>0</v>
      </c>
      <c r="G179" s="80">
        <f t="shared" si="69"/>
        <v>0</v>
      </c>
      <c r="H179" s="80">
        <f t="shared" si="70"/>
        <v>0</v>
      </c>
      <c r="I179" s="76">
        <f t="shared" si="71"/>
        <v>0</v>
      </c>
      <c r="J179" s="80">
        <f t="shared" si="72"/>
        <v>0</v>
      </c>
      <c r="K179" s="80">
        <f t="shared" si="73"/>
        <v>0</v>
      </c>
      <c r="L179" s="80">
        <f t="shared" si="74"/>
        <v>0</v>
      </c>
      <c r="M179" s="80">
        <f t="shared" si="75"/>
        <v>0</v>
      </c>
      <c r="N179" s="80">
        <f t="shared" si="76"/>
        <v>0</v>
      </c>
      <c r="O179" s="80">
        <f t="shared" si="77"/>
        <v>0</v>
      </c>
      <c r="P179" s="80">
        <f t="shared" si="78"/>
        <v>0</v>
      </c>
      <c r="Q179" s="80">
        <f t="shared" si="79"/>
        <v>0</v>
      </c>
      <c r="R179" s="80">
        <f t="shared" si="80"/>
        <v>0</v>
      </c>
      <c r="S179" s="80">
        <f t="shared" si="81"/>
        <v>0</v>
      </c>
      <c r="T179" s="80">
        <f t="shared" si="82"/>
        <v>0</v>
      </c>
      <c r="U179" s="80">
        <f t="shared" si="83"/>
        <v>0</v>
      </c>
      <c r="V179" s="80">
        <f t="shared" si="84"/>
        <v>0</v>
      </c>
      <c r="W179" s="80">
        <f t="shared" si="85"/>
        <v>0</v>
      </c>
      <c r="X179" s="80">
        <f t="shared" si="86"/>
        <v>0</v>
      </c>
      <c r="Y179" s="80">
        <f t="shared" si="87"/>
        <v>0</v>
      </c>
      <c r="Z179" s="80">
        <f t="shared" si="88"/>
        <v>0</v>
      </c>
      <c r="AA179" s="80">
        <f t="shared" si="89"/>
        <v>0</v>
      </c>
      <c r="AB179" s="80">
        <f t="shared" si="90"/>
        <v>0</v>
      </c>
      <c r="AC179" s="80">
        <f t="shared" si="91"/>
        <v>0</v>
      </c>
      <c r="AD179" s="80">
        <f t="shared" si="92"/>
        <v>0</v>
      </c>
      <c r="AE179" s="80">
        <f t="shared" si="93"/>
        <v>0</v>
      </c>
      <c r="AF179" s="80">
        <f t="shared" si="94"/>
        <v>0</v>
      </c>
      <c r="AG179" s="80">
        <f t="shared" si="95"/>
        <v>0</v>
      </c>
      <c r="AH179" s="80">
        <f t="shared" si="96"/>
        <v>0</v>
      </c>
      <c r="AI179" s="80">
        <f t="shared" si="97"/>
        <v>0</v>
      </c>
      <c r="AJ179" s="80">
        <f t="shared" si="98"/>
        <v>0</v>
      </c>
      <c r="AK179" s="80">
        <f t="shared" si="99"/>
        <v>0</v>
      </c>
      <c r="AL179" s="80">
        <f t="shared" si="100"/>
        <v>0</v>
      </c>
      <c r="AM179" s="80">
        <f t="shared" si="101"/>
        <v>0</v>
      </c>
      <c r="AN179" s="80">
        <f t="shared" si="102"/>
        <v>0</v>
      </c>
      <c r="AO179" s="80">
        <f t="shared" si="103"/>
        <v>0</v>
      </c>
      <c r="AP179" s="80">
        <f t="shared" si="104"/>
        <v>0</v>
      </c>
      <c r="AQ179" s="80">
        <f t="shared" si="105"/>
        <v>0</v>
      </c>
      <c r="AR179" s="76">
        <f t="shared" ref="AR179:AR212" si="106">AR$135*$A138</f>
        <v>0</v>
      </c>
      <c r="AS179" s="72">
        <f>AS$135*$A137</f>
        <v>0</v>
      </c>
      <c r="AT179" s="72"/>
      <c r="AU179" s="72"/>
      <c r="AV179" s="72"/>
      <c r="AW179" s="72"/>
      <c r="AX179" s="72"/>
      <c r="AY179" s="72"/>
      <c r="AZ179" s="72"/>
      <c r="BA179" s="72"/>
      <c r="CA179" s="72">
        <f t="shared" si="62"/>
        <v>0</v>
      </c>
    </row>
    <row r="180" spans="1:79">
      <c r="A180" s="143">
        <f t="shared" si="63"/>
        <v>0</v>
      </c>
      <c r="B180" s="72">
        <f t="shared" si="64"/>
        <v>44</v>
      </c>
      <c r="C180" s="144">
        <f t="shared" si="65"/>
        <v>0</v>
      </c>
      <c r="D180" s="76">
        <f t="shared" si="66"/>
        <v>0</v>
      </c>
      <c r="E180" s="80">
        <f t="shared" si="67"/>
        <v>0</v>
      </c>
      <c r="F180" s="80">
        <f t="shared" si="68"/>
        <v>0</v>
      </c>
      <c r="G180" s="80">
        <f t="shared" si="69"/>
        <v>0</v>
      </c>
      <c r="H180" s="80">
        <f t="shared" si="70"/>
        <v>0</v>
      </c>
      <c r="I180" s="76">
        <f t="shared" si="71"/>
        <v>0</v>
      </c>
      <c r="J180" s="80">
        <f t="shared" si="72"/>
        <v>0</v>
      </c>
      <c r="K180" s="80">
        <f t="shared" si="73"/>
        <v>0</v>
      </c>
      <c r="L180" s="80">
        <f t="shared" si="74"/>
        <v>0</v>
      </c>
      <c r="M180" s="80">
        <f t="shared" si="75"/>
        <v>0</v>
      </c>
      <c r="N180" s="80">
        <f t="shared" si="76"/>
        <v>0</v>
      </c>
      <c r="O180" s="80">
        <f t="shared" si="77"/>
        <v>0</v>
      </c>
      <c r="P180" s="80">
        <f t="shared" si="78"/>
        <v>0</v>
      </c>
      <c r="Q180" s="80">
        <f t="shared" si="79"/>
        <v>0</v>
      </c>
      <c r="R180" s="80">
        <f t="shared" si="80"/>
        <v>0</v>
      </c>
      <c r="S180" s="80">
        <f t="shared" si="81"/>
        <v>0</v>
      </c>
      <c r="T180" s="80">
        <f t="shared" si="82"/>
        <v>0</v>
      </c>
      <c r="U180" s="80">
        <f t="shared" si="83"/>
        <v>0</v>
      </c>
      <c r="V180" s="80">
        <f t="shared" si="84"/>
        <v>0</v>
      </c>
      <c r="W180" s="80">
        <f t="shared" si="85"/>
        <v>0</v>
      </c>
      <c r="X180" s="80">
        <f t="shared" si="86"/>
        <v>0</v>
      </c>
      <c r="Y180" s="80">
        <f t="shared" si="87"/>
        <v>0</v>
      </c>
      <c r="Z180" s="80">
        <f t="shared" si="88"/>
        <v>0</v>
      </c>
      <c r="AA180" s="80">
        <f t="shared" si="89"/>
        <v>0</v>
      </c>
      <c r="AB180" s="80">
        <f t="shared" si="90"/>
        <v>0</v>
      </c>
      <c r="AC180" s="80">
        <f t="shared" si="91"/>
        <v>0</v>
      </c>
      <c r="AD180" s="80">
        <f t="shared" si="92"/>
        <v>0</v>
      </c>
      <c r="AE180" s="80">
        <f t="shared" si="93"/>
        <v>0</v>
      </c>
      <c r="AF180" s="80">
        <f t="shared" si="94"/>
        <v>0</v>
      </c>
      <c r="AG180" s="80">
        <f t="shared" si="95"/>
        <v>0</v>
      </c>
      <c r="AH180" s="80">
        <f t="shared" si="96"/>
        <v>0</v>
      </c>
      <c r="AI180" s="80">
        <f t="shared" si="97"/>
        <v>0</v>
      </c>
      <c r="AJ180" s="80">
        <f t="shared" si="98"/>
        <v>0</v>
      </c>
      <c r="AK180" s="80">
        <f t="shared" si="99"/>
        <v>0</v>
      </c>
      <c r="AL180" s="80">
        <f t="shared" si="100"/>
        <v>0</v>
      </c>
      <c r="AM180" s="80">
        <f t="shared" si="101"/>
        <v>0</v>
      </c>
      <c r="AN180" s="80">
        <f t="shared" si="102"/>
        <v>0</v>
      </c>
      <c r="AO180" s="80">
        <f t="shared" si="103"/>
        <v>0</v>
      </c>
      <c r="AP180" s="80">
        <f t="shared" si="104"/>
        <v>0</v>
      </c>
      <c r="AQ180" s="80">
        <f t="shared" si="105"/>
        <v>0</v>
      </c>
      <c r="AR180" s="76">
        <f t="shared" si="106"/>
        <v>0</v>
      </c>
      <c r="AS180" s="72">
        <f t="shared" ref="AS180:AS212" si="107">AS$135*$A138</f>
        <v>0</v>
      </c>
      <c r="AT180" s="72">
        <f>AT$135*$A137</f>
        <v>0</v>
      </c>
      <c r="AU180" s="72"/>
      <c r="AV180" s="72"/>
      <c r="AW180" s="72"/>
      <c r="AX180" s="72"/>
      <c r="AY180" s="72"/>
      <c r="AZ180" s="72"/>
      <c r="BA180" s="72"/>
      <c r="CA180" s="72">
        <f t="shared" si="62"/>
        <v>0</v>
      </c>
    </row>
    <row r="181" spans="1:79">
      <c r="A181" s="143">
        <f t="shared" si="63"/>
        <v>0</v>
      </c>
      <c r="B181" s="72">
        <f t="shared" si="64"/>
        <v>45</v>
      </c>
      <c r="C181" s="144">
        <f t="shared" si="65"/>
        <v>0</v>
      </c>
      <c r="D181" s="76">
        <f t="shared" si="66"/>
        <v>0</v>
      </c>
      <c r="E181" s="80">
        <f t="shared" si="67"/>
        <v>0</v>
      </c>
      <c r="F181" s="80">
        <f t="shared" si="68"/>
        <v>0</v>
      </c>
      <c r="G181" s="80">
        <f t="shared" si="69"/>
        <v>0</v>
      </c>
      <c r="H181" s="80">
        <f t="shared" si="70"/>
        <v>0</v>
      </c>
      <c r="I181" s="76">
        <f t="shared" si="71"/>
        <v>0</v>
      </c>
      <c r="J181" s="80">
        <f t="shared" si="72"/>
        <v>0</v>
      </c>
      <c r="K181" s="80">
        <f t="shared" si="73"/>
        <v>0</v>
      </c>
      <c r="L181" s="80">
        <f t="shared" si="74"/>
        <v>0</v>
      </c>
      <c r="M181" s="80">
        <f t="shared" si="75"/>
        <v>0</v>
      </c>
      <c r="N181" s="80">
        <f t="shared" si="76"/>
        <v>0</v>
      </c>
      <c r="O181" s="80">
        <f t="shared" si="77"/>
        <v>0</v>
      </c>
      <c r="P181" s="80">
        <f t="shared" si="78"/>
        <v>0</v>
      </c>
      <c r="Q181" s="80">
        <f t="shared" si="79"/>
        <v>0</v>
      </c>
      <c r="R181" s="80">
        <f t="shared" si="80"/>
        <v>0</v>
      </c>
      <c r="S181" s="80">
        <f t="shared" si="81"/>
        <v>0</v>
      </c>
      <c r="T181" s="80">
        <f t="shared" si="82"/>
        <v>0</v>
      </c>
      <c r="U181" s="80">
        <f t="shared" si="83"/>
        <v>0</v>
      </c>
      <c r="V181" s="80">
        <f t="shared" si="84"/>
        <v>0</v>
      </c>
      <c r="W181" s="80">
        <f t="shared" si="85"/>
        <v>0</v>
      </c>
      <c r="X181" s="80">
        <f t="shared" si="86"/>
        <v>0</v>
      </c>
      <c r="Y181" s="80">
        <f t="shared" si="87"/>
        <v>0</v>
      </c>
      <c r="Z181" s="80">
        <f t="shared" si="88"/>
        <v>0</v>
      </c>
      <c r="AA181" s="80">
        <f t="shared" si="89"/>
        <v>0</v>
      </c>
      <c r="AB181" s="80">
        <f t="shared" si="90"/>
        <v>0</v>
      </c>
      <c r="AC181" s="80">
        <f t="shared" si="91"/>
        <v>0</v>
      </c>
      <c r="AD181" s="80">
        <f t="shared" si="92"/>
        <v>0</v>
      </c>
      <c r="AE181" s="80">
        <f t="shared" si="93"/>
        <v>0</v>
      </c>
      <c r="AF181" s="80">
        <f t="shared" si="94"/>
        <v>0</v>
      </c>
      <c r="AG181" s="80">
        <f t="shared" si="95"/>
        <v>0</v>
      </c>
      <c r="AH181" s="80">
        <f t="shared" si="96"/>
        <v>0</v>
      </c>
      <c r="AI181" s="80">
        <f t="shared" si="97"/>
        <v>0</v>
      </c>
      <c r="AJ181" s="80">
        <f t="shared" si="98"/>
        <v>0</v>
      </c>
      <c r="AK181" s="80">
        <f t="shared" si="99"/>
        <v>0</v>
      </c>
      <c r="AL181" s="80">
        <f t="shared" si="100"/>
        <v>0</v>
      </c>
      <c r="AM181" s="80">
        <f t="shared" si="101"/>
        <v>0</v>
      </c>
      <c r="AN181" s="80">
        <f t="shared" si="102"/>
        <v>0</v>
      </c>
      <c r="AO181" s="80">
        <f t="shared" si="103"/>
        <v>0</v>
      </c>
      <c r="AP181" s="80">
        <f t="shared" si="104"/>
        <v>0</v>
      </c>
      <c r="AQ181" s="80">
        <f t="shared" si="105"/>
        <v>0</v>
      </c>
      <c r="AR181" s="76">
        <f t="shared" si="106"/>
        <v>0</v>
      </c>
      <c r="AS181" s="72">
        <f t="shared" si="107"/>
        <v>0</v>
      </c>
      <c r="AT181" s="72">
        <f t="shared" ref="AT181:AT212" si="108">AT$135*$A138</f>
        <v>0</v>
      </c>
      <c r="AU181" s="72">
        <f>AU$135*$A137</f>
        <v>0</v>
      </c>
      <c r="AV181" s="72"/>
      <c r="AW181" s="72"/>
      <c r="AX181" s="72"/>
      <c r="AY181" s="72"/>
      <c r="AZ181" s="72"/>
      <c r="BA181" s="72"/>
      <c r="CA181" s="72">
        <f t="shared" si="62"/>
        <v>0</v>
      </c>
    </row>
    <row r="182" spans="1:79">
      <c r="A182" s="143">
        <f t="shared" si="63"/>
        <v>0</v>
      </c>
      <c r="B182" s="72">
        <f t="shared" si="64"/>
        <v>46</v>
      </c>
      <c r="C182" s="144">
        <f t="shared" si="65"/>
        <v>0</v>
      </c>
      <c r="D182" s="76">
        <f t="shared" si="66"/>
        <v>0</v>
      </c>
      <c r="E182" s="80">
        <f t="shared" si="67"/>
        <v>0</v>
      </c>
      <c r="F182" s="80">
        <f t="shared" si="68"/>
        <v>0</v>
      </c>
      <c r="G182" s="80">
        <f t="shared" si="69"/>
        <v>0</v>
      </c>
      <c r="H182" s="80">
        <f t="shared" si="70"/>
        <v>0</v>
      </c>
      <c r="I182" s="76">
        <f t="shared" si="71"/>
        <v>0</v>
      </c>
      <c r="J182" s="80">
        <f t="shared" si="72"/>
        <v>0</v>
      </c>
      <c r="K182" s="80">
        <f t="shared" si="73"/>
        <v>0</v>
      </c>
      <c r="L182" s="80">
        <f t="shared" si="74"/>
        <v>0</v>
      </c>
      <c r="M182" s="80">
        <f t="shared" si="75"/>
        <v>0</v>
      </c>
      <c r="N182" s="80">
        <f t="shared" si="76"/>
        <v>0</v>
      </c>
      <c r="O182" s="80">
        <f t="shared" si="77"/>
        <v>0</v>
      </c>
      <c r="P182" s="80">
        <f t="shared" si="78"/>
        <v>0</v>
      </c>
      <c r="Q182" s="80">
        <f t="shared" si="79"/>
        <v>0</v>
      </c>
      <c r="R182" s="80">
        <f t="shared" si="80"/>
        <v>0</v>
      </c>
      <c r="S182" s="80">
        <f t="shared" si="81"/>
        <v>0</v>
      </c>
      <c r="T182" s="80">
        <f t="shared" si="82"/>
        <v>0</v>
      </c>
      <c r="U182" s="80">
        <f t="shared" si="83"/>
        <v>0</v>
      </c>
      <c r="V182" s="80">
        <f t="shared" si="84"/>
        <v>0</v>
      </c>
      <c r="W182" s="80">
        <f t="shared" si="85"/>
        <v>0</v>
      </c>
      <c r="X182" s="80">
        <f t="shared" si="86"/>
        <v>0</v>
      </c>
      <c r="Y182" s="80">
        <f t="shared" si="87"/>
        <v>0</v>
      </c>
      <c r="Z182" s="80">
        <f t="shared" si="88"/>
        <v>0</v>
      </c>
      <c r="AA182" s="80">
        <f t="shared" si="89"/>
        <v>0</v>
      </c>
      <c r="AB182" s="80">
        <f t="shared" si="90"/>
        <v>0</v>
      </c>
      <c r="AC182" s="80">
        <f t="shared" si="91"/>
        <v>0</v>
      </c>
      <c r="AD182" s="80">
        <f t="shared" si="92"/>
        <v>0</v>
      </c>
      <c r="AE182" s="80">
        <f t="shared" si="93"/>
        <v>0</v>
      </c>
      <c r="AF182" s="80">
        <f t="shared" si="94"/>
        <v>0</v>
      </c>
      <c r="AG182" s="80">
        <f t="shared" si="95"/>
        <v>0</v>
      </c>
      <c r="AH182" s="80">
        <f t="shared" si="96"/>
        <v>0</v>
      </c>
      <c r="AI182" s="80">
        <f t="shared" si="97"/>
        <v>0</v>
      </c>
      <c r="AJ182" s="80">
        <f t="shared" si="98"/>
        <v>0</v>
      </c>
      <c r="AK182" s="80">
        <f t="shared" si="99"/>
        <v>0</v>
      </c>
      <c r="AL182" s="80">
        <f t="shared" si="100"/>
        <v>0</v>
      </c>
      <c r="AM182" s="80">
        <f t="shared" si="101"/>
        <v>0</v>
      </c>
      <c r="AN182" s="80">
        <f t="shared" si="102"/>
        <v>0</v>
      </c>
      <c r="AO182" s="80">
        <f t="shared" si="103"/>
        <v>0</v>
      </c>
      <c r="AP182" s="80">
        <f t="shared" si="104"/>
        <v>0</v>
      </c>
      <c r="AQ182" s="80">
        <f t="shared" si="105"/>
        <v>0</v>
      </c>
      <c r="AR182" s="76">
        <f t="shared" si="106"/>
        <v>0</v>
      </c>
      <c r="AS182" s="72">
        <f t="shared" si="107"/>
        <v>0</v>
      </c>
      <c r="AT182" s="72">
        <f t="shared" si="108"/>
        <v>0</v>
      </c>
      <c r="AU182" s="72">
        <f t="shared" ref="AU182:AU212" si="109">AU$135*$A138</f>
        <v>0</v>
      </c>
      <c r="AV182" s="72">
        <f>AV$135*$A137</f>
        <v>0</v>
      </c>
      <c r="AW182" s="72"/>
      <c r="AX182" s="72"/>
      <c r="AY182" s="72"/>
      <c r="AZ182" s="72"/>
      <c r="BA182" s="72"/>
      <c r="CA182" s="72">
        <f t="shared" si="62"/>
        <v>0</v>
      </c>
    </row>
    <row r="183" spans="1:79">
      <c r="A183" s="143">
        <f t="shared" si="63"/>
        <v>0</v>
      </c>
      <c r="B183" s="72">
        <f t="shared" si="64"/>
        <v>47</v>
      </c>
      <c r="C183" s="144">
        <f t="shared" si="65"/>
        <v>0</v>
      </c>
      <c r="D183" s="76">
        <f t="shared" si="66"/>
        <v>0</v>
      </c>
      <c r="E183" s="80">
        <f t="shared" si="67"/>
        <v>0</v>
      </c>
      <c r="F183" s="80">
        <f t="shared" si="68"/>
        <v>0</v>
      </c>
      <c r="G183" s="80">
        <f t="shared" si="69"/>
        <v>0</v>
      </c>
      <c r="H183" s="80">
        <f t="shared" si="70"/>
        <v>0</v>
      </c>
      <c r="I183" s="76">
        <f t="shared" si="71"/>
        <v>0</v>
      </c>
      <c r="J183" s="80">
        <f t="shared" si="72"/>
        <v>0</v>
      </c>
      <c r="K183" s="80">
        <f t="shared" si="73"/>
        <v>0</v>
      </c>
      <c r="L183" s="80">
        <f t="shared" si="74"/>
        <v>0</v>
      </c>
      <c r="M183" s="80">
        <f t="shared" si="75"/>
        <v>0</v>
      </c>
      <c r="N183" s="80">
        <f t="shared" si="76"/>
        <v>0</v>
      </c>
      <c r="O183" s="80">
        <f t="shared" si="77"/>
        <v>0</v>
      </c>
      <c r="P183" s="80">
        <f t="shared" si="78"/>
        <v>0</v>
      </c>
      <c r="Q183" s="80">
        <f t="shared" si="79"/>
        <v>0</v>
      </c>
      <c r="R183" s="80">
        <f t="shared" si="80"/>
        <v>0</v>
      </c>
      <c r="S183" s="80">
        <f t="shared" si="81"/>
        <v>0</v>
      </c>
      <c r="T183" s="80">
        <f t="shared" si="82"/>
        <v>0</v>
      </c>
      <c r="U183" s="80">
        <f t="shared" si="83"/>
        <v>0</v>
      </c>
      <c r="V183" s="80">
        <f t="shared" si="84"/>
        <v>0</v>
      </c>
      <c r="W183" s="80">
        <f t="shared" si="85"/>
        <v>0</v>
      </c>
      <c r="X183" s="80">
        <f t="shared" si="86"/>
        <v>0</v>
      </c>
      <c r="Y183" s="80">
        <f t="shared" si="87"/>
        <v>0</v>
      </c>
      <c r="Z183" s="80">
        <f t="shared" si="88"/>
        <v>0</v>
      </c>
      <c r="AA183" s="80">
        <f t="shared" si="89"/>
        <v>0</v>
      </c>
      <c r="AB183" s="80">
        <f t="shared" si="90"/>
        <v>0</v>
      </c>
      <c r="AC183" s="80">
        <f t="shared" si="91"/>
        <v>0</v>
      </c>
      <c r="AD183" s="80">
        <f t="shared" si="92"/>
        <v>0</v>
      </c>
      <c r="AE183" s="80">
        <f t="shared" si="93"/>
        <v>0</v>
      </c>
      <c r="AF183" s="80">
        <f t="shared" si="94"/>
        <v>0</v>
      </c>
      <c r="AG183" s="80">
        <f t="shared" si="95"/>
        <v>0</v>
      </c>
      <c r="AH183" s="80">
        <f t="shared" si="96"/>
        <v>0</v>
      </c>
      <c r="AI183" s="80">
        <f t="shared" si="97"/>
        <v>0</v>
      </c>
      <c r="AJ183" s="80">
        <f t="shared" si="98"/>
        <v>0</v>
      </c>
      <c r="AK183" s="80">
        <f t="shared" si="99"/>
        <v>0</v>
      </c>
      <c r="AL183" s="80">
        <f t="shared" si="100"/>
        <v>0</v>
      </c>
      <c r="AM183" s="80">
        <f t="shared" si="101"/>
        <v>0</v>
      </c>
      <c r="AN183" s="80">
        <f t="shared" si="102"/>
        <v>0</v>
      </c>
      <c r="AO183" s="80">
        <f t="shared" si="103"/>
        <v>0</v>
      </c>
      <c r="AP183" s="80">
        <f t="shared" si="104"/>
        <v>0</v>
      </c>
      <c r="AQ183" s="80">
        <f t="shared" si="105"/>
        <v>0</v>
      </c>
      <c r="AR183" s="76">
        <f t="shared" si="106"/>
        <v>0</v>
      </c>
      <c r="AS183" s="72">
        <f t="shared" si="107"/>
        <v>0</v>
      </c>
      <c r="AT183" s="72">
        <f t="shared" si="108"/>
        <v>0</v>
      </c>
      <c r="AU183" s="72">
        <f t="shared" si="109"/>
        <v>0</v>
      </c>
      <c r="AV183" s="72">
        <f t="shared" ref="AV183:AV212" si="110">AV$135*$A138</f>
        <v>0</v>
      </c>
      <c r="AW183" s="72">
        <f>AW$135*$A137</f>
        <v>0</v>
      </c>
      <c r="AX183" s="72"/>
      <c r="AY183" s="72"/>
      <c r="AZ183" s="72"/>
      <c r="BA183" s="72"/>
      <c r="CA183" s="72">
        <f t="shared" si="62"/>
        <v>0</v>
      </c>
    </row>
    <row r="184" spans="1:79">
      <c r="A184" s="143">
        <f t="shared" si="63"/>
        <v>0</v>
      </c>
      <c r="B184" s="72">
        <f t="shared" si="64"/>
        <v>48</v>
      </c>
      <c r="C184" s="144">
        <f t="shared" si="65"/>
        <v>0</v>
      </c>
      <c r="D184" s="76">
        <f t="shared" si="66"/>
        <v>0</v>
      </c>
      <c r="E184" s="80">
        <f t="shared" si="67"/>
        <v>0</v>
      </c>
      <c r="F184" s="80">
        <f t="shared" si="68"/>
        <v>0</v>
      </c>
      <c r="G184" s="80">
        <f t="shared" si="69"/>
        <v>0</v>
      </c>
      <c r="H184" s="80">
        <f t="shared" si="70"/>
        <v>0</v>
      </c>
      <c r="I184" s="76">
        <f t="shared" si="71"/>
        <v>0</v>
      </c>
      <c r="J184" s="80">
        <f t="shared" si="72"/>
        <v>0</v>
      </c>
      <c r="K184" s="80">
        <f t="shared" si="73"/>
        <v>0</v>
      </c>
      <c r="L184" s="80">
        <f t="shared" si="74"/>
        <v>0</v>
      </c>
      <c r="M184" s="80">
        <f t="shared" si="75"/>
        <v>0</v>
      </c>
      <c r="N184" s="80">
        <f t="shared" si="76"/>
        <v>0</v>
      </c>
      <c r="O184" s="80">
        <f t="shared" si="77"/>
        <v>0</v>
      </c>
      <c r="P184" s="80">
        <f t="shared" si="78"/>
        <v>0</v>
      </c>
      <c r="Q184" s="80">
        <f t="shared" si="79"/>
        <v>0</v>
      </c>
      <c r="R184" s="80">
        <f t="shared" si="80"/>
        <v>0</v>
      </c>
      <c r="S184" s="80">
        <f t="shared" si="81"/>
        <v>0</v>
      </c>
      <c r="T184" s="80">
        <f t="shared" si="82"/>
        <v>0</v>
      </c>
      <c r="U184" s="80">
        <f t="shared" si="83"/>
        <v>0</v>
      </c>
      <c r="V184" s="80">
        <f t="shared" si="84"/>
        <v>0</v>
      </c>
      <c r="W184" s="80">
        <f t="shared" si="85"/>
        <v>0</v>
      </c>
      <c r="X184" s="80">
        <f t="shared" si="86"/>
        <v>0</v>
      </c>
      <c r="Y184" s="80">
        <f t="shared" si="87"/>
        <v>0</v>
      </c>
      <c r="Z184" s="80">
        <f t="shared" si="88"/>
        <v>0</v>
      </c>
      <c r="AA184" s="80">
        <f t="shared" si="89"/>
        <v>0</v>
      </c>
      <c r="AB184" s="80">
        <f t="shared" si="90"/>
        <v>0</v>
      </c>
      <c r="AC184" s="80">
        <f t="shared" si="91"/>
        <v>0</v>
      </c>
      <c r="AD184" s="80">
        <f t="shared" si="92"/>
        <v>0</v>
      </c>
      <c r="AE184" s="80">
        <f t="shared" si="93"/>
        <v>0</v>
      </c>
      <c r="AF184" s="80">
        <f t="shared" si="94"/>
        <v>0</v>
      </c>
      <c r="AG184" s="80">
        <f t="shared" si="95"/>
        <v>0</v>
      </c>
      <c r="AH184" s="80">
        <f t="shared" si="96"/>
        <v>0</v>
      </c>
      <c r="AI184" s="80">
        <f t="shared" si="97"/>
        <v>0</v>
      </c>
      <c r="AJ184" s="80">
        <f t="shared" si="98"/>
        <v>0</v>
      </c>
      <c r="AK184" s="80">
        <f t="shared" si="99"/>
        <v>0</v>
      </c>
      <c r="AL184" s="80">
        <f t="shared" si="100"/>
        <v>0</v>
      </c>
      <c r="AM184" s="80">
        <f t="shared" si="101"/>
        <v>0</v>
      </c>
      <c r="AN184" s="80">
        <f t="shared" si="102"/>
        <v>0</v>
      </c>
      <c r="AO184" s="80">
        <f t="shared" si="103"/>
        <v>0</v>
      </c>
      <c r="AP184" s="80">
        <f t="shared" si="104"/>
        <v>0</v>
      </c>
      <c r="AQ184" s="80">
        <f t="shared" si="105"/>
        <v>0</v>
      </c>
      <c r="AR184" s="76">
        <f t="shared" si="106"/>
        <v>0</v>
      </c>
      <c r="AS184" s="72">
        <f t="shared" si="107"/>
        <v>0</v>
      </c>
      <c r="AT184" s="72">
        <f t="shared" si="108"/>
        <v>0</v>
      </c>
      <c r="AU184" s="72">
        <f t="shared" si="109"/>
        <v>0</v>
      </c>
      <c r="AV184" s="72">
        <f t="shared" si="110"/>
        <v>0</v>
      </c>
      <c r="AW184" s="72">
        <f t="shared" ref="AW184:AW212" si="111">AW$135*$A138</f>
        <v>0</v>
      </c>
      <c r="AX184" s="72">
        <f>AX$135*$A137</f>
        <v>0</v>
      </c>
      <c r="AY184" s="72"/>
      <c r="AZ184" s="72"/>
      <c r="BA184" s="72"/>
      <c r="CA184" s="72">
        <f t="shared" si="62"/>
        <v>0</v>
      </c>
    </row>
    <row r="185" spans="1:79">
      <c r="A185" s="143">
        <f t="shared" si="63"/>
        <v>0</v>
      </c>
      <c r="B185" s="72">
        <f t="shared" si="64"/>
        <v>49</v>
      </c>
      <c r="C185" s="144">
        <f t="shared" si="65"/>
        <v>0</v>
      </c>
      <c r="D185" s="76">
        <f t="shared" si="66"/>
        <v>0</v>
      </c>
      <c r="E185" s="80">
        <f t="shared" si="67"/>
        <v>0</v>
      </c>
      <c r="F185" s="80">
        <f t="shared" si="68"/>
        <v>0</v>
      </c>
      <c r="G185" s="80">
        <f t="shared" si="69"/>
        <v>0</v>
      </c>
      <c r="H185" s="80">
        <f t="shared" si="70"/>
        <v>0</v>
      </c>
      <c r="I185" s="76">
        <f t="shared" si="71"/>
        <v>0</v>
      </c>
      <c r="J185" s="80">
        <f t="shared" si="72"/>
        <v>0</v>
      </c>
      <c r="K185" s="80">
        <f t="shared" si="73"/>
        <v>0</v>
      </c>
      <c r="L185" s="80">
        <f t="shared" si="74"/>
        <v>0</v>
      </c>
      <c r="M185" s="80">
        <f t="shared" si="75"/>
        <v>0</v>
      </c>
      <c r="N185" s="80">
        <f t="shared" si="76"/>
        <v>0</v>
      </c>
      <c r="O185" s="80">
        <f t="shared" si="77"/>
        <v>0</v>
      </c>
      <c r="P185" s="80">
        <f t="shared" si="78"/>
        <v>0</v>
      </c>
      <c r="Q185" s="80">
        <f t="shared" si="79"/>
        <v>0</v>
      </c>
      <c r="R185" s="80">
        <f t="shared" si="80"/>
        <v>0</v>
      </c>
      <c r="S185" s="80">
        <f t="shared" si="81"/>
        <v>0</v>
      </c>
      <c r="T185" s="80">
        <f t="shared" si="82"/>
        <v>0</v>
      </c>
      <c r="U185" s="80">
        <f t="shared" si="83"/>
        <v>0</v>
      </c>
      <c r="V185" s="80">
        <f t="shared" si="84"/>
        <v>0</v>
      </c>
      <c r="W185" s="80">
        <f t="shared" si="85"/>
        <v>0</v>
      </c>
      <c r="X185" s="80">
        <f t="shared" si="86"/>
        <v>0</v>
      </c>
      <c r="Y185" s="80">
        <f t="shared" si="87"/>
        <v>0</v>
      </c>
      <c r="Z185" s="80">
        <f t="shared" si="88"/>
        <v>0</v>
      </c>
      <c r="AA185" s="80">
        <f t="shared" si="89"/>
        <v>0</v>
      </c>
      <c r="AB185" s="80">
        <f t="shared" si="90"/>
        <v>0</v>
      </c>
      <c r="AC185" s="80">
        <f t="shared" si="91"/>
        <v>0</v>
      </c>
      <c r="AD185" s="80">
        <f t="shared" si="92"/>
        <v>0</v>
      </c>
      <c r="AE185" s="80">
        <f t="shared" si="93"/>
        <v>0</v>
      </c>
      <c r="AF185" s="80">
        <f t="shared" si="94"/>
        <v>0</v>
      </c>
      <c r="AG185" s="80">
        <f t="shared" si="95"/>
        <v>0</v>
      </c>
      <c r="AH185" s="80">
        <f t="shared" si="96"/>
        <v>0</v>
      </c>
      <c r="AI185" s="80">
        <f t="shared" si="97"/>
        <v>0</v>
      </c>
      <c r="AJ185" s="80">
        <f t="shared" si="98"/>
        <v>0</v>
      </c>
      <c r="AK185" s="80">
        <f t="shared" si="99"/>
        <v>0</v>
      </c>
      <c r="AL185" s="80">
        <f t="shared" si="100"/>
        <v>0</v>
      </c>
      <c r="AM185" s="80">
        <f t="shared" si="101"/>
        <v>0</v>
      </c>
      <c r="AN185" s="80">
        <f t="shared" si="102"/>
        <v>0</v>
      </c>
      <c r="AO185" s="80">
        <f t="shared" si="103"/>
        <v>0</v>
      </c>
      <c r="AP185" s="80">
        <f t="shared" si="104"/>
        <v>0</v>
      </c>
      <c r="AQ185" s="80">
        <f t="shared" si="105"/>
        <v>0</v>
      </c>
      <c r="AR185" s="76">
        <f t="shared" si="106"/>
        <v>0</v>
      </c>
      <c r="AS185" s="72">
        <f t="shared" si="107"/>
        <v>0</v>
      </c>
      <c r="AT185" s="72">
        <f t="shared" si="108"/>
        <v>0</v>
      </c>
      <c r="AU185" s="72">
        <f t="shared" si="109"/>
        <v>0</v>
      </c>
      <c r="AV185" s="72">
        <f t="shared" si="110"/>
        <v>0</v>
      </c>
      <c r="AW185" s="72">
        <f t="shared" si="111"/>
        <v>0</v>
      </c>
      <c r="AX185" s="72">
        <f t="shared" ref="AX185:AX212" si="112">AX$135*$A138</f>
        <v>0</v>
      </c>
      <c r="AY185" s="72">
        <f>AY$135*$A137</f>
        <v>0</v>
      </c>
      <c r="AZ185" s="72"/>
      <c r="BA185" s="72"/>
      <c r="CA185" s="72">
        <f t="shared" si="62"/>
        <v>0</v>
      </c>
    </row>
    <row r="186" spans="1:79">
      <c r="A186" s="143">
        <f t="shared" si="63"/>
        <v>0</v>
      </c>
      <c r="B186" s="72">
        <f t="shared" si="64"/>
        <v>50</v>
      </c>
      <c r="C186" s="144">
        <f t="shared" si="65"/>
        <v>0</v>
      </c>
      <c r="D186" s="76">
        <f t="shared" si="66"/>
        <v>0</v>
      </c>
      <c r="E186" s="80">
        <f t="shared" si="67"/>
        <v>0</v>
      </c>
      <c r="F186" s="80">
        <f t="shared" si="68"/>
        <v>0</v>
      </c>
      <c r="G186" s="80">
        <f t="shared" si="69"/>
        <v>0</v>
      </c>
      <c r="H186" s="80">
        <f t="shared" si="70"/>
        <v>0</v>
      </c>
      <c r="I186" s="76">
        <f t="shared" si="71"/>
        <v>0</v>
      </c>
      <c r="J186" s="80">
        <f t="shared" si="72"/>
        <v>0</v>
      </c>
      <c r="K186" s="80">
        <f t="shared" si="73"/>
        <v>0</v>
      </c>
      <c r="L186" s="80">
        <f t="shared" si="74"/>
        <v>0</v>
      </c>
      <c r="M186" s="80">
        <f t="shared" si="75"/>
        <v>0</v>
      </c>
      <c r="N186" s="80">
        <f t="shared" si="76"/>
        <v>0</v>
      </c>
      <c r="O186" s="80">
        <f t="shared" si="77"/>
        <v>0</v>
      </c>
      <c r="P186" s="80">
        <f t="shared" si="78"/>
        <v>0</v>
      </c>
      <c r="Q186" s="80">
        <f t="shared" si="79"/>
        <v>0</v>
      </c>
      <c r="R186" s="80">
        <f t="shared" si="80"/>
        <v>0</v>
      </c>
      <c r="S186" s="80">
        <f t="shared" si="81"/>
        <v>0</v>
      </c>
      <c r="T186" s="80">
        <f t="shared" si="82"/>
        <v>0</v>
      </c>
      <c r="U186" s="80">
        <f t="shared" si="83"/>
        <v>0</v>
      </c>
      <c r="V186" s="80">
        <f t="shared" si="84"/>
        <v>0</v>
      </c>
      <c r="W186" s="80">
        <f t="shared" si="85"/>
        <v>0</v>
      </c>
      <c r="X186" s="80">
        <f t="shared" si="86"/>
        <v>0</v>
      </c>
      <c r="Y186" s="80">
        <f t="shared" si="87"/>
        <v>0</v>
      </c>
      <c r="Z186" s="80">
        <f t="shared" si="88"/>
        <v>0</v>
      </c>
      <c r="AA186" s="80">
        <f t="shared" si="89"/>
        <v>0</v>
      </c>
      <c r="AB186" s="80">
        <f t="shared" si="90"/>
        <v>0</v>
      </c>
      <c r="AC186" s="80">
        <f t="shared" si="91"/>
        <v>0</v>
      </c>
      <c r="AD186" s="80">
        <f t="shared" si="92"/>
        <v>0</v>
      </c>
      <c r="AE186" s="80">
        <f t="shared" si="93"/>
        <v>0</v>
      </c>
      <c r="AF186" s="80">
        <f t="shared" si="94"/>
        <v>0</v>
      </c>
      <c r="AG186" s="80">
        <f t="shared" si="95"/>
        <v>0</v>
      </c>
      <c r="AH186" s="80">
        <f t="shared" si="96"/>
        <v>0</v>
      </c>
      <c r="AI186" s="80">
        <f t="shared" si="97"/>
        <v>0</v>
      </c>
      <c r="AJ186" s="80">
        <f t="shared" si="98"/>
        <v>0</v>
      </c>
      <c r="AK186" s="80">
        <f t="shared" si="99"/>
        <v>0</v>
      </c>
      <c r="AL186" s="80">
        <f t="shared" si="100"/>
        <v>0</v>
      </c>
      <c r="AM186" s="80">
        <f t="shared" si="101"/>
        <v>0</v>
      </c>
      <c r="AN186" s="80">
        <f t="shared" si="102"/>
        <v>0</v>
      </c>
      <c r="AO186" s="80">
        <f t="shared" si="103"/>
        <v>0</v>
      </c>
      <c r="AP186" s="80">
        <f t="shared" si="104"/>
        <v>0</v>
      </c>
      <c r="AQ186" s="80">
        <f t="shared" si="105"/>
        <v>0</v>
      </c>
      <c r="AR186" s="76">
        <f t="shared" si="106"/>
        <v>0</v>
      </c>
      <c r="AS186" s="72">
        <f t="shared" si="107"/>
        <v>0</v>
      </c>
      <c r="AT186" s="72">
        <f t="shared" si="108"/>
        <v>0</v>
      </c>
      <c r="AU186" s="72">
        <f t="shared" si="109"/>
        <v>0</v>
      </c>
      <c r="AV186" s="72">
        <f t="shared" si="110"/>
        <v>0</v>
      </c>
      <c r="AW186" s="72">
        <f t="shared" si="111"/>
        <v>0</v>
      </c>
      <c r="AX186" s="72">
        <f t="shared" si="112"/>
        <v>0</v>
      </c>
      <c r="AY186" s="72">
        <f t="shared" ref="AY186:AY212" si="113">AY$135*$A138</f>
        <v>0</v>
      </c>
      <c r="AZ186" s="72">
        <f>AZ$135*$A137</f>
        <v>0</v>
      </c>
      <c r="BA186" s="72"/>
      <c r="CA186" s="72">
        <f t="shared" si="62"/>
        <v>0</v>
      </c>
    </row>
    <row r="187" spans="1:79">
      <c r="A187" s="143">
        <f t="shared" si="63"/>
        <v>0</v>
      </c>
      <c r="B187" s="72">
        <f t="shared" si="64"/>
        <v>51</v>
      </c>
      <c r="C187" s="144">
        <f t="shared" si="65"/>
        <v>0</v>
      </c>
      <c r="D187" s="76">
        <f t="shared" si="66"/>
        <v>0</v>
      </c>
      <c r="E187" s="80">
        <f t="shared" si="67"/>
        <v>0</v>
      </c>
      <c r="F187" s="80">
        <f t="shared" si="68"/>
        <v>0</v>
      </c>
      <c r="G187" s="80">
        <f t="shared" si="69"/>
        <v>0</v>
      </c>
      <c r="H187" s="80">
        <f t="shared" si="70"/>
        <v>0</v>
      </c>
      <c r="I187" s="76">
        <f t="shared" si="71"/>
        <v>0</v>
      </c>
      <c r="J187" s="80">
        <f t="shared" si="72"/>
        <v>0</v>
      </c>
      <c r="K187" s="80">
        <f t="shared" si="73"/>
        <v>0</v>
      </c>
      <c r="L187" s="80">
        <f t="shared" si="74"/>
        <v>0</v>
      </c>
      <c r="M187" s="80">
        <f t="shared" si="75"/>
        <v>0</v>
      </c>
      <c r="N187" s="80">
        <f t="shared" si="76"/>
        <v>0</v>
      </c>
      <c r="O187" s="80">
        <f t="shared" si="77"/>
        <v>0</v>
      </c>
      <c r="P187" s="80">
        <f t="shared" si="78"/>
        <v>0</v>
      </c>
      <c r="Q187" s="80">
        <f t="shared" si="79"/>
        <v>0</v>
      </c>
      <c r="R187" s="80">
        <f t="shared" si="80"/>
        <v>0</v>
      </c>
      <c r="S187" s="80">
        <f t="shared" si="81"/>
        <v>0</v>
      </c>
      <c r="T187" s="80">
        <f t="shared" si="82"/>
        <v>0</v>
      </c>
      <c r="U187" s="80">
        <f t="shared" si="83"/>
        <v>0</v>
      </c>
      <c r="V187" s="80">
        <f t="shared" si="84"/>
        <v>0</v>
      </c>
      <c r="W187" s="80">
        <f t="shared" si="85"/>
        <v>0</v>
      </c>
      <c r="X187" s="80">
        <f t="shared" si="86"/>
        <v>0</v>
      </c>
      <c r="Y187" s="80">
        <f t="shared" si="87"/>
        <v>0</v>
      </c>
      <c r="Z187" s="80">
        <f t="shared" si="88"/>
        <v>0</v>
      </c>
      <c r="AA187" s="80">
        <f t="shared" si="89"/>
        <v>0</v>
      </c>
      <c r="AB187" s="80">
        <f t="shared" si="90"/>
        <v>0</v>
      </c>
      <c r="AC187" s="80">
        <f t="shared" si="91"/>
        <v>0</v>
      </c>
      <c r="AD187" s="80">
        <f t="shared" si="92"/>
        <v>0</v>
      </c>
      <c r="AE187" s="80">
        <f t="shared" si="93"/>
        <v>0</v>
      </c>
      <c r="AF187" s="80">
        <f t="shared" si="94"/>
        <v>0</v>
      </c>
      <c r="AG187" s="80">
        <f t="shared" si="95"/>
        <v>0</v>
      </c>
      <c r="AH187" s="80">
        <f t="shared" si="96"/>
        <v>0</v>
      </c>
      <c r="AI187" s="80">
        <f t="shared" si="97"/>
        <v>0</v>
      </c>
      <c r="AJ187" s="80">
        <f t="shared" si="98"/>
        <v>0</v>
      </c>
      <c r="AK187" s="80">
        <f t="shared" si="99"/>
        <v>0</v>
      </c>
      <c r="AL187" s="80">
        <f t="shared" si="100"/>
        <v>0</v>
      </c>
      <c r="AM187" s="80">
        <f t="shared" si="101"/>
        <v>0</v>
      </c>
      <c r="AN187" s="80">
        <f t="shared" si="102"/>
        <v>0</v>
      </c>
      <c r="AO187" s="80">
        <f t="shared" si="103"/>
        <v>0</v>
      </c>
      <c r="AP187" s="80">
        <f t="shared" si="104"/>
        <v>0</v>
      </c>
      <c r="AQ187" s="80">
        <f t="shared" si="105"/>
        <v>0</v>
      </c>
      <c r="AR187" s="76">
        <f t="shared" si="106"/>
        <v>0</v>
      </c>
      <c r="AS187" s="72">
        <f t="shared" si="107"/>
        <v>0</v>
      </c>
      <c r="AT187" s="72">
        <f t="shared" si="108"/>
        <v>0</v>
      </c>
      <c r="AU187" s="72">
        <f t="shared" si="109"/>
        <v>0</v>
      </c>
      <c r="AV187" s="72">
        <f t="shared" si="110"/>
        <v>0</v>
      </c>
      <c r="AW187" s="72">
        <f t="shared" si="111"/>
        <v>0</v>
      </c>
      <c r="AX187" s="72">
        <f t="shared" si="112"/>
        <v>0</v>
      </c>
      <c r="AY187" s="72">
        <f t="shared" si="113"/>
        <v>0</v>
      </c>
      <c r="AZ187" s="72">
        <f t="shared" ref="AZ187:AZ212" si="114">AZ$135*$A138</f>
        <v>0</v>
      </c>
      <c r="BA187" s="72">
        <f>BA$135*$A137</f>
        <v>0</v>
      </c>
      <c r="CA187" s="72">
        <f t="shared" si="62"/>
        <v>0</v>
      </c>
    </row>
    <row r="188" spans="1:79">
      <c r="A188" s="143">
        <f t="shared" si="63"/>
        <v>0</v>
      </c>
      <c r="B188" s="72">
        <f t="shared" si="64"/>
        <v>52</v>
      </c>
      <c r="C188" s="144">
        <f t="shared" si="65"/>
        <v>0</v>
      </c>
      <c r="D188" s="76">
        <f t="shared" si="66"/>
        <v>0</v>
      </c>
      <c r="E188" s="80">
        <f t="shared" si="67"/>
        <v>0</v>
      </c>
      <c r="F188" s="80">
        <f t="shared" si="68"/>
        <v>0</v>
      </c>
      <c r="G188" s="80">
        <f t="shared" si="69"/>
        <v>0</v>
      </c>
      <c r="H188" s="80">
        <f t="shared" si="70"/>
        <v>0</v>
      </c>
      <c r="I188" s="76">
        <f t="shared" si="71"/>
        <v>0</v>
      </c>
      <c r="J188" s="80">
        <f t="shared" si="72"/>
        <v>0</v>
      </c>
      <c r="K188" s="80">
        <f t="shared" si="73"/>
        <v>0</v>
      </c>
      <c r="L188" s="80">
        <f t="shared" si="74"/>
        <v>0</v>
      </c>
      <c r="M188" s="80">
        <f t="shared" si="75"/>
        <v>0</v>
      </c>
      <c r="N188" s="80">
        <f t="shared" si="76"/>
        <v>0</v>
      </c>
      <c r="O188" s="80">
        <f t="shared" si="77"/>
        <v>0</v>
      </c>
      <c r="P188" s="80">
        <f t="shared" si="78"/>
        <v>0</v>
      </c>
      <c r="Q188" s="80">
        <f t="shared" si="79"/>
        <v>0</v>
      </c>
      <c r="R188" s="80">
        <f t="shared" si="80"/>
        <v>0</v>
      </c>
      <c r="S188" s="80">
        <f t="shared" si="81"/>
        <v>0</v>
      </c>
      <c r="T188" s="80">
        <f t="shared" si="82"/>
        <v>0</v>
      </c>
      <c r="U188" s="80">
        <f t="shared" si="83"/>
        <v>0</v>
      </c>
      <c r="V188" s="80">
        <f t="shared" si="84"/>
        <v>0</v>
      </c>
      <c r="W188" s="80">
        <f t="shared" si="85"/>
        <v>0</v>
      </c>
      <c r="X188" s="80">
        <f t="shared" si="86"/>
        <v>0</v>
      </c>
      <c r="Y188" s="80">
        <f t="shared" si="87"/>
        <v>0</v>
      </c>
      <c r="Z188" s="80">
        <f t="shared" si="88"/>
        <v>0</v>
      </c>
      <c r="AA188" s="80">
        <f t="shared" si="89"/>
        <v>0</v>
      </c>
      <c r="AB188" s="80">
        <f t="shared" si="90"/>
        <v>0</v>
      </c>
      <c r="AC188" s="80">
        <f t="shared" si="91"/>
        <v>0</v>
      </c>
      <c r="AD188" s="80">
        <f t="shared" si="92"/>
        <v>0</v>
      </c>
      <c r="AE188" s="80">
        <f t="shared" si="93"/>
        <v>0</v>
      </c>
      <c r="AF188" s="80">
        <f t="shared" si="94"/>
        <v>0</v>
      </c>
      <c r="AG188" s="80">
        <f t="shared" si="95"/>
        <v>0</v>
      </c>
      <c r="AH188" s="80">
        <f t="shared" si="96"/>
        <v>0</v>
      </c>
      <c r="AI188" s="80">
        <f t="shared" si="97"/>
        <v>0</v>
      </c>
      <c r="AJ188" s="80">
        <f t="shared" si="98"/>
        <v>0</v>
      </c>
      <c r="AK188" s="80">
        <f t="shared" si="99"/>
        <v>0</v>
      </c>
      <c r="AL188" s="80">
        <f t="shared" si="100"/>
        <v>0</v>
      </c>
      <c r="AM188" s="80">
        <f t="shared" si="101"/>
        <v>0</v>
      </c>
      <c r="AN188" s="80">
        <f t="shared" si="102"/>
        <v>0</v>
      </c>
      <c r="AO188" s="80">
        <f t="shared" si="103"/>
        <v>0</v>
      </c>
      <c r="AP188" s="80">
        <f t="shared" si="104"/>
        <v>0</v>
      </c>
      <c r="AQ188" s="80">
        <f t="shared" si="105"/>
        <v>0</v>
      </c>
      <c r="AR188" s="76">
        <f t="shared" si="106"/>
        <v>0</v>
      </c>
      <c r="AS188" s="72">
        <f t="shared" si="107"/>
        <v>0</v>
      </c>
      <c r="AT188" s="72">
        <f t="shared" si="108"/>
        <v>0</v>
      </c>
      <c r="AU188" s="72">
        <f t="shared" si="109"/>
        <v>0</v>
      </c>
      <c r="AV188" s="72">
        <f t="shared" si="110"/>
        <v>0</v>
      </c>
      <c r="AW188" s="72">
        <f t="shared" si="111"/>
        <v>0</v>
      </c>
      <c r="AX188" s="72">
        <f t="shared" si="112"/>
        <v>0</v>
      </c>
      <c r="AY188" s="72">
        <f t="shared" si="113"/>
        <v>0</v>
      </c>
      <c r="AZ188" s="72">
        <f t="shared" si="114"/>
        <v>0</v>
      </c>
      <c r="BA188" s="72">
        <f t="shared" ref="BA188:BA212" si="115">BA$135*$A138</f>
        <v>0</v>
      </c>
      <c r="BB188" s="76">
        <f>BB$135*$A137</f>
        <v>0</v>
      </c>
      <c r="CA188" s="72">
        <f t="shared" si="62"/>
        <v>0</v>
      </c>
    </row>
    <row r="189" spans="1:79">
      <c r="A189" s="143">
        <f t="shared" si="63"/>
        <v>0</v>
      </c>
      <c r="B189" s="72">
        <f t="shared" si="64"/>
        <v>53</v>
      </c>
      <c r="C189" s="144">
        <f t="shared" si="65"/>
        <v>0</v>
      </c>
      <c r="D189" s="76">
        <f t="shared" si="66"/>
        <v>0</v>
      </c>
      <c r="E189" s="80">
        <f t="shared" si="67"/>
        <v>0</v>
      </c>
      <c r="F189" s="80">
        <f t="shared" si="68"/>
        <v>0</v>
      </c>
      <c r="G189" s="80">
        <f t="shared" si="69"/>
        <v>0</v>
      </c>
      <c r="H189" s="80">
        <f t="shared" si="70"/>
        <v>0</v>
      </c>
      <c r="I189" s="76">
        <f t="shared" si="71"/>
        <v>0</v>
      </c>
      <c r="J189" s="80">
        <f t="shared" si="72"/>
        <v>0</v>
      </c>
      <c r="K189" s="80">
        <f t="shared" si="73"/>
        <v>0</v>
      </c>
      <c r="L189" s="80">
        <f t="shared" si="74"/>
        <v>0</v>
      </c>
      <c r="M189" s="80">
        <f t="shared" si="75"/>
        <v>0</v>
      </c>
      <c r="N189" s="80">
        <f t="shared" si="76"/>
        <v>0</v>
      </c>
      <c r="O189" s="80">
        <f t="shared" si="77"/>
        <v>0</v>
      </c>
      <c r="P189" s="80">
        <f t="shared" si="78"/>
        <v>0</v>
      </c>
      <c r="Q189" s="80">
        <f t="shared" si="79"/>
        <v>0</v>
      </c>
      <c r="R189" s="80">
        <f t="shared" si="80"/>
        <v>0</v>
      </c>
      <c r="S189" s="80">
        <f t="shared" si="81"/>
        <v>0</v>
      </c>
      <c r="T189" s="80">
        <f t="shared" si="82"/>
        <v>0</v>
      </c>
      <c r="U189" s="80">
        <f t="shared" si="83"/>
        <v>0</v>
      </c>
      <c r="V189" s="80">
        <f t="shared" si="84"/>
        <v>0</v>
      </c>
      <c r="W189" s="80">
        <f t="shared" si="85"/>
        <v>0</v>
      </c>
      <c r="X189" s="80">
        <f t="shared" si="86"/>
        <v>0</v>
      </c>
      <c r="Y189" s="80">
        <f t="shared" si="87"/>
        <v>0</v>
      </c>
      <c r="Z189" s="80">
        <f t="shared" si="88"/>
        <v>0</v>
      </c>
      <c r="AA189" s="80">
        <f t="shared" si="89"/>
        <v>0</v>
      </c>
      <c r="AB189" s="80">
        <f t="shared" si="90"/>
        <v>0</v>
      </c>
      <c r="AC189" s="80">
        <f t="shared" si="91"/>
        <v>0</v>
      </c>
      <c r="AD189" s="80">
        <f t="shared" si="92"/>
        <v>0</v>
      </c>
      <c r="AE189" s="80">
        <f t="shared" si="93"/>
        <v>0</v>
      </c>
      <c r="AF189" s="80">
        <f t="shared" si="94"/>
        <v>0</v>
      </c>
      <c r="AG189" s="80">
        <f t="shared" si="95"/>
        <v>0</v>
      </c>
      <c r="AH189" s="80">
        <f t="shared" si="96"/>
        <v>0</v>
      </c>
      <c r="AI189" s="80">
        <f t="shared" si="97"/>
        <v>0</v>
      </c>
      <c r="AJ189" s="80">
        <f t="shared" si="98"/>
        <v>0</v>
      </c>
      <c r="AK189" s="80">
        <f t="shared" si="99"/>
        <v>0</v>
      </c>
      <c r="AL189" s="80">
        <f t="shared" si="100"/>
        <v>0</v>
      </c>
      <c r="AM189" s="80">
        <f t="shared" si="101"/>
        <v>0</v>
      </c>
      <c r="AN189" s="80">
        <f t="shared" si="102"/>
        <v>0</v>
      </c>
      <c r="AO189" s="80">
        <f t="shared" si="103"/>
        <v>0</v>
      </c>
      <c r="AP189" s="80">
        <f t="shared" si="104"/>
        <v>0</v>
      </c>
      <c r="AQ189" s="80">
        <f t="shared" si="105"/>
        <v>0</v>
      </c>
      <c r="AR189" s="76">
        <f t="shared" si="106"/>
        <v>0</v>
      </c>
      <c r="AS189" s="72">
        <f t="shared" si="107"/>
        <v>0</v>
      </c>
      <c r="AT189" s="72">
        <f t="shared" si="108"/>
        <v>0</v>
      </c>
      <c r="AU189" s="72">
        <f t="shared" si="109"/>
        <v>0</v>
      </c>
      <c r="AV189" s="72">
        <f t="shared" si="110"/>
        <v>0</v>
      </c>
      <c r="AW189" s="72">
        <f t="shared" si="111"/>
        <v>0</v>
      </c>
      <c r="AX189" s="72">
        <f t="shared" si="112"/>
        <v>0</v>
      </c>
      <c r="AY189" s="72">
        <f t="shared" si="113"/>
        <v>0</v>
      </c>
      <c r="AZ189" s="72">
        <f t="shared" si="114"/>
        <v>0</v>
      </c>
      <c r="BA189" s="72">
        <f t="shared" si="115"/>
        <v>0</v>
      </c>
      <c r="BB189" s="76">
        <f t="shared" ref="BB189:BB212" si="116">BB$135*$A138</f>
        <v>0</v>
      </c>
      <c r="BC189" s="76">
        <f>BC$135*$A137</f>
        <v>0</v>
      </c>
      <c r="CA189" s="72">
        <f t="shared" si="62"/>
        <v>0</v>
      </c>
    </row>
    <row r="190" spans="1:79">
      <c r="A190" s="143">
        <f t="shared" si="63"/>
        <v>0</v>
      </c>
      <c r="B190" s="72">
        <f t="shared" si="64"/>
        <v>54</v>
      </c>
      <c r="C190" s="144">
        <f t="shared" si="65"/>
        <v>0</v>
      </c>
      <c r="D190" s="76">
        <f t="shared" si="66"/>
        <v>0</v>
      </c>
      <c r="E190" s="80">
        <f t="shared" si="67"/>
        <v>0</v>
      </c>
      <c r="F190" s="80">
        <f t="shared" si="68"/>
        <v>0</v>
      </c>
      <c r="G190" s="80">
        <f t="shared" si="69"/>
        <v>0</v>
      </c>
      <c r="H190" s="80">
        <f t="shared" si="70"/>
        <v>0</v>
      </c>
      <c r="I190" s="76">
        <f t="shared" si="71"/>
        <v>0</v>
      </c>
      <c r="J190" s="80">
        <f t="shared" si="72"/>
        <v>0</v>
      </c>
      <c r="K190" s="80">
        <f t="shared" si="73"/>
        <v>0</v>
      </c>
      <c r="L190" s="80">
        <f t="shared" si="74"/>
        <v>0</v>
      </c>
      <c r="M190" s="80">
        <f t="shared" si="75"/>
        <v>0</v>
      </c>
      <c r="N190" s="80">
        <f t="shared" si="76"/>
        <v>0</v>
      </c>
      <c r="O190" s="80">
        <f t="shared" si="77"/>
        <v>0</v>
      </c>
      <c r="P190" s="80">
        <f t="shared" si="78"/>
        <v>0</v>
      </c>
      <c r="Q190" s="80">
        <f t="shared" si="79"/>
        <v>0</v>
      </c>
      <c r="R190" s="80">
        <f t="shared" si="80"/>
        <v>0</v>
      </c>
      <c r="S190" s="80">
        <f t="shared" si="81"/>
        <v>0</v>
      </c>
      <c r="T190" s="80">
        <f t="shared" si="82"/>
        <v>0</v>
      </c>
      <c r="U190" s="80">
        <f t="shared" si="83"/>
        <v>0</v>
      </c>
      <c r="V190" s="80">
        <f t="shared" si="84"/>
        <v>0</v>
      </c>
      <c r="W190" s="80">
        <f t="shared" si="85"/>
        <v>0</v>
      </c>
      <c r="X190" s="80">
        <f t="shared" si="86"/>
        <v>0</v>
      </c>
      <c r="Y190" s="80">
        <f t="shared" si="87"/>
        <v>0</v>
      </c>
      <c r="Z190" s="80">
        <f t="shared" si="88"/>
        <v>0</v>
      </c>
      <c r="AA190" s="80">
        <f t="shared" si="89"/>
        <v>0</v>
      </c>
      <c r="AB190" s="80">
        <f t="shared" si="90"/>
        <v>0</v>
      </c>
      <c r="AC190" s="80">
        <f t="shared" si="91"/>
        <v>0</v>
      </c>
      <c r="AD190" s="80">
        <f t="shared" si="92"/>
        <v>0</v>
      </c>
      <c r="AE190" s="80">
        <f t="shared" si="93"/>
        <v>0</v>
      </c>
      <c r="AF190" s="80">
        <f t="shared" si="94"/>
        <v>0</v>
      </c>
      <c r="AG190" s="80">
        <f t="shared" si="95"/>
        <v>0</v>
      </c>
      <c r="AH190" s="80">
        <f t="shared" si="96"/>
        <v>0</v>
      </c>
      <c r="AI190" s="80">
        <f t="shared" si="97"/>
        <v>0</v>
      </c>
      <c r="AJ190" s="80">
        <f t="shared" si="98"/>
        <v>0</v>
      </c>
      <c r="AK190" s="80">
        <f t="shared" si="99"/>
        <v>0</v>
      </c>
      <c r="AL190" s="80">
        <f t="shared" si="100"/>
        <v>0</v>
      </c>
      <c r="AM190" s="80">
        <f t="shared" si="101"/>
        <v>0</v>
      </c>
      <c r="AN190" s="80">
        <f t="shared" si="102"/>
        <v>0</v>
      </c>
      <c r="AO190" s="80">
        <f t="shared" si="103"/>
        <v>0</v>
      </c>
      <c r="AP190" s="80">
        <f t="shared" si="104"/>
        <v>0</v>
      </c>
      <c r="AQ190" s="80">
        <f t="shared" si="105"/>
        <v>0</v>
      </c>
      <c r="AR190" s="76">
        <f t="shared" si="106"/>
        <v>0</v>
      </c>
      <c r="AS190" s="72">
        <f t="shared" si="107"/>
        <v>0</v>
      </c>
      <c r="AT190" s="72">
        <f t="shared" si="108"/>
        <v>0</v>
      </c>
      <c r="AU190" s="72">
        <f t="shared" si="109"/>
        <v>0</v>
      </c>
      <c r="AV190" s="72">
        <f t="shared" si="110"/>
        <v>0</v>
      </c>
      <c r="AW190" s="72">
        <f t="shared" si="111"/>
        <v>0</v>
      </c>
      <c r="AX190" s="72">
        <f t="shared" si="112"/>
        <v>0</v>
      </c>
      <c r="AY190" s="72">
        <f t="shared" si="113"/>
        <v>0</v>
      </c>
      <c r="AZ190" s="72">
        <f t="shared" si="114"/>
        <v>0</v>
      </c>
      <c r="BA190" s="72">
        <f t="shared" si="115"/>
        <v>0</v>
      </c>
      <c r="BB190" s="76">
        <f t="shared" si="116"/>
        <v>0</v>
      </c>
      <c r="BC190" s="76">
        <f t="shared" ref="BC190:BC212" si="117">BC$135*$A138</f>
        <v>0</v>
      </c>
      <c r="BD190" s="76">
        <f>BD$135*$A137</f>
        <v>0</v>
      </c>
      <c r="CA190" s="72">
        <f t="shared" si="62"/>
        <v>0</v>
      </c>
    </row>
    <row r="191" spans="1:79">
      <c r="A191" s="143">
        <f t="shared" si="63"/>
        <v>0</v>
      </c>
      <c r="B191" s="72">
        <f t="shared" si="64"/>
        <v>55</v>
      </c>
      <c r="C191" s="144">
        <f t="shared" si="65"/>
        <v>0</v>
      </c>
      <c r="D191" s="76">
        <f t="shared" si="66"/>
        <v>0</v>
      </c>
      <c r="E191" s="80">
        <f t="shared" si="67"/>
        <v>0</v>
      </c>
      <c r="F191" s="80">
        <f t="shared" si="68"/>
        <v>0</v>
      </c>
      <c r="G191" s="80">
        <f t="shared" si="69"/>
        <v>0</v>
      </c>
      <c r="H191" s="80">
        <f t="shared" si="70"/>
        <v>0</v>
      </c>
      <c r="I191" s="76">
        <f t="shared" si="71"/>
        <v>0</v>
      </c>
      <c r="J191" s="80">
        <f t="shared" si="72"/>
        <v>0</v>
      </c>
      <c r="K191" s="80">
        <f t="shared" si="73"/>
        <v>0</v>
      </c>
      <c r="L191" s="80">
        <f t="shared" si="74"/>
        <v>0</v>
      </c>
      <c r="M191" s="80">
        <f t="shared" si="75"/>
        <v>0</v>
      </c>
      <c r="N191" s="80">
        <f t="shared" si="76"/>
        <v>0</v>
      </c>
      <c r="O191" s="80">
        <f t="shared" si="77"/>
        <v>0</v>
      </c>
      <c r="P191" s="80">
        <f t="shared" si="78"/>
        <v>0</v>
      </c>
      <c r="Q191" s="80">
        <f t="shared" si="79"/>
        <v>0</v>
      </c>
      <c r="R191" s="80">
        <f t="shared" si="80"/>
        <v>0</v>
      </c>
      <c r="S191" s="80">
        <f t="shared" si="81"/>
        <v>0</v>
      </c>
      <c r="T191" s="80">
        <f t="shared" si="82"/>
        <v>0</v>
      </c>
      <c r="U191" s="80">
        <f t="shared" si="83"/>
        <v>0</v>
      </c>
      <c r="V191" s="80">
        <f t="shared" si="84"/>
        <v>0</v>
      </c>
      <c r="W191" s="80">
        <f t="shared" si="85"/>
        <v>0</v>
      </c>
      <c r="X191" s="80">
        <f t="shared" si="86"/>
        <v>0</v>
      </c>
      <c r="Y191" s="80">
        <f t="shared" si="87"/>
        <v>0</v>
      </c>
      <c r="Z191" s="80">
        <f t="shared" si="88"/>
        <v>0</v>
      </c>
      <c r="AA191" s="80">
        <f t="shared" si="89"/>
        <v>0</v>
      </c>
      <c r="AB191" s="80">
        <f t="shared" si="90"/>
        <v>0</v>
      </c>
      <c r="AC191" s="80">
        <f t="shared" si="91"/>
        <v>0</v>
      </c>
      <c r="AD191" s="80">
        <f t="shared" si="92"/>
        <v>0</v>
      </c>
      <c r="AE191" s="80">
        <f t="shared" si="93"/>
        <v>0</v>
      </c>
      <c r="AF191" s="80">
        <f t="shared" si="94"/>
        <v>0</v>
      </c>
      <c r="AG191" s="80">
        <f t="shared" si="95"/>
        <v>0</v>
      </c>
      <c r="AH191" s="80">
        <f t="shared" si="96"/>
        <v>0</v>
      </c>
      <c r="AI191" s="80">
        <f t="shared" si="97"/>
        <v>0</v>
      </c>
      <c r="AJ191" s="80">
        <f t="shared" si="98"/>
        <v>0</v>
      </c>
      <c r="AK191" s="80">
        <f t="shared" si="99"/>
        <v>0</v>
      </c>
      <c r="AL191" s="80">
        <f t="shared" si="100"/>
        <v>0</v>
      </c>
      <c r="AM191" s="80">
        <f t="shared" si="101"/>
        <v>0</v>
      </c>
      <c r="AN191" s="80">
        <f t="shared" si="102"/>
        <v>0</v>
      </c>
      <c r="AO191" s="80">
        <f t="shared" si="103"/>
        <v>0</v>
      </c>
      <c r="AP191" s="80">
        <f t="shared" si="104"/>
        <v>0</v>
      </c>
      <c r="AQ191" s="80">
        <f t="shared" si="105"/>
        <v>0</v>
      </c>
      <c r="AR191" s="76">
        <f t="shared" si="106"/>
        <v>0</v>
      </c>
      <c r="AS191" s="72">
        <f t="shared" si="107"/>
        <v>0</v>
      </c>
      <c r="AT191" s="72">
        <f t="shared" si="108"/>
        <v>0</v>
      </c>
      <c r="AU191" s="72">
        <f t="shared" si="109"/>
        <v>0</v>
      </c>
      <c r="AV191" s="72">
        <f t="shared" si="110"/>
        <v>0</v>
      </c>
      <c r="AW191" s="72">
        <f t="shared" si="111"/>
        <v>0</v>
      </c>
      <c r="AX191" s="72">
        <f t="shared" si="112"/>
        <v>0</v>
      </c>
      <c r="AY191" s="72">
        <f t="shared" si="113"/>
        <v>0</v>
      </c>
      <c r="AZ191" s="72">
        <f t="shared" si="114"/>
        <v>0</v>
      </c>
      <c r="BA191" s="72">
        <f t="shared" si="115"/>
        <v>0</v>
      </c>
      <c r="BB191" s="76">
        <f t="shared" si="116"/>
        <v>0</v>
      </c>
      <c r="BC191" s="76">
        <f t="shared" si="117"/>
        <v>0</v>
      </c>
      <c r="BD191" s="76">
        <f t="shared" ref="BD191:BD212" si="118">BD$135*$A138</f>
        <v>0</v>
      </c>
      <c r="BE191" s="76">
        <f>BE$135*$A137</f>
        <v>0</v>
      </c>
      <c r="CA191" s="72">
        <f t="shared" si="62"/>
        <v>0</v>
      </c>
    </row>
    <row r="192" spans="1:79">
      <c r="A192" s="143">
        <f t="shared" si="63"/>
        <v>0</v>
      </c>
      <c r="B192" s="72">
        <f t="shared" si="64"/>
        <v>56</v>
      </c>
      <c r="C192" s="144">
        <f t="shared" si="65"/>
        <v>0</v>
      </c>
      <c r="D192" s="76">
        <f t="shared" si="66"/>
        <v>0</v>
      </c>
      <c r="E192" s="80">
        <f t="shared" si="67"/>
        <v>0</v>
      </c>
      <c r="F192" s="80">
        <f t="shared" si="68"/>
        <v>0</v>
      </c>
      <c r="G192" s="80">
        <f t="shared" si="69"/>
        <v>0</v>
      </c>
      <c r="H192" s="80">
        <f t="shared" si="70"/>
        <v>0</v>
      </c>
      <c r="I192" s="76">
        <f t="shared" si="71"/>
        <v>0</v>
      </c>
      <c r="J192" s="80">
        <f t="shared" si="72"/>
        <v>0</v>
      </c>
      <c r="K192" s="80">
        <f t="shared" si="73"/>
        <v>0</v>
      </c>
      <c r="L192" s="80">
        <f t="shared" si="74"/>
        <v>0</v>
      </c>
      <c r="M192" s="80">
        <f t="shared" si="75"/>
        <v>0</v>
      </c>
      <c r="N192" s="80">
        <f t="shared" si="76"/>
        <v>0</v>
      </c>
      <c r="O192" s="80">
        <f t="shared" si="77"/>
        <v>0</v>
      </c>
      <c r="P192" s="80">
        <f t="shared" si="78"/>
        <v>0</v>
      </c>
      <c r="Q192" s="80">
        <f t="shared" si="79"/>
        <v>0</v>
      </c>
      <c r="R192" s="80">
        <f t="shared" si="80"/>
        <v>0</v>
      </c>
      <c r="S192" s="80">
        <f t="shared" si="81"/>
        <v>0</v>
      </c>
      <c r="T192" s="80">
        <f t="shared" si="82"/>
        <v>0</v>
      </c>
      <c r="U192" s="80">
        <f t="shared" si="83"/>
        <v>0</v>
      </c>
      <c r="V192" s="80">
        <f t="shared" si="84"/>
        <v>0</v>
      </c>
      <c r="W192" s="80">
        <f t="shared" si="85"/>
        <v>0</v>
      </c>
      <c r="X192" s="80">
        <f t="shared" si="86"/>
        <v>0</v>
      </c>
      <c r="Y192" s="80">
        <f t="shared" si="87"/>
        <v>0</v>
      </c>
      <c r="Z192" s="80">
        <f t="shared" si="88"/>
        <v>0</v>
      </c>
      <c r="AA192" s="80">
        <f t="shared" si="89"/>
        <v>0</v>
      </c>
      <c r="AB192" s="80">
        <f t="shared" si="90"/>
        <v>0</v>
      </c>
      <c r="AC192" s="80">
        <f t="shared" si="91"/>
        <v>0</v>
      </c>
      <c r="AD192" s="80">
        <f t="shared" si="92"/>
        <v>0</v>
      </c>
      <c r="AE192" s="80">
        <f t="shared" si="93"/>
        <v>0</v>
      </c>
      <c r="AF192" s="80">
        <f t="shared" si="94"/>
        <v>0</v>
      </c>
      <c r="AG192" s="80">
        <f t="shared" si="95"/>
        <v>0</v>
      </c>
      <c r="AH192" s="80">
        <f t="shared" si="96"/>
        <v>0</v>
      </c>
      <c r="AI192" s="80">
        <f t="shared" si="97"/>
        <v>0</v>
      </c>
      <c r="AJ192" s="80">
        <f t="shared" si="98"/>
        <v>0</v>
      </c>
      <c r="AK192" s="80">
        <f t="shared" si="99"/>
        <v>0</v>
      </c>
      <c r="AL192" s="80">
        <f t="shared" si="100"/>
        <v>0</v>
      </c>
      <c r="AM192" s="80">
        <f t="shared" si="101"/>
        <v>0</v>
      </c>
      <c r="AN192" s="80">
        <f t="shared" si="102"/>
        <v>0</v>
      </c>
      <c r="AO192" s="80">
        <f t="shared" si="103"/>
        <v>0</v>
      </c>
      <c r="AP192" s="80">
        <f t="shared" si="104"/>
        <v>0</v>
      </c>
      <c r="AQ192" s="80">
        <f t="shared" si="105"/>
        <v>0</v>
      </c>
      <c r="AR192" s="76">
        <f t="shared" si="106"/>
        <v>0</v>
      </c>
      <c r="AS192" s="72">
        <f t="shared" si="107"/>
        <v>0</v>
      </c>
      <c r="AT192" s="72">
        <f t="shared" si="108"/>
        <v>0</v>
      </c>
      <c r="AU192" s="72">
        <f t="shared" si="109"/>
        <v>0</v>
      </c>
      <c r="AV192" s="72">
        <f t="shared" si="110"/>
        <v>0</v>
      </c>
      <c r="AW192" s="72">
        <f t="shared" si="111"/>
        <v>0</v>
      </c>
      <c r="AX192" s="72">
        <f t="shared" si="112"/>
        <v>0</v>
      </c>
      <c r="AY192" s="72">
        <f t="shared" si="113"/>
        <v>0</v>
      </c>
      <c r="AZ192" s="72">
        <f t="shared" si="114"/>
        <v>0</v>
      </c>
      <c r="BA192" s="72">
        <f t="shared" si="115"/>
        <v>0</v>
      </c>
      <c r="BB192" s="76">
        <f t="shared" si="116"/>
        <v>0</v>
      </c>
      <c r="BC192" s="76">
        <f t="shared" si="117"/>
        <v>0</v>
      </c>
      <c r="BD192" s="76">
        <f t="shared" si="118"/>
        <v>0</v>
      </c>
      <c r="BE192" s="76">
        <f t="shared" ref="BE192:BE212" si="119">BE$135*$A138</f>
        <v>0</v>
      </c>
      <c r="BF192" s="76">
        <f>BF$135*$A137</f>
        <v>0</v>
      </c>
      <c r="CA192" s="72">
        <f t="shared" si="62"/>
        <v>0</v>
      </c>
    </row>
    <row r="193" spans="1:79">
      <c r="A193" s="143">
        <f t="shared" si="63"/>
        <v>0</v>
      </c>
      <c r="B193" s="72">
        <f t="shared" si="64"/>
        <v>57</v>
      </c>
      <c r="C193" s="144">
        <f t="shared" si="65"/>
        <v>0</v>
      </c>
      <c r="D193" s="76">
        <f t="shared" si="66"/>
        <v>0</v>
      </c>
      <c r="E193" s="80">
        <f t="shared" si="67"/>
        <v>0</v>
      </c>
      <c r="F193" s="80">
        <f t="shared" si="68"/>
        <v>0</v>
      </c>
      <c r="G193" s="80">
        <f t="shared" si="69"/>
        <v>0</v>
      </c>
      <c r="H193" s="80">
        <f t="shared" si="70"/>
        <v>0</v>
      </c>
      <c r="I193" s="76">
        <f t="shared" si="71"/>
        <v>0</v>
      </c>
      <c r="J193" s="80">
        <f t="shared" si="72"/>
        <v>0</v>
      </c>
      <c r="K193" s="80">
        <f t="shared" si="73"/>
        <v>0</v>
      </c>
      <c r="L193" s="80">
        <f t="shared" si="74"/>
        <v>0</v>
      </c>
      <c r="M193" s="80">
        <f t="shared" si="75"/>
        <v>0</v>
      </c>
      <c r="N193" s="80">
        <f t="shared" si="76"/>
        <v>0</v>
      </c>
      <c r="O193" s="80">
        <f t="shared" si="77"/>
        <v>0</v>
      </c>
      <c r="P193" s="80">
        <f t="shared" si="78"/>
        <v>0</v>
      </c>
      <c r="Q193" s="80">
        <f t="shared" si="79"/>
        <v>0</v>
      </c>
      <c r="R193" s="80">
        <f t="shared" si="80"/>
        <v>0</v>
      </c>
      <c r="S193" s="80">
        <f t="shared" si="81"/>
        <v>0</v>
      </c>
      <c r="T193" s="80">
        <f t="shared" si="82"/>
        <v>0</v>
      </c>
      <c r="U193" s="80">
        <f t="shared" si="83"/>
        <v>0</v>
      </c>
      <c r="V193" s="80">
        <f t="shared" si="84"/>
        <v>0</v>
      </c>
      <c r="W193" s="80">
        <f t="shared" si="85"/>
        <v>0</v>
      </c>
      <c r="X193" s="80">
        <f t="shared" si="86"/>
        <v>0</v>
      </c>
      <c r="Y193" s="80">
        <f t="shared" si="87"/>
        <v>0</v>
      </c>
      <c r="Z193" s="80">
        <f t="shared" si="88"/>
        <v>0</v>
      </c>
      <c r="AA193" s="80">
        <f t="shared" si="89"/>
        <v>0</v>
      </c>
      <c r="AB193" s="80">
        <f t="shared" si="90"/>
        <v>0</v>
      </c>
      <c r="AC193" s="80">
        <f t="shared" si="91"/>
        <v>0</v>
      </c>
      <c r="AD193" s="80">
        <f t="shared" si="92"/>
        <v>0</v>
      </c>
      <c r="AE193" s="80">
        <f t="shared" si="93"/>
        <v>0</v>
      </c>
      <c r="AF193" s="80">
        <f t="shared" si="94"/>
        <v>0</v>
      </c>
      <c r="AG193" s="80">
        <f t="shared" si="95"/>
        <v>0</v>
      </c>
      <c r="AH193" s="80">
        <f t="shared" si="96"/>
        <v>0</v>
      </c>
      <c r="AI193" s="80">
        <f t="shared" si="97"/>
        <v>0</v>
      </c>
      <c r="AJ193" s="80">
        <f t="shared" si="98"/>
        <v>0</v>
      </c>
      <c r="AK193" s="80">
        <f t="shared" si="99"/>
        <v>0</v>
      </c>
      <c r="AL193" s="80">
        <f t="shared" si="100"/>
        <v>0</v>
      </c>
      <c r="AM193" s="80">
        <f t="shared" si="101"/>
        <v>0</v>
      </c>
      <c r="AN193" s="80">
        <f t="shared" si="102"/>
        <v>0</v>
      </c>
      <c r="AO193" s="80">
        <f t="shared" si="103"/>
        <v>0</v>
      </c>
      <c r="AP193" s="80">
        <f t="shared" si="104"/>
        <v>0</v>
      </c>
      <c r="AQ193" s="80">
        <f t="shared" si="105"/>
        <v>0</v>
      </c>
      <c r="AR193" s="76">
        <f t="shared" si="106"/>
        <v>0</v>
      </c>
      <c r="AS193" s="72">
        <f t="shared" si="107"/>
        <v>0</v>
      </c>
      <c r="AT193" s="72">
        <f t="shared" si="108"/>
        <v>0</v>
      </c>
      <c r="AU193" s="72">
        <f t="shared" si="109"/>
        <v>0</v>
      </c>
      <c r="AV193" s="72">
        <f t="shared" si="110"/>
        <v>0</v>
      </c>
      <c r="AW193" s="72">
        <f t="shared" si="111"/>
        <v>0</v>
      </c>
      <c r="AX193" s="72">
        <f t="shared" si="112"/>
        <v>0</v>
      </c>
      <c r="AY193" s="72">
        <f t="shared" si="113"/>
        <v>0</v>
      </c>
      <c r="AZ193" s="72">
        <f t="shared" si="114"/>
        <v>0</v>
      </c>
      <c r="BA193" s="72">
        <f t="shared" si="115"/>
        <v>0</v>
      </c>
      <c r="BB193" s="76">
        <f t="shared" si="116"/>
        <v>0</v>
      </c>
      <c r="BC193" s="76">
        <f t="shared" si="117"/>
        <v>0</v>
      </c>
      <c r="BD193" s="76">
        <f t="shared" si="118"/>
        <v>0</v>
      </c>
      <c r="BE193" s="76">
        <f t="shared" si="119"/>
        <v>0</v>
      </c>
      <c r="BF193" s="76">
        <f t="shared" ref="BF193:BF212" si="120">BF$135*$A138</f>
        <v>0</v>
      </c>
      <c r="BG193" s="76">
        <f>BG$135*$A137</f>
        <v>0</v>
      </c>
      <c r="CA193" s="72">
        <f t="shared" si="62"/>
        <v>0</v>
      </c>
    </row>
    <row r="194" spans="1:79">
      <c r="A194" s="143">
        <f t="shared" si="63"/>
        <v>0</v>
      </c>
      <c r="B194" s="72">
        <f t="shared" si="64"/>
        <v>58</v>
      </c>
      <c r="C194" s="144">
        <f t="shared" si="65"/>
        <v>0</v>
      </c>
      <c r="D194" s="76">
        <f t="shared" si="66"/>
        <v>0</v>
      </c>
      <c r="E194" s="80">
        <f t="shared" si="67"/>
        <v>0</v>
      </c>
      <c r="F194" s="80">
        <f t="shared" si="68"/>
        <v>0</v>
      </c>
      <c r="G194" s="80">
        <f t="shared" si="69"/>
        <v>0</v>
      </c>
      <c r="H194" s="80">
        <f t="shared" si="70"/>
        <v>0</v>
      </c>
      <c r="I194" s="76">
        <f t="shared" si="71"/>
        <v>0</v>
      </c>
      <c r="J194" s="80">
        <f t="shared" si="72"/>
        <v>0</v>
      </c>
      <c r="K194" s="80">
        <f t="shared" si="73"/>
        <v>0</v>
      </c>
      <c r="L194" s="80">
        <f t="shared" si="74"/>
        <v>0</v>
      </c>
      <c r="M194" s="80">
        <f t="shared" si="75"/>
        <v>0</v>
      </c>
      <c r="N194" s="80">
        <f t="shared" si="76"/>
        <v>0</v>
      </c>
      <c r="O194" s="80">
        <f t="shared" si="77"/>
        <v>0</v>
      </c>
      <c r="P194" s="80">
        <f t="shared" si="78"/>
        <v>0</v>
      </c>
      <c r="Q194" s="80">
        <f t="shared" si="79"/>
        <v>0</v>
      </c>
      <c r="R194" s="80">
        <f t="shared" si="80"/>
        <v>0</v>
      </c>
      <c r="S194" s="80">
        <f t="shared" si="81"/>
        <v>0</v>
      </c>
      <c r="T194" s="80">
        <f t="shared" si="82"/>
        <v>0</v>
      </c>
      <c r="U194" s="80">
        <f t="shared" si="83"/>
        <v>0</v>
      </c>
      <c r="V194" s="80">
        <f t="shared" si="84"/>
        <v>0</v>
      </c>
      <c r="W194" s="80">
        <f t="shared" si="85"/>
        <v>0</v>
      </c>
      <c r="X194" s="80">
        <f t="shared" si="86"/>
        <v>0</v>
      </c>
      <c r="Y194" s="80">
        <f t="shared" si="87"/>
        <v>0</v>
      </c>
      <c r="Z194" s="80">
        <f t="shared" si="88"/>
        <v>0</v>
      </c>
      <c r="AA194" s="80">
        <f t="shared" si="89"/>
        <v>0</v>
      </c>
      <c r="AB194" s="80">
        <f t="shared" si="90"/>
        <v>0</v>
      </c>
      <c r="AC194" s="80">
        <f t="shared" si="91"/>
        <v>0</v>
      </c>
      <c r="AD194" s="80">
        <f t="shared" si="92"/>
        <v>0</v>
      </c>
      <c r="AE194" s="80">
        <f t="shared" si="93"/>
        <v>0</v>
      </c>
      <c r="AF194" s="80">
        <f t="shared" si="94"/>
        <v>0</v>
      </c>
      <c r="AG194" s="80">
        <f t="shared" si="95"/>
        <v>0</v>
      </c>
      <c r="AH194" s="80">
        <f t="shared" si="96"/>
        <v>0</v>
      </c>
      <c r="AI194" s="80">
        <f t="shared" si="97"/>
        <v>0</v>
      </c>
      <c r="AJ194" s="80">
        <f t="shared" si="98"/>
        <v>0</v>
      </c>
      <c r="AK194" s="80">
        <f t="shared" si="99"/>
        <v>0</v>
      </c>
      <c r="AL194" s="80">
        <f t="shared" si="100"/>
        <v>0</v>
      </c>
      <c r="AM194" s="80">
        <f t="shared" si="101"/>
        <v>0</v>
      </c>
      <c r="AN194" s="80">
        <f t="shared" si="102"/>
        <v>0</v>
      </c>
      <c r="AO194" s="80">
        <f t="shared" si="103"/>
        <v>0</v>
      </c>
      <c r="AP194" s="80">
        <f t="shared" si="104"/>
        <v>0</v>
      </c>
      <c r="AQ194" s="80">
        <f t="shared" si="105"/>
        <v>0</v>
      </c>
      <c r="AR194" s="76">
        <f t="shared" si="106"/>
        <v>0</v>
      </c>
      <c r="AS194" s="72">
        <f t="shared" si="107"/>
        <v>0</v>
      </c>
      <c r="AT194" s="72">
        <f t="shared" si="108"/>
        <v>0</v>
      </c>
      <c r="AU194" s="72">
        <f t="shared" si="109"/>
        <v>0</v>
      </c>
      <c r="AV194" s="72">
        <f t="shared" si="110"/>
        <v>0</v>
      </c>
      <c r="AW194" s="72">
        <f t="shared" si="111"/>
        <v>0</v>
      </c>
      <c r="AX194" s="72">
        <f t="shared" si="112"/>
        <v>0</v>
      </c>
      <c r="AY194" s="72">
        <f t="shared" si="113"/>
        <v>0</v>
      </c>
      <c r="AZ194" s="72">
        <f t="shared" si="114"/>
        <v>0</v>
      </c>
      <c r="BA194" s="72">
        <f t="shared" si="115"/>
        <v>0</v>
      </c>
      <c r="BB194" s="76">
        <f t="shared" si="116"/>
        <v>0</v>
      </c>
      <c r="BC194" s="76">
        <f t="shared" si="117"/>
        <v>0</v>
      </c>
      <c r="BD194" s="76">
        <f t="shared" si="118"/>
        <v>0</v>
      </c>
      <c r="BE194" s="76">
        <f t="shared" si="119"/>
        <v>0</v>
      </c>
      <c r="BF194" s="76">
        <f t="shared" si="120"/>
        <v>0</v>
      </c>
      <c r="BG194" s="76">
        <f t="shared" ref="BG194:BG212" si="121">BG$135*$A138</f>
        <v>0</v>
      </c>
      <c r="BH194" s="76">
        <f>BH$135*$A137</f>
        <v>0</v>
      </c>
      <c r="CA194" s="72">
        <f t="shared" si="62"/>
        <v>0</v>
      </c>
    </row>
    <row r="195" spans="1:79">
      <c r="A195" s="143">
        <f t="shared" si="63"/>
        <v>0</v>
      </c>
      <c r="B195" s="72">
        <f t="shared" si="64"/>
        <v>59</v>
      </c>
      <c r="C195" s="144">
        <f t="shared" si="65"/>
        <v>0</v>
      </c>
      <c r="D195" s="76">
        <f t="shared" si="66"/>
        <v>0</v>
      </c>
      <c r="E195" s="80">
        <f t="shared" si="67"/>
        <v>0</v>
      </c>
      <c r="F195" s="80">
        <f t="shared" si="68"/>
        <v>0</v>
      </c>
      <c r="G195" s="80">
        <f t="shared" si="69"/>
        <v>0</v>
      </c>
      <c r="H195" s="80">
        <f t="shared" si="70"/>
        <v>0</v>
      </c>
      <c r="I195" s="76">
        <f t="shared" si="71"/>
        <v>0</v>
      </c>
      <c r="J195" s="80">
        <f t="shared" si="72"/>
        <v>0</v>
      </c>
      <c r="K195" s="80">
        <f t="shared" si="73"/>
        <v>0</v>
      </c>
      <c r="L195" s="80">
        <f t="shared" si="74"/>
        <v>0</v>
      </c>
      <c r="M195" s="80">
        <f t="shared" si="75"/>
        <v>0</v>
      </c>
      <c r="N195" s="80">
        <f t="shared" si="76"/>
        <v>0</v>
      </c>
      <c r="O195" s="80">
        <f t="shared" si="77"/>
        <v>0</v>
      </c>
      <c r="P195" s="80">
        <f t="shared" si="78"/>
        <v>0</v>
      </c>
      <c r="Q195" s="80">
        <f t="shared" si="79"/>
        <v>0</v>
      </c>
      <c r="R195" s="80">
        <f t="shared" si="80"/>
        <v>0</v>
      </c>
      <c r="S195" s="80">
        <f t="shared" si="81"/>
        <v>0</v>
      </c>
      <c r="T195" s="80">
        <f t="shared" si="82"/>
        <v>0</v>
      </c>
      <c r="U195" s="80">
        <f t="shared" si="83"/>
        <v>0</v>
      </c>
      <c r="V195" s="80">
        <f t="shared" si="84"/>
        <v>0</v>
      </c>
      <c r="W195" s="80">
        <f t="shared" si="85"/>
        <v>0</v>
      </c>
      <c r="X195" s="80">
        <f t="shared" si="86"/>
        <v>0</v>
      </c>
      <c r="Y195" s="80">
        <f t="shared" si="87"/>
        <v>0</v>
      </c>
      <c r="Z195" s="80">
        <f t="shared" si="88"/>
        <v>0</v>
      </c>
      <c r="AA195" s="80">
        <f t="shared" si="89"/>
        <v>0</v>
      </c>
      <c r="AB195" s="80">
        <f t="shared" si="90"/>
        <v>0</v>
      </c>
      <c r="AC195" s="80">
        <f t="shared" si="91"/>
        <v>0</v>
      </c>
      <c r="AD195" s="80">
        <f t="shared" si="92"/>
        <v>0</v>
      </c>
      <c r="AE195" s="80">
        <f t="shared" si="93"/>
        <v>0</v>
      </c>
      <c r="AF195" s="80">
        <f t="shared" si="94"/>
        <v>0</v>
      </c>
      <c r="AG195" s="80">
        <f t="shared" si="95"/>
        <v>0</v>
      </c>
      <c r="AH195" s="80">
        <f t="shared" si="96"/>
        <v>0</v>
      </c>
      <c r="AI195" s="80">
        <f t="shared" si="97"/>
        <v>0</v>
      </c>
      <c r="AJ195" s="80">
        <f t="shared" si="98"/>
        <v>0</v>
      </c>
      <c r="AK195" s="80">
        <f t="shared" si="99"/>
        <v>0</v>
      </c>
      <c r="AL195" s="80">
        <f t="shared" si="100"/>
        <v>0</v>
      </c>
      <c r="AM195" s="80">
        <f t="shared" si="101"/>
        <v>0</v>
      </c>
      <c r="AN195" s="80">
        <f t="shared" si="102"/>
        <v>0</v>
      </c>
      <c r="AO195" s="80">
        <f t="shared" si="103"/>
        <v>0</v>
      </c>
      <c r="AP195" s="80">
        <f t="shared" si="104"/>
        <v>0</v>
      </c>
      <c r="AQ195" s="80">
        <f t="shared" si="105"/>
        <v>0</v>
      </c>
      <c r="AR195" s="76">
        <f t="shared" si="106"/>
        <v>0</v>
      </c>
      <c r="AS195" s="72">
        <f t="shared" si="107"/>
        <v>0</v>
      </c>
      <c r="AT195" s="72">
        <f t="shared" si="108"/>
        <v>0</v>
      </c>
      <c r="AU195" s="72">
        <f t="shared" si="109"/>
        <v>0</v>
      </c>
      <c r="AV195" s="72">
        <f t="shared" si="110"/>
        <v>0</v>
      </c>
      <c r="AW195" s="72">
        <f t="shared" si="111"/>
        <v>0</v>
      </c>
      <c r="AX195" s="72">
        <f t="shared" si="112"/>
        <v>0</v>
      </c>
      <c r="AY195" s="72">
        <f t="shared" si="113"/>
        <v>0</v>
      </c>
      <c r="AZ195" s="72">
        <f t="shared" si="114"/>
        <v>0</v>
      </c>
      <c r="BA195" s="72">
        <f t="shared" si="115"/>
        <v>0</v>
      </c>
      <c r="BB195" s="76">
        <f t="shared" si="116"/>
        <v>0</v>
      </c>
      <c r="BC195" s="76">
        <f t="shared" si="117"/>
        <v>0</v>
      </c>
      <c r="BD195" s="76">
        <f t="shared" si="118"/>
        <v>0</v>
      </c>
      <c r="BE195" s="76">
        <f t="shared" si="119"/>
        <v>0</v>
      </c>
      <c r="BF195" s="76">
        <f t="shared" si="120"/>
        <v>0</v>
      </c>
      <c r="BG195" s="76">
        <f t="shared" si="121"/>
        <v>0</v>
      </c>
      <c r="BH195" s="76">
        <f t="shared" ref="BH195:BH212" si="122">BH$135*$A138</f>
        <v>0</v>
      </c>
      <c r="BI195" s="76">
        <f>BI$135*$A137</f>
        <v>0</v>
      </c>
      <c r="CA195" s="72">
        <f t="shared" si="62"/>
        <v>0</v>
      </c>
    </row>
    <row r="196" spans="1:79">
      <c r="A196" s="143">
        <f t="shared" si="63"/>
        <v>0</v>
      </c>
      <c r="B196" s="72">
        <f t="shared" si="64"/>
        <v>60</v>
      </c>
      <c r="C196" s="144">
        <f t="shared" si="65"/>
        <v>0</v>
      </c>
      <c r="D196" s="76">
        <f t="shared" si="66"/>
        <v>0</v>
      </c>
      <c r="E196" s="80">
        <f t="shared" si="67"/>
        <v>0</v>
      </c>
      <c r="F196" s="80">
        <f t="shared" si="68"/>
        <v>0</v>
      </c>
      <c r="G196" s="80">
        <f t="shared" si="69"/>
        <v>0</v>
      </c>
      <c r="H196" s="80">
        <f t="shared" si="70"/>
        <v>0</v>
      </c>
      <c r="I196" s="76">
        <f t="shared" si="71"/>
        <v>0</v>
      </c>
      <c r="J196" s="80">
        <f t="shared" si="72"/>
        <v>0</v>
      </c>
      <c r="K196" s="80">
        <f t="shared" si="73"/>
        <v>0</v>
      </c>
      <c r="L196" s="80">
        <f t="shared" si="74"/>
        <v>0</v>
      </c>
      <c r="M196" s="80">
        <f t="shared" si="75"/>
        <v>0</v>
      </c>
      <c r="N196" s="80">
        <f t="shared" si="76"/>
        <v>0</v>
      </c>
      <c r="O196" s="80">
        <f t="shared" si="77"/>
        <v>0</v>
      </c>
      <c r="P196" s="80">
        <f t="shared" si="78"/>
        <v>0</v>
      </c>
      <c r="Q196" s="80">
        <f t="shared" si="79"/>
        <v>0</v>
      </c>
      <c r="R196" s="80">
        <f t="shared" si="80"/>
        <v>0</v>
      </c>
      <c r="S196" s="80">
        <f t="shared" si="81"/>
        <v>0</v>
      </c>
      <c r="T196" s="80">
        <f t="shared" si="82"/>
        <v>0</v>
      </c>
      <c r="U196" s="80">
        <f t="shared" si="83"/>
        <v>0</v>
      </c>
      <c r="V196" s="80">
        <f t="shared" si="84"/>
        <v>0</v>
      </c>
      <c r="W196" s="80">
        <f t="shared" si="85"/>
        <v>0</v>
      </c>
      <c r="X196" s="80">
        <f t="shared" si="86"/>
        <v>0</v>
      </c>
      <c r="Y196" s="80">
        <f t="shared" si="87"/>
        <v>0</v>
      </c>
      <c r="Z196" s="80">
        <f t="shared" si="88"/>
        <v>0</v>
      </c>
      <c r="AA196" s="80">
        <f t="shared" si="89"/>
        <v>0</v>
      </c>
      <c r="AB196" s="80">
        <f t="shared" si="90"/>
        <v>0</v>
      </c>
      <c r="AC196" s="80">
        <f t="shared" si="91"/>
        <v>0</v>
      </c>
      <c r="AD196" s="80">
        <f t="shared" si="92"/>
        <v>0</v>
      </c>
      <c r="AE196" s="80">
        <f t="shared" si="93"/>
        <v>0</v>
      </c>
      <c r="AF196" s="80">
        <f t="shared" si="94"/>
        <v>0</v>
      </c>
      <c r="AG196" s="80">
        <f t="shared" si="95"/>
        <v>0</v>
      </c>
      <c r="AH196" s="80">
        <f t="shared" si="96"/>
        <v>0</v>
      </c>
      <c r="AI196" s="80">
        <f t="shared" si="97"/>
        <v>0</v>
      </c>
      <c r="AJ196" s="80">
        <f t="shared" si="98"/>
        <v>0</v>
      </c>
      <c r="AK196" s="80">
        <f t="shared" si="99"/>
        <v>0</v>
      </c>
      <c r="AL196" s="80">
        <f t="shared" si="100"/>
        <v>0</v>
      </c>
      <c r="AM196" s="80">
        <f t="shared" si="101"/>
        <v>0</v>
      </c>
      <c r="AN196" s="80">
        <f t="shared" si="102"/>
        <v>0</v>
      </c>
      <c r="AO196" s="80">
        <f t="shared" si="103"/>
        <v>0</v>
      </c>
      <c r="AP196" s="80">
        <f t="shared" si="104"/>
        <v>0</v>
      </c>
      <c r="AQ196" s="80">
        <f t="shared" si="105"/>
        <v>0</v>
      </c>
      <c r="AR196" s="76">
        <f t="shared" si="106"/>
        <v>0</v>
      </c>
      <c r="AS196" s="72">
        <f t="shared" si="107"/>
        <v>0</v>
      </c>
      <c r="AT196" s="72">
        <f t="shared" si="108"/>
        <v>0</v>
      </c>
      <c r="AU196" s="72">
        <f t="shared" si="109"/>
        <v>0</v>
      </c>
      <c r="AV196" s="72">
        <f t="shared" si="110"/>
        <v>0</v>
      </c>
      <c r="AW196" s="72">
        <f t="shared" si="111"/>
        <v>0</v>
      </c>
      <c r="AX196" s="72">
        <f t="shared" si="112"/>
        <v>0</v>
      </c>
      <c r="AY196" s="72">
        <f t="shared" si="113"/>
        <v>0</v>
      </c>
      <c r="AZ196" s="72">
        <f t="shared" si="114"/>
        <v>0</v>
      </c>
      <c r="BA196" s="72">
        <f t="shared" si="115"/>
        <v>0</v>
      </c>
      <c r="BB196" s="76">
        <f t="shared" si="116"/>
        <v>0</v>
      </c>
      <c r="BC196" s="76">
        <f t="shared" si="117"/>
        <v>0</v>
      </c>
      <c r="BD196" s="76">
        <f t="shared" si="118"/>
        <v>0</v>
      </c>
      <c r="BE196" s="76">
        <f t="shared" si="119"/>
        <v>0</v>
      </c>
      <c r="BF196" s="76">
        <f t="shared" si="120"/>
        <v>0</v>
      </c>
      <c r="BG196" s="76">
        <f t="shared" si="121"/>
        <v>0</v>
      </c>
      <c r="BH196" s="76">
        <f t="shared" si="122"/>
        <v>0</v>
      </c>
      <c r="BI196" s="76">
        <f t="shared" ref="BI196:BI212" si="123">BI$135*$A138</f>
        <v>0</v>
      </c>
      <c r="BJ196" s="76">
        <f>BJ$135*$A137</f>
        <v>0</v>
      </c>
      <c r="CA196" s="72">
        <f t="shared" si="62"/>
        <v>0</v>
      </c>
    </row>
    <row r="197" spans="1:79">
      <c r="A197" s="143">
        <f t="shared" si="63"/>
        <v>0</v>
      </c>
      <c r="B197" s="72">
        <f t="shared" si="64"/>
        <v>61</v>
      </c>
      <c r="C197" s="144">
        <f t="shared" si="65"/>
        <v>0</v>
      </c>
      <c r="D197" s="76">
        <f t="shared" si="66"/>
        <v>0</v>
      </c>
      <c r="E197" s="80">
        <f t="shared" si="67"/>
        <v>0</v>
      </c>
      <c r="F197" s="80">
        <f t="shared" si="68"/>
        <v>0</v>
      </c>
      <c r="G197" s="80">
        <f t="shared" si="69"/>
        <v>0</v>
      </c>
      <c r="H197" s="80">
        <f t="shared" si="70"/>
        <v>0</v>
      </c>
      <c r="I197" s="76">
        <f t="shared" si="71"/>
        <v>0</v>
      </c>
      <c r="J197" s="80">
        <f t="shared" si="72"/>
        <v>0</v>
      </c>
      <c r="K197" s="80">
        <f t="shared" si="73"/>
        <v>0</v>
      </c>
      <c r="L197" s="80">
        <f t="shared" si="74"/>
        <v>0</v>
      </c>
      <c r="M197" s="80">
        <f t="shared" si="75"/>
        <v>0</v>
      </c>
      <c r="N197" s="80">
        <f t="shared" si="76"/>
        <v>0</v>
      </c>
      <c r="O197" s="80">
        <f t="shared" si="77"/>
        <v>0</v>
      </c>
      <c r="P197" s="80">
        <f t="shared" si="78"/>
        <v>0</v>
      </c>
      <c r="Q197" s="80">
        <f t="shared" si="79"/>
        <v>0</v>
      </c>
      <c r="R197" s="80">
        <f t="shared" si="80"/>
        <v>0</v>
      </c>
      <c r="S197" s="80">
        <f t="shared" si="81"/>
        <v>0</v>
      </c>
      <c r="T197" s="80">
        <f t="shared" si="82"/>
        <v>0</v>
      </c>
      <c r="U197" s="80">
        <f t="shared" si="83"/>
        <v>0</v>
      </c>
      <c r="V197" s="80">
        <f t="shared" si="84"/>
        <v>0</v>
      </c>
      <c r="W197" s="80">
        <f t="shared" si="85"/>
        <v>0</v>
      </c>
      <c r="X197" s="80">
        <f t="shared" si="86"/>
        <v>0</v>
      </c>
      <c r="Y197" s="80">
        <f t="shared" si="87"/>
        <v>0</v>
      </c>
      <c r="Z197" s="80">
        <f t="shared" si="88"/>
        <v>0</v>
      </c>
      <c r="AA197" s="80">
        <f t="shared" si="89"/>
        <v>0</v>
      </c>
      <c r="AB197" s="80">
        <f t="shared" si="90"/>
        <v>0</v>
      </c>
      <c r="AC197" s="80">
        <f t="shared" si="91"/>
        <v>0</v>
      </c>
      <c r="AD197" s="80">
        <f t="shared" si="92"/>
        <v>0</v>
      </c>
      <c r="AE197" s="80">
        <f t="shared" si="93"/>
        <v>0</v>
      </c>
      <c r="AF197" s="80">
        <f t="shared" si="94"/>
        <v>0</v>
      </c>
      <c r="AG197" s="80">
        <f t="shared" si="95"/>
        <v>0</v>
      </c>
      <c r="AH197" s="80">
        <f t="shared" si="96"/>
        <v>0</v>
      </c>
      <c r="AI197" s="80">
        <f t="shared" si="97"/>
        <v>0</v>
      </c>
      <c r="AJ197" s="80">
        <f t="shared" si="98"/>
        <v>0</v>
      </c>
      <c r="AK197" s="80">
        <f t="shared" si="99"/>
        <v>0</v>
      </c>
      <c r="AL197" s="80">
        <f t="shared" si="100"/>
        <v>0</v>
      </c>
      <c r="AM197" s="80">
        <f t="shared" si="101"/>
        <v>0</v>
      </c>
      <c r="AN197" s="80">
        <f t="shared" si="102"/>
        <v>0</v>
      </c>
      <c r="AO197" s="80">
        <f t="shared" si="103"/>
        <v>0</v>
      </c>
      <c r="AP197" s="80">
        <f t="shared" si="104"/>
        <v>0</v>
      </c>
      <c r="AQ197" s="80">
        <f t="shared" si="105"/>
        <v>0</v>
      </c>
      <c r="AR197" s="76">
        <f t="shared" si="106"/>
        <v>0</v>
      </c>
      <c r="AS197" s="72">
        <f t="shared" si="107"/>
        <v>0</v>
      </c>
      <c r="AT197" s="72">
        <f t="shared" si="108"/>
        <v>0</v>
      </c>
      <c r="AU197" s="72">
        <f t="shared" si="109"/>
        <v>0</v>
      </c>
      <c r="AV197" s="72">
        <f t="shared" si="110"/>
        <v>0</v>
      </c>
      <c r="AW197" s="72">
        <f t="shared" si="111"/>
        <v>0</v>
      </c>
      <c r="AX197" s="72">
        <f t="shared" si="112"/>
        <v>0</v>
      </c>
      <c r="AY197" s="72">
        <f t="shared" si="113"/>
        <v>0</v>
      </c>
      <c r="AZ197" s="72">
        <f t="shared" si="114"/>
        <v>0</v>
      </c>
      <c r="BA197" s="72">
        <f t="shared" si="115"/>
        <v>0</v>
      </c>
      <c r="BB197" s="76">
        <f t="shared" si="116"/>
        <v>0</v>
      </c>
      <c r="BC197" s="76">
        <f t="shared" si="117"/>
        <v>0</v>
      </c>
      <c r="BD197" s="76">
        <f t="shared" si="118"/>
        <v>0</v>
      </c>
      <c r="BE197" s="76">
        <f t="shared" si="119"/>
        <v>0</v>
      </c>
      <c r="BF197" s="76">
        <f t="shared" si="120"/>
        <v>0</v>
      </c>
      <c r="BG197" s="76">
        <f t="shared" si="121"/>
        <v>0</v>
      </c>
      <c r="BH197" s="76">
        <f t="shared" si="122"/>
        <v>0</v>
      </c>
      <c r="BI197" s="76">
        <f t="shared" si="123"/>
        <v>0</v>
      </c>
      <c r="BJ197" s="76">
        <f t="shared" ref="BJ197:BJ212" si="124">BJ$135*$A138</f>
        <v>0</v>
      </c>
      <c r="BK197" s="76">
        <f>BK$135*$A137</f>
        <v>0</v>
      </c>
      <c r="CA197" s="72">
        <f t="shared" si="62"/>
        <v>0</v>
      </c>
    </row>
    <row r="198" spans="1:79">
      <c r="A198" s="143">
        <f t="shared" si="63"/>
        <v>0</v>
      </c>
      <c r="B198" s="72">
        <f t="shared" si="64"/>
        <v>62</v>
      </c>
      <c r="C198" s="144">
        <f t="shared" si="65"/>
        <v>0</v>
      </c>
      <c r="D198" s="76">
        <f t="shared" si="66"/>
        <v>0</v>
      </c>
      <c r="E198" s="80">
        <f t="shared" si="67"/>
        <v>0</v>
      </c>
      <c r="F198" s="80">
        <f t="shared" si="68"/>
        <v>0</v>
      </c>
      <c r="G198" s="80">
        <f t="shared" si="69"/>
        <v>0</v>
      </c>
      <c r="H198" s="80">
        <f t="shared" si="70"/>
        <v>0</v>
      </c>
      <c r="I198" s="76">
        <f t="shared" si="71"/>
        <v>0</v>
      </c>
      <c r="J198" s="80">
        <f t="shared" si="72"/>
        <v>0</v>
      </c>
      <c r="K198" s="80">
        <f t="shared" si="73"/>
        <v>0</v>
      </c>
      <c r="L198" s="80">
        <f t="shared" si="74"/>
        <v>0</v>
      </c>
      <c r="M198" s="80">
        <f t="shared" si="75"/>
        <v>0</v>
      </c>
      <c r="N198" s="80">
        <f t="shared" si="76"/>
        <v>0</v>
      </c>
      <c r="O198" s="80">
        <f t="shared" si="77"/>
        <v>0</v>
      </c>
      <c r="P198" s="80">
        <f t="shared" si="78"/>
        <v>0</v>
      </c>
      <c r="Q198" s="80">
        <f t="shared" si="79"/>
        <v>0</v>
      </c>
      <c r="R198" s="80">
        <f t="shared" si="80"/>
        <v>0</v>
      </c>
      <c r="S198" s="80">
        <f t="shared" si="81"/>
        <v>0</v>
      </c>
      <c r="T198" s="80">
        <f t="shared" si="82"/>
        <v>0</v>
      </c>
      <c r="U198" s="80">
        <f t="shared" si="83"/>
        <v>0</v>
      </c>
      <c r="V198" s="80">
        <f t="shared" si="84"/>
        <v>0</v>
      </c>
      <c r="W198" s="80">
        <f t="shared" si="85"/>
        <v>0</v>
      </c>
      <c r="X198" s="80">
        <f t="shared" si="86"/>
        <v>0</v>
      </c>
      <c r="Y198" s="80">
        <f t="shared" si="87"/>
        <v>0</v>
      </c>
      <c r="Z198" s="80">
        <f t="shared" si="88"/>
        <v>0</v>
      </c>
      <c r="AA198" s="80">
        <f t="shared" si="89"/>
        <v>0</v>
      </c>
      <c r="AB198" s="80">
        <f t="shared" si="90"/>
        <v>0</v>
      </c>
      <c r="AC198" s="80">
        <f t="shared" si="91"/>
        <v>0</v>
      </c>
      <c r="AD198" s="80">
        <f t="shared" si="92"/>
        <v>0</v>
      </c>
      <c r="AE198" s="80">
        <f t="shared" si="93"/>
        <v>0</v>
      </c>
      <c r="AF198" s="80">
        <f t="shared" si="94"/>
        <v>0</v>
      </c>
      <c r="AG198" s="80">
        <f t="shared" si="95"/>
        <v>0</v>
      </c>
      <c r="AH198" s="80">
        <f t="shared" si="96"/>
        <v>0</v>
      </c>
      <c r="AI198" s="80">
        <f t="shared" si="97"/>
        <v>0</v>
      </c>
      <c r="AJ198" s="80">
        <f t="shared" si="98"/>
        <v>0</v>
      </c>
      <c r="AK198" s="80">
        <f t="shared" si="99"/>
        <v>0</v>
      </c>
      <c r="AL198" s="80">
        <f t="shared" si="100"/>
        <v>0</v>
      </c>
      <c r="AM198" s="80">
        <f t="shared" si="101"/>
        <v>0</v>
      </c>
      <c r="AN198" s="80">
        <f t="shared" si="102"/>
        <v>0</v>
      </c>
      <c r="AO198" s="80">
        <f t="shared" si="103"/>
        <v>0</v>
      </c>
      <c r="AP198" s="80">
        <f t="shared" si="104"/>
        <v>0</v>
      </c>
      <c r="AQ198" s="80">
        <f t="shared" si="105"/>
        <v>0</v>
      </c>
      <c r="AR198" s="76">
        <f t="shared" si="106"/>
        <v>0</v>
      </c>
      <c r="AS198" s="72">
        <f t="shared" si="107"/>
        <v>0</v>
      </c>
      <c r="AT198" s="72">
        <f t="shared" si="108"/>
        <v>0</v>
      </c>
      <c r="AU198" s="72">
        <f t="shared" si="109"/>
        <v>0</v>
      </c>
      <c r="AV198" s="72">
        <f t="shared" si="110"/>
        <v>0</v>
      </c>
      <c r="AW198" s="72">
        <f t="shared" si="111"/>
        <v>0</v>
      </c>
      <c r="AX198" s="72">
        <f t="shared" si="112"/>
        <v>0</v>
      </c>
      <c r="AY198" s="72">
        <f t="shared" si="113"/>
        <v>0</v>
      </c>
      <c r="AZ198" s="72">
        <f t="shared" si="114"/>
        <v>0</v>
      </c>
      <c r="BA198" s="72">
        <f t="shared" si="115"/>
        <v>0</v>
      </c>
      <c r="BB198" s="76">
        <f t="shared" si="116"/>
        <v>0</v>
      </c>
      <c r="BC198" s="76">
        <f t="shared" si="117"/>
        <v>0</v>
      </c>
      <c r="BD198" s="76">
        <f t="shared" si="118"/>
        <v>0</v>
      </c>
      <c r="BE198" s="76">
        <f t="shared" si="119"/>
        <v>0</v>
      </c>
      <c r="BF198" s="76">
        <f t="shared" si="120"/>
        <v>0</v>
      </c>
      <c r="BG198" s="76">
        <f t="shared" si="121"/>
        <v>0</v>
      </c>
      <c r="BH198" s="76">
        <f t="shared" si="122"/>
        <v>0</v>
      </c>
      <c r="BI198" s="76">
        <f t="shared" si="123"/>
        <v>0</v>
      </c>
      <c r="BJ198" s="76">
        <f t="shared" si="124"/>
        <v>0</v>
      </c>
      <c r="BK198" s="76">
        <f t="shared" ref="BK198:BK212" si="125">BK$135*$A138</f>
        <v>0</v>
      </c>
      <c r="BL198" s="76">
        <f>BL$135*$A137</f>
        <v>0</v>
      </c>
      <c r="CA198" s="72">
        <f t="shared" si="62"/>
        <v>0</v>
      </c>
    </row>
    <row r="199" spans="1:79">
      <c r="A199" s="143">
        <f t="shared" si="63"/>
        <v>0</v>
      </c>
      <c r="B199" s="72">
        <f t="shared" si="64"/>
        <v>63</v>
      </c>
      <c r="C199" s="144">
        <f t="shared" si="65"/>
        <v>0</v>
      </c>
      <c r="D199" s="76">
        <f t="shared" si="66"/>
        <v>0</v>
      </c>
      <c r="E199" s="80">
        <f t="shared" si="67"/>
        <v>0</v>
      </c>
      <c r="F199" s="80">
        <f t="shared" si="68"/>
        <v>0</v>
      </c>
      <c r="G199" s="80">
        <f t="shared" si="69"/>
        <v>0</v>
      </c>
      <c r="H199" s="80">
        <f t="shared" si="70"/>
        <v>0</v>
      </c>
      <c r="I199" s="76">
        <f t="shared" si="71"/>
        <v>0</v>
      </c>
      <c r="J199" s="80">
        <f t="shared" si="72"/>
        <v>0</v>
      </c>
      <c r="K199" s="80">
        <f t="shared" si="73"/>
        <v>0</v>
      </c>
      <c r="L199" s="80">
        <f t="shared" si="74"/>
        <v>0</v>
      </c>
      <c r="M199" s="80">
        <f t="shared" si="75"/>
        <v>0</v>
      </c>
      <c r="N199" s="80">
        <f t="shared" si="76"/>
        <v>0</v>
      </c>
      <c r="O199" s="80">
        <f t="shared" si="77"/>
        <v>0</v>
      </c>
      <c r="P199" s="80">
        <f t="shared" si="78"/>
        <v>0</v>
      </c>
      <c r="Q199" s="80">
        <f t="shared" si="79"/>
        <v>0</v>
      </c>
      <c r="R199" s="80">
        <f t="shared" si="80"/>
        <v>0</v>
      </c>
      <c r="S199" s="80">
        <f t="shared" si="81"/>
        <v>0</v>
      </c>
      <c r="T199" s="80">
        <f t="shared" si="82"/>
        <v>0</v>
      </c>
      <c r="U199" s="80">
        <f t="shared" si="83"/>
        <v>0</v>
      </c>
      <c r="V199" s="80">
        <f t="shared" si="84"/>
        <v>0</v>
      </c>
      <c r="W199" s="80">
        <f t="shared" si="85"/>
        <v>0</v>
      </c>
      <c r="X199" s="80">
        <f t="shared" si="86"/>
        <v>0</v>
      </c>
      <c r="Y199" s="80">
        <f t="shared" si="87"/>
        <v>0</v>
      </c>
      <c r="Z199" s="80">
        <f t="shared" si="88"/>
        <v>0</v>
      </c>
      <c r="AA199" s="80">
        <f t="shared" si="89"/>
        <v>0</v>
      </c>
      <c r="AB199" s="80">
        <f t="shared" si="90"/>
        <v>0</v>
      </c>
      <c r="AC199" s="80">
        <f t="shared" si="91"/>
        <v>0</v>
      </c>
      <c r="AD199" s="80">
        <f t="shared" si="92"/>
        <v>0</v>
      </c>
      <c r="AE199" s="80">
        <f t="shared" si="93"/>
        <v>0</v>
      </c>
      <c r="AF199" s="80">
        <f t="shared" si="94"/>
        <v>0</v>
      </c>
      <c r="AG199" s="80">
        <f t="shared" si="95"/>
        <v>0</v>
      </c>
      <c r="AH199" s="80">
        <f t="shared" si="96"/>
        <v>0</v>
      </c>
      <c r="AI199" s="80">
        <f t="shared" si="97"/>
        <v>0</v>
      </c>
      <c r="AJ199" s="80">
        <f t="shared" si="98"/>
        <v>0</v>
      </c>
      <c r="AK199" s="80">
        <f t="shared" si="99"/>
        <v>0</v>
      </c>
      <c r="AL199" s="80">
        <f t="shared" si="100"/>
        <v>0</v>
      </c>
      <c r="AM199" s="80">
        <f t="shared" si="101"/>
        <v>0</v>
      </c>
      <c r="AN199" s="80">
        <f t="shared" si="102"/>
        <v>0</v>
      </c>
      <c r="AO199" s="80">
        <f t="shared" si="103"/>
        <v>0</v>
      </c>
      <c r="AP199" s="80">
        <f t="shared" si="104"/>
        <v>0</v>
      </c>
      <c r="AQ199" s="80">
        <f t="shared" si="105"/>
        <v>0</v>
      </c>
      <c r="AR199" s="76">
        <f t="shared" si="106"/>
        <v>0</v>
      </c>
      <c r="AS199" s="72">
        <f t="shared" si="107"/>
        <v>0</v>
      </c>
      <c r="AT199" s="72">
        <f t="shared" si="108"/>
        <v>0</v>
      </c>
      <c r="AU199" s="72">
        <f t="shared" si="109"/>
        <v>0</v>
      </c>
      <c r="AV199" s="72">
        <f t="shared" si="110"/>
        <v>0</v>
      </c>
      <c r="AW199" s="72">
        <f t="shared" si="111"/>
        <v>0</v>
      </c>
      <c r="AX199" s="72">
        <f t="shared" si="112"/>
        <v>0</v>
      </c>
      <c r="AY199" s="72">
        <f t="shared" si="113"/>
        <v>0</v>
      </c>
      <c r="AZ199" s="72">
        <f t="shared" si="114"/>
        <v>0</v>
      </c>
      <c r="BA199" s="72">
        <f t="shared" si="115"/>
        <v>0</v>
      </c>
      <c r="BB199" s="76">
        <f t="shared" si="116"/>
        <v>0</v>
      </c>
      <c r="BC199" s="76">
        <f t="shared" si="117"/>
        <v>0</v>
      </c>
      <c r="BD199" s="76">
        <f t="shared" si="118"/>
        <v>0</v>
      </c>
      <c r="BE199" s="76">
        <f t="shared" si="119"/>
        <v>0</v>
      </c>
      <c r="BF199" s="76">
        <f t="shared" si="120"/>
        <v>0</v>
      </c>
      <c r="BG199" s="76">
        <f t="shared" si="121"/>
        <v>0</v>
      </c>
      <c r="BH199" s="76">
        <f t="shared" si="122"/>
        <v>0</v>
      </c>
      <c r="BI199" s="76">
        <f t="shared" si="123"/>
        <v>0</v>
      </c>
      <c r="BJ199" s="76">
        <f t="shared" si="124"/>
        <v>0</v>
      </c>
      <c r="BK199" s="76">
        <f t="shared" si="125"/>
        <v>0</v>
      </c>
      <c r="BL199" s="76">
        <f t="shared" ref="BL199:BL212" si="126">BL$135*$A138</f>
        <v>0</v>
      </c>
      <c r="BM199" s="76">
        <f>BM$135*$A137</f>
        <v>0</v>
      </c>
      <c r="CA199" s="72">
        <f t="shared" si="62"/>
        <v>0</v>
      </c>
    </row>
    <row r="200" spans="1:79">
      <c r="A200" s="143">
        <f t="shared" si="63"/>
        <v>0</v>
      </c>
      <c r="B200" s="72">
        <f t="shared" si="64"/>
        <v>64</v>
      </c>
      <c r="C200" s="144">
        <f t="shared" si="65"/>
        <v>0</v>
      </c>
      <c r="D200" s="76">
        <f t="shared" si="66"/>
        <v>0</v>
      </c>
      <c r="E200" s="80">
        <f t="shared" si="67"/>
        <v>0</v>
      </c>
      <c r="F200" s="80">
        <f t="shared" si="68"/>
        <v>0</v>
      </c>
      <c r="G200" s="80">
        <f t="shared" si="69"/>
        <v>0</v>
      </c>
      <c r="H200" s="80">
        <f t="shared" si="70"/>
        <v>0</v>
      </c>
      <c r="I200" s="76">
        <f t="shared" si="71"/>
        <v>0</v>
      </c>
      <c r="J200" s="80">
        <f t="shared" si="72"/>
        <v>0</v>
      </c>
      <c r="K200" s="80">
        <f t="shared" si="73"/>
        <v>0</v>
      </c>
      <c r="L200" s="80">
        <f t="shared" si="74"/>
        <v>0</v>
      </c>
      <c r="M200" s="80">
        <f t="shared" si="75"/>
        <v>0</v>
      </c>
      <c r="N200" s="80">
        <f t="shared" si="76"/>
        <v>0</v>
      </c>
      <c r="O200" s="80">
        <f t="shared" si="77"/>
        <v>0</v>
      </c>
      <c r="P200" s="80">
        <f t="shared" si="78"/>
        <v>0</v>
      </c>
      <c r="Q200" s="80">
        <f t="shared" si="79"/>
        <v>0</v>
      </c>
      <c r="R200" s="80">
        <f t="shared" si="80"/>
        <v>0</v>
      </c>
      <c r="S200" s="80">
        <f t="shared" si="81"/>
        <v>0</v>
      </c>
      <c r="T200" s="80">
        <f t="shared" si="82"/>
        <v>0</v>
      </c>
      <c r="U200" s="80">
        <f t="shared" si="83"/>
        <v>0</v>
      </c>
      <c r="V200" s="80">
        <f t="shared" si="84"/>
        <v>0</v>
      </c>
      <c r="W200" s="80">
        <f t="shared" si="85"/>
        <v>0</v>
      </c>
      <c r="X200" s="80">
        <f t="shared" si="86"/>
        <v>0</v>
      </c>
      <c r="Y200" s="80">
        <f t="shared" si="87"/>
        <v>0</v>
      </c>
      <c r="Z200" s="80">
        <f t="shared" si="88"/>
        <v>0</v>
      </c>
      <c r="AA200" s="80">
        <f t="shared" si="89"/>
        <v>0</v>
      </c>
      <c r="AB200" s="80">
        <f t="shared" si="90"/>
        <v>0</v>
      </c>
      <c r="AC200" s="80">
        <f t="shared" si="91"/>
        <v>0</v>
      </c>
      <c r="AD200" s="80">
        <f t="shared" si="92"/>
        <v>0</v>
      </c>
      <c r="AE200" s="80">
        <f t="shared" si="93"/>
        <v>0</v>
      </c>
      <c r="AF200" s="80">
        <f t="shared" si="94"/>
        <v>0</v>
      </c>
      <c r="AG200" s="80">
        <f t="shared" si="95"/>
        <v>0</v>
      </c>
      <c r="AH200" s="80">
        <f t="shared" si="96"/>
        <v>0</v>
      </c>
      <c r="AI200" s="80">
        <f t="shared" si="97"/>
        <v>0</v>
      </c>
      <c r="AJ200" s="80">
        <f t="shared" si="98"/>
        <v>0</v>
      </c>
      <c r="AK200" s="80">
        <f t="shared" si="99"/>
        <v>0</v>
      </c>
      <c r="AL200" s="80">
        <f t="shared" si="100"/>
        <v>0</v>
      </c>
      <c r="AM200" s="80">
        <f t="shared" si="101"/>
        <v>0</v>
      </c>
      <c r="AN200" s="80">
        <f t="shared" si="102"/>
        <v>0</v>
      </c>
      <c r="AO200" s="80">
        <f t="shared" si="103"/>
        <v>0</v>
      </c>
      <c r="AP200" s="80">
        <f t="shared" si="104"/>
        <v>0</v>
      </c>
      <c r="AQ200" s="80">
        <f t="shared" si="105"/>
        <v>0</v>
      </c>
      <c r="AR200" s="76">
        <f t="shared" si="106"/>
        <v>0</v>
      </c>
      <c r="AS200" s="72">
        <f t="shared" si="107"/>
        <v>0</v>
      </c>
      <c r="AT200" s="72">
        <f t="shared" si="108"/>
        <v>0</v>
      </c>
      <c r="AU200" s="72">
        <f t="shared" si="109"/>
        <v>0</v>
      </c>
      <c r="AV200" s="72">
        <f t="shared" si="110"/>
        <v>0</v>
      </c>
      <c r="AW200" s="72">
        <f t="shared" si="111"/>
        <v>0</v>
      </c>
      <c r="AX200" s="72">
        <f t="shared" si="112"/>
        <v>0</v>
      </c>
      <c r="AY200" s="72">
        <f t="shared" si="113"/>
        <v>0</v>
      </c>
      <c r="AZ200" s="72">
        <f t="shared" si="114"/>
        <v>0</v>
      </c>
      <c r="BA200" s="72">
        <f t="shared" si="115"/>
        <v>0</v>
      </c>
      <c r="BB200" s="76">
        <f t="shared" si="116"/>
        <v>0</v>
      </c>
      <c r="BC200" s="76">
        <f t="shared" si="117"/>
        <v>0</v>
      </c>
      <c r="BD200" s="76">
        <f t="shared" si="118"/>
        <v>0</v>
      </c>
      <c r="BE200" s="76">
        <f t="shared" si="119"/>
        <v>0</v>
      </c>
      <c r="BF200" s="76">
        <f t="shared" si="120"/>
        <v>0</v>
      </c>
      <c r="BG200" s="76">
        <f t="shared" si="121"/>
        <v>0</v>
      </c>
      <c r="BH200" s="76">
        <f t="shared" si="122"/>
        <v>0</v>
      </c>
      <c r="BI200" s="76">
        <f t="shared" si="123"/>
        <v>0</v>
      </c>
      <c r="BJ200" s="76">
        <f t="shared" si="124"/>
        <v>0</v>
      </c>
      <c r="BK200" s="76">
        <f t="shared" si="125"/>
        <v>0</v>
      </c>
      <c r="BL200" s="76">
        <f t="shared" si="126"/>
        <v>0</v>
      </c>
      <c r="BM200" s="76">
        <f t="shared" ref="BM200:BM212" si="127">BM$135*$A138</f>
        <v>0</v>
      </c>
      <c r="BN200" s="76">
        <f>BN$135*$A137</f>
        <v>0</v>
      </c>
      <c r="CA200" s="72">
        <f t="shared" si="62"/>
        <v>0</v>
      </c>
    </row>
    <row r="201" spans="1:79">
      <c r="A201" s="143">
        <f t="shared" si="63"/>
        <v>0</v>
      </c>
      <c r="B201" s="72">
        <f t="shared" si="64"/>
        <v>65</v>
      </c>
      <c r="C201" s="144">
        <f t="shared" si="65"/>
        <v>0</v>
      </c>
      <c r="D201" s="76">
        <f t="shared" si="66"/>
        <v>0</v>
      </c>
      <c r="E201" s="80">
        <f t="shared" si="67"/>
        <v>0</v>
      </c>
      <c r="F201" s="80">
        <f t="shared" si="68"/>
        <v>0</v>
      </c>
      <c r="G201" s="80">
        <f t="shared" si="69"/>
        <v>0</v>
      </c>
      <c r="H201" s="80">
        <f t="shared" si="70"/>
        <v>0</v>
      </c>
      <c r="I201" s="76">
        <f t="shared" si="71"/>
        <v>0</v>
      </c>
      <c r="J201" s="80">
        <f t="shared" si="72"/>
        <v>0</v>
      </c>
      <c r="K201" s="80">
        <f t="shared" si="73"/>
        <v>0</v>
      </c>
      <c r="L201" s="80">
        <f t="shared" si="74"/>
        <v>0</v>
      </c>
      <c r="M201" s="80">
        <f t="shared" si="75"/>
        <v>0</v>
      </c>
      <c r="N201" s="80">
        <f t="shared" si="76"/>
        <v>0</v>
      </c>
      <c r="O201" s="80">
        <f t="shared" si="77"/>
        <v>0</v>
      </c>
      <c r="P201" s="80">
        <f t="shared" si="78"/>
        <v>0</v>
      </c>
      <c r="Q201" s="80">
        <f t="shared" si="79"/>
        <v>0</v>
      </c>
      <c r="R201" s="80">
        <f t="shared" si="80"/>
        <v>0</v>
      </c>
      <c r="S201" s="80">
        <f t="shared" si="81"/>
        <v>0</v>
      </c>
      <c r="T201" s="80">
        <f t="shared" si="82"/>
        <v>0</v>
      </c>
      <c r="U201" s="80">
        <f t="shared" si="83"/>
        <v>0</v>
      </c>
      <c r="V201" s="80">
        <f t="shared" si="84"/>
        <v>0</v>
      </c>
      <c r="W201" s="80">
        <f t="shared" si="85"/>
        <v>0</v>
      </c>
      <c r="X201" s="80">
        <f t="shared" si="86"/>
        <v>0</v>
      </c>
      <c r="Y201" s="80">
        <f t="shared" si="87"/>
        <v>0</v>
      </c>
      <c r="Z201" s="80">
        <f t="shared" si="88"/>
        <v>0</v>
      </c>
      <c r="AA201" s="80">
        <f t="shared" si="89"/>
        <v>0</v>
      </c>
      <c r="AB201" s="80">
        <f t="shared" si="90"/>
        <v>0</v>
      </c>
      <c r="AC201" s="80">
        <f t="shared" si="91"/>
        <v>0</v>
      </c>
      <c r="AD201" s="80">
        <f t="shared" si="92"/>
        <v>0</v>
      </c>
      <c r="AE201" s="80">
        <f t="shared" si="93"/>
        <v>0</v>
      </c>
      <c r="AF201" s="80">
        <f t="shared" si="94"/>
        <v>0</v>
      </c>
      <c r="AG201" s="80">
        <f t="shared" si="95"/>
        <v>0</v>
      </c>
      <c r="AH201" s="80">
        <f t="shared" si="96"/>
        <v>0</v>
      </c>
      <c r="AI201" s="80">
        <f t="shared" si="97"/>
        <v>0</v>
      </c>
      <c r="AJ201" s="80">
        <f t="shared" si="98"/>
        <v>0</v>
      </c>
      <c r="AK201" s="80">
        <f t="shared" si="99"/>
        <v>0</v>
      </c>
      <c r="AL201" s="80">
        <f t="shared" si="100"/>
        <v>0</v>
      </c>
      <c r="AM201" s="80">
        <f t="shared" si="101"/>
        <v>0</v>
      </c>
      <c r="AN201" s="80">
        <f t="shared" si="102"/>
        <v>0</v>
      </c>
      <c r="AO201" s="80">
        <f t="shared" si="103"/>
        <v>0</v>
      </c>
      <c r="AP201" s="80">
        <f t="shared" si="104"/>
        <v>0</v>
      </c>
      <c r="AQ201" s="80">
        <f t="shared" si="105"/>
        <v>0</v>
      </c>
      <c r="AR201" s="76">
        <f t="shared" si="106"/>
        <v>0</v>
      </c>
      <c r="AS201" s="72">
        <f t="shared" si="107"/>
        <v>0</v>
      </c>
      <c r="AT201" s="72">
        <f t="shared" si="108"/>
        <v>0</v>
      </c>
      <c r="AU201" s="72">
        <f t="shared" si="109"/>
        <v>0</v>
      </c>
      <c r="AV201" s="72">
        <f t="shared" si="110"/>
        <v>0</v>
      </c>
      <c r="AW201" s="72">
        <f t="shared" si="111"/>
        <v>0</v>
      </c>
      <c r="AX201" s="72">
        <f t="shared" si="112"/>
        <v>0</v>
      </c>
      <c r="AY201" s="72">
        <f t="shared" si="113"/>
        <v>0</v>
      </c>
      <c r="AZ201" s="72">
        <f t="shared" si="114"/>
        <v>0</v>
      </c>
      <c r="BA201" s="72">
        <f t="shared" si="115"/>
        <v>0</v>
      </c>
      <c r="BB201" s="76">
        <f t="shared" si="116"/>
        <v>0</v>
      </c>
      <c r="BC201" s="76">
        <f t="shared" si="117"/>
        <v>0</v>
      </c>
      <c r="BD201" s="76">
        <f t="shared" si="118"/>
        <v>0</v>
      </c>
      <c r="BE201" s="76">
        <f t="shared" si="119"/>
        <v>0</v>
      </c>
      <c r="BF201" s="76">
        <f t="shared" si="120"/>
        <v>0</v>
      </c>
      <c r="BG201" s="76">
        <f t="shared" si="121"/>
        <v>0</v>
      </c>
      <c r="BH201" s="76">
        <f t="shared" si="122"/>
        <v>0</v>
      </c>
      <c r="BI201" s="76">
        <f t="shared" si="123"/>
        <v>0</v>
      </c>
      <c r="BJ201" s="76">
        <f t="shared" si="124"/>
        <v>0</v>
      </c>
      <c r="BK201" s="76">
        <f t="shared" si="125"/>
        <v>0</v>
      </c>
      <c r="BL201" s="76">
        <f t="shared" si="126"/>
        <v>0</v>
      </c>
      <c r="BM201" s="76">
        <f t="shared" si="127"/>
        <v>0</v>
      </c>
      <c r="BN201" s="76">
        <f t="shared" ref="BN201:BN212" si="128">BN$135*$A138</f>
        <v>0</v>
      </c>
      <c r="BO201" s="76">
        <f>BO$135*$A137</f>
        <v>0</v>
      </c>
      <c r="CA201" s="72">
        <f t="shared" ref="CA201:CA212" si="129">SUM($C201:$BZ201)</f>
        <v>0</v>
      </c>
    </row>
    <row r="202" spans="1:79">
      <c r="A202" s="143">
        <f t="shared" ref="A202:A212" si="130">IF($B$132=1,CC202,IF($B$132=2,CD202,IF($B$132=3,CE202,IF($B$132=4,CF202,#VALUE!))))</f>
        <v>0</v>
      </c>
      <c r="B202" s="72">
        <f t="shared" ref="B202:B212" si="131">+B201+1</f>
        <v>66</v>
      </c>
      <c r="C202" s="144">
        <f t="shared" ref="C202:C212" si="132">C$135*$A202</f>
        <v>0</v>
      </c>
      <c r="D202" s="76">
        <f t="shared" si="66"/>
        <v>0</v>
      </c>
      <c r="E202" s="80">
        <f t="shared" si="67"/>
        <v>0</v>
      </c>
      <c r="F202" s="80">
        <f t="shared" si="68"/>
        <v>0</v>
      </c>
      <c r="G202" s="80">
        <f t="shared" si="69"/>
        <v>0</v>
      </c>
      <c r="H202" s="80">
        <f t="shared" si="70"/>
        <v>0</v>
      </c>
      <c r="I202" s="76">
        <f t="shared" si="71"/>
        <v>0</v>
      </c>
      <c r="J202" s="80">
        <f t="shared" si="72"/>
        <v>0</v>
      </c>
      <c r="K202" s="80">
        <f t="shared" si="73"/>
        <v>0</v>
      </c>
      <c r="L202" s="80">
        <f t="shared" si="74"/>
        <v>0</v>
      </c>
      <c r="M202" s="80">
        <f t="shared" si="75"/>
        <v>0</v>
      </c>
      <c r="N202" s="80">
        <f t="shared" si="76"/>
        <v>0</v>
      </c>
      <c r="O202" s="80">
        <f t="shared" si="77"/>
        <v>0</v>
      </c>
      <c r="P202" s="80">
        <f t="shared" si="78"/>
        <v>0</v>
      </c>
      <c r="Q202" s="80">
        <f t="shared" si="79"/>
        <v>0</v>
      </c>
      <c r="R202" s="80">
        <f t="shared" si="80"/>
        <v>0</v>
      </c>
      <c r="S202" s="80">
        <f t="shared" si="81"/>
        <v>0</v>
      </c>
      <c r="T202" s="80">
        <f t="shared" si="82"/>
        <v>0</v>
      </c>
      <c r="U202" s="80">
        <f t="shared" si="83"/>
        <v>0</v>
      </c>
      <c r="V202" s="80">
        <f t="shared" si="84"/>
        <v>0</v>
      </c>
      <c r="W202" s="80">
        <f t="shared" si="85"/>
        <v>0</v>
      </c>
      <c r="X202" s="80">
        <f t="shared" si="86"/>
        <v>0</v>
      </c>
      <c r="Y202" s="80">
        <f t="shared" si="87"/>
        <v>0</v>
      </c>
      <c r="Z202" s="80">
        <f t="shared" si="88"/>
        <v>0</v>
      </c>
      <c r="AA202" s="80">
        <f t="shared" si="89"/>
        <v>0</v>
      </c>
      <c r="AB202" s="80">
        <f t="shared" si="90"/>
        <v>0</v>
      </c>
      <c r="AC202" s="80">
        <f t="shared" si="91"/>
        <v>0</v>
      </c>
      <c r="AD202" s="80">
        <f t="shared" si="92"/>
        <v>0</v>
      </c>
      <c r="AE202" s="80">
        <f t="shared" si="93"/>
        <v>0</v>
      </c>
      <c r="AF202" s="80">
        <f t="shared" si="94"/>
        <v>0</v>
      </c>
      <c r="AG202" s="80">
        <f t="shared" si="95"/>
        <v>0</v>
      </c>
      <c r="AH202" s="80">
        <f t="shared" si="96"/>
        <v>0</v>
      </c>
      <c r="AI202" s="80">
        <f t="shared" si="97"/>
        <v>0</v>
      </c>
      <c r="AJ202" s="80">
        <f t="shared" si="98"/>
        <v>0</v>
      </c>
      <c r="AK202" s="80">
        <f t="shared" si="99"/>
        <v>0</v>
      </c>
      <c r="AL202" s="80">
        <f t="shared" si="100"/>
        <v>0</v>
      </c>
      <c r="AM202" s="80">
        <f t="shared" si="101"/>
        <v>0</v>
      </c>
      <c r="AN202" s="80">
        <f t="shared" si="102"/>
        <v>0</v>
      </c>
      <c r="AO202" s="80">
        <f t="shared" si="103"/>
        <v>0</v>
      </c>
      <c r="AP202" s="80">
        <f t="shared" si="104"/>
        <v>0</v>
      </c>
      <c r="AQ202" s="80">
        <f t="shared" si="105"/>
        <v>0</v>
      </c>
      <c r="AR202" s="76">
        <f t="shared" si="106"/>
        <v>0</v>
      </c>
      <c r="AS202" s="72">
        <f t="shared" si="107"/>
        <v>0</v>
      </c>
      <c r="AT202" s="72">
        <f t="shared" si="108"/>
        <v>0</v>
      </c>
      <c r="AU202" s="72">
        <f t="shared" si="109"/>
        <v>0</v>
      </c>
      <c r="AV202" s="72">
        <f t="shared" si="110"/>
        <v>0</v>
      </c>
      <c r="AW202" s="72">
        <f t="shared" si="111"/>
        <v>0</v>
      </c>
      <c r="AX202" s="72">
        <f t="shared" si="112"/>
        <v>0</v>
      </c>
      <c r="AY202" s="72">
        <f t="shared" si="113"/>
        <v>0</v>
      </c>
      <c r="AZ202" s="72">
        <f t="shared" si="114"/>
        <v>0</v>
      </c>
      <c r="BA202" s="72">
        <f t="shared" si="115"/>
        <v>0</v>
      </c>
      <c r="BB202" s="76">
        <f t="shared" si="116"/>
        <v>0</v>
      </c>
      <c r="BC202" s="76">
        <f t="shared" si="117"/>
        <v>0</v>
      </c>
      <c r="BD202" s="76">
        <f t="shared" si="118"/>
        <v>0</v>
      </c>
      <c r="BE202" s="76">
        <f t="shared" si="119"/>
        <v>0</v>
      </c>
      <c r="BF202" s="76">
        <f t="shared" si="120"/>
        <v>0</v>
      </c>
      <c r="BG202" s="76">
        <f t="shared" si="121"/>
        <v>0</v>
      </c>
      <c r="BH202" s="76">
        <f t="shared" si="122"/>
        <v>0</v>
      </c>
      <c r="BI202" s="76">
        <f t="shared" si="123"/>
        <v>0</v>
      </c>
      <c r="BJ202" s="76">
        <f t="shared" si="124"/>
        <v>0</v>
      </c>
      <c r="BK202" s="76">
        <f t="shared" si="125"/>
        <v>0</v>
      </c>
      <c r="BL202" s="76">
        <f t="shared" si="126"/>
        <v>0</v>
      </c>
      <c r="BM202" s="76">
        <f t="shared" si="127"/>
        <v>0</v>
      </c>
      <c r="BN202" s="76">
        <f t="shared" si="128"/>
        <v>0</v>
      </c>
      <c r="BO202" s="76">
        <f t="shared" ref="BO202:BO212" si="133">BO$135*$A138</f>
        <v>0</v>
      </c>
      <c r="BP202" s="76">
        <f>BP$135*$A137</f>
        <v>0</v>
      </c>
      <c r="CA202" s="72">
        <f t="shared" si="129"/>
        <v>0</v>
      </c>
    </row>
    <row r="203" spans="1:79">
      <c r="A203" s="143">
        <f t="shared" si="130"/>
        <v>0</v>
      </c>
      <c r="B203" s="72">
        <f t="shared" si="131"/>
        <v>67</v>
      </c>
      <c r="C203" s="144">
        <f t="shared" si="132"/>
        <v>0</v>
      </c>
      <c r="D203" s="76">
        <f t="shared" ref="D203:D212" si="134">D$135*$A202</f>
        <v>0</v>
      </c>
      <c r="E203" s="80">
        <f t="shared" si="67"/>
        <v>0</v>
      </c>
      <c r="F203" s="80">
        <f t="shared" si="68"/>
        <v>0</v>
      </c>
      <c r="G203" s="80">
        <f t="shared" si="69"/>
        <v>0</v>
      </c>
      <c r="H203" s="80">
        <f t="shared" si="70"/>
        <v>0</v>
      </c>
      <c r="I203" s="76">
        <f t="shared" si="71"/>
        <v>0</v>
      </c>
      <c r="J203" s="80">
        <f t="shared" si="72"/>
        <v>0</v>
      </c>
      <c r="K203" s="80">
        <f t="shared" si="73"/>
        <v>0</v>
      </c>
      <c r="L203" s="80">
        <f t="shared" si="74"/>
        <v>0</v>
      </c>
      <c r="M203" s="80">
        <f t="shared" si="75"/>
        <v>0</v>
      </c>
      <c r="N203" s="80">
        <f t="shared" si="76"/>
        <v>0</v>
      </c>
      <c r="O203" s="80">
        <f t="shared" si="77"/>
        <v>0</v>
      </c>
      <c r="P203" s="80">
        <f t="shared" si="78"/>
        <v>0</v>
      </c>
      <c r="Q203" s="80">
        <f t="shared" si="79"/>
        <v>0</v>
      </c>
      <c r="R203" s="80">
        <f t="shared" si="80"/>
        <v>0</v>
      </c>
      <c r="S203" s="80">
        <f t="shared" si="81"/>
        <v>0</v>
      </c>
      <c r="T203" s="80">
        <f t="shared" si="82"/>
        <v>0</v>
      </c>
      <c r="U203" s="80">
        <f t="shared" si="83"/>
        <v>0</v>
      </c>
      <c r="V203" s="80">
        <f t="shared" si="84"/>
        <v>0</v>
      </c>
      <c r="W203" s="80">
        <f t="shared" si="85"/>
        <v>0</v>
      </c>
      <c r="X203" s="80">
        <f t="shared" si="86"/>
        <v>0</v>
      </c>
      <c r="Y203" s="80">
        <f t="shared" si="87"/>
        <v>0</v>
      </c>
      <c r="Z203" s="80">
        <f t="shared" si="88"/>
        <v>0</v>
      </c>
      <c r="AA203" s="80">
        <f t="shared" si="89"/>
        <v>0</v>
      </c>
      <c r="AB203" s="80">
        <f t="shared" si="90"/>
        <v>0</v>
      </c>
      <c r="AC203" s="80">
        <f t="shared" si="91"/>
        <v>0</v>
      </c>
      <c r="AD203" s="80">
        <f t="shared" si="92"/>
        <v>0</v>
      </c>
      <c r="AE203" s="80">
        <f t="shared" si="93"/>
        <v>0</v>
      </c>
      <c r="AF203" s="80">
        <f t="shared" si="94"/>
        <v>0</v>
      </c>
      <c r="AG203" s="80">
        <f t="shared" si="95"/>
        <v>0</v>
      </c>
      <c r="AH203" s="80">
        <f t="shared" si="96"/>
        <v>0</v>
      </c>
      <c r="AI203" s="80">
        <f t="shared" si="97"/>
        <v>0</v>
      </c>
      <c r="AJ203" s="80">
        <f t="shared" si="98"/>
        <v>0</v>
      </c>
      <c r="AK203" s="80">
        <f t="shared" si="99"/>
        <v>0</v>
      </c>
      <c r="AL203" s="80">
        <f t="shared" si="100"/>
        <v>0</v>
      </c>
      <c r="AM203" s="80">
        <f t="shared" si="101"/>
        <v>0</v>
      </c>
      <c r="AN203" s="80">
        <f t="shared" si="102"/>
        <v>0</v>
      </c>
      <c r="AO203" s="80">
        <f t="shared" si="103"/>
        <v>0</v>
      </c>
      <c r="AP203" s="80">
        <f t="shared" si="104"/>
        <v>0</v>
      </c>
      <c r="AQ203" s="80">
        <f t="shared" si="105"/>
        <v>0</v>
      </c>
      <c r="AR203" s="76">
        <f t="shared" si="106"/>
        <v>0</v>
      </c>
      <c r="AS203" s="72">
        <f t="shared" si="107"/>
        <v>0</v>
      </c>
      <c r="AT203" s="72">
        <f t="shared" si="108"/>
        <v>0</v>
      </c>
      <c r="AU203" s="72">
        <f t="shared" si="109"/>
        <v>0</v>
      </c>
      <c r="AV203" s="72">
        <f t="shared" si="110"/>
        <v>0</v>
      </c>
      <c r="AW203" s="72">
        <f t="shared" si="111"/>
        <v>0</v>
      </c>
      <c r="AX203" s="72">
        <f t="shared" si="112"/>
        <v>0</v>
      </c>
      <c r="AY203" s="72">
        <f t="shared" si="113"/>
        <v>0</v>
      </c>
      <c r="AZ203" s="72">
        <f t="shared" si="114"/>
        <v>0</v>
      </c>
      <c r="BA203" s="72">
        <f t="shared" si="115"/>
        <v>0</v>
      </c>
      <c r="BB203" s="76">
        <f t="shared" si="116"/>
        <v>0</v>
      </c>
      <c r="BC203" s="76">
        <f t="shared" si="117"/>
        <v>0</v>
      </c>
      <c r="BD203" s="76">
        <f t="shared" si="118"/>
        <v>0</v>
      </c>
      <c r="BE203" s="76">
        <f t="shared" si="119"/>
        <v>0</v>
      </c>
      <c r="BF203" s="76">
        <f t="shared" si="120"/>
        <v>0</v>
      </c>
      <c r="BG203" s="76">
        <f t="shared" si="121"/>
        <v>0</v>
      </c>
      <c r="BH203" s="76">
        <f t="shared" si="122"/>
        <v>0</v>
      </c>
      <c r="BI203" s="76">
        <f t="shared" si="123"/>
        <v>0</v>
      </c>
      <c r="BJ203" s="76">
        <f t="shared" si="124"/>
        <v>0</v>
      </c>
      <c r="BK203" s="76">
        <f t="shared" si="125"/>
        <v>0</v>
      </c>
      <c r="BL203" s="76">
        <f t="shared" si="126"/>
        <v>0</v>
      </c>
      <c r="BM203" s="76">
        <f t="shared" si="127"/>
        <v>0</v>
      </c>
      <c r="BN203" s="76">
        <f t="shared" si="128"/>
        <v>0</v>
      </c>
      <c r="BO203" s="76">
        <f t="shared" si="133"/>
        <v>0</v>
      </c>
      <c r="BP203" s="76">
        <f t="shared" ref="BP203:BP212" si="135">BP$135*$A138</f>
        <v>0</v>
      </c>
      <c r="BQ203" s="76">
        <f>BQ$135*$A137</f>
        <v>0</v>
      </c>
      <c r="CA203" s="72">
        <f t="shared" si="129"/>
        <v>0</v>
      </c>
    </row>
    <row r="204" spans="1:79">
      <c r="A204" s="143">
        <f t="shared" si="130"/>
        <v>0</v>
      </c>
      <c r="B204" s="72">
        <f t="shared" si="131"/>
        <v>68</v>
      </c>
      <c r="C204" s="144">
        <f t="shared" si="132"/>
        <v>0</v>
      </c>
      <c r="D204" s="76">
        <f t="shared" si="134"/>
        <v>0</v>
      </c>
      <c r="E204" s="80">
        <f t="shared" ref="E204:E212" si="136">E$135*$A202</f>
        <v>0</v>
      </c>
      <c r="F204" s="80">
        <f t="shared" si="68"/>
        <v>0</v>
      </c>
      <c r="G204" s="80">
        <f t="shared" si="69"/>
        <v>0</v>
      </c>
      <c r="H204" s="80">
        <f t="shared" si="70"/>
        <v>0</v>
      </c>
      <c r="I204" s="76">
        <f t="shared" si="71"/>
        <v>0</v>
      </c>
      <c r="J204" s="80">
        <f t="shared" si="72"/>
        <v>0</v>
      </c>
      <c r="K204" s="80">
        <f t="shared" si="73"/>
        <v>0</v>
      </c>
      <c r="L204" s="80">
        <f t="shared" si="74"/>
        <v>0</v>
      </c>
      <c r="M204" s="80">
        <f t="shared" si="75"/>
        <v>0</v>
      </c>
      <c r="N204" s="80">
        <f t="shared" si="76"/>
        <v>0</v>
      </c>
      <c r="O204" s="80">
        <f t="shared" si="77"/>
        <v>0</v>
      </c>
      <c r="P204" s="80">
        <f t="shared" si="78"/>
        <v>0</v>
      </c>
      <c r="Q204" s="80">
        <f t="shared" si="79"/>
        <v>0</v>
      </c>
      <c r="R204" s="80">
        <f t="shared" si="80"/>
        <v>0</v>
      </c>
      <c r="S204" s="80">
        <f t="shared" si="81"/>
        <v>0</v>
      </c>
      <c r="T204" s="80">
        <f t="shared" si="82"/>
        <v>0</v>
      </c>
      <c r="U204" s="80">
        <f t="shared" si="83"/>
        <v>0</v>
      </c>
      <c r="V204" s="80">
        <f t="shared" si="84"/>
        <v>0</v>
      </c>
      <c r="W204" s="80">
        <f t="shared" si="85"/>
        <v>0</v>
      </c>
      <c r="X204" s="80">
        <f t="shared" si="86"/>
        <v>0</v>
      </c>
      <c r="Y204" s="80">
        <f t="shared" si="87"/>
        <v>0</v>
      </c>
      <c r="Z204" s="80">
        <f t="shared" si="88"/>
        <v>0</v>
      </c>
      <c r="AA204" s="80">
        <f t="shared" si="89"/>
        <v>0</v>
      </c>
      <c r="AB204" s="80">
        <f t="shared" si="90"/>
        <v>0</v>
      </c>
      <c r="AC204" s="80">
        <f t="shared" si="91"/>
        <v>0</v>
      </c>
      <c r="AD204" s="80">
        <f t="shared" si="92"/>
        <v>0</v>
      </c>
      <c r="AE204" s="80">
        <f t="shared" si="93"/>
        <v>0</v>
      </c>
      <c r="AF204" s="80">
        <f t="shared" si="94"/>
        <v>0</v>
      </c>
      <c r="AG204" s="80">
        <f t="shared" si="95"/>
        <v>0</v>
      </c>
      <c r="AH204" s="80">
        <f t="shared" si="96"/>
        <v>0</v>
      </c>
      <c r="AI204" s="80">
        <f t="shared" si="97"/>
        <v>0</v>
      </c>
      <c r="AJ204" s="80">
        <f t="shared" si="98"/>
        <v>0</v>
      </c>
      <c r="AK204" s="80">
        <f t="shared" si="99"/>
        <v>0</v>
      </c>
      <c r="AL204" s="80">
        <f t="shared" si="100"/>
        <v>0</v>
      </c>
      <c r="AM204" s="80">
        <f t="shared" si="101"/>
        <v>0</v>
      </c>
      <c r="AN204" s="80">
        <f t="shared" si="102"/>
        <v>0</v>
      </c>
      <c r="AO204" s="80">
        <f t="shared" si="103"/>
        <v>0</v>
      </c>
      <c r="AP204" s="80">
        <f t="shared" si="104"/>
        <v>0</v>
      </c>
      <c r="AQ204" s="80">
        <f t="shared" si="105"/>
        <v>0</v>
      </c>
      <c r="AR204" s="76">
        <f t="shared" si="106"/>
        <v>0</v>
      </c>
      <c r="AS204" s="72">
        <f t="shared" si="107"/>
        <v>0</v>
      </c>
      <c r="AT204" s="72">
        <f t="shared" si="108"/>
        <v>0</v>
      </c>
      <c r="AU204" s="72">
        <f t="shared" si="109"/>
        <v>0</v>
      </c>
      <c r="AV204" s="72">
        <f t="shared" si="110"/>
        <v>0</v>
      </c>
      <c r="AW204" s="72">
        <f t="shared" si="111"/>
        <v>0</v>
      </c>
      <c r="AX204" s="72">
        <f t="shared" si="112"/>
        <v>0</v>
      </c>
      <c r="AY204" s="72">
        <f t="shared" si="113"/>
        <v>0</v>
      </c>
      <c r="AZ204" s="72">
        <f t="shared" si="114"/>
        <v>0</v>
      </c>
      <c r="BA204" s="72">
        <f t="shared" si="115"/>
        <v>0</v>
      </c>
      <c r="BB204" s="76">
        <f t="shared" si="116"/>
        <v>0</v>
      </c>
      <c r="BC204" s="76">
        <f t="shared" si="117"/>
        <v>0</v>
      </c>
      <c r="BD204" s="76">
        <f t="shared" si="118"/>
        <v>0</v>
      </c>
      <c r="BE204" s="76">
        <f t="shared" si="119"/>
        <v>0</v>
      </c>
      <c r="BF204" s="76">
        <f t="shared" si="120"/>
        <v>0</v>
      </c>
      <c r="BG204" s="76">
        <f t="shared" si="121"/>
        <v>0</v>
      </c>
      <c r="BH204" s="76">
        <f t="shared" si="122"/>
        <v>0</v>
      </c>
      <c r="BI204" s="76">
        <f t="shared" si="123"/>
        <v>0</v>
      </c>
      <c r="BJ204" s="76">
        <f t="shared" si="124"/>
        <v>0</v>
      </c>
      <c r="BK204" s="76">
        <f t="shared" si="125"/>
        <v>0</v>
      </c>
      <c r="BL204" s="76">
        <f t="shared" si="126"/>
        <v>0</v>
      </c>
      <c r="BM204" s="76">
        <f t="shared" si="127"/>
        <v>0</v>
      </c>
      <c r="BN204" s="76">
        <f t="shared" si="128"/>
        <v>0</v>
      </c>
      <c r="BO204" s="76">
        <f t="shared" si="133"/>
        <v>0</v>
      </c>
      <c r="BP204" s="76">
        <f t="shared" si="135"/>
        <v>0</v>
      </c>
      <c r="BQ204" s="76">
        <f t="shared" ref="BQ204:BQ212" si="137">BQ$135*$A138</f>
        <v>0</v>
      </c>
      <c r="BR204" s="76">
        <f>BR$135*$A137</f>
        <v>0</v>
      </c>
      <c r="CA204" s="72">
        <f t="shared" si="129"/>
        <v>0</v>
      </c>
    </row>
    <row r="205" spans="1:79">
      <c r="A205" s="143">
        <f t="shared" si="130"/>
        <v>0</v>
      </c>
      <c r="B205" s="72">
        <f t="shared" si="131"/>
        <v>69</v>
      </c>
      <c r="C205" s="144">
        <f t="shared" si="132"/>
        <v>0</v>
      </c>
      <c r="D205" s="76">
        <f t="shared" si="134"/>
        <v>0</v>
      </c>
      <c r="E205" s="80">
        <f t="shared" si="136"/>
        <v>0</v>
      </c>
      <c r="F205" s="80">
        <f t="shared" ref="F205:F212" si="138">F$135*$A202</f>
        <v>0</v>
      </c>
      <c r="G205" s="80">
        <f t="shared" si="69"/>
        <v>0</v>
      </c>
      <c r="H205" s="80">
        <f t="shared" si="70"/>
        <v>0</v>
      </c>
      <c r="I205" s="76">
        <f t="shared" si="71"/>
        <v>0</v>
      </c>
      <c r="J205" s="80">
        <f t="shared" si="72"/>
        <v>0</v>
      </c>
      <c r="K205" s="80">
        <f t="shared" si="73"/>
        <v>0</v>
      </c>
      <c r="L205" s="80">
        <f t="shared" si="74"/>
        <v>0</v>
      </c>
      <c r="M205" s="80">
        <f t="shared" si="75"/>
        <v>0</v>
      </c>
      <c r="N205" s="80">
        <f t="shared" si="76"/>
        <v>0</v>
      </c>
      <c r="O205" s="80">
        <f t="shared" si="77"/>
        <v>0</v>
      </c>
      <c r="P205" s="80">
        <f t="shared" si="78"/>
        <v>0</v>
      </c>
      <c r="Q205" s="80">
        <f t="shared" si="79"/>
        <v>0</v>
      </c>
      <c r="R205" s="80">
        <f t="shared" si="80"/>
        <v>0</v>
      </c>
      <c r="S205" s="80">
        <f t="shared" si="81"/>
        <v>0</v>
      </c>
      <c r="T205" s="80">
        <f t="shared" si="82"/>
        <v>0</v>
      </c>
      <c r="U205" s="80">
        <f t="shared" si="83"/>
        <v>0</v>
      </c>
      <c r="V205" s="80">
        <f t="shared" si="84"/>
        <v>0</v>
      </c>
      <c r="W205" s="80">
        <f t="shared" si="85"/>
        <v>0</v>
      </c>
      <c r="X205" s="80">
        <f t="shared" si="86"/>
        <v>0</v>
      </c>
      <c r="Y205" s="80">
        <f t="shared" si="87"/>
        <v>0</v>
      </c>
      <c r="Z205" s="80">
        <f t="shared" si="88"/>
        <v>0</v>
      </c>
      <c r="AA205" s="80">
        <f t="shared" si="89"/>
        <v>0</v>
      </c>
      <c r="AB205" s="80">
        <f t="shared" si="90"/>
        <v>0</v>
      </c>
      <c r="AC205" s="80">
        <f t="shared" si="91"/>
        <v>0</v>
      </c>
      <c r="AD205" s="80">
        <f t="shared" si="92"/>
        <v>0</v>
      </c>
      <c r="AE205" s="80">
        <f t="shared" si="93"/>
        <v>0</v>
      </c>
      <c r="AF205" s="80">
        <f t="shared" si="94"/>
        <v>0</v>
      </c>
      <c r="AG205" s="80">
        <f t="shared" si="95"/>
        <v>0</v>
      </c>
      <c r="AH205" s="80">
        <f t="shared" si="96"/>
        <v>0</v>
      </c>
      <c r="AI205" s="80">
        <f t="shared" si="97"/>
        <v>0</v>
      </c>
      <c r="AJ205" s="80">
        <f t="shared" si="98"/>
        <v>0</v>
      </c>
      <c r="AK205" s="80">
        <f t="shared" si="99"/>
        <v>0</v>
      </c>
      <c r="AL205" s="80">
        <f t="shared" si="100"/>
        <v>0</v>
      </c>
      <c r="AM205" s="80">
        <f t="shared" si="101"/>
        <v>0</v>
      </c>
      <c r="AN205" s="80">
        <f t="shared" si="102"/>
        <v>0</v>
      </c>
      <c r="AO205" s="80">
        <f t="shared" si="103"/>
        <v>0</v>
      </c>
      <c r="AP205" s="80">
        <f t="shared" si="104"/>
        <v>0</v>
      </c>
      <c r="AQ205" s="80">
        <f t="shared" si="105"/>
        <v>0</v>
      </c>
      <c r="AR205" s="76">
        <f t="shared" si="106"/>
        <v>0</v>
      </c>
      <c r="AS205" s="72">
        <f t="shared" si="107"/>
        <v>0</v>
      </c>
      <c r="AT205" s="72">
        <f t="shared" si="108"/>
        <v>0</v>
      </c>
      <c r="AU205" s="72">
        <f t="shared" si="109"/>
        <v>0</v>
      </c>
      <c r="AV205" s="72">
        <f t="shared" si="110"/>
        <v>0</v>
      </c>
      <c r="AW205" s="72">
        <f t="shared" si="111"/>
        <v>0</v>
      </c>
      <c r="AX205" s="72">
        <f t="shared" si="112"/>
        <v>0</v>
      </c>
      <c r="AY205" s="72">
        <f t="shared" si="113"/>
        <v>0</v>
      </c>
      <c r="AZ205" s="72">
        <f t="shared" si="114"/>
        <v>0</v>
      </c>
      <c r="BA205" s="72">
        <f t="shared" si="115"/>
        <v>0</v>
      </c>
      <c r="BB205" s="76">
        <f t="shared" si="116"/>
        <v>0</v>
      </c>
      <c r="BC205" s="76">
        <f t="shared" si="117"/>
        <v>0</v>
      </c>
      <c r="BD205" s="76">
        <f t="shared" si="118"/>
        <v>0</v>
      </c>
      <c r="BE205" s="76">
        <f t="shared" si="119"/>
        <v>0</v>
      </c>
      <c r="BF205" s="76">
        <f t="shared" si="120"/>
        <v>0</v>
      </c>
      <c r="BG205" s="76">
        <f t="shared" si="121"/>
        <v>0</v>
      </c>
      <c r="BH205" s="76">
        <f t="shared" si="122"/>
        <v>0</v>
      </c>
      <c r="BI205" s="76">
        <f t="shared" si="123"/>
        <v>0</v>
      </c>
      <c r="BJ205" s="76">
        <f t="shared" si="124"/>
        <v>0</v>
      </c>
      <c r="BK205" s="76">
        <f t="shared" si="125"/>
        <v>0</v>
      </c>
      <c r="BL205" s="76">
        <f t="shared" si="126"/>
        <v>0</v>
      </c>
      <c r="BM205" s="76">
        <f t="shared" si="127"/>
        <v>0</v>
      </c>
      <c r="BN205" s="76">
        <f t="shared" si="128"/>
        <v>0</v>
      </c>
      <c r="BO205" s="76">
        <f t="shared" si="133"/>
        <v>0</v>
      </c>
      <c r="BP205" s="76">
        <f t="shared" si="135"/>
        <v>0</v>
      </c>
      <c r="BQ205" s="76">
        <f t="shared" si="137"/>
        <v>0</v>
      </c>
      <c r="BR205" s="76">
        <f t="shared" ref="BR205:BR212" si="139">BR$135*$A138</f>
        <v>0</v>
      </c>
      <c r="BS205" s="76">
        <f>BS$135*$A137</f>
        <v>0</v>
      </c>
      <c r="CA205" s="72">
        <f t="shared" si="129"/>
        <v>0</v>
      </c>
    </row>
    <row r="206" spans="1:79">
      <c r="A206" s="143">
        <f t="shared" si="130"/>
        <v>0</v>
      </c>
      <c r="B206" s="72">
        <f t="shared" si="131"/>
        <v>70</v>
      </c>
      <c r="C206" s="144">
        <f t="shared" si="132"/>
        <v>0</v>
      </c>
      <c r="D206" s="76">
        <f t="shared" si="134"/>
        <v>0</v>
      </c>
      <c r="E206" s="80">
        <f t="shared" si="136"/>
        <v>0</v>
      </c>
      <c r="F206" s="80">
        <f t="shared" si="138"/>
        <v>0</v>
      </c>
      <c r="G206" s="80">
        <f t="shared" ref="G206:G212" si="140">G$135*$A202</f>
        <v>0</v>
      </c>
      <c r="H206" s="80">
        <f t="shared" si="70"/>
        <v>0</v>
      </c>
      <c r="I206" s="76">
        <f t="shared" si="71"/>
        <v>0</v>
      </c>
      <c r="J206" s="80">
        <f t="shared" si="72"/>
        <v>0</v>
      </c>
      <c r="K206" s="80">
        <f t="shared" si="73"/>
        <v>0</v>
      </c>
      <c r="L206" s="80">
        <f t="shared" si="74"/>
        <v>0</v>
      </c>
      <c r="M206" s="80">
        <f t="shared" si="75"/>
        <v>0</v>
      </c>
      <c r="N206" s="80">
        <f t="shared" si="76"/>
        <v>0</v>
      </c>
      <c r="O206" s="80">
        <f t="shared" si="77"/>
        <v>0</v>
      </c>
      <c r="P206" s="80">
        <f t="shared" si="78"/>
        <v>0</v>
      </c>
      <c r="Q206" s="80">
        <f t="shared" si="79"/>
        <v>0</v>
      </c>
      <c r="R206" s="80">
        <f t="shared" si="80"/>
        <v>0</v>
      </c>
      <c r="S206" s="80">
        <f t="shared" si="81"/>
        <v>0</v>
      </c>
      <c r="T206" s="80">
        <f t="shared" si="82"/>
        <v>0</v>
      </c>
      <c r="U206" s="80">
        <f t="shared" si="83"/>
        <v>0</v>
      </c>
      <c r="V206" s="80">
        <f t="shared" si="84"/>
        <v>0</v>
      </c>
      <c r="W206" s="80">
        <f t="shared" si="85"/>
        <v>0</v>
      </c>
      <c r="X206" s="80">
        <f t="shared" si="86"/>
        <v>0</v>
      </c>
      <c r="Y206" s="80">
        <f t="shared" si="87"/>
        <v>0</v>
      </c>
      <c r="Z206" s="80">
        <f t="shared" si="88"/>
        <v>0</v>
      </c>
      <c r="AA206" s="80">
        <f t="shared" si="89"/>
        <v>0</v>
      </c>
      <c r="AB206" s="80">
        <f t="shared" si="90"/>
        <v>0</v>
      </c>
      <c r="AC206" s="80">
        <f t="shared" si="91"/>
        <v>0</v>
      </c>
      <c r="AD206" s="80">
        <f t="shared" si="92"/>
        <v>0</v>
      </c>
      <c r="AE206" s="80">
        <f t="shared" si="93"/>
        <v>0</v>
      </c>
      <c r="AF206" s="80">
        <f t="shared" si="94"/>
        <v>0</v>
      </c>
      <c r="AG206" s="80">
        <f t="shared" si="95"/>
        <v>0</v>
      </c>
      <c r="AH206" s="80">
        <f t="shared" si="96"/>
        <v>0</v>
      </c>
      <c r="AI206" s="80">
        <f t="shared" si="97"/>
        <v>0</v>
      </c>
      <c r="AJ206" s="80">
        <f t="shared" si="98"/>
        <v>0</v>
      </c>
      <c r="AK206" s="80">
        <f t="shared" si="99"/>
        <v>0</v>
      </c>
      <c r="AL206" s="80">
        <f t="shared" si="100"/>
        <v>0</v>
      </c>
      <c r="AM206" s="80">
        <f t="shared" si="101"/>
        <v>0</v>
      </c>
      <c r="AN206" s="80">
        <f t="shared" si="102"/>
        <v>0</v>
      </c>
      <c r="AO206" s="80">
        <f t="shared" si="103"/>
        <v>0</v>
      </c>
      <c r="AP206" s="80">
        <f t="shared" si="104"/>
        <v>0</v>
      </c>
      <c r="AQ206" s="80">
        <f t="shared" si="105"/>
        <v>0</v>
      </c>
      <c r="AR206" s="76">
        <f t="shared" si="106"/>
        <v>0</v>
      </c>
      <c r="AS206" s="72">
        <f t="shared" si="107"/>
        <v>0</v>
      </c>
      <c r="AT206" s="72">
        <f t="shared" si="108"/>
        <v>0</v>
      </c>
      <c r="AU206" s="72">
        <f t="shared" si="109"/>
        <v>0</v>
      </c>
      <c r="AV206" s="72">
        <f t="shared" si="110"/>
        <v>0</v>
      </c>
      <c r="AW206" s="72">
        <f t="shared" si="111"/>
        <v>0</v>
      </c>
      <c r="AX206" s="72">
        <f t="shared" si="112"/>
        <v>0</v>
      </c>
      <c r="AY206" s="72">
        <f t="shared" si="113"/>
        <v>0</v>
      </c>
      <c r="AZ206" s="72">
        <f t="shared" si="114"/>
        <v>0</v>
      </c>
      <c r="BA206" s="72">
        <f t="shared" si="115"/>
        <v>0</v>
      </c>
      <c r="BB206" s="76">
        <f t="shared" si="116"/>
        <v>0</v>
      </c>
      <c r="BC206" s="76">
        <f t="shared" si="117"/>
        <v>0</v>
      </c>
      <c r="BD206" s="76">
        <f t="shared" si="118"/>
        <v>0</v>
      </c>
      <c r="BE206" s="76">
        <f t="shared" si="119"/>
        <v>0</v>
      </c>
      <c r="BF206" s="76">
        <f t="shared" si="120"/>
        <v>0</v>
      </c>
      <c r="BG206" s="76">
        <f t="shared" si="121"/>
        <v>0</v>
      </c>
      <c r="BH206" s="76">
        <f t="shared" si="122"/>
        <v>0</v>
      </c>
      <c r="BI206" s="76">
        <f t="shared" si="123"/>
        <v>0</v>
      </c>
      <c r="BJ206" s="76">
        <f t="shared" si="124"/>
        <v>0</v>
      </c>
      <c r="BK206" s="76">
        <f t="shared" si="125"/>
        <v>0</v>
      </c>
      <c r="BL206" s="76">
        <f t="shared" si="126"/>
        <v>0</v>
      </c>
      <c r="BM206" s="76">
        <f t="shared" si="127"/>
        <v>0</v>
      </c>
      <c r="BN206" s="76">
        <f t="shared" si="128"/>
        <v>0</v>
      </c>
      <c r="BO206" s="76">
        <f t="shared" si="133"/>
        <v>0</v>
      </c>
      <c r="BP206" s="76">
        <f t="shared" si="135"/>
        <v>0</v>
      </c>
      <c r="BQ206" s="76">
        <f t="shared" si="137"/>
        <v>0</v>
      </c>
      <c r="BR206" s="76">
        <f t="shared" si="139"/>
        <v>0</v>
      </c>
      <c r="BS206" s="76">
        <f t="shared" ref="BS206:BS212" si="141">BS$135*$A138</f>
        <v>0</v>
      </c>
      <c r="BT206" s="76">
        <f>BT$135*$A137</f>
        <v>0</v>
      </c>
      <c r="CA206" s="72">
        <f t="shared" si="129"/>
        <v>0</v>
      </c>
    </row>
    <row r="207" spans="1:79">
      <c r="A207" s="143">
        <f t="shared" si="130"/>
        <v>0</v>
      </c>
      <c r="B207" s="72">
        <f t="shared" si="131"/>
        <v>71</v>
      </c>
      <c r="C207" s="144">
        <f t="shared" si="132"/>
        <v>0</v>
      </c>
      <c r="D207" s="76">
        <f t="shared" si="134"/>
        <v>0</v>
      </c>
      <c r="E207" s="80">
        <f t="shared" si="136"/>
        <v>0</v>
      </c>
      <c r="F207" s="80">
        <f t="shared" si="138"/>
        <v>0</v>
      </c>
      <c r="G207" s="80">
        <f t="shared" si="140"/>
        <v>0</v>
      </c>
      <c r="H207" s="80">
        <f t="shared" ref="H207:H212" si="142">H$135*$A202</f>
        <v>0</v>
      </c>
      <c r="I207" s="76">
        <f t="shared" si="71"/>
        <v>0</v>
      </c>
      <c r="J207" s="80">
        <f t="shared" si="72"/>
        <v>0</v>
      </c>
      <c r="K207" s="80">
        <f t="shared" si="73"/>
        <v>0</v>
      </c>
      <c r="L207" s="80">
        <f t="shared" si="74"/>
        <v>0</v>
      </c>
      <c r="M207" s="80">
        <f t="shared" si="75"/>
        <v>0</v>
      </c>
      <c r="N207" s="80">
        <f t="shared" si="76"/>
        <v>0</v>
      </c>
      <c r="O207" s="80">
        <f t="shared" si="77"/>
        <v>0</v>
      </c>
      <c r="P207" s="80">
        <f t="shared" si="78"/>
        <v>0</v>
      </c>
      <c r="Q207" s="80">
        <f t="shared" si="79"/>
        <v>0</v>
      </c>
      <c r="R207" s="80">
        <f t="shared" si="80"/>
        <v>0</v>
      </c>
      <c r="S207" s="80">
        <f t="shared" si="81"/>
        <v>0</v>
      </c>
      <c r="T207" s="80">
        <f t="shared" si="82"/>
        <v>0</v>
      </c>
      <c r="U207" s="80">
        <f t="shared" si="83"/>
        <v>0</v>
      </c>
      <c r="V207" s="80">
        <f t="shared" si="84"/>
        <v>0</v>
      </c>
      <c r="W207" s="80">
        <f t="shared" si="85"/>
        <v>0</v>
      </c>
      <c r="X207" s="80">
        <f t="shared" si="86"/>
        <v>0</v>
      </c>
      <c r="Y207" s="80">
        <f t="shared" si="87"/>
        <v>0</v>
      </c>
      <c r="Z207" s="80">
        <f t="shared" si="88"/>
        <v>0</v>
      </c>
      <c r="AA207" s="80">
        <f t="shared" si="89"/>
        <v>0</v>
      </c>
      <c r="AB207" s="80">
        <f t="shared" si="90"/>
        <v>0</v>
      </c>
      <c r="AC207" s="80">
        <f t="shared" si="91"/>
        <v>0</v>
      </c>
      <c r="AD207" s="80">
        <f t="shared" si="92"/>
        <v>0</v>
      </c>
      <c r="AE207" s="80">
        <f t="shared" si="93"/>
        <v>0</v>
      </c>
      <c r="AF207" s="80">
        <f t="shared" si="94"/>
        <v>0</v>
      </c>
      <c r="AG207" s="80">
        <f t="shared" si="95"/>
        <v>0</v>
      </c>
      <c r="AH207" s="80">
        <f t="shared" si="96"/>
        <v>0</v>
      </c>
      <c r="AI207" s="80">
        <f t="shared" si="97"/>
        <v>0</v>
      </c>
      <c r="AJ207" s="80">
        <f t="shared" si="98"/>
        <v>0</v>
      </c>
      <c r="AK207" s="80">
        <f t="shared" si="99"/>
        <v>0</v>
      </c>
      <c r="AL207" s="80">
        <f t="shared" si="100"/>
        <v>0</v>
      </c>
      <c r="AM207" s="80">
        <f t="shared" si="101"/>
        <v>0</v>
      </c>
      <c r="AN207" s="80">
        <f t="shared" si="102"/>
        <v>0</v>
      </c>
      <c r="AO207" s="80">
        <f t="shared" si="103"/>
        <v>0</v>
      </c>
      <c r="AP207" s="80">
        <f t="shared" si="104"/>
        <v>0</v>
      </c>
      <c r="AQ207" s="80">
        <f t="shared" si="105"/>
        <v>0</v>
      </c>
      <c r="AR207" s="76">
        <f t="shared" si="106"/>
        <v>0</v>
      </c>
      <c r="AS207" s="72">
        <f t="shared" si="107"/>
        <v>0</v>
      </c>
      <c r="AT207" s="72">
        <f t="shared" si="108"/>
        <v>0</v>
      </c>
      <c r="AU207" s="72">
        <f t="shared" si="109"/>
        <v>0</v>
      </c>
      <c r="AV207" s="72">
        <f t="shared" si="110"/>
        <v>0</v>
      </c>
      <c r="AW207" s="72">
        <f t="shared" si="111"/>
        <v>0</v>
      </c>
      <c r="AX207" s="72">
        <f t="shared" si="112"/>
        <v>0</v>
      </c>
      <c r="AY207" s="72">
        <f t="shared" si="113"/>
        <v>0</v>
      </c>
      <c r="AZ207" s="72">
        <f t="shared" si="114"/>
        <v>0</v>
      </c>
      <c r="BA207" s="72">
        <f t="shared" si="115"/>
        <v>0</v>
      </c>
      <c r="BB207" s="76">
        <f t="shared" si="116"/>
        <v>0</v>
      </c>
      <c r="BC207" s="76">
        <f t="shared" si="117"/>
        <v>0</v>
      </c>
      <c r="BD207" s="76">
        <f t="shared" si="118"/>
        <v>0</v>
      </c>
      <c r="BE207" s="76">
        <f t="shared" si="119"/>
        <v>0</v>
      </c>
      <c r="BF207" s="76">
        <f t="shared" si="120"/>
        <v>0</v>
      </c>
      <c r="BG207" s="76">
        <f t="shared" si="121"/>
        <v>0</v>
      </c>
      <c r="BH207" s="76">
        <f t="shared" si="122"/>
        <v>0</v>
      </c>
      <c r="BI207" s="76">
        <f t="shared" si="123"/>
        <v>0</v>
      </c>
      <c r="BJ207" s="76">
        <f t="shared" si="124"/>
        <v>0</v>
      </c>
      <c r="BK207" s="76">
        <f t="shared" si="125"/>
        <v>0</v>
      </c>
      <c r="BL207" s="76">
        <f t="shared" si="126"/>
        <v>0</v>
      </c>
      <c r="BM207" s="76">
        <f t="shared" si="127"/>
        <v>0</v>
      </c>
      <c r="BN207" s="76">
        <f t="shared" si="128"/>
        <v>0</v>
      </c>
      <c r="BO207" s="76">
        <f t="shared" si="133"/>
        <v>0</v>
      </c>
      <c r="BP207" s="76">
        <f t="shared" si="135"/>
        <v>0</v>
      </c>
      <c r="BQ207" s="76">
        <f t="shared" si="137"/>
        <v>0</v>
      </c>
      <c r="BR207" s="76">
        <f t="shared" si="139"/>
        <v>0</v>
      </c>
      <c r="BS207" s="76">
        <f t="shared" si="141"/>
        <v>0</v>
      </c>
      <c r="BT207" s="76">
        <f t="shared" ref="BT207:BT212" si="143">BT$135*$A138</f>
        <v>0</v>
      </c>
      <c r="BU207" s="76">
        <f>BU$135*$A137</f>
        <v>0</v>
      </c>
      <c r="CA207" s="72">
        <f t="shared" si="129"/>
        <v>0</v>
      </c>
    </row>
    <row r="208" spans="1:79">
      <c r="A208" s="143">
        <f t="shared" si="130"/>
        <v>0</v>
      </c>
      <c r="B208" s="72">
        <f t="shared" si="131"/>
        <v>72</v>
      </c>
      <c r="C208" s="144">
        <f t="shared" si="132"/>
        <v>0</v>
      </c>
      <c r="D208" s="76">
        <f t="shared" si="134"/>
        <v>0</v>
      </c>
      <c r="E208" s="80">
        <f t="shared" si="136"/>
        <v>0</v>
      </c>
      <c r="F208" s="80">
        <f t="shared" si="138"/>
        <v>0</v>
      </c>
      <c r="G208" s="80">
        <f t="shared" si="140"/>
        <v>0</v>
      </c>
      <c r="H208" s="80">
        <f t="shared" si="142"/>
        <v>0</v>
      </c>
      <c r="I208" s="76">
        <f t="shared" ref="I208:I212" si="144">I$135*$A202</f>
        <v>0</v>
      </c>
      <c r="J208" s="80">
        <f t="shared" si="72"/>
        <v>0</v>
      </c>
      <c r="K208" s="80">
        <f t="shared" si="73"/>
        <v>0</v>
      </c>
      <c r="L208" s="80">
        <f t="shared" si="74"/>
        <v>0</v>
      </c>
      <c r="M208" s="80">
        <f t="shared" si="75"/>
        <v>0</v>
      </c>
      <c r="N208" s="80">
        <f t="shared" si="76"/>
        <v>0</v>
      </c>
      <c r="O208" s="80">
        <f t="shared" si="77"/>
        <v>0</v>
      </c>
      <c r="P208" s="80">
        <f t="shared" si="78"/>
        <v>0</v>
      </c>
      <c r="Q208" s="80">
        <f t="shared" si="79"/>
        <v>0</v>
      </c>
      <c r="R208" s="80">
        <f t="shared" si="80"/>
        <v>0</v>
      </c>
      <c r="S208" s="80">
        <f t="shared" si="81"/>
        <v>0</v>
      </c>
      <c r="T208" s="80">
        <f t="shared" si="82"/>
        <v>0</v>
      </c>
      <c r="U208" s="80">
        <f t="shared" si="83"/>
        <v>0</v>
      </c>
      <c r="V208" s="80">
        <f t="shared" si="84"/>
        <v>0</v>
      </c>
      <c r="W208" s="80">
        <f t="shared" si="85"/>
        <v>0</v>
      </c>
      <c r="X208" s="80">
        <f t="shared" si="86"/>
        <v>0</v>
      </c>
      <c r="Y208" s="80">
        <f t="shared" si="87"/>
        <v>0</v>
      </c>
      <c r="Z208" s="80">
        <f t="shared" si="88"/>
        <v>0</v>
      </c>
      <c r="AA208" s="80">
        <f t="shared" si="89"/>
        <v>0</v>
      </c>
      <c r="AB208" s="80">
        <f t="shared" si="90"/>
        <v>0</v>
      </c>
      <c r="AC208" s="80">
        <f t="shared" si="91"/>
        <v>0</v>
      </c>
      <c r="AD208" s="80">
        <f t="shared" si="92"/>
        <v>0</v>
      </c>
      <c r="AE208" s="80">
        <f t="shared" si="93"/>
        <v>0</v>
      </c>
      <c r="AF208" s="80">
        <f t="shared" si="94"/>
        <v>0</v>
      </c>
      <c r="AG208" s="80">
        <f t="shared" si="95"/>
        <v>0</v>
      </c>
      <c r="AH208" s="80">
        <f t="shared" si="96"/>
        <v>0</v>
      </c>
      <c r="AI208" s="80">
        <f t="shared" si="97"/>
        <v>0</v>
      </c>
      <c r="AJ208" s="80">
        <f t="shared" si="98"/>
        <v>0</v>
      </c>
      <c r="AK208" s="80">
        <f t="shared" si="99"/>
        <v>0</v>
      </c>
      <c r="AL208" s="80">
        <f t="shared" si="100"/>
        <v>0</v>
      </c>
      <c r="AM208" s="80">
        <f t="shared" si="101"/>
        <v>0</v>
      </c>
      <c r="AN208" s="80">
        <f t="shared" si="102"/>
        <v>0</v>
      </c>
      <c r="AO208" s="80">
        <f t="shared" si="103"/>
        <v>0</v>
      </c>
      <c r="AP208" s="80">
        <f t="shared" si="104"/>
        <v>0</v>
      </c>
      <c r="AQ208" s="80">
        <f t="shared" si="105"/>
        <v>0</v>
      </c>
      <c r="AR208" s="76">
        <f t="shared" si="106"/>
        <v>0</v>
      </c>
      <c r="AS208" s="72">
        <f t="shared" si="107"/>
        <v>0</v>
      </c>
      <c r="AT208" s="72">
        <f t="shared" si="108"/>
        <v>0</v>
      </c>
      <c r="AU208" s="72">
        <f t="shared" si="109"/>
        <v>0</v>
      </c>
      <c r="AV208" s="72">
        <f t="shared" si="110"/>
        <v>0</v>
      </c>
      <c r="AW208" s="72">
        <f t="shared" si="111"/>
        <v>0</v>
      </c>
      <c r="AX208" s="72">
        <f t="shared" si="112"/>
        <v>0</v>
      </c>
      <c r="AY208" s="72">
        <f t="shared" si="113"/>
        <v>0</v>
      </c>
      <c r="AZ208" s="72">
        <f t="shared" si="114"/>
        <v>0</v>
      </c>
      <c r="BA208" s="72">
        <f t="shared" si="115"/>
        <v>0</v>
      </c>
      <c r="BB208" s="76">
        <f t="shared" si="116"/>
        <v>0</v>
      </c>
      <c r="BC208" s="76">
        <f t="shared" si="117"/>
        <v>0</v>
      </c>
      <c r="BD208" s="76">
        <f t="shared" si="118"/>
        <v>0</v>
      </c>
      <c r="BE208" s="76">
        <f t="shared" si="119"/>
        <v>0</v>
      </c>
      <c r="BF208" s="76">
        <f t="shared" si="120"/>
        <v>0</v>
      </c>
      <c r="BG208" s="76">
        <f t="shared" si="121"/>
        <v>0</v>
      </c>
      <c r="BH208" s="76">
        <f t="shared" si="122"/>
        <v>0</v>
      </c>
      <c r="BI208" s="76">
        <f t="shared" si="123"/>
        <v>0</v>
      </c>
      <c r="BJ208" s="76">
        <f t="shared" si="124"/>
        <v>0</v>
      </c>
      <c r="BK208" s="76">
        <f t="shared" si="125"/>
        <v>0</v>
      </c>
      <c r="BL208" s="76">
        <f t="shared" si="126"/>
        <v>0</v>
      </c>
      <c r="BM208" s="76">
        <f t="shared" si="127"/>
        <v>0</v>
      </c>
      <c r="BN208" s="76">
        <f t="shared" si="128"/>
        <v>0</v>
      </c>
      <c r="BO208" s="76">
        <f t="shared" si="133"/>
        <v>0</v>
      </c>
      <c r="BP208" s="76">
        <f t="shared" si="135"/>
        <v>0</v>
      </c>
      <c r="BQ208" s="76">
        <f t="shared" si="137"/>
        <v>0</v>
      </c>
      <c r="BR208" s="76">
        <f t="shared" si="139"/>
        <v>0</v>
      </c>
      <c r="BS208" s="76">
        <f t="shared" si="141"/>
        <v>0</v>
      </c>
      <c r="BT208" s="76">
        <f t="shared" si="143"/>
        <v>0</v>
      </c>
      <c r="BU208" s="76">
        <f t="shared" ref="BU208:BU212" si="145">BU$135*$A138</f>
        <v>0</v>
      </c>
      <c r="BV208" s="76">
        <f>BV$135*$A137</f>
        <v>0</v>
      </c>
      <c r="CA208" s="72">
        <f t="shared" si="129"/>
        <v>0</v>
      </c>
    </row>
    <row r="209" spans="1:79">
      <c r="A209" s="143">
        <f t="shared" si="130"/>
        <v>0</v>
      </c>
      <c r="B209" s="72">
        <f t="shared" si="131"/>
        <v>73</v>
      </c>
      <c r="C209" s="144">
        <f t="shared" si="132"/>
        <v>0</v>
      </c>
      <c r="D209" s="76">
        <f t="shared" si="134"/>
        <v>0</v>
      </c>
      <c r="E209" s="80">
        <f t="shared" si="136"/>
        <v>0</v>
      </c>
      <c r="F209" s="80">
        <f t="shared" si="138"/>
        <v>0</v>
      </c>
      <c r="G209" s="80">
        <f t="shared" si="140"/>
        <v>0</v>
      </c>
      <c r="H209" s="80">
        <f t="shared" si="142"/>
        <v>0</v>
      </c>
      <c r="I209" s="76">
        <f t="shared" si="144"/>
        <v>0</v>
      </c>
      <c r="J209" s="80">
        <f t="shared" ref="J209:J212" si="146">J$135*$A202</f>
        <v>0</v>
      </c>
      <c r="K209" s="80">
        <f t="shared" si="73"/>
        <v>0</v>
      </c>
      <c r="L209" s="80">
        <f t="shared" si="74"/>
        <v>0</v>
      </c>
      <c r="M209" s="80">
        <f t="shared" si="75"/>
        <v>0</v>
      </c>
      <c r="N209" s="80">
        <f t="shared" si="76"/>
        <v>0</v>
      </c>
      <c r="O209" s="80">
        <f t="shared" si="77"/>
        <v>0</v>
      </c>
      <c r="P209" s="80">
        <f t="shared" si="78"/>
        <v>0</v>
      </c>
      <c r="Q209" s="80">
        <f t="shared" si="79"/>
        <v>0</v>
      </c>
      <c r="R209" s="80">
        <f t="shared" si="80"/>
        <v>0</v>
      </c>
      <c r="S209" s="80">
        <f t="shared" si="81"/>
        <v>0</v>
      </c>
      <c r="T209" s="80">
        <f t="shared" si="82"/>
        <v>0</v>
      </c>
      <c r="U209" s="80">
        <f t="shared" si="83"/>
        <v>0</v>
      </c>
      <c r="V209" s="80">
        <f t="shared" si="84"/>
        <v>0</v>
      </c>
      <c r="W209" s="80">
        <f t="shared" si="85"/>
        <v>0</v>
      </c>
      <c r="X209" s="80">
        <f t="shared" si="86"/>
        <v>0</v>
      </c>
      <c r="Y209" s="80">
        <f t="shared" si="87"/>
        <v>0</v>
      </c>
      <c r="Z209" s="80">
        <f t="shared" si="88"/>
        <v>0</v>
      </c>
      <c r="AA209" s="80">
        <f t="shared" si="89"/>
        <v>0</v>
      </c>
      <c r="AB209" s="80">
        <f t="shared" si="90"/>
        <v>0</v>
      </c>
      <c r="AC209" s="80">
        <f t="shared" si="91"/>
        <v>0</v>
      </c>
      <c r="AD209" s="80">
        <f t="shared" si="92"/>
        <v>0</v>
      </c>
      <c r="AE209" s="80">
        <f t="shared" si="93"/>
        <v>0</v>
      </c>
      <c r="AF209" s="80">
        <f t="shared" si="94"/>
        <v>0</v>
      </c>
      <c r="AG209" s="80">
        <f t="shared" si="95"/>
        <v>0</v>
      </c>
      <c r="AH209" s="80">
        <f t="shared" si="96"/>
        <v>0</v>
      </c>
      <c r="AI209" s="80">
        <f t="shared" si="97"/>
        <v>0</v>
      </c>
      <c r="AJ209" s="80">
        <f t="shared" si="98"/>
        <v>0</v>
      </c>
      <c r="AK209" s="80">
        <f t="shared" si="99"/>
        <v>0</v>
      </c>
      <c r="AL209" s="80">
        <f t="shared" si="100"/>
        <v>0</v>
      </c>
      <c r="AM209" s="80">
        <f t="shared" si="101"/>
        <v>0</v>
      </c>
      <c r="AN209" s="80">
        <f t="shared" si="102"/>
        <v>0</v>
      </c>
      <c r="AO209" s="80">
        <f t="shared" si="103"/>
        <v>0</v>
      </c>
      <c r="AP209" s="80">
        <f t="shared" si="104"/>
        <v>0</v>
      </c>
      <c r="AQ209" s="80">
        <f t="shared" si="105"/>
        <v>0</v>
      </c>
      <c r="AR209" s="76">
        <f t="shared" si="106"/>
        <v>0</v>
      </c>
      <c r="AS209" s="72">
        <f t="shared" si="107"/>
        <v>0</v>
      </c>
      <c r="AT209" s="72">
        <f t="shared" si="108"/>
        <v>0</v>
      </c>
      <c r="AU209" s="72">
        <f t="shared" si="109"/>
        <v>0</v>
      </c>
      <c r="AV209" s="72">
        <f t="shared" si="110"/>
        <v>0</v>
      </c>
      <c r="AW209" s="72">
        <f t="shared" si="111"/>
        <v>0</v>
      </c>
      <c r="AX209" s="72">
        <f t="shared" si="112"/>
        <v>0</v>
      </c>
      <c r="AY209" s="72">
        <f t="shared" si="113"/>
        <v>0</v>
      </c>
      <c r="AZ209" s="72">
        <f t="shared" si="114"/>
        <v>0</v>
      </c>
      <c r="BA209" s="72">
        <f t="shared" si="115"/>
        <v>0</v>
      </c>
      <c r="BB209" s="76">
        <f t="shared" si="116"/>
        <v>0</v>
      </c>
      <c r="BC209" s="76">
        <f t="shared" si="117"/>
        <v>0</v>
      </c>
      <c r="BD209" s="76">
        <f t="shared" si="118"/>
        <v>0</v>
      </c>
      <c r="BE209" s="76">
        <f t="shared" si="119"/>
        <v>0</v>
      </c>
      <c r="BF209" s="76">
        <f t="shared" si="120"/>
        <v>0</v>
      </c>
      <c r="BG209" s="76">
        <f t="shared" si="121"/>
        <v>0</v>
      </c>
      <c r="BH209" s="76">
        <f t="shared" si="122"/>
        <v>0</v>
      </c>
      <c r="BI209" s="76">
        <f t="shared" si="123"/>
        <v>0</v>
      </c>
      <c r="BJ209" s="76">
        <f t="shared" si="124"/>
        <v>0</v>
      </c>
      <c r="BK209" s="76">
        <f t="shared" si="125"/>
        <v>0</v>
      </c>
      <c r="BL209" s="76">
        <f t="shared" si="126"/>
        <v>0</v>
      </c>
      <c r="BM209" s="76">
        <f t="shared" si="127"/>
        <v>0</v>
      </c>
      <c r="BN209" s="76">
        <f t="shared" si="128"/>
        <v>0</v>
      </c>
      <c r="BO209" s="76">
        <f t="shared" si="133"/>
        <v>0</v>
      </c>
      <c r="BP209" s="76">
        <f t="shared" si="135"/>
        <v>0</v>
      </c>
      <c r="BQ209" s="76">
        <f t="shared" si="137"/>
        <v>0</v>
      </c>
      <c r="BR209" s="76">
        <f t="shared" si="139"/>
        <v>0</v>
      </c>
      <c r="BS209" s="76">
        <f t="shared" si="141"/>
        <v>0</v>
      </c>
      <c r="BT209" s="76">
        <f t="shared" si="143"/>
        <v>0</v>
      </c>
      <c r="BU209" s="76">
        <f t="shared" si="145"/>
        <v>0</v>
      </c>
      <c r="BV209" s="76">
        <f t="shared" ref="BV209:BV212" si="147">BV$135*$A138</f>
        <v>0</v>
      </c>
      <c r="BW209" s="76">
        <f>BW$135*$A137</f>
        <v>0</v>
      </c>
      <c r="CA209" s="72">
        <f t="shared" si="129"/>
        <v>0</v>
      </c>
    </row>
    <row r="210" spans="1:79">
      <c r="A210" s="143">
        <f t="shared" si="130"/>
        <v>0</v>
      </c>
      <c r="B210" s="72">
        <f t="shared" si="131"/>
        <v>74</v>
      </c>
      <c r="C210" s="144">
        <f t="shared" si="132"/>
        <v>0</v>
      </c>
      <c r="D210" s="76">
        <f t="shared" si="134"/>
        <v>0</v>
      </c>
      <c r="E210" s="80">
        <f t="shared" si="136"/>
        <v>0</v>
      </c>
      <c r="F210" s="80">
        <f t="shared" si="138"/>
        <v>0</v>
      </c>
      <c r="G210" s="80">
        <f t="shared" si="140"/>
        <v>0</v>
      </c>
      <c r="H210" s="80">
        <f t="shared" si="142"/>
        <v>0</v>
      </c>
      <c r="I210" s="76">
        <f t="shared" si="144"/>
        <v>0</v>
      </c>
      <c r="J210" s="80">
        <f t="shared" si="146"/>
        <v>0</v>
      </c>
      <c r="K210" s="80">
        <f t="shared" ref="K210:K212" si="148">K$135*$A202</f>
        <v>0</v>
      </c>
      <c r="L210" s="80">
        <f t="shared" si="74"/>
        <v>0</v>
      </c>
      <c r="M210" s="80">
        <f t="shared" si="75"/>
        <v>0</v>
      </c>
      <c r="N210" s="80">
        <f t="shared" si="76"/>
        <v>0</v>
      </c>
      <c r="O210" s="80">
        <f t="shared" si="77"/>
        <v>0</v>
      </c>
      <c r="P210" s="80">
        <f t="shared" si="78"/>
        <v>0</v>
      </c>
      <c r="Q210" s="80">
        <f t="shared" si="79"/>
        <v>0</v>
      </c>
      <c r="R210" s="80">
        <f t="shared" si="80"/>
        <v>0</v>
      </c>
      <c r="S210" s="80">
        <f t="shared" si="81"/>
        <v>0</v>
      </c>
      <c r="T210" s="80">
        <f t="shared" si="82"/>
        <v>0</v>
      </c>
      <c r="U210" s="80">
        <f t="shared" si="83"/>
        <v>0</v>
      </c>
      <c r="V210" s="80">
        <f t="shared" si="84"/>
        <v>0</v>
      </c>
      <c r="W210" s="80">
        <f t="shared" si="85"/>
        <v>0</v>
      </c>
      <c r="X210" s="80">
        <f t="shared" si="86"/>
        <v>0</v>
      </c>
      <c r="Y210" s="80">
        <f t="shared" si="87"/>
        <v>0</v>
      </c>
      <c r="Z210" s="80">
        <f t="shared" si="88"/>
        <v>0</v>
      </c>
      <c r="AA210" s="80">
        <f t="shared" si="89"/>
        <v>0</v>
      </c>
      <c r="AB210" s="80">
        <f t="shared" si="90"/>
        <v>0</v>
      </c>
      <c r="AC210" s="80">
        <f t="shared" si="91"/>
        <v>0</v>
      </c>
      <c r="AD210" s="80">
        <f t="shared" si="92"/>
        <v>0</v>
      </c>
      <c r="AE210" s="80">
        <f t="shared" si="93"/>
        <v>0</v>
      </c>
      <c r="AF210" s="80">
        <f t="shared" si="94"/>
        <v>0</v>
      </c>
      <c r="AG210" s="80">
        <f t="shared" si="95"/>
        <v>0</v>
      </c>
      <c r="AH210" s="80">
        <f t="shared" si="96"/>
        <v>0</v>
      </c>
      <c r="AI210" s="80">
        <f t="shared" si="97"/>
        <v>0</v>
      </c>
      <c r="AJ210" s="80">
        <f t="shared" si="98"/>
        <v>0</v>
      </c>
      <c r="AK210" s="80">
        <f t="shared" si="99"/>
        <v>0</v>
      </c>
      <c r="AL210" s="80">
        <f t="shared" si="100"/>
        <v>0</v>
      </c>
      <c r="AM210" s="80">
        <f t="shared" si="101"/>
        <v>0</v>
      </c>
      <c r="AN210" s="80">
        <f t="shared" si="102"/>
        <v>0</v>
      </c>
      <c r="AO210" s="80">
        <f t="shared" si="103"/>
        <v>0</v>
      </c>
      <c r="AP210" s="80">
        <f t="shared" si="104"/>
        <v>0</v>
      </c>
      <c r="AQ210" s="80">
        <f t="shared" si="105"/>
        <v>0</v>
      </c>
      <c r="AR210" s="76">
        <f t="shared" si="106"/>
        <v>0</v>
      </c>
      <c r="AS210" s="72">
        <f t="shared" si="107"/>
        <v>0</v>
      </c>
      <c r="AT210" s="72">
        <f t="shared" si="108"/>
        <v>0</v>
      </c>
      <c r="AU210" s="72">
        <f t="shared" si="109"/>
        <v>0</v>
      </c>
      <c r="AV210" s="72">
        <f t="shared" si="110"/>
        <v>0</v>
      </c>
      <c r="AW210" s="72">
        <f t="shared" si="111"/>
        <v>0</v>
      </c>
      <c r="AX210" s="72">
        <f t="shared" si="112"/>
        <v>0</v>
      </c>
      <c r="AY210" s="72">
        <f t="shared" si="113"/>
        <v>0</v>
      </c>
      <c r="AZ210" s="72">
        <f t="shared" si="114"/>
        <v>0</v>
      </c>
      <c r="BA210" s="72">
        <f t="shared" si="115"/>
        <v>0</v>
      </c>
      <c r="BB210" s="76">
        <f t="shared" si="116"/>
        <v>0</v>
      </c>
      <c r="BC210" s="76">
        <f t="shared" si="117"/>
        <v>0</v>
      </c>
      <c r="BD210" s="76">
        <f t="shared" si="118"/>
        <v>0</v>
      </c>
      <c r="BE210" s="76">
        <f t="shared" si="119"/>
        <v>0</v>
      </c>
      <c r="BF210" s="76">
        <f t="shared" si="120"/>
        <v>0</v>
      </c>
      <c r="BG210" s="76">
        <f t="shared" si="121"/>
        <v>0</v>
      </c>
      <c r="BH210" s="76">
        <f t="shared" si="122"/>
        <v>0</v>
      </c>
      <c r="BI210" s="76">
        <f t="shared" si="123"/>
        <v>0</v>
      </c>
      <c r="BJ210" s="76">
        <f t="shared" si="124"/>
        <v>0</v>
      </c>
      <c r="BK210" s="76">
        <f t="shared" si="125"/>
        <v>0</v>
      </c>
      <c r="BL210" s="76">
        <f t="shared" si="126"/>
        <v>0</v>
      </c>
      <c r="BM210" s="76">
        <f t="shared" si="127"/>
        <v>0</v>
      </c>
      <c r="BN210" s="76">
        <f t="shared" si="128"/>
        <v>0</v>
      </c>
      <c r="BO210" s="76">
        <f t="shared" si="133"/>
        <v>0</v>
      </c>
      <c r="BP210" s="76">
        <f t="shared" si="135"/>
        <v>0</v>
      </c>
      <c r="BQ210" s="76">
        <f t="shared" si="137"/>
        <v>0</v>
      </c>
      <c r="BR210" s="76">
        <f t="shared" si="139"/>
        <v>0</v>
      </c>
      <c r="BS210" s="76">
        <f t="shared" si="141"/>
        <v>0</v>
      </c>
      <c r="BT210" s="76">
        <f t="shared" si="143"/>
        <v>0</v>
      </c>
      <c r="BU210" s="76">
        <f t="shared" si="145"/>
        <v>0</v>
      </c>
      <c r="BV210" s="76">
        <f t="shared" si="147"/>
        <v>0</v>
      </c>
      <c r="BW210" s="76">
        <f t="shared" ref="BW210:BW212" si="149">BW$135*$A138</f>
        <v>0</v>
      </c>
      <c r="BX210" s="76">
        <f>BX$135*$A137</f>
        <v>0</v>
      </c>
      <c r="CA210" s="72">
        <f t="shared" si="129"/>
        <v>0</v>
      </c>
    </row>
    <row r="211" spans="1:79">
      <c r="A211" s="143">
        <f t="shared" si="130"/>
        <v>0</v>
      </c>
      <c r="B211" s="72">
        <f t="shared" si="131"/>
        <v>75</v>
      </c>
      <c r="C211" s="144">
        <f t="shared" si="132"/>
        <v>0</v>
      </c>
      <c r="D211" s="76">
        <f t="shared" si="134"/>
        <v>0</v>
      </c>
      <c r="E211" s="80">
        <f t="shared" si="136"/>
        <v>0</v>
      </c>
      <c r="F211" s="80">
        <f t="shared" si="138"/>
        <v>0</v>
      </c>
      <c r="G211" s="80">
        <f t="shared" si="140"/>
        <v>0</v>
      </c>
      <c r="H211" s="80">
        <f t="shared" si="142"/>
        <v>0</v>
      </c>
      <c r="I211" s="76">
        <f t="shared" si="144"/>
        <v>0</v>
      </c>
      <c r="J211" s="80">
        <f t="shared" si="146"/>
        <v>0</v>
      </c>
      <c r="K211" s="80">
        <f t="shared" si="148"/>
        <v>0</v>
      </c>
      <c r="L211" s="80">
        <f t="shared" ref="L211:L212" si="150">L$135*$A202</f>
        <v>0</v>
      </c>
      <c r="M211" s="80">
        <f t="shared" si="75"/>
        <v>0</v>
      </c>
      <c r="N211" s="80">
        <f t="shared" si="76"/>
        <v>0</v>
      </c>
      <c r="O211" s="80">
        <f t="shared" si="77"/>
        <v>0</v>
      </c>
      <c r="P211" s="80">
        <f t="shared" si="78"/>
        <v>0</v>
      </c>
      <c r="Q211" s="80">
        <f t="shared" si="79"/>
        <v>0</v>
      </c>
      <c r="R211" s="80">
        <f t="shared" si="80"/>
        <v>0</v>
      </c>
      <c r="S211" s="80">
        <f t="shared" si="81"/>
        <v>0</v>
      </c>
      <c r="T211" s="80">
        <f t="shared" si="82"/>
        <v>0</v>
      </c>
      <c r="U211" s="80">
        <f t="shared" si="83"/>
        <v>0</v>
      </c>
      <c r="V211" s="80">
        <f t="shared" si="84"/>
        <v>0</v>
      </c>
      <c r="W211" s="80">
        <f t="shared" si="85"/>
        <v>0</v>
      </c>
      <c r="X211" s="80">
        <f t="shared" si="86"/>
        <v>0</v>
      </c>
      <c r="Y211" s="80">
        <f t="shared" si="87"/>
        <v>0</v>
      </c>
      <c r="Z211" s="80">
        <f t="shared" si="88"/>
        <v>0</v>
      </c>
      <c r="AA211" s="80">
        <f t="shared" si="89"/>
        <v>0</v>
      </c>
      <c r="AB211" s="80">
        <f t="shared" si="90"/>
        <v>0</v>
      </c>
      <c r="AC211" s="80">
        <f t="shared" si="91"/>
        <v>0</v>
      </c>
      <c r="AD211" s="80">
        <f t="shared" si="92"/>
        <v>0</v>
      </c>
      <c r="AE211" s="80">
        <f t="shared" si="93"/>
        <v>0</v>
      </c>
      <c r="AF211" s="80">
        <f t="shared" si="94"/>
        <v>0</v>
      </c>
      <c r="AG211" s="80">
        <f t="shared" si="95"/>
        <v>0</v>
      </c>
      <c r="AH211" s="80">
        <f t="shared" si="96"/>
        <v>0</v>
      </c>
      <c r="AI211" s="80">
        <f t="shared" si="97"/>
        <v>0</v>
      </c>
      <c r="AJ211" s="80">
        <f t="shared" si="98"/>
        <v>0</v>
      </c>
      <c r="AK211" s="80">
        <f t="shared" si="99"/>
        <v>0</v>
      </c>
      <c r="AL211" s="80">
        <f t="shared" si="100"/>
        <v>0</v>
      </c>
      <c r="AM211" s="80">
        <f t="shared" si="101"/>
        <v>0</v>
      </c>
      <c r="AN211" s="80">
        <f t="shared" si="102"/>
        <v>0</v>
      </c>
      <c r="AO211" s="80">
        <f t="shared" si="103"/>
        <v>0</v>
      </c>
      <c r="AP211" s="80">
        <f t="shared" si="104"/>
        <v>0</v>
      </c>
      <c r="AQ211" s="80">
        <f t="shared" si="105"/>
        <v>0</v>
      </c>
      <c r="AR211" s="76">
        <f t="shared" si="106"/>
        <v>0</v>
      </c>
      <c r="AS211" s="72">
        <f t="shared" si="107"/>
        <v>0</v>
      </c>
      <c r="AT211" s="72">
        <f t="shared" si="108"/>
        <v>0</v>
      </c>
      <c r="AU211" s="72">
        <f t="shared" si="109"/>
        <v>0</v>
      </c>
      <c r="AV211" s="72">
        <f t="shared" si="110"/>
        <v>0</v>
      </c>
      <c r="AW211" s="72">
        <f t="shared" si="111"/>
        <v>0</v>
      </c>
      <c r="AX211" s="72">
        <f t="shared" si="112"/>
        <v>0</v>
      </c>
      <c r="AY211" s="72">
        <f t="shared" si="113"/>
        <v>0</v>
      </c>
      <c r="AZ211" s="72">
        <f t="shared" si="114"/>
        <v>0</v>
      </c>
      <c r="BA211" s="72">
        <f t="shared" si="115"/>
        <v>0</v>
      </c>
      <c r="BB211" s="76">
        <f t="shared" si="116"/>
        <v>0</v>
      </c>
      <c r="BC211" s="76">
        <f t="shared" si="117"/>
        <v>0</v>
      </c>
      <c r="BD211" s="76">
        <f t="shared" si="118"/>
        <v>0</v>
      </c>
      <c r="BE211" s="76">
        <f t="shared" si="119"/>
        <v>0</v>
      </c>
      <c r="BF211" s="76">
        <f t="shared" si="120"/>
        <v>0</v>
      </c>
      <c r="BG211" s="76">
        <f t="shared" si="121"/>
        <v>0</v>
      </c>
      <c r="BH211" s="76">
        <f t="shared" si="122"/>
        <v>0</v>
      </c>
      <c r="BI211" s="76">
        <f t="shared" si="123"/>
        <v>0</v>
      </c>
      <c r="BJ211" s="76">
        <f t="shared" si="124"/>
        <v>0</v>
      </c>
      <c r="BK211" s="76">
        <f t="shared" si="125"/>
        <v>0</v>
      </c>
      <c r="BL211" s="76">
        <f t="shared" si="126"/>
        <v>0</v>
      </c>
      <c r="BM211" s="76">
        <f t="shared" si="127"/>
        <v>0</v>
      </c>
      <c r="BN211" s="76">
        <f t="shared" si="128"/>
        <v>0</v>
      </c>
      <c r="BO211" s="76">
        <f t="shared" si="133"/>
        <v>0</v>
      </c>
      <c r="BP211" s="76">
        <f t="shared" si="135"/>
        <v>0</v>
      </c>
      <c r="BQ211" s="76">
        <f t="shared" si="137"/>
        <v>0</v>
      </c>
      <c r="BR211" s="76">
        <f t="shared" si="139"/>
        <v>0</v>
      </c>
      <c r="BS211" s="76">
        <f t="shared" si="141"/>
        <v>0</v>
      </c>
      <c r="BT211" s="76">
        <f t="shared" si="143"/>
        <v>0</v>
      </c>
      <c r="BU211" s="76">
        <f t="shared" si="145"/>
        <v>0</v>
      </c>
      <c r="BV211" s="76">
        <f t="shared" si="147"/>
        <v>0</v>
      </c>
      <c r="BW211" s="76">
        <f t="shared" si="149"/>
        <v>0</v>
      </c>
      <c r="BX211" s="76">
        <f t="shared" ref="BX211:BX212" si="151">BX$135*$A138</f>
        <v>0</v>
      </c>
      <c r="BY211" s="76">
        <f>BY$135*$A137</f>
        <v>0</v>
      </c>
      <c r="CA211" s="72">
        <f t="shared" si="129"/>
        <v>0</v>
      </c>
    </row>
    <row r="212" spans="1:79">
      <c r="A212" s="143">
        <f t="shared" si="130"/>
        <v>0</v>
      </c>
      <c r="B212" s="72">
        <f t="shared" si="131"/>
        <v>76</v>
      </c>
      <c r="C212" s="144">
        <f t="shared" si="132"/>
        <v>0</v>
      </c>
      <c r="D212" s="76">
        <f t="shared" si="134"/>
        <v>0</v>
      </c>
      <c r="E212" s="80">
        <f t="shared" si="136"/>
        <v>0</v>
      </c>
      <c r="F212" s="80">
        <f t="shared" si="138"/>
        <v>0</v>
      </c>
      <c r="G212" s="80">
        <f t="shared" si="140"/>
        <v>0</v>
      </c>
      <c r="H212" s="80">
        <f t="shared" si="142"/>
        <v>0</v>
      </c>
      <c r="I212" s="76">
        <f t="shared" si="144"/>
        <v>0</v>
      </c>
      <c r="J212" s="80">
        <f t="shared" si="146"/>
        <v>0</v>
      </c>
      <c r="K212" s="80">
        <f t="shared" si="148"/>
        <v>0</v>
      </c>
      <c r="L212" s="80">
        <f t="shared" si="150"/>
        <v>0</v>
      </c>
      <c r="M212" s="80">
        <f t="shared" ref="M212" si="152">M$135*$A202</f>
        <v>0</v>
      </c>
      <c r="N212" s="80">
        <f t="shared" si="76"/>
        <v>0</v>
      </c>
      <c r="O212" s="80">
        <f t="shared" si="77"/>
        <v>0</v>
      </c>
      <c r="P212" s="80">
        <f t="shared" si="78"/>
        <v>0</v>
      </c>
      <c r="Q212" s="80">
        <f t="shared" si="79"/>
        <v>0</v>
      </c>
      <c r="R212" s="80">
        <f t="shared" si="80"/>
        <v>0</v>
      </c>
      <c r="S212" s="80">
        <f t="shared" si="81"/>
        <v>0</v>
      </c>
      <c r="T212" s="80">
        <f t="shared" si="82"/>
        <v>0</v>
      </c>
      <c r="U212" s="80">
        <f t="shared" si="83"/>
        <v>0</v>
      </c>
      <c r="V212" s="80">
        <f t="shared" si="84"/>
        <v>0</v>
      </c>
      <c r="W212" s="80">
        <f t="shared" si="85"/>
        <v>0</v>
      </c>
      <c r="X212" s="80">
        <f t="shared" si="86"/>
        <v>0</v>
      </c>
      <c r="Y212" s="80">
        <f t="shared" si="87"/>
        <v>0</v>
      </c>
      <c r="Z212" s="80">
        <f t="shared" si="88"/>
        <v>0</v>
      </c>
      <c r="AA212" s="80">
        <f t="shared" si="89"/>
        <v>0</v>
      </c>
      <c r="AB212" s="80">
        <f t="shared" si="90"/>
        <v>0</v>
      </c>
      <c r="AC212" s="80">
        <f t="shared" si="91"/>
        <v>0</v>
      </c>
      <c r="AD212" s="80">
        <f t="shared" si="92"/>
        <v>0</v>
      </c>
      <c r="AE212" s="80">
        <f t="shared" si="93"/>
        <v>0</v>
      </c>
      <c r="AF212" s="80">
        <f t="shared" si="94"/>
        <v>0</v>
      </c>
      <c r="AG212" s="80">
        <f t="shared" si="95"/>
        <v>0</v>
      </c>
      <c r="AH212" s="80">
        <f t="shared" si="96"/>
        <v>0</v>
      </c>
      <c r="AI212" s="80">
        <f t="shared" si="97"/>
        <v>0</v>
      </c>
      <c r="AJ212" s="80">
        <f t="shared" si="98"/>
        <v>0</v>
      </c>
      <c r="AK212" s="80">
        <f t="shared" si="99"/>
        <v>0</v>
      </c>
      <c r="AL212" s="80">
        <f t="shared" si="100"/>
        <v>0</v>
      </c>
      <c r="AM212" s="80">
        <f t="shared" si="101"/>
        <v>0</v>
      </c>
      <c r="AN212" s="80">
        <f t="shared" si="102"/>
        <v>0</v>
      </c>
      <c r="AO212" s="80">
        <f t="shared" si="103"/>
        <v>0</v>
      </c>
      <c r="AP212" s="80">
        <f t="shared" si="104"/>
        <v>0</v>
      </c>
      <c r="AQ212" s="80">
        <f t="shared" si="105"/>
        <v>0</v>
      </c>
      <c r="AR212" s="76">
        <f t="shared" si="106"/>
        <v>0</v>
      </c>
      <c r="AS212" s="72">
        <f t="shared" si="107"/>
        <v>0</v>
      </c>
      <c r="AT212" s="72">
        <f t="shared" si="108"/>
        <v>0</v>
      </c>
      <c r="AU212" s="72">
        <f t="shared" si="109"/>
        <v>0</v>
      </c>
      <c r="AV212" s="72">
        <f t="shared" si="110"/>
        <v>0</v>
      </c>
      <c r="AW212" s="72">
        <f t="shared" si="111"/>
        <v>0</v>
      </c>
      <c r="AX212" s="72">
        <f t="shared" si="112"/>
        <v>0</v>
      </c>
      <c r="AY212" s="72">
        <f t="shared" si="113"/>
        <v>0</v>
      </c>
      <c r="AZ212" s="72">
        <f t="shared" si="114"/>
        <v>0</v>
      </c>
      <c r="BA212" s="72">
        <f t="shared" si="115"/>
        <v>0</v>
      </c>
      <c r="BB212" s="76">
        <f t="shared" si="116"/>
        <v>0</v>
      </c>
      <c r="BC212" s="76">
        <f t="shared" si="117"/>
        <v>0</v>
      </c>
      <c r="BD212" s="76">
        <f t="shared" si="118"/>
        <v>0</v>
      </c>
      <c r="BE212" s="76">
        <f t="shared" si="119"/>
        <v>0</v>
      </c>
      <c r="BF212" s="76">
        <f t="shared" si="120"/>
        <v>0</v>
      </c>
      <c r="BG212" s="76">
        <f t="shared" si="121"/>
        <v>0</v>
      </c>
      <c r="BH212" s="76">
        <f t="shared" si="122"/>
        <v>0</v>
      </c>
      <c r="BI212" s="76">
        <f t="shared" si="123"/>
        <v>0</v>
      </c>
      <c r="BJ212" s="76">
        <f t="shared" si="124"/>
        <v>0</v>
      </c>
      <c r="BK212" s="76">
        <f t="shared" si="125"/>
        <v>0</v>
      </c>
      <c r="BL212" s="76">
        <f t="shared" si="126"/>
        <v>0</v>
      </c>
      <c r="BM212" s="76">
        <f t="shared" si="127"/>
        <v>0</v>
      </c>
      <c r="BN212" s="76">
        <f t="shared" si="128"/>
        <v>0</v>
      </c>
      <c r="BO212" s="76">
        <f t="shared" si="133"/>
        <v>0</v>
      </c>
      <c r="BP212" s="76">
        <f t="shared" si="135"/>
        <v>0</v>
      </c>
      <c r="BQ212" s="76">
        <f t="shared" si="137"/>
        <v>0</v>
      </c>
      <c r="BR212" s="76">
        <f t="shared" si="139"/>
        <v>0</v>
      </c>
      <c r="BS212" s="76">
        <f t="shared" si="141"/>
        <v>0</v>
      </c>
      <c r="BT212" s="76">
        <f t="shared" si="143"/>
        <v>0</v>
      </c>
      <c r="BU212" s="76">
        <f t="shared" si="145"/>
        <v>0</v>
      </c>
      <c r="BV212" s="76">
        <f t="shared" si="147"/>
        <v>0</v>
      </c>
      <c r="BW212" s="76">
        <f t="shared" si="149"/>
        <v>0</v>
      </c>
      <c r="BX212" s="76">
        <f t="shared" si="151"/>
        <v>0</v>
      </c>
      <c r="BY212" s="76">
        <f>BY$135*$A138</f>
        <v>0</v>
      </c>
      <c r="BZ212" s="76">
        <f>BZ$135*$A137</f>
        <v>0</v>
      </c>
      <c r="CA212" s="72">
        <f t="shared" si="129"/>
        <v>0</v>
      </c>
    </row>
    <row r="213" spans="1:79">
      <c r="A213" s="72"/>
      <c r="B213" s="72"/>
      <c r="C213" s="135" t="s">
        <v>368</v>
      </c>
      <c r="D213" s="135" t="s">
        <v>368</v>
      </c>
      <c r="E213" s="135" t="s">
        <v>368</v>
      </c>
      <c r="F213" s="135" t="s">
        <v>368</v>
      </c>
      <c r="G213" s="135" t="s">
        <v>368</v>
      </c>
      <c r="H213" s="135" t="s">
        <v>368</v>
      </c>
      <c r="I213" s="135" t="s">
        <v>368</v>
      </c>
      <c r="J213" s="135" t="s">
        <v>368</v>
      </c>
      <c r="K213" s="135" t="s">
        <v>368</v>
      </c>
      <c r="L213" s="135" t="s">
        <v>368</v>
      </c>
      <c r="M213" s="135" t="s">
        <v>368</v>
      </c>
      <c r="N213" s="135" t="s">
        <v>368</v>
      </c>
      <c r="O213" s="135" t="s">
        <v>368</v>
      </c>
      <c r="P213" s="135" t="s">
        <v>368</v>
      </c>
      <c r="Q213" s="135" t="s">
        <v>368</v>
      </c>
      <c r="R213" s="135" t="s">
        <v>368</v>
      </c>
      <c r="S213" s="135" t="s">
        <v>368</v>
      </c>
      <c r="T213" s="135" t="s">
        <v>368</v>
      </c>
      <c r="U213" s="135" t="s">
        <v>368</v>
      </c>
      <c r="V213" s="135" t="s">
        <v>368</v>
      </c>
      <c r="W213" s="135" t="s">
        <v>368</v>
      </c>
      <c r="X213" s="135" t="s">
        <v>368</v>
      </c>
      <c r="Y213" s="135" t="s">
        <v>368</v>
      </c>
      <c r="Z213" s="135" t="s">
        <v>368</v>
      </c>
      <c r="AA213" s="135" t="s">
        <v>368</v>
      </c>
      <c r="AB213" s="135" t="s">
        <v>368</v>
      </c>
      <c r="AC213" s="135" t="s">
        <v>368</v>
      </c>
      <c r="AD213" s="135" t="s">
        <v>368</v>
      </c>
      <c r="AE213" s="135" t="s">
        <v>368</v>
      </c>
      <c r="AF213" s="135" t="s">
        <v>368</v>
      </c>
      <c r="AG213" s="135" t="s">
        <v>368</v>
      </c>
      <c r="AH213" s="135" t="s">
        <v>368</v>
      </c>
      <c r="AI213" s="135" t="s">
        <v>368</v>
      </c>
      <c r="AJ213" s="135" t="s">
        <v>368</v>
      </c>
      <c r="AK213" s="135" t="s">
        <v>368</v>
      </c>
      <c r="AL213" s="135" t="s">
        <v>368</v>
      </c>
      <c r="AM213" s="135" t="s">
        <v>368</v>
      </c>
      <c r="AN213" s="135" t="s">
        <v>368</v>
      </c>
      <c r="AO213" s="135" t="s">
        <v>368</v>
      </c>
      <c r="AP213" s="135" t="s">
        <v>368</v>
      </c>
      <c r="AQ213" s="135" t="s">
        <v>368</v>
      </c>
      <c r="AR213" s="135" t="s">
        <v>368</v>
      </c>
      <c r="AS213" s="135" t="s">
        <v>368</v>
      </c>
      <c r="AT213" s="135" t="s">
        <v>368</v>
      </c>
      <c r="AU213" s="135" t="s">
        <v>368</v>
      </c>
      <c r="AV213" s="135" t="s">
        <v>368</v>
      </c>
      <c r="AW213" s="135" t="s">
        <v>368</v>
      </c>
      <c r="AX213" s="135" t="s">
        <v>368</v>
      </c>
      <c r="AY213" s="135" t="s">
        <v>368</v>
      </c>
      <c r="AZ213" s="135" t="s">
        <v>368</v>
      </c>
      <c r="BA213" s="135" t="s">
        <v>368</v>
      </c>
      <c r="BB213" s="135" t="s">
        <v>368</v>
      </c>
      <c r="BC213" s="135" t="s">
        <v>368</v>
      </c>
      <c r="BD213" s="135" t="s">
        <v>368</v>
      </c>
      <c r="BE213" s="135" t="s">
        <v>368</v>
      </c>
      <c r="BF213" s="135" t="s">
        <v>368</v>
      </c>
      <c r="BG213" s="135" t="s">
        <v>368</v>
      </c>
      <c r="BH213" s="135" t="s">
        <v>368</v>
      </c>
      <c r="BI213" s="135" t="s">
        <v>368</v>
      </c>
      <c r="BJ213" s="135" t="s">
        <v>368</v>
      </c>
      <c r="BK213" s="135" t="s">
        <v>368</v>
      </c>
      <c r="BL213" s="135" t="s">
        <v>368</v>
      </c>
      <c r="BM213" s="135" t="s">
        <v>368</v>
      </c>
      <c r="BN213" s="135" t="s">
        <v>368</v>
      </c>
      <c r="BO213" s="135" t="s">
        <v>368</v>
      </c>
      <c r="BP213" s="135" t="s">
        <v>368</v>
      </c>
      <c r="BQ213" s="135" t="s">
        <v>368</v>
      </c>
      <c r="BR213" s="135" t="s">
        <v>368</v>
      </c>
      <c r="BS213" s="135" t="s">
        <v>368</v>
      </c>
      <c r="BT213" s="135" t="s">
        <v>368</v>
      </c>
      <c r="BU213" s="135" t="s">
        <v>368</v>
      </c>
      <c r="BV213" s="135" t="s">
        <v>368</v>
      </c>
      <c r="BW213" s="135" t="s">
        <v>368</v>
      </c>
      <c r="BX213" s="135" t="s">
        <v>368</v>
      </c>
      <c r="BY213" s="135" t="s">
        <v>368</v>
      </c>
      <c r="BZ213" s="135" t="s">
        <v>368</v>
      </c>
      <c r="CA213" s="135" t="s">
        <v>368</v>
      </c>
    </row>
    <row r="214" spans="1:79">
      <c r="A214" s="146">
        <f>SUM(A137:A212)</f>
        <v>1.0000000000000002</v>
      </c>
      <c r="B214" s="72"/>
      <c r="C214" s="72">
        <f>SUM(C$137:C$212)</f>
        <v>22153992.330856055</v>
      </c>
      <c r="D214" s="72">
        <f t="shared" ref="D214:BO214" si="153">SUM(D$137:D$212)</f>
        <v>0</v>
      </c>
      <c r="E214" s="72">
        <f t="shared" si="153"/>
        <v>0</v>
      </c>
      <c r="F214" s="72">
        <f t="shared" si="153"/>
        <v>0</v>
      </c>
      <c r="G214" s="72">
        <f t="shared" si="153"/>
        <v>0</v>
      </c>
      <c r="H214" s="72">
        <f t="shared" si="153"/>
        <v>0</v>
      </c>
      <c r="I214" s="72">
        <f t="shared" si="153"/>
        <v>0</v>
      </c>
      <c r="J214" s="72">
        <f t="shared" si="153"/>
        <v>0</v>
      </c>
      <c r="K214" s="72">
        <f t="shared" si="153"/>
        <v>0</v>
      </c>
      <c r="L214" s="72">
        <f t="shared" si="153"/>
        <v>0</v>
      </c>
      <c r="M214" s="72">
        <f t="shared" si="153"/>
        <v>0</v>
      </c>
      <c r="N214" s="72">
        <f t="shared" si="153"/>
        <v>0</v>
      </c>
      <c r="O214" s="72">
        <f t="shared" si="153"/>
        <v>0</v>
      </c>
      <c r="P214" s="72">
        <f t="shared" si="153"/>
        <v>0</v>
      </c>
      <c r="Q214" s="72">
        <f t="shared" si="153"/>
        <v>0</v>
      </c>
      <c r="R214" s="72">
        <f t="shared" si="153"/>
        <v>0</v>
      </c>
      <c r="S214" s="72">
        <f t="shared" si="153"/>
        <v>0</v>
      </c>
      <c r="T214" s="72">
        <f t="shared" si="153"/>
        <v>0</v>
      </c>
      <c r="U214" s="72">
        <f t="shared" si="153"/>
        <v>0</v>
      </c>
      <c r="V214" s="72">
        <f t="shared" si="153"/>
        <v>0</v>
      </c>
      <c r="W214" s="72">
        <f t="shared" si="153"/>
        <v>0</v>
      </c>
      <c r="X214" s="72">
        <f t="shared" si="153"/>
        <v>0</v>
      </c>
      <c r="Y214" s="72">
        <f t="shared" si="153"/>
        <v>0</v>
      </c>
      <c r="Z214" s="72">
        <f t="shared" si="153"/>
        <v>0</v>
      </c>
      <c r="AA214" s="72">
        <f t="shared" si="153"/>
        <v>0</v>
      </c>
      <c r="AB214" s="72">
        <f t="shared" si="153"/>
        <v>0</v>
      </c>
      <c r="AC214" s="72">
        <f t="shared" si="153"/>
        <v>0</v>
      </c>
      <c r="AD214" s="72">
        <f t="shared" si="153"/>
        <v>0</v>
      </c>
      <c r="AE214" s="72">
        <f t="shared" si="153"/>
        <v>0</v>
      </c>
      <c r="AF214" s="72">
        <f t="shared" si="153"/>
        <v>0</v>
      </c>
      <c r="AG214" s="72">
        <f t="shared" si="153"/>
        <v>0</v>
      </c>
      <c r="AH214" s="72">
        <f t="shared" si="153"/>
        <v>0</v>
      </c>
      <c r="AI214" s="72">
        <f t="shared" si="153"/>
        <v>0</v>
      </c>
      <c r="AJ214" s="72">
        <f t="shared" si="153"/>
        <v>0</v>
      </c>
      <c r="AK214" s="72">
        <f t="shared" si="153"/>
        <v>0</v>
      </c>
      <c r="AL214" s="72">
        <f t="shared" si="153"/>
        <v>0</v>
      </c>
      <c r="AM214" s="72">
        <f t="shared" si="153"/>
        <v>0</v>
      </c>
      <c r="AN214" s="72">
        <f t="shared" si="153"/>
        <v>0</v>
      </c>
      <c r="AO214" s="72">
        <f t="shared" si="153"/>
        <v>0</v>
      </c>
      <c r="AP214" s="72">
        <f t="shared" si="153"/>
        <v>0</v>
      </c>
      <c r="AQ214" s="72">
        <f t="shared" si="153"/>
        <v>0</v>
      </c>
      <c r="AR214" s="72">
        <f t="shared" si="153"/>
        <v>0</v>
      </c>
      <c r="AS214" s="72">
        <f t="shared" si="153"/>
        <v>0</v>
      </c>
      <c r="AT214" s="72">
        <f t="shared" si="153"/>
        <v>0</v>
      </c>
      <c r="AU214" s="72">
        <f t="shared" si="153"/>
        <v>0</v>
      </c>
      <c r="AV214" s="72">
        <f t="shared" si="153"/>
        <v>0</v>
      </c>
      <c r="AW214" s="72">
        <f t="shared" si="153"/>
        <v>0</v>
      </c>
      <c r="AX214" s="72">
        <f t="shared" si="153"/>
        <v>0</v>
      </c>
      <c r="AY214" s="72">
        <f t="shared" si="153"/>
        <v>0</v>
      </c>
      <c r="AZ214" s="72">
        <f t="shared" si="153"/>
        <v>0</v>
      </c>
      <c r="BA214" s="72">
        <f t="shared" si="153"/>
        <v>0</v>
      </c>
      <c r="BB214" s="72">
        <f t="shared" si="153"/>
        <v>0</v>
      </c>
      <c r="BC214" s="72">
        <f t="shared" si="153"/>
        <v>0</v>
      </c>
      <c r="BD214" s="72">
        <f t="shared" si="153"/>
        <v>0</v>
      </c>
      <c r="BE214" s="72">
        <f t="shared" si="153"/>
        <v>0</v>
      </c>
      <c r="BF214" s="72">
        <f t="shared" si="153"/>
        <v>0</v>
      </c>
      <c r="BG214" s="72">
        <f t="shared" si="153"/>
        <v>0</v>
      </c>
      <c r="BH214" s="72">
        <f t="shared" si="153"/>
        <v>0</v>
      </c>
      <c r="BI214" s="72">
        <f t="shared" si="153"/>
        <v>0</v>
      </c>
      <c r="BJ214" s="72">
        <f t="shared" si="153"/>
        <v>0</v>
      </c>
      <c r="BK214" s="72">
        <f t="shared" si="153"/>
        <v>0</v>
      </c>
      <c r="BL214" s="72">
        <f t="shared" si="153"/>
        <v>0</v>
      </c>
      <c r="BM214" s="72">
        <f t="shared" si="153"/>
        <v>0</v>
      </c>
      <c r="BN214" s="72">
        <f t="shared" si="153"/>
        <v>0</v>
      </c>
      <c r="BO214" s="72">
        <f t="shared" si="153"/>
        <v>0</v>
      </c>
      <c r="BP214" s="72">
        <f t="shared" ref="BP214:CA214" si="154">SUM(BP$137:BP$212)</f>
        <v>0</v>
      </c>
      <c r="BQ214" s="72">
        <f t="shared" si="154"/>
        <v>0</v>
      </c>
      <c r="BR214" s="72">
        <f t="shared" si="154"/>
        <v>0</v>
      </c>
      <c r="BS214" s="72">
        <f t="shared" si="154"/>
        <v>0</v>
      </c>
      <c r="BT214" s="72">
        <f t="shared" si="154"/>
        <v>0</v>
      </c>
      <c r="BU214" s="72">
        <f t="shared" si="154"/>
        <v>0</v>
      </c>
      <c r="BV214" s="72">
        <f t="shared" si="154"/>
        <v>0</v>
      </c>
      <c r="BW214" s="72">
        <f t="shared" si="154"/>
        <v>0</v>
      </c>
      <c r="BX214" s="72">
        <f t="shared" si="154"/>
        <v>0</v>
      </c>
      <c r="BY214" s="72">
        <f t="shared" si="154"/>
        <v>0</v>
      </c>
      <c r="BZ214" s="72">
        <f t="shared" si="154"/>
        <v>0</v>
      </c>
      <c r="CA214" s="72">
        <f t="shared" si="154"/>
        <v>22153992.330856055</v>
      </c>
    </row>
    <row r="215" spans="1:79">
      <c r="A215" s="72"/>
      <c r="B215" s="72"/>
      <c r="C215" s="72"/>
      <c r="D215" s="72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S215" s="72"/>
      <c r="AT215" s="72"/>
      <c r="AU215" s="72"/>
      <c r="AV215" s="72"/>
      <c r="AW215" s="72"/>
      <c r="AX215" s="72"/>
      <c r="AY215" s="72"/>
      <c r="AZ215" s="72"/>
      <c r="BA215" s="72"/>
    </row>
    <row r="216" spans="1:79">
      <c r="A216" s="147"/>
      <c r="B216" s="72"/>
      <c r="C216" s="72"/>
      <c r="D216" s="72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S216" s="72"/>
      <c r="AT216" s="72"/>
      <c r="AU216" s="72"/>
      <c r="AV216" s="72"/>
      <c r="AW216" s="72"/>
      <c r="AX216" s="72"/>
      <c r="AY216" s="72"/>
      <c r="AZ216" s="72"/>
      <c r="BA216" s="72"/>
    </row>
    <row r="217" spans="1:79">
      <c r="A217" s="72"/>
      <c r="B217" s="72"/>
      <c r="C217" s="72"/>
      <c r="D217" s="72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S217" s="72"/>
      <c r="AT217" s="72"/>
      <c r="AU217" s="72"/>
      <c r="AV217" s="72"/>
      <c r="AW217" s="72"/>
      <c r="AX217" s="72"/>
      <c r="AY217" s="72"/>
      <c r="AZ217" s="72"/>
      <c r="BA217" s="72"/>
    </row>
    <row r="218" spans="1:79">
      <c r="A218" s="72"/>
      <c r="B218" s="72"/>
      <c r="C218" s="72"/>
      <c r="D218" s="72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S218" s="72"/>
      <c r="AT218" s="72"/>
      <c r="AU218" s="72"/>
      <c r="AV218" s="72"/>
      <c r="AW218" s="72"/>
      <c r="AX218" s="72"/>
      <c r="AY218" s="72"/>
      <c r="AZ218" s="72"/>
      <c r="BA218" s="72"/>
    </row>
    <row r="219" spans="1:79">
      <c r="A219" s="72"/>
      <c r="B219" s="72"/>
      <c r="C219" s="72"/>
      <c r="D219" s="72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S219" s="72"/>
      <c r="AT219" s="72"/>
      <c r="AU219" s="72"/>
      <c r="AV219" s="72"/>
      <c r="AW219" s="72"/>
      <c r="AX219" s="72"/>
      <c r="AY219" s="72"/>
      <c r="AZ219" s="72"/>
      <c r="BA219" s="72"/>
    </row>
    <row r="220" spans="1:79">
      <c r="A220" s="72"/>
      <c r="B220" s="72"/>
      <c r="C220" s="72"/>
      <c r="D220" s="72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S220" s="72"/>
      <c r="AT220" s="72"/>
      <c r="AU220" s="72"/>
      <c r="AV220" s="72"/>
      <c r="AW220" s="72"/>
      <c r="AX220" s="72"/>
      <c r="AY220" s="72"/>
      <c r="AZ220" s="72"/>
      <c r="BA220" s="72"/>
    </row>
    <row r="221" spans="1:79">
      <c r="A221" s="72"/>
      <c r="B221" s="72"/>
      <c r="C221" s="72"/>
      <c r="D221" s="72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S221" s="72"/>
      <c r="AT221" s="72"/>
      <c r="AU221" s="72"/>
      <c r="AV221" s="72"/>
      <c r="AW221" s="72"/>
      <c r="AX221" s="72"/>
      <c r="AY221" s="72"/>
      <c r="AZ221" s="72"/>
      <c r="BA221" s="72"/>
    </row>
    <row r="222" spans="1:79">
      <c r="A222" s="71" t="s">
        <v>397</v>
      </c>
      <c r="B222" s="72"/>
      <c r="C222" s="72"/>
      <c r="D222" s="72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S222" s="72"/>
      <c r="AT222" s="72"/>
      <c r="AU222" s="72"/>
      <c r="AV222" s="72"/>
      <c r="AW222" s="72"/>
      <c r="AX222" s="72"/>
      <c r="AY222" s="72"/>
      <c r="AZ222" s="72"/>
      <c r="BA222" s="72"/>
    </row>
    <row r="223" spans="1:79">
      <c r="A223" s="72"/>
      <c r="B223" s="72"/>
      <c r="C223" s="72"/>
      <c r="D223" s="72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S223" s="72"/>
      <c r="AT223" s="72"/>
      <c r="AU223" s="72"/>
      <c r="AV223" s="72"/>
      <c r="AW223" s="72"/>
      <c r="AX223" s="72"/>
      <c r="AY223" s="72"/>
      <c r="AZ223" s="72"/>
      <c r="BA223" s="72"/>
    </row>
    <row r="224" spans="1:79">
      <c r="A224" s="71" t="s">
        <v>391</v>
      </c>
      <c r="B224" s="72">
        <f>$D$4</f>
        <v>3</v>
      </c>
      <c r="C224" s="72"/>
      <c r="D224" s="72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S224" s="78"/>
      <c r="AT224" s="72"/>
      <c r="AU224" s="72"/>
      <c r="AV224" s="72"/>
      <c r="AW224" s="72"/>
      <c r="AX224" s="72"/>
      <c r="AY224" s="72"/>
      <c r="AZ224" s="72"/>
      <c r="BA224" s="72"/>
      <c r="BB224" s="79"/>
      <c r="BC224" s="79"/>
      <c r="BD224" s="72"/>
      <c r="BE224" s="72"/>
      <c r="BF224" s="72"/>
      <c r="BG224" s="72"/>
      <c r="BH224" s="72"/>
      <c r="BI224" s="72"/>
      <c r="BJ224" s="72"/>
      <c r="BK224" s="72"/>
      <c r="BL224" s="72"/>
      <c r="BM224" s="72"/>
    </row>
    <row r="225" spans="1:79">
      <c r="A225" s="72"/>
      <c r="B225" s="72"/>
      <c r="C225" s="72">
        <f>+B225+1</f>
        <v>1</v>
      </c>
      <c r="D225" s="72">
        <f t="shared" ref="D225:BO225" si="155">+C225+1</f>
        <v>2</v>
      </c>
      <c r="E225" s="72">
        <f t="shared" si="155"/>
        <v>3</v>
      </c>
      <c r="F225" s="72">
        <f t="shared" si="155"/>
        <v>4</v>
      </c>
      <c r="G225" s="72">
        <f t="shared" si="155"/>
        <v>5</v>
      </c>
      <c r="H225" s="72">
        <f t="shared" si="155"/>
        <v>6</v>
      </c>
      <c r="I225" s="72">
        <f t="shared" si="155"/>
        <v>7</v>
      </c>
      <c r="J225" s="72">
        <f t="shared" si="155"/>
        <v>8</v>
      </c>
      <c r="K225" s="72">
        <f t="shared" si="155"/>
        <v>9</v>
      </c>
      <c r="L225" s="72">
        <f t="shared" si="155"/>
        <v>10</v>
      </c>
      <c r="M225" s="72">
        <f t="shared" si="155"/>
        <v>11</v>
      </c>
      <c r="N225" s="72">
        <f t="shared" si="155"/>
        <v>12</v>
      </c>
      <c r="O225" s="72">
        <f t="shared" si="155"/>
        <v>13</v>
      </c>
      <c r="P225" s="72">
        <f t="shared" si="155"/>
        <v>14</v>
      </c>
      <c r="Q225" s="72">
        <f t="shared" si="155"/>
        <v>15</v>
      </c>
      <c r="R225" s="72">
        <f t="shared" si="155"/>
        <v>16</v>
      </c>
      <c r="S225" s="72">
        <f t="shared" si="155"/>
        <v>17</v>
      </c>
      <c r="T225" s="72">
        <f t="shared" si="155"/>
        <v>18</v>
      </c>
      <c r="U225" s="72">
        <f t="shared" si="155"/>
        <v>19</v>
      </c>
      <c r="V225" s="72">
        <f t="shared" si="155"/>
        <v>20</v>
      </c>
      <c r="W225" s="72">
        <f t="shared" si="155"/>
        <v>21</v>
      </c>
      <c r="X225" s="72">
        <f t="shared" si="155"/>
        <v>22</v>
      </c>
      <c r="Y225" s="72">
        <f t="shared" si="155"/>
        <v>23</v>
      </c>
      <c r="Z225" s="72">
        <f t="shared" si="155"/>
        <v>24</v>
      </c>
      <c r="AA225" s="72">
        <f t="shared" si="155"/>
        <v>25</v>
      </c>
      <c r="AB225" s="72">
        <f t="shared" si="155"/>
        <v>26</v>
      </c>
      <c r="AC225" s="72">
        <f t="shared" si="155"/>
        <v>27</v>
      </c>
      <c r="AD225" s="72">
        <f t="shared" si="155"/>
        <v>28</v>
      </c>
      <c r="AE225" s="72">
        <f t="shared" si="155"/>
        <v>29</v>
      </c>
      <c r="AF225" s="72">
        <f t="shared" si="155"/>
        <v>30</v>
      </c>
      <c r="AG225" s="72">
        <f t="shared" si="155"/>
        <v>31</v>
      </c>
      <c r="AH225" s="72">
        <f t="shared" si="155"/>
        <v>32</v>
      </c>
      <c r="AI225" s="72">
        <f t="shared" si="155"/>
        <v>33</v>
      </c>
      <c r="AJ225" s="72">
        <f t="shared" si="155"/>
        <v>34</v>
      </c>
      <c r="AK225" s="72">
        <f t="shared" si="155"/>
        <v>35</v>
      </c>
      <c r="AL225" s="72">
        <f t="shared" si="155"/>
        <v>36</v>
      </c>
      <c r="AM225" s="72">
        <f t="shared" si="155"/>
        <v>37</v>
      </c>
      <c r="AN225" s="72">
        <f t="shared" si="155"/>
        <v>38</v>
      </c>
      <c r="AO225" s="72">
        <f t="shared" si="155"/>
        <v>39</v>
      </c>
      <c r="AP225" s="72">
        <f t="shared" si="155"/>
        <v>40</v>
      </c>
      <c r="AQ225" s="72">
        <f t="shared" si="155"/>
        <v>41</v>
      </c>
      <c r="AR225" s="72">
        <f t="shared" si="155"/>
        <v>42</v>
      </c>
      <c r="AS225" s="72">
        <f t="shared" si="155"/>
        <v>43</v>
      </c>
      <c r="AT225" s="72">
        <f t="shared" si="155"/>
        <v>44</v>
      </c>
      <c r="AU225" s="72">
        <f t="shared" si="155"/>
        <v>45</v>
      </c>
      <c r="AV225" s="72">
        <f t="shared" si="155"/>
        <v>46</v>
      </c>
      <c r="AW225" s="72">
        <f t="shared" si="155"/>
        <v>47</v>
      </c>
      <c r="AX225" s="72">
        <f t="shared" si="155"/>
        <v>48</v>
      </c>
      <c r="AY225" s="72">
        <f t="shared" si="155"/>
        <v>49</v>
      </c>
      <c r="AZ225" s="72">
        <f t="shared" si="155"/>
        <v>50</v>
      </c>
      <c r="BA225" s="72">
        <f t="shared" si="155"/>
        <v>51</v>
      </c>
      <c r="BB225" s="72">
        <f t="shared" si="155"/>
        <v>52</v>
      </c>
      <c r="BC225" s="72">
        <f t="shared" si="155"/>
        <v>53</v>
      </c>
      <c r="BD225" s="72">
        <f t="shared" si="155"/>
        <v>54</v>
      </c>
      <c r="BE225" s="72">
        <f t="shared" si="155"/>
        <v>55</v>
      </c>
      <c r="BF225" s="72">
        <f t="shared" si="155"/>
        <v>56</v>
      </c>
      <c r="BG225" s="72">
        <f t="shared" si="155"/>
        <v>57</v>
      </c>
      <c r="BH225" s="72">
        <f t="shared" si="155"/>
        <v>58</v>
      </c>
      <c r="BI225" s="72">
        <f t="shared" si="155"/>
        <v>59</v>
      </c>
      <c r="BJ225" s="72">
        <f t="shared" si="155"/>
        <v>60</v>
      </c>
      <c r="BK225" s="72">
        <f t="shared" si="155"/>
        <v>61</v>
      </c>
      <c r="BL225" s="72">
        <f t="shared" si="155"/>
        <v>62</v>
      </c>
      <c r="BM225" s="72">
        <f t="shared" si="155"/>
        <v>63</v>
      </c>
      <c r="BN225" s="72">
        <f t="shared" si="155"/>
        <v>64</v>
      </c>
      <c r="BO225" s="72">
        <f t="shared" si="155"/>
        <v>65</v>
      </c>
      <c r="BP225" s="72">
        <f t="shared" ref="BP225:BZ225" si="156">+BO225+1</f>
        <v>66</v>
      </c>
      <c r="BQ225" s="72">
        <f t="shared" si="156"/>
        <v>67</v>
      </c>
      <c r="BR225" s="72">
        <f t="shared" si="156"/>
        <v>68</v>
      </c>
      <c r="BS225" s="72">
        <f t="shared" si="156"/>
        <v>69</v>
      </c>
      <c r="BT225" s="72">
        <f t="shared" si="156"/>
        <v>70</v>
      </c>
      <c r="BU225" s="72">
        <f t="shared" si="156"/>
        <v>71</v>
      </c>
      <c r="BV225" s="72">
        <f t="shared" si="156"/>
        <v>72</v>
      </c>
      <c r="BW225" s="72">
        <f t="shared" si="156"/>
        <v>73</v>
      </c>
      <c r="BX225" s="72">
        <f t="shared" si="156"/>
        <v>74</v>
      </c>
      <c r="BY225" s="72">
        <f t="shared" si="156"/>
        <v>75</v>
      </c>
      <c r="BZ225" s="72">
        <f t="shared" si="156"/>
        <v>76</v>
      </c>
      <c r="CA225" s="76" t="s">
        <v>128</v>
      </c>
    </row>
    <row r="226" spans="1:79">
      <c r="A226" s="72"/>
      <c r="B226" s="72"/>
      <c r="C226" s="135" t="s">
        <v>246</v>
      </c>
      <c r="D226" s="135" t="s">
        <v>246</v>
      </c>
      <c r="E226" s="135" t="s">
        <v>246</v>
      </c>
      <c r="F226" s="135" t="s">
        <v>246</v>
      </c>
      <c r="G226" s="135" t="s">
        <v>246</v>
      </c>
      <c r="H226" s="135" t="s">
        <v>246</v>
      </c>
      <c r="I226" s="135" t="s">
        <v>246</v>
      </c>
      <c r="J226" s="135" t="s">
        <v>246</v>
      </c>
      <c r="K226" s="135" t="s">
        <v>246</v>
      </c>
      <c r="L226" s="135" t="s">
        <v>246</v>
      </c>
      <c r="M226" s="135" t="s">
        <v>246</v>
      </c>
      <c r="N226" s="135" t="s">
        <v>246</v>
      </c>
      <c r="O226" s="135" t="s">
        <v>246</v>
      </c>
      <c r="P226" s="135" t="s">
        <v>246</v>
      </c>
      <c r="Q226" s="135" t="s">
        <v>246</v>
      </c>
      <c r="R226" s="135" t="s">
        <v>246</v>
      </c>
      <c r="S226" s="135" t="s">
        <v>246</v>
      </c>
      <c r="T226" s="135" t="s">
        <v>246</v>
      </c>
      <c r="U226" s="135" t="s">
        <v>246</v>
      </c>
      <c r="V226" s="135" t="s">
        <v>246</v>
      </c>
      <c r="W226" s="135" t="s">
        <v>246</v>
      </c>
      <c r="X226" s="135" t="s">
        <v>246</v>
      </c>
      <c r="Y226" s="135" t="s">
        <v>246</v>
      </c>
      <c r="Z226" s="135" t="s">
        <v>246</v>
      </c>
      <c r="AA226" s="135" t="s">
        <v>246</v>
      </c>
      <c r="AB226" s="135" t="s">
        <v>246</v>
      </c>
      <c r="AC226" s="135" t="s">
        <v>246</v>
      </c>
      <c r="AD226" s="135" t="s">
        <v>246</v>
      </c>
      <c r="AE226" s="135" t="s">
        <v>246</v>
      </c>
      <c r="AF226" s="135" t="s">
        <v>246</v>
      </c>
      <c r="AG226" s="135" t="s">
        <v>246</v>
      </c>
      <c r="AH226" s="135" t="s">
        <v>246</v>
      </c>
      <c r="AI226" s="135" t="s">
        <v>246</v>
      </c>
      <c r="AJ226" s="135" t="s">
        <v>246</v>
      </c>
      <c r="AK226" s="135" t="s">
        <v>246</v>
      </c>
      <c r="AL226" s="135" t="s">
        <v>246</v>
      </c>
      <c r="AM226" s="135" t="s">
        <v>246</v>
      </c>
      <c r="AN226" s="135" t="s">
        <v>246</v>
      </c>
      <c r="AO226" s="135" t="s">
        <v>246</v>
      </c>
      <c r="AP226" s="135" t="s">
        <v>246</v>
      </c>
      <c r="AQ226" s="135" t="s">
        <v>246</v>
      </c>
      <c r="AR226" s="135" t="s">
        <v>246</v>
      </c>
      <c r="AS226" s="135" t="s">
        <v>246</v>
      </c>
      <c r="AT226" s="135" t="s">
        <v>246</v>
      </c>
      <c r="AU226" s="135" t="s">
        <v>246</v>
      </c>
      <c r="AV226" s="135" t="s">
        <v>246</v>
      </c>
      <c r="AW226" s="135" t="s">
        <v>246</v>
      </c>
      <c r="AX226" s="135" t="s">
        <v>246</v>
      </c>
      <c r="AY226" s="135" t="s">
        <v>246</v>
      </c>
      <c r="AZ226" s="135" t="s">
        <v>246</v>
      </c>
      <c r="BA226" s="135" t="s">
        <v>246</v>
      </c>
      <c r="BB226" s="135" t="s">
        <v>246</v>
      </c>
      <c r="BC226" s="135" t="s">
        <v>246</v>
      </c>
      <c r="BD226" s="135" t="s">
        <v>246</v>
      </c>
      <c r="BE226" s="135" t="s">
        <v>246</v>
      </c>
      <c r="BF226" s="135" t="s">
        <v>246</v>
      </c>
      <c r="BG226" s="135" t="s">
        <v>246</v>
      </c>
      <c r="BH226" s="135" t="s">
        <v>246</v>
      </c>
      <c r="BI226" s="135" t="s">
        <v>246</v>
      </c>
      <c r="BJ226" s="135" t="s">
        <v>246</v>
      </c>
      <c r="BK226" s="135" t="s">
        <v>246</v>
      </c>
      <c r="BL226" s="135" t="s">
        <v>246</v>
      </c>
      <c r="BM226" s="135" t="s">
        <v>246</v>
      </c>
      <c r="BN226" s="135" t="s">
        <v>246</v>
      </c>
      <c r="BO226" s="135" t="s">
        <v>246</v>
      </c>
      <c r="BP226" s="135" t="s">
        <v>246</v>
      </c>
      <c r="BQ226" s="135" t="s">
        <v>246</v>
      </c>
      <c r="BR226" s="135" t="s">
        <v>246</v>
      </c>
      <c r="BS226" s="135" t="s">
        <v>246</v>
      </c>
      <c r="BT226" s="135" t="s">
        <v>246</v>
      </c>
      <c r="BU226" s="135" t="s">
        <v>246</v>
      </c>
      <c r="BV226" s="135" t="s">
        <v>246</v>
      </c>
      <c r="BW226" s="135" t="s">
        <v>246</v>
      </c>
      <c r="BX226" s="135" t="s">
        <v>246</v>
      </c>
      <c r="BY226" s="135" t="s">
        <v>246</v>
      </c>
      <c r="BZ226" s="135" t="s">
        <v>246</v>
      </c>
      <c r="CA226" s="135" t="s">
        <v>246</v>
      </c>
    </row>
    <row r="227" spans="1:79">
      <c r="A227" s="71" t="s">
        <v>289</v>
      </c>
      <c r="B227" s="71" t="s">
        <v>392</v>
      </c>
      <c r="C227" s="72">
        <f>$B28</f>
        <v>22153992.330856051</v>
      </c>
      <c r="D227" s="72">
        <f>$B29</f>
        <v>0</v>
      </c>
      <c r="E227" s="142">
        <f>$B30</f>
        <v>0</v>
      </c>
      <c r="F227" s="142">
        <f>$B31</f>
        <v>0</v>
      </c>
      <c r="G227" s="142">
        <f>$B32</f>
        <v>0</v>
      </c>
      <c r="H227" s="142">
        <f>$B33</f>
        <v>0</v>
      </c>
      <c r="I227" s="72">
        <f>$B34</f>
        <v>0</v>
      </c>
      <c r="J227" s="142">
        <f>$B35</f>
        <v>0</v>
      </c>
      <c r="K227" s="142">
        <f>$B36</f>
        <v>0</v>
      </c>
      <c r="L227" s="142">
        <f>$B37</f>
        <v>0</v>
      </c>
      <c r="M227" s="142">
        <f>$B38</f>
        <v>0</v>
      </c>
      <c r="N227" s="142">
        <f>$B39</f>
        <v>0</v>
      </c>
      <c r="O227" s="142">
        <f>$B40</f>
        <v>0</v>
      </c>
      <c r="P227" s="142">
        <f>$B41</f>
        <v>0</v>
      </c>
      <c r="Q227" s="142">
        <f>$B42</f>
        <v>0</v>
      </c>
      <c r="R227" s="142">
        <f>$B43</f>
        <v>0</v>
      </c>
      <c r="S227" s="142">
        <f>$B44</f>
        <v>0</v>
      </c>
      <c r="T227" s="142">
        <f>$B45</f>
        <v>0</v>
      </c>
      <c r="U227" s="142">
        <f>$B46</f>
        <v>0</v>
      </c>
      <c r="V227" s="142">
        <f>$B47</f>
        <v>0</v>
      </c>
      <c r="W227" s="142">
        <f>$B48</f>
        <v>0</v>
      </c>
      <c r="X227" s="142">
        <f>$B49</f>
        <v>0</v>
      </c>
      <c r="Y227" s="142">
        <f>$B50</f>
        <v>0</v>
      </c>
      <c r="Z227" s="142">
        <f>$B51</f>
        <v>0</v>
      </c>
      <c r="AA227" s="142">
        <f>$B52</f>
        <v>0</v>
      </c>
      <c r="AB227" s="142">
        <f>$B53</f>
        <v>0</v>
      </c>
      <c r="AC227" s="142">
        <f>$B54</f>
        <v>0</v>
      </c>
      <c r="AD227" s="142">
        <f>$B55</f>
        <v>0</v>
      </c>
      <c r="AE227" s="142">
        <f>$B56</f>
        <v>0</v>
      </c>
      <c r="AF227" s="142">
        <f>$B57</f>
        <v>0</v>
      </c>
      <c r="AG227" s="142">
        <f>$B58</f>
        <v>0</v>
      </c>
      <c r="AH227" s="142">
        <f>$B59</f>
        <v>0</v>
      </c>
      <c r="AI227" s="142">
        <f>$B60</f>
        <v>0</v>
      </c>
      <c r="AJ227" s="142">
        <f>$B61</f>
        <v>0</v>
      </c>
      <c r="AK227" s="142">
        <f>$B62</f>
        <v>0</v>
      </c>
      <c r="AL227" s="142">
        <f>$B63</f>
        <v>0</v>
      </c>
      <c r="AM227" s="142">
        <f>$B64</f>
        <v>0</v>
      </c>
      <c r="AN227" s="142">
        <f>$B65</f>
        <v>0</v>
      </c>
      <c r="AO227" s="142">
        <f>$B66</f>
        <v>0</v>
      </c>
      <c r="AP227" s="142">
        <f>$B67</f>
        <v>0</v>
      </c>
      <c r="AQ227" s="142">
        <f>$B68</f>
        <v>0</v>
      </c>
      <c r="AR227" s="72">
        <f>$B69</f>
        <v>0</v>
      </c>
      <c r="AS227" s="78">
        <f>$B70</f>
        <v>0</v>
      </c>
      <c r="AT227" s="72">
        <f>$B71</f>
        <v>0</v>
      </c>
      <c r="AU227" s="72">
        <f>$B72</f>
        <v>0</v>
      </c>
      <c r="AV227" s="72">
        <f>$B73</f>
        <v>0</v>
      </c>
      <c r="AW227" s="72">
        <f>$B74</f>
        <v>0</v>
      </c>
      <c r="AX227" s="72">
        <f>$B75</f>
        <v>0</v>
      </c>
      <c r="AY227" s="72">
        <f>$B76</f>
        <v>0</v>
      </c>
      <c r="AZ227" s="72">
        <f>$B77</f>
        <v>0</v>
      </c>
      <c r="BA227" s="72">
        <f>$B78</f>
        <v>0</v>
      </c>
      <c r="BB227" s="79">
        <f>$B79</f>
        <v>0</v>
      </c>
      <c r="BC227" s="79">
        <f>$B80</f>
        <v>0</v>
      </c>
      <c r="BD227" s="72">
        <f>$B81</f>
        <v>0</v>
      </c>
      <c r="BE227" s="72">
        <f>$B82</f>
        <v>0</v>
      </c>
      <c r="BF227" s="72">
        <f>$B83</f>
        <v>0</v>
      </c>
      <c r="BG227" s="72">
        <f>$B84</f>
        <v>0</v>
      </c>
      <c r="BH227" s="72">
        <f>$B85</f>
        <v>0</v>
      </c>
      <c r="BI227" s="72">
        <f>$B86</f>
        <v>0</v>
      </c>
      <c r="BJ227" s="72">
        <f>$B87</f>
        <v>0</v>
      </c>
      <c r="BK227" s="72">
        <f>$B88</f>
        <v>0</v>
      </c>
      <c r="BL227" s="72">
        <f>$B89</f>
        <v>0</v>
      </c>
      <c r="BM227" s="72">
        <f>$B90</f>
        <v>0</v>
      </c>
      <c r="BN227" s="72">
        <f>$B91</f>
        <v>0</v>
      </c>
      <c r="BO227" s="72">
        <f>$B92</f>
        <v>0</v>
      </c>
      <c r="BP227" s="72">
        <f>$B93</f>
        <v>0</v>
      </c>
      <c r="BQ227" s="72">
        <f>$B94</f>
        <v>0</v>
      </c>
      <c r="BR227" s="72">
        <f>$B95</f>
        <v>0</v>
      </c>
      <c r="BS227" s="72">
        <f>$B96</f>
        <v>0</v>
      </c>
      <c r="BT227" s="72">
        <f>$B97</f>
        <v>0</v>
      </c>
      <c r="BU227" s="72">
        <f>$B98</f>
        <v>0</v>
      </c>
      <c r="BV227" s="72">
        <f>$B99</f>
        <v>0</v>
      </c>
      <c r="BW227" s="72">
        <f>$B100</f>
        <v>0</v>
      </c>
      <c r="BX227" s="72">
        <f>$B101</f>
        <v>0</v>
      </c>
      <c r="BY227" s="72">
        <f>$B102</f>
        <v>0</v>
      </c>
      <c r="BZ227" s="72">
        <f>$B103</f>
        <v>0</v>
      </c>
      <c r="CA227" s="72">
        <f>SUM($C227:$BZ227)</f>
        <v>22153992.330856051</v>
      </c>
    </row>
    <row r="228" spans="1:79">
      <c r="A228" s="72"/>
      <c r="B228" s="72"/>
      <c r="C228" s="135" t="s">
        <v>246</v>
      </c>
      <c r="D228" s="135" t="s">
        <v>246</v>
      </c>
      <c r="E228" s="135" t="s">
        <v>246</v>
      </c>
      <c r="F228" s="135" t="s">
        <v>246</v>
      </c>
      <c r="G228" s="135" t="s">
        <v>246</v>
      </c>
      <c r="H228" s="135" t="s">
        <v>246</v>
      </c>
      <c r="I228" s="135" t="s">
        <v>246</v>
      </c>
      <c r="J228" s="135" t="s">
        <v>246</v>
      </c>
      <c r="K228" s="135" t="s">
        <v>246</v>
      </c>
      <c r="L228" s="135" t="s">
        <v>246</v>
      </c>
      <c r="M228" s="135" t="s">
        <v>246</v>
      </c>
      <c r="N228" s="135" t="s">
        <v>246</v>
      </c>
      <c r="O228" s="135" t="s">
        <v>246</v>
      </c>
      <c r="P228" s="135" t="s">
        <v>246</v>
      </c>
      <c r="Q228" s="135" t="s">
        <v>246</v>
      </c>
      <c r="R228" s="135" t="s">
        <v>246</v>
      </c>
      <c r="S228" s="135" t="s">
        <v>246</v>
      </c>
      <c r="T228" s="135" t="s">
        <v>246</v>
      </c>
      <c r="U228" s="135" t="s">
        <v>246</v>
      </c>
      <c r="V228" s="135" t="s">
        <v>246</v>
      </c>
      <c r="W228" s="135" t="s">
        <v>246</v>
      </c>
      <c r="X228" s="135" t="s">
        <v>246</v>
      </c>
      <c r="Y228" s="135" t="s">
        <v>246</v>
      </c>
      <c r="Z228" s="135" t="s">
        <v>246</v>
      </c>
      <c r="AA228" s="135" t="s">
        <v>246</v>
      </c>
      <c r="AB228" s="135" t="s">
        <v>246</v>
      </c>
      <c r="AC228" s="135" t="s">
        <v>246</v>
      </c>
      <c r="AD228" s="135" t="s">
        <v>246</v>
      </c>
      <c r="AE228" s="135" t="s">
        <v>246</v>
      </c>
      <c r="AF228" s="135" t="s">
        <v>246</v>
      </c>
      <c r="AG228" s="135" t="s">
        <v>246</v>
      </c>
      <c r="AH228" s="135" t="s">
        <v>246</v>
      </c>
      <c r="AI228" s="135" t="s">
        <v>246</v>
      </c>
      <c r="AJ228" s="135" t="s">
        <v>246</v>
      </c>
      <c r="AK228" s="135" t="s">
        <v>246</v>
      </c>
      <c r="AL228" s="135" t="s">
        <v>246</v>
      </c>
      <c r="AM228" s="135" t="s">
        <v>246</v>
      </c>
      <c r="AN228" s="135" t="s">
        <v>246</v>
      </c>
      <c r="AO228" s="135" t="s">
        <v>246</v>
      </c>
      <c r="AP228" s="135" t="s">
        <v>246</v>
      </c>
      <c r="AQ228" s="135" t="s">
        <v>246</v>
      </c>
      <c r="AR228" s="135" t="s">
        <v>246</v>
      </c>
      <c r="AS228" s="135" t="s">
        <v>246</v>
      </c>
      <c r="AT228" s="135" t="s">
        <v>246</v>
      </c>
      <c r="AU228" s="135" t="s">
        <v>246</v>
      </c>
      <c r="AV228" s="135" t="s">
        <v>246</v>
      </c>
      <c r="AW228" s="135" t="s">
        <v>246</v>
      </c>
      <c r="AX228" s="135" t="s">
        <v>246</v>
      </c>
      <c r="AY228" s="135" t="s">
        <v>246</v>
      </c>
      <c r="AZ228" s="135" t="s">
        <v>246</v>
      </c>
      <c r="BA228" s="135" t="s">
        <v>246</v>
      </c>
      <c r="BB228" s="135" t="s">
        <v>246</v>
      </c>
      <c r="BC228" s="135" t="s">
        <v>246</v>
      </c>
      <c r="BD228" s="135" t="s">
        <v>246</v>
      </c>
      <c r="BE228" s="135" t="s">
        <v>246</v>
      </c>
      <c r="BF228" s="135" t="s">
        <v>246</v>
      </c>
      <c r="BG228" s="135" t="s">
        <v>246</v>
      </c>
      <c r="BH228" s="135" t="s">
        <v>246</v>
      </c>
      <c r="BI228" s="135" t="s">
        <v>246</v>
      </c>
      <c r="BJ228" s="135" t="s">
        <v>246</v>
      </c>
      <c r="BK228" s="135" t="s">
        <v>246</v>
      </c>
      <c r="BL228" s="135" t="s">
        <v>246</v>
      </c>
      <c r="BM228" s="135" t="s">
        <v>246</v>
      </c>
      <c r="BN228" s="135" t="s">
        <v>246</v>
      </c>
      <c r="BO228" s="135" t="s">
        <v>246</v>
      </c>
      <c r="BP228" s="135" t="s">
        <v>246</v>
      </c>
      <c r="BQ228" s="135" t="s">
        <v>246</v>
      </c>
      <c r="BR228" s="135" t="s">
        <v>246</v>
      </c>
      <c r="BS228" s="135" t="s">
        <v>246</v>
      </c>
      <c r="BT228" s="135" t="s">
        <v>246</v>
      </c>
      <c r="BU228" s="135" t="s">
        <v>246</v>
      </c>
      <c r="BV228" s="135" t="s">
        <v>246</v>
      </c>
      <c r="BW228" s="135" t="s">
        <v>246</v>
      </c>
      <c r="BX228" s="135" t="s">
        <v>246</v>
      </c>
      <c r="BY228" s="135" t="s">
        <v>246</v>
      </c>
      <c r="BZ228" s="135" t="s">
        <v>246</v>
      </c>
      <c r="CA228" s="135" t="s">
        <v>246</v>
      </c>
    </row>
    <row r="229" spans="1:79">
      <c r="A229" s="148">
        <f>IF($B229=1,1/$D$9,IF($B229=$D$9+1,0,IF($B229&gt;$D$9,0,1/$D$9)))</f>
        <v>0.1</v>
      </c>
      <c r="B229" s="72">
        <f>+B228+1</f>
        <v>1</v>
      </c>
      <c r="C229" s="144">
        <f>C$227*$A229</f>
        <v>2215399.2330856053</v>
      </c>
      <c r="E229" s="80"/>
      <c r="F229" s="80"/>
      <c r="G229" s="80"/>
      <c r="H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S229" s="78"/>
      <c r="AT229" s="72"/>
      <c r="AU229" s="72"/>
      <c r="AV229" s="72"/>
      <c r="AW229" s="72"/>
      <c r="AX229" s="72"/>
      <c r="AY229" s="72"/>
      <c r="AZ229" s="72"/>
      <c r="BA229" s="72"/>
      <c r="BB229" s="79"/>
      <c r="BC229" s="79"/>
      <c r="BD229" s="72"/>
      <c r="BE229" s="72"/>
      <c r="BF229" s="72"/>
      <c r="BG229" s="72"/>
      <c r="BH229" s="72"/>
      <c r="BI229" s="72"/>
      <c r="BJ229" s="72"/>
      <c r="BK229" s="72"/>
      <c r="BL229" s="72"/>
      <c r="BM229" s="72"/>
      <c r="BN229" s="72"/>
      <c r="BO229" s="72"/>
      <c r="BP229" s="72"/>
      <c r="BQ229" s="72"/>
      <c r="BR229" s="72"/>
      <c r="BS229" s="72"/>
      <c r="CA229" s="72">
        <f t="shared" ref="CA229:CA292" si="157">SUM($C229:$BZ229)</f>
        <v>2215399.2330856053</v>
      </c>
    </row>
    <row r="230" spans="1:79">
      <c r="A230" s="148">
        <f t="shared" ref="A230:A293" si="158">IF($B230=1,1/$D$9,IF($B230=$D$9+1,0,IF($B230&gt;$D$9,0,1/$D$9)))</f>
        <v>0.1</v>
      </c>
      <c r="B230" s="72">
        <f t="shared" ref="B230:B293" si="159">+B229+1</f>
        <v>2</v>
      </c>
      <c r="C230" s="144">
        <f t="shared" ref="C230:C293" si="160">C$227*$A230</f>
        <v>2215399.2330856053</v>
      </c>
      <c r="D230" s="76">
        <f>D$227*$A229</f>
        <v>0</v>
      </c>
      <c r="E230" s="80"/>
      <c r="F230" s="80"/>
      <c r="G230" s="80"/>
      <c r="H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S230" s="78"/>
      <c r="AT230" s="72"/>
      <c r="AU230" s="72"/>
      <c r="AV230" s="72"/>
      <c r="AW230" s="72"/>
      <c r="AX230" s="72"/>
      <c r="AY230" s="72"/>
      <c r="AZ230" s="72"/>
      <c r="BA230" s="72"/>
      <c r="BB230" s="79"/>
      <c r="BC230" s="79"/>
      <c r="BD230" s="72"/>
      <c r="BE230" s="72"/>
      <c r="BF230" s="72"/>
      <c r="BG230" s="72"/>
      <c r="BH230" s="72"/>
      <c r="BI230" s="72"/>
      <c r="BJ230" s="72"/>
      <c r="BK230" s="72"/>
      <c r="BL230" s="72"/>
      <c r="BM230" s="72"/>
      <c r="BN230" s="72"/>
      <c r="BO230" s="72"/>
      <c r="BP230" s="72"/>
      <c r="BQ230" s="72"/>
      <c r="BR230" s="72"/>
      <c r="BS230" s="72"/>
      <c r="CA230" s="72">
        <f t="shared" si="157"/>
        <v>2215399.2330856053</v>
      </c>
    </row>
    <row r="231" spans="1:79">
      <c r="A231" s="148">
        <f t="shared" si="158"/>
        <v>0.1</v>
      </c>
      <c r="B231" s="72">
        <f t="shared" si="159"/>
        <v>3</v>
      </c>
      <c r="C231" s="144">
        <f t="shared" si="160"/>
        <v>2215399.2330856053</v>
      </c>
      <c r="D231" s="76">
        <f t="shared" ref="D231:D294" si="161">D$227*$A230</f>
        <v>0</v>
      </c>
      <c r="E231" s="80">
        <f>E$227*$A229</f>
        <v>0</v>
      </c>
      <c r="F231" s="80"/>
      <c r="G231" s="80"/>
      <c r="H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S231" s="78"/>
      <c r="AT231" s="72"/>
      <c r="AU231" s="72"/>
      <c r="AV231" s="72"/>
      <c r="AW231" s="72"/>
      <c r="AX231" s="72"/>
      <c r="AY231" s="72"/>
      <c r="AZ231" s="72"/>
      <c r="BA231" s="72"/>
      <c r="BB231" s="79"/>
      <c r="BC231" s="79"/>
      <c r="BD231" s="72"/>
      <c r="BE231" s="72"/>
      <c r="BF231" s="72"/>
      <c r="BG231" s="72"/>
      <c r="BH231" s="72"/>
      <c r="BI231" s="72"/>
      <c r="BJ231" s="72"/>
      <c r="BK231" s="72"/>
      <c r="BL231" s="72"/>
      <c r="BM231" s="72"/>
      <c r="BN231" s="72"/>
      <c r="BO231" s="72"/>
      <c r="BP231" s="72"/>
      <c r="BQ231" s="72"/>
      <c r="BR231" s="72"/>
      <c r="BS231" s="72"/>
      <c r="CA231" s="72">
        <f t="shared" si="157"/>
        <v>2215399.2330856053</v>
      </c>
    </row>
    <row r="232" spans="1:79">
      <c r="A232" s="148">
        <f t="shared" si="158"/>
        <v>0.1</v>
      </c>
      <c r="B232" s="72">
        <f t="shared" si="159"/>
        <v>4</v>
      </c>
      <c r="C232" s="144">
        <f t="shared" si="160"/>
        <v>2215399.2330856053</v>
      </c>
      <c r="D232" s="76">
        <f t="shared" si="161"/>
        <v>0</v>
      </c>
      <c r="E232" s="80">
        <f t="shared" ref="E232:E295" si="162">E$227*$A230</f>
        <v>0</v>
      </c>
      <c r="F232" s="80">
        <f>F$227*$A229</f>
        <v>0</v>
      </c>
      <c r="G232" s="80"/>
      <c r="H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S232" s="78"/>
      <c r="AT232" s="72"/>
      <c r="AU232" s="72"/>
      <c r="AV232" s="72"/>
      <c r="AW232" s="72"/>
      <c r="AX232" s="72"/>
      <c r="AY232" s="72"/>
      <c r="AZ232" s="72"/>
      <c r="BA232" s="72"/>
      <c r="BB232" s="79"/>
      <c r="BC232" s="79"/>
      <c r="BD232" s="72"/>
      <c r="BE232" s="72"/>
      <c r="BF232" s="72"/>
      <c r="BG232" s="72"/>
      <c r="BH232" s="72"/>
      <c r="BI232" s="72"/>
      <c r="BJ232" s="72"/>
      <c r="BK232" s="72"/>
      <c r="BL232" s="72"/>
      <c r="BM232" s="72"/>
      <c r="BN232" s="72"/>
      <c r="BO232" s="72"/>
      <c r="BP232" s="72"/>
      <c r="BQ232" s="72"/>
      <c r="BR232" s="72"/>
      <c r="BS232" s="72"/>
      <c r="CA232" s="72">
        <f t="shared" si="157"/>
        <v>2215399.2330856053</v>
      </c>
    </row>
    <row r="233" spans="1:79">
      <c r="A233" s="148">
        <f t="shared" si="158"/>
        <v>0.1</v>
      </c>
      <c r="B233" s="72">
        <f t="shared" si="159"/>
        <v>5</v>
      </c>
      <c r="C233" s="144">
        <f t="shared" si="160"/>
        <v>2215399.2330856053</v>
      </c>
      <c r="D233" s="76">
        <f t="shared" si="161"/>
        <v>0</v>
      </c>
      <c r="E233" s="80">
        <f t="shared" si="162"/>
        <v>0</v>
      </c>
      <c r="F233" s="80">
        <f t="shared" ref="F233:F296" si="163">F$227*$A230</f>
        <v>0</v>
      </c>
      <c r="G233" s="80">
        <f>G$227*$A229</f>
        <v>0</v>
      </c>
      <c r="H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S233" s="78"/>
      <c r="AT233" s="72"/>
      <c r="AU233" s="72"/>
      <c r="AV233" s="72"/>
      <c r="AW233" s="72"/>
      <c r="AX233" s="72"/>
      <c r="AY233" s="72"/>
      <c r="AZ233" s="72"/>
      <c r="BA233" s="72"/>
      <c r="BB233" s="79"/>
      <c r="BC233" s="79"/>
      <c r="BD233" s="72"/>
      <c r="BE233" s="72"/>
      <c r="BF233" s="72"/>
      <c r="BG233" s="72"/>
      <c r="BH233" s="72"/>
      <c r="BI233" s="72"/>
      <c r="BJ233" s="72"/>
      <c r="BK233" s="72"/>
      <c r="BL233" s="72"/>
      <c r="BM233" s="72"/>
      <c r="BN233" s="72"/>
      <c r="BO233" s="72"/>
      <c r="BP233" s="72"/>
      <c r="BQ233" s="72"/>
      <c r="BR233" s="72"/>
      <c r="BS233" s="72"/>
      <c r="CA233" s="72">
        <f t="shared" si="157"/>
        <v>2215399.2330856053</v>
      </c>
    </row>
    <row r="234" spans="1:79">
      <c r="A234" s="148">
        <f t="shared" si="158"/>
        <v>0.1</v>
      </c>
      <c r="B234" s="72">
        <f t="shared" si="159"/>
        <v>6</v>
      </c>
      <c r="C234" s="144">
        <f t="shared" si="160"/>
        <v>2215399.2330856053</v>
      </c>
      <c r="D234" s="76">
        <f t="shared" si="161"/>
        <v>0</v>
      </c>
      <c r="E234" s="80">
        <f t="shared" si="162"/>
        <v>0</v>
      </c>
      <c r="F234" s="80">
        <f t="shared" si="163"/>
        <v>0</v>
      </c>
      <c r="G234" s="80">
        <f t="shared" ref="G234:G297" si="164">G$227*$A230</f>
        <v>0</v>
      </c>
      <c r="H234" s="80">
        <f>H$227*$A229</f>
        <v>0</v>
      </c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S234" s="78"/>
      <c r="AT234" s="72"/>
      <c r="AU234" s="72"/>
      <c r="AV234" s="72"/>
      <c r="AW234" s="72"/>
      <c r="AX234" s="72"/>
      <c r="AY234" s="72"/>
      <c r="AZ234" s="72"/>
      <c r="BA234" s="72"/>
      <c r="BB234" s="79"/>
      <c r="BC234" s="79"/>
      <c r="BD234" s="72"/>
      <c r="BE234" s="72"/>
      <c r="BF234" s="72"/>
      <c r="BG234" s="72"/>
      <c r="BH234" s="72"/>
      <c r="BI234" s="72"/>
      <c r="BJ234" s="72"/>
      <c r="BK234" s="72"/>
      <c r="BL234" s="72"/>
      <c r="BM234" s="72"/>
      <c r="BN234" s="72"/>
      <c r="BO234" s="72"/>
      <c r="BP234" s="72"/>
      <c r="BQ234" s="72"/>
      <c r="BR234" s="72"/>
      <c r="BS234" s="72"/>
      <c r="CA234" s="72">
        <f t="shared" si="157"/>
        <v>2215399.2330856053</v>
      </c>
    </row>
    <row r="235" spans="1:79">
      <c r="A235" s="148">
        <f t="shared" si="158"/>
        <v>0.1</v>
      </c>
      <c r="B235" s="72">
        <f t="shared" si="159"/>
        <v>7</v>
      </c>
      <c r="C235" s="144">
        <f t="shared" si="160"/>
        <v>2215399.2330856053</v>
      </c>
      <c r="D235" s="76">
        <f t="shared" si="161"/>
        <v>0</v>
      </c>
      <c r="E235" s="80">
        <f t="shared" si="162"/>
        <v>0</v>
      </c>
      <c r="F235" s="80">
        <f t="shared" si="163"/>
        <v>0</v>
      </c>
      <c r="G235" s="80">
        <f t="shared" si="164"/>
        <v>0</v>
      </c>
      <c r="H235" s="80">
        <f t="shared" ref="H235:H298" si="165">H$227*$A230</f>
        <v>0</v>
      </c>
      <c r="I235" s="76">
        <f>I$227*$A229</f>
        <v>0</v>
      </c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S235" s="78"/>
      <c r="AT235" s="72"/>
      <c r="AU235" s="72"/>
      <c r="AV235" s="72"/>
      <c r="AW235" s="72"/>
      <c r="AX235" s="72"/>
      <c r="AY235" s="72"/>
      <c r="AZ235" s="72"/>
      <c r="BA235" s="72"/>
      <c r="BB235" s="79"/>
      <c r="BC235" s="79"/>
      <c r="BD235" s="72"/>
      <c r="BE235" s="72"/>
      <c r="BF235" s="72"/>
      <c r="BG235" s="72"/>
      <c r="BH235" s="72"/>
      <c r="BI235" s="72"/>
      <c r="BJ235" s="72"/>
      <c r="BK235" s="72"/>
      <c r="BL235" s="72"/>
      <c r="BM235" s="72"/>
      <c r="BN235" s="72"/>
      <c r="BO235" s="72"/>
      <c r="BP235" s="72"/>
      <c r="BQ235" s="72"/>
      <c r="BR235" s="72"/>
      <c r="BS235" s="72"/>
      <c r="CA235" s="72">
        <f t="shared" si="157"/>
        <v>2215399.2330856053</v>
      </c>
    </row>
    <row r="236" spans="1:79">
      <c r="A236" s="148">
        <f t="shared" si="158"/>
        <v>0.1</v>
      </c>
      <c r="B236" s="72">
        <f t="shared" si="159"/>
        <v>8</v>
      </c>
      <c r="C236" s="144">
        <f t="shared" si="160"/>
        <v>2215399.2330856053</v>
      </c>
      <c r="D236" s="76">
        <f t="shared" si="161"/>
        <v>0</v>
      </c>
      <c r="E236" s="80">
        <f t="shared" si="162"/>
        <v>0</v>
      </c>
      <c r="F236" s="80">
        <f t="shared" si="163"/>
        <v>0</v>
      </c>
      <c r="G236" s="80">
        <f t="shared" si="164"/>
        <v>0</v>
      </c>
      <c r="H236" s="80">
        <f t="shared" si="165"/>
        <v>0</v>
      </c>
      <c r="I236" s="76">
        <f t="shared" ref="I236:I299" si="166">I$227*$A230</f>
        <v>0</v>
      </c>
      <c r="J236" s="80">
        <f>J$227*$A229</f>
        <v>0</v>
      </c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S236" s="78"/>
      <c r="AT236" s="72"/>
      <c r="AU236" s="72"/>
      <c r="AV236" s="72"/>
      <c r="AW236" s="72"/>
      <c r="AX236" s="72"/>
      <c r="AY236" s="72"/>
      <c r="AZ236" s="72"/>
      <c r="BA236" s="72"/>
      <c r="BB236" s="79"/>
      <c r="BC236" s="79"/>
      <c r="BD236" s="72"/>
      <c r="BE236" s="72"/>
      <c r="BF236" s="72"/>
      <c r="BG236" s="72"/>
      <c r="BH236" s="72"/>
      <c r="BI236" s="72"/>
      <c r="BJ236" s="72"/>
      <c r="BK236" s="72"/>
      <c r="BL236" s="72"/>
      <c r="BM236" s="72"/>
      <c r="BN236" s="72"/>
      <c r="BO236" s="72"/>
      <c r="BP236" s="72"/>
      <c r="BQ236" s="72"/>
      <c r="BR236" s="72"/>
      <c r="BS236" s="72"/>
      <c r="CA236" s="72">
        <f t="shared" si="157"/>
        <v>2215399.2330856053</v>
      </c>
    </row>
    <row r="237" spans="1:79">
      <c r="A237" s="148">
        <f t="shared" si="158"/>
        <v>0.1</v>
      </c>
      <c r="B237" s="72">
        <f t="shared" si="159"/>
        <v>9</v>
      </c>
      <c r="C237" s="144">
        <f t="shared" si="160"/>
        <v>2215399.2330856053</v>
      </c>
      <c r="D237" s="76">
        <f t="shared" si="161"/>
        <v>0</v>
      </c>
      <c r="E237" s="80">
        <f t="shared" si="162"/>
        <v>0</v>
      </c>
      <c r="F237" s="80">
        <f t="shared" si="163"/>
        <v>0</v>
      </c>
      <c r="G237" s="80">
        <f t="shared" si="164"/>
        <v>0</v>
      </c>
      <c r="H237" s="80">
        <f t="shared" si="165"/>
        <v>0</v>
      </c>
      <c r="I237" s="76">
        <f t="shared" si="166"/>
        <v>0</v>
      </c>
      <c r="J237" s="80">
        <f t="shared" ref="J237:J300" si="167">J$227*$A230</f>
        <v>0</v>
      </c>
      <c r="K237" s="80">
        <f>K$227*$A229</f>
        <v>0</v>
      </c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S237" s="78"/>
      <c r="AT237" s="72"/>
      <c r="AU237" s="72"/>
      <c r="AV237" s="72"/>
      <c r="AW237" s="72"/>
      <c r="AX237" s="72"/>
      <c r="AY237" s="72"/>
      <c r="AZ237" s="72"/>
      <c r="BA237" s="72"/>
      <c r="BB237" s="79"/>
      <c r="BC237" s="79"/>
      <c r="BD237" s="72"/>
      <c r="BE237" s="72"/>
      <c r="BF237" s="72"/>
      <c r="BG237" s="72"/>
      <c r="BH237" s="72"/>
      <c r="BI237" s="72"/>
      <c r="BJ237" s="72"/>
      <c r="BK237" s="72"/>
      <c r="BL237" s="72"/>
      <c r="BM237" s="72"/>
      <c r="BN237" s="72"/>
      <c r="BO237" s="72"/>
      <c r="BP237" s="72"/>
      <c r="BQ237" s="72"/>
      <c r="BR237" s="72"/>
      <c r="BS237" s="72"/>
      <c r="CA237" s="72">
        <f t="shared" si="157"/>
        <v>2215399.2330856053</v>
      </c>
    </row>
    <row r="238" spans="1:79">
      <c r="A238" s="148">
        <f t="shared" si="158"/>
        <v>0.1</v>
      </c>
      <c r="B238" s="72">
        <f t="shared" si="159"/>
        <v>10</v>
      </c>
      <c r="C238" s="144">
        <f t="shared" si="160"/>
        <v>2215399.2330856053</v>
      </c>
      <c r="D238" s="76">
        <f t="shared" si="161"/>
        <v>0</v>
      </c>
      <c r="E238" s="80">
        <f t="shared" si="162"/>
        <v>0</v>
      </c>
      <c r="F238" s="80">
        <f t="shared" si="163"/>
        <v>0</v>
      </c>
      <c r="G238" s="80">
        <f t="shared" si="164"/>
        <v>0</v>
      </c>
      <c r="H238" s="80">
        <f t="shared" si="165"/>
        <v>0</v>
      </c>
      <c r="I238" s="76">
        <f t="shared" si="166"/>
        <v>0</v>
      </c>
      <c r="J238" s="80">
        <f t="shared" si="167"/>
        <v>0</v>
      </c>
      <c r="K238" s="80">
        <f t="shared" ref="K238:K301" si="168">K$227*$A230</f>
        <v>0</v>
      </c>
      <c r="L238" s="80">
        <f>L$227*$A229</f>
        <v>0</v>
      </c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S238" s="78"/>
      <c r="AT238" s="72"/>
      <c r="AU238" s="72"/>
      <c r="AV238" s="72"/>
      <c r="AW238" s="72"/>
      <c r="AX238" s="72"/>
      <c r="AY238" s="72"/>
      <c r="AZ238" s="72"/>
      <c r="BA238" s="72"/>
      <c r="BB238" s="79"/>
      <c r="BC238" s="79"/>
      <c r="BD238" s="72"/>
      <c r="BE238" s="72"/>
      <c r="BF238" s="72"/>
      <c r="BG238" s="72"/>
      <c r="BH238" s="72"/>
      <c r="BI238" s="72"/>
      <c r="BJ238" s="72"/>
      <c r="BK238" s="72"/>
      <c r="BL238" s="72"/>
      <c r="BM238" s="72"/>
      <c r="BN238" s="72"/>
      <c r="BO238" s="72"/>
      <c r="BP238" s="72"/>
      <c r="BQ238" s="72"/>
      <c r="BR238" s="72"/>
      <c r="BS238" s="72"/>
      <c r="CA238" s="72">
        <f t="shared" si="157"/>
        <v>2215399.2330856053</v>
      </c>
    </row>
    <row r="239" spans="1:79">
      <c r="A239" s="148">
        <f t="shared" si="158"/>
        <v>0</v>
      </c>
      <c r="B239" s="72">
        <f t="shared" si="159"/>
        <v>11</v>
      </c>
      <c r="C239" s="144">
        <f t="shared" si="160"/>
        <v>0</v>
      </c>
      <c r="D239" s="76">
        <f t="shared" si="161"/>
        <v>0</v>
      </c>
      <c r="E239" s="80">
        <f t="shared" si="162"/>
        <v>0</v>
      </c>
      <c r="F239" s="80">
        <f t="shared" si="163"/>
        <v>0</v>
      </c>
      <c r="G239" s="80">
        <f t="shared" si="164"/>
        <v>0</v>
      </c>
      <c r="H239" s="80">
        <f t="shared" si="165"/>
        <v>0</v>
      </c>
      <c r="I239" s="76">
        <f t="shared" si="166"/>
        <v>0</v>
      </c>
      <c r="J239" s="80">
        <f t="shared" si="167"/>
        <v>0</v>
      </c>
      <c r="K239" s="80">
        <f t="shared" si="168"/>
        <v>0</v>
      </c>
      <c r="L239" s="80">
        <f t="shared" ref="L239:L302" si="169">L$227*$A230</f>
        <v>0</v>
      </c>
      <c r="M239" s="80">
        <f>M$227*$A229</f>
        <v>0</v>
      </c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S239" s="78"/>
      <c r="AT239" s="72"/>
      <c r="AU239" s="72"/>
      <c r="AV239" s="72"/>
      <c r="AW239" s="72"/>
      <c r="AX239" s="72"/>
      <c r="AY239" s="72"/>
      <c r="AZ239" s="72"/>
      <c r="BA239" s="72"/>
      <c r="BB239" s="79"/>
      <c r="BC239" s="79"/>
      <c r="BD239" s="72"/>
      <c r="BE239" s="72"/>
      <c r="BF239" s="72"/>
      <c r="BG239" s="72"/>
      <c r="BH239" s="72"/>
      <c r="BI239" s="72"/>
      <c r="BJ239" s="72"/>
      <c r="BK239" s="72"/>
      <c r="BL239" s="72"/>
      <c r="BM239" s="72"/>
      <c r="BN239" s="72"/>
      <c r="BO239" s="72"/>
      <c r="BP239" s="72"/>
      <c r="BQ239" s="72"/>
      <c r="BR239" s="72"/>
      <c r="BS239" s="72"/>
      <c r="CA239" s="72">
        <f t="shared" si="157"/>
        <v>0</v>
      </c>
    </row>
    <row r="240" spans="1:79">
      <c r="A240" s="148">
        <f t="shared" si="158"/>
        <v>0</v>
      </c>
      <c r="B240" s="72">
        <f t="shared" si="159"/>
        <v>12</v>
      </c>
      <c r="C240" s="144">
        <f t="shared" si="160"/>
        <v>0</v>
      </c>
      <c r="D240" s="76">
        <f t="shared" si="161"/>
        <v>0</v>
      </c>
      <c r="E240" s="80">
        <f t="shared" si="162"/>
        <v>0</v>
      </c>
      <c r="F240" s="80">
        <f t="shared" si="163"/>
        <v>0</v>
      </c>
      <c r="G240" s="80">
        <f t="shared" si="164"/>
        <v>0</v>
      </c>
      <c r="H240" s="80">
        <f t="shared" si="165"/>
        <v>0</v>
      </c>
      <c r="I240" s="76">
        <f t="shared" si="166"/>
        <v>0</v>
      </c>
      <c r="J240" s="80">
        <f t="shared" si="167"/>
        <v>0</v>
      </c>
      <c r="K240" s="80">
        <f t="shared" si="168"/>
        <v>0</v>
      </c>
      <c r="L240" s="80">
        <f t="shared" si="169"/>
        <v>0</v>
      </c>
      <c r="M240" s="80">
        <f t="shared" ref="M240:M303" si="170">M$227*$A230</f>
        <v>0</v>
      </c>
      <c r="N240" s="80">
        <f>N$227*$A229</f>
        <v>0</v>
      </c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S240" s="78"/>
      <c r="AT240" s="72"/>
      <c r="AU240" s="72"/>
      <c r="AV240" s="72"/>
      <c r="AW240" s="72"/>
      <c r="AX240" s="72"/>
      <c r="AY240" s="72"/>
      <c r="AZ240" s="72"/>
      <c r="BA240" s="72"/>
      <c r="BB240" s="79"/>
      <c r="BC240" s="79"/>
      <c r="BD240" s="72"/>
      <c r="BE240" s="72"/>
      <c r="BF240" s="72"/>
      <c r="BG240" s="72"/>
      <c r="BH240" s="72"/>
      <c r="BI240" s="72"/>
      <c r="BJ240" s="72"/>
      <c r="BK240" s="72"/>
      <c r="BL240" s="72"/>
      <c r="BM240" s="72"/>
      <c r="BN240" s="72"/>
      <c r="BO240" s="72"/>
      <c r="BP240" s="72"/>
      <c r="BQ240" s="72"/>
      <c r="BR240" s="72"/>
      <c r="BS240" s="72"/>
      <c r="CA240" s="72">
        <f t="shared" si="157"/>
        <v>0</v>
      </c>
    </row>
    <row r="241" spans="1:79">
      <c r="A241" s="148">
        <f t="shared" si="158"/>
        <v>0</v>
      </c>
      <c r="B241" s="72">
        <f t="shared" si="159"/>
        <v>13</v>
      </c>
      <c r="C241" s="144">
        <f t="shared" si="160"/>
        <v>0</v>
      </c>
      <c r="D241" s="76">
        <f t="shared" si="161"/>
        <v>0</v>
      </c>
      <c r="E241" s="80">
        <f t="shared" si="162"/>
        <v>0</v>
      </c>
      <c r="F241" s="80">
        <f t="shared" si="163"/>
        <v>0</v>
      </c>
      <c r="G241" s="80">
        <f t="shared" si="164"/>
        <v>0</v>
      </c>
      <c r="H241" s="80">
        <f t="shared" si="165"/>
        <v>0</v>
      </c>
      <c r="I241" s="76">
        <f t="shared" si="166"/>
        <v>0</v>
      </c>
      <c r="J241" s="80">
        <f t="shared" si="167"/>
        <v>0</v>
      </c>
      <c r="K241" s="80">
        <f t="shared" si="168"/>
        <v>0</v>
      </c>
      <c r="L241" s="80">
        <f t="shared" si="169"/>
        <v>0</v>
      </c>
      <c r="M241" s="80">
        <f t="shared" si="170"/>
        <v>0</v>
      </c>
      <c r="N241" s="80">
        <f t="shared" ref="N241:N304" si="171">N$227*$A230</f>
        <v>0</v>
      </c>
      <c r="O241" s="80">
        <f>O$227*$A229</f>
        <v>0</v>
      </c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S241" s="78"/>
      <c r="AT241" s="72"/>
      <c r="AU241" s="72"/>
      <c r="AV241" s="72"/>
      <c r="AW241" s="72"/>
      <c r="AX241" s="72"/>
      <c r="AY241" s="72"/>
      <c r="AZ241" s="72"/>
      <c r="BA241" s="72"/>
      <c r="BB241" s="79"/>
      <c r="BC241" s="79"/>
      <c r="BD241" s="72"/>
      <c r="BE241" s="72"/>
      <c r="BF241" s="72"/>
      <c r="BG241" s="72"/>
      <c r="BH241" s="72"/>
      <c r="BI241" s="72"/>
      <c r="BJ241" s="72"/>
      <c r="BK241" s="72"/>
      <c r="BL241" s="72"/>
      <c r="BM241" s="72"/>
      <c r="BN241" s="72"/>
      <c r="BO241" s="72"/>
      <c r="BP241" s="72"/>
      <c r="BQ241" s="72"/>
      <c r="BR241" s="72"/>
      <c r="BS241" s="72"/>
      <c r="CA241" s="72">
        <f t="shared" si="157"/>
        <v>0</v>
      </c>
    </row>
    <row r="242" spans="1:79">
      <c r="A242" s="148">
        <f t="shared" si="158"/>
        <v>0</v>
      </c>
      <c r="B242" s="72">
        <f t="shared" si="159"/>
        <v>14</v>
      </c>
      <c r="C242" s="144">
        <f t="shared" si="160"/>
        <v>0</v>
      </c>
      <c r="D242" s="76">
        <f t="shared" si="161"/>
        <v>0</v>
      </c>
      <c r="E242" s="80">
        <f t="shared" si="162"/>
        <v>0</v>
      </c>
      <c r="F242" s="80">
        <f t="shared" si="163"/>
        <v>0</v>
      </c>
      <c r="G242" s="80">
        <f t="shared" si="164"/>
        <v>0</v>
      </c>
      <c r="H242" s="80">
        <f t="shared" si="165"/>
        <v>0</v>
      </c>
      <c r="I242" s="76">
        <f t="shared" si="166"/>
        <v>0</v>
      </c>
      <c r="J242" s="80">
        <f t="shared" si="167"/>
        <v>0</v>
      </c>
      <c r="K242" s="80">
        <f t="shared" si="168"/>
        <v>0</v>
      </c>
      <c r="L242" s="80">
        <f t="shared" si="169"/>
        <v>0</v>
      </c>
      <c r="M242" s="80">
        <f t="shared" si="170"/>
        <v>0</v>
      </c>
      <c r="N242" s="80">
        <f t="shared" si="171"/>
        <v>0</v>
      </c>
      <c r="O242" s="80">
        <f t="shared" ref="O242:O304" si="172">O$227*$A230</f>
        <v>0</v>
      </c>
      <c r="P242" s="80">
        <f>P$227*$A229</f>
        <v>0</v>
      </c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S242" s="78"/>
      <c r="AT242" s="72"/>
      <c r="AU242" s="72"/>
      <c r="AV242" s="72"/>
      <c r="AW242" s="72"/>
      <c r="AX242" s="72"/>
      <c r="AY242" s="72"/>
      <c r="AZ242" s="72"/>
      <c r="BA242" s="72"/>
      <c r="BB242" s="79"/>
      <c r="BC242" s="79"/>
      <c r="BD242" s="72"/>
      <c r="BE242" s="72"/>
      <c r="BF242" s="72"/>
      <c r="BG242" s="72"/>
      <c r="BH242" s="72"/>
      <c r="BI242" s="72"/>
      <c r="BJ242" s="72"/>
      <c r="BK242" s="72"/>
      <c r="BL242" s="72"/>
      <c r="BM242" s="72"/>
      <c r="BN242" s="72"/>
      <c r="BO242" s="72"/>
      <c r="BP242" s="72"/>
      <c r="BQ242" s="72"/>
      <c r="BR242" s="72"/>
      <c r="BS242" s="72"/>
      <c r="CA242" s="72">
        <f t="shared" si="157"/>
        <v>0</v>
      </c>
    </row>
    <row r="243" spans="1:79">
      <c r="A243" s="148">
        <f t="shared" si="158"/>
        <v>0</v>
      </c>
      <c r="B243" s="72">
        <f t="shared" si="159"/>
        <v>15</v>
      </c>
      <c r="C243" s="144">
        <f t="shared" si="160"/>
        <v>0</v>
      </c>
      <c r="D243" s="76">
        <f t="shared" si="161"/>
        <v>0</v>
      </c>
      <c r="E243" s="80">
        <f t="shared" si="162"/>
        <v>0</v>
      </c>
      <c r="F243" s="80">
        <f t="shared" si="163"/>
        <v>0</v>
      </c>
      <c r="G243" s="80">
        <f t="shared" si="164"/>
        <v>0</v>
      </c>
      <c r="H243" s="80">
        <f t="shared" si="165"/>
        <v>0</v>
      </c>
      <c r="I243" s="76">
        <f t="shared" si="166"/>
        <v>0</v>
      </c>
      <c r="J243" s="80">
        <f t="shared" si="167"/>
        <v>0</v>
      </c>
      <c r="K243" s="80">
        <f t="shared" si="168"/>
        <v>0</v>
      </c>
      <c r="L243" s="80">
        <f t="shared" si="169"/>
        <v>0</v>
      </c>
      <c r="M243" s="80">
        <f t="shared" si="170"/>
        <v>0</v>
      </c>
      <c r="N243" s="80">
        <f t="shared" si="171"/>
        <v>0</v>
      </c>
      <c r="O243" s="80">
        <f t="shared" si="172"/>
        <v>0</v>
      </c>
      <c r="P243" s="80">
        <f t="shared" ref="P243:P304" si="173">P$227*$A230</f>
        <v>0</v>
      </c>
      <c r="Q243" s="80">
        <f>Q$227*$A229</f>
        <v>0</v>
      </c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S243" s="78"/>
      <c r="AT243" s="72"/>
      <c r="AU243" s="72"/>
      <c r="AV243" s="72"/>
      <c r="AW243" s="72"/>
      <c r="AX243" s="72"/>
      <c r="AY243" s="72"/>
      <c r="AZ243" s="72"/>
      <c r="BA243" s="72"/>
      <c r="BB243" s="79"/>
      <c r="BC243" s="79"/>
      <c r="BD243" s="72"/>
      <c r="BE243" s="72"/>
      <c r="BF243" s="72"/>
      <c r="BG243" s="72"/>
      <c r="BH243" s="72"/>
      <c r="BI243" s="72"/>
      <c r="BJ243" s="72"/>
      <c r="BK243" s="72"/>
      <c r="BL243" s="72"/>
      <c r="BM243" s="72"/>
      <c r="BN243" s="72"/>
      <c r="BO243" s="72"/>
      <c r="BP243" s="72"/>
      <c r="BQ243" s="72"/>
      <c r="BR243" s="72"/>
      <c r="BS243" s="72"/>
      <c r="CA243" s="72">
        <f t="shared" si="157"/>
        <v>0</v>
      </c>
    </row>
    <row r="244" spans="1:79">
      <c r="A244" s="148">
        <f t="shared" si="158"/>
        <v>0</v>
      </c>
      <c r="B244" s="72">
        <f t="shared" si="159"/>
        <v>16</v>
      </c>
      <c r="C244" s="144">
        <f t="shared" si="160"/>
        <v>0</v>
      </c>
      <c r="D244" s="76">
        <f t="shared" si="161"/>
        <v>0</v>
      </c>
      <c r="E244" s="80">
        <f t="shared" si="162"/>
        <v>0</v>
      </c>
      <c r="F244" s="80">
        <f t="shared" si="163"/>
        <v>0</v>
      </c>
      <c r="G244" s="80">
        <f t="shared" si="164"/>
        <v>0</v>
      </c>
      <c r="H244" s="80">
        <f t="shared" si="165"/>
        <v>0</v>
      </c>
      <c r="I244" s="76">
        <f t="shared" si="166"/>
        <v>0</v>
      </c>
      <c r="J244" s="80">
        <f t="shared" si="167"/>
        <v>0</v>
      </c>
      <c r="K244" s="80">
        <f t="shared" si="168"/>
        <v>0</v>
      </c>
      <c r="L244" s="80">
        <f t="shared" si="169"/>
        <v>0</v>
      </c>
      <c r="M244" s="80">
        <f t="shared" si="170"/>
        <v>0</v>
      </c>
      <c r="N244" s="80">
        <f t="shared" si="171"/>
        <v>0</v>
      </c>
      <c r="O244" s="80">
        <f t="shared" si="172"/>
        <v>0</v>
      </c>
      <c r="P244" s="80">
        <f t="shared" si="173"/>
        <v>0</v>
      </c>
      <c r="Q244" s="80">
        <f t="shared" ref="Q244:Q304" si="174">Q$227*$A230</f>
        <v>0</v>
      </c>
      <c r="R244" s="80">
        <f>R$227*$A229</f>
        <v>0</v>
      </c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S244" s="78"/>
      <c r="AT244" s="72"/>
      <c r="AU244" s="72"/>
      <c r="AV244" s="72"/>
      <c r="AW244" s="72"/>
      <c r="AX244" s="72"/>
      <c r="AY244" s="72"/>
      <c r="AZ244" s="72"/>
      <c r="BA244" s="72"/>
      <c r="BB244" s="79"/>
      <c r="BC244" s="79"/>
      <c r="BD244" s="72"/>
      <c r="BE244" s="72"/>
      <c r="BF244" s="72"/>
      <c r="BG244" s="72"/>
      <c r="BH244" s="72"/>
      <c r="BI244" s="72"/>
      <c r="BJ244" s="72"/>
      <c r="BK244" s="72"/>
      <c r="BL244" s="72"/>
      <c r="BM244" s="72"/>
      <c r="BN244" s="72"/>
      <c r="BO244" s="72"/>
      <c r="BP244" s="72"/>
      <c r="BQ244" s="72"/>
      <c r="BR244" s="72"/>
      <c r="BS244" s="72"/>
      <c r="CA244" s="72">
        <f t="shared" si="157"/>
        <v>0</v>
      </c>
    </row>
    <row r="245" spans="1:79">
      <c r="A245" s="148">
        <f t="shared" si="158"/>
        <v>0</v>
      </c>
      <c r="B245" s="72">
        <f t="shared" si="159"/>
        <v>17</v>
      </c>
      <c r="C245" s="144">
        <f t="shared" si="160"/>
        <v>0</v>
      </c>
      <c r="D245" s="76">
        <f t="shared" si="161"/>
        <v>0</v>
      </c>
      <c r="E245" s="80">
        <f t="shared" si="162"/>
        <v>0</v>
      </c>
      <c r="F245" s="80">
        <f t="shared" si="163"/>
        <v>0</v>
      </c>
      <c r="G245" s="80">
        <f t="shared" si="164"/>
        <v>0</v>
      </c>
      <c r="H245" s="80">
        <f t="shared" si="165"/>
        <v>0</v>
      </c>
      <c r="I245" s="76">
        <f t="shared" si="166"/>
        <v>0</v>
      </c>
      <c r="J245" s="80">
        <f t="shared" si="167"/>
        <v>0</v>
      </c>
      <c r="K245" s="80">
        <f t="shared" si="168"/>
        <v>0</v>
      </c>
      <c r="L245" s="80">
        <f t="shared" si="169"/>
        <v>0</v>
      </c>
      <c r="M245" s="80">
        <f t="shared" si="170"/>
        <v>0</v>
      </c>
      <c r="N245" s="80">
        <f t="shared" si="171"/>
        <v>0</v>
      </c>
      <c r="O245" s="80">
        <f t="shared" si="172"/>
        <v>0</v>
      </c>
      <c r="P245" s="80">
        <f t="shared" si="173"/>
        <v>0</v>
      </c>
      <c r="Q245" s="80">
        <f t="shared" si="174"/>
        <v>0</v>
      </c>
      <c r="R245" s="80">
        <f t="shared" ref="R245:R304" si="175">R$227*$A230</f>
        <v>0</v>
      </c>
      <c r="S245" s="80">
        <f>S$227*$A229</f>
        <v>0</v>
      </c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S245" s="78"/>
      <c r="AT245" s="72"/>
      <c r="AU245" s="72"/>
      <c r="AV245" s="72"/>
      <c r="AW245" s="72"/>
      <c r="AX245" s="72"/>
      <c r="AY245" s="72"/>
      <c r="AZ245" s="72"/>
      <c r="BA245" s="72"/>
      <c r="BB245" s="79"/>
      <c r="BC245" s="79"/>
      <c r="BD245" s="72"/>
      <c r="BE245" s="72"/>
      <c r="BF245" s="72"/>
      <c r="BG245" s="72"/>
      <c r="BH245" s="72"/>
      <c r="BI245" s="72"/>
      <c r="BJ245" s="72"/>
      <c r="BK245" s="72"/>
      <c r="BL245" s="72"/>
      <c r="BM245" s="72"/>
      <c r="BN245" s="72"/>
      <c r="BO245" s="72"/>
      <c r="BP245" s="72"/>
      <c r="BQ245" s="72"/>
      <c r="BR245" s="72"/>
      <c r="BS245" s="72"/>
      <c r="CA245" s="72">
        <f t="shared" si="157"/>
        <v>0</v>
      </c>
    </row>
    <row r="246" spans="1:79">
      <c r="A246" s="148">
        <f t="shared" si="158"/>
        <v>0</v>
      </c>
      <c r="B246" s="72">
        <f t="shared" si="159"/>
        <v>18</v>
      </c>
      <c r="C246" s="144">
        <f t="shared" si="160"/>
        <v>0</v>
      </c>
      <c r="D246" s="76">
        <f t="shared" si="161"/>
        <v>0</v>
      </c>
      <c r="E246" s="80">
        <f t="shared" si="162"/>
        <v>0</v>
      </c>
      <c r="F246" s="80">
        <f t="shared" si="163"/>
        <v>0</v>
      </c>
      <c r="G246" s="80">
        <f t="shared" si="164"/>
        <v>0</v>
      </c>
      <c r="H246" s="80">
        <f t="shared" si="165"/>
        <v>0</v>
      </c>
      <c r="I246" s="76">
        <f t="shared" si="166"/>
        <v>0</v>
      </c>
      <c r="J246" s="80">
        <f t="shared" si="167"/>
        <v>0</v>
      </c>
      <c r="K246" s="80">
        <f t="shared" si="168"/>
        <v>0</v>
      </c>
      <c r="L246" s="80">
        <f t="shared" si="169"/>
        <v>0</v>
      </c>
      <c r="M246" s="80">
        <f t="shared" si="170"/>
        <v>0</v>
      </c>
      <c r="N246" s="80">
        <f t="shared" si="171"/>
        <v>0</v>
      </c>
      <c r="O246" s="80">
        <f t="shared" si="172"/>
        <v>0</v>
      </c>
      <c r="P246" s="80">
        <f t="shared" si="173"/>
        <v>0</v>
      </c>
      <c r="Q246" s="80">
        <f t="shared" si="174"/>
        <v>0</v>
      </c>
      <c r="R246" s="80">
        <f t="shared" si="175"/>
        <v>0</v>
      </c>
      <c r="S246" s="80">
        <f t="shared" ref="S246:S304" si="176">S$227*$A230</f>
        <v>0</v>
      </c>
      <c r="T246" s="80">
        <f>T$227*$A229</f>
        <v>0</v>
      </c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S246" s="78"/>
      <c r="AT246" s="72"/>
      <c r="AU246" s="72"/>
      <c r="AV246" s="72"/>
      <c r="AW246" s="72"/>
      <c r="AX246" s="72"/>
      <c r="AY246" s="72"/>
      <c r="AZ246" s="72"/>
      <c r="BA246" s="72"/>
      <c r="BB246" s="79"/>
      <c r="BC246" s="79"/>
      <c r="BD246" s="72"/>
      <c r="BE246" s="72"/>
      <c r="BF246" s="72"/>
      <c r="BG246" s="72"/>
      <c r="BH246" s="72"/>
      <c r="BI246" s="72"/>
      <c r="BJ246" s="72"/>
      <c r="BK246" s="72"/>
      <c r="BL246" s="72"/>
      <c r="BM246" s="72"/>
      <c r="BN246" s="72"/>
      <c r="BO246" s="72"/>
      <c r="BP246" s="72"/>
      <c r="BQ246" s="72"/>
      <c r="BR246" s="72"/>
      <c r="BS246" s="72"/>
      <c r="CA246" s="72">
        <f t="shared" si="157"/>
        <v>0</v>
      </c>
    </row>
    <row r="247" spans="1:79">
      <c r="A247" s="148">
        <f t="shared" si="158"/>
        <v>0</v>
      </c>
      <c r="B247" s="72">
        <f t="shared" si="159"/>
        <v>19</v>
      </c>
      <c r="C247" s="144">
        <f t="shared" si="160"/>
        <v>0</v>
      </c>
      <c r="D247" s="76">
        <f t="shared" si="161"/>
        <v>0</v>
      </c>
      <c r="E247" s="80">
        <f t="shared" si="162"/>
        <v>0</v>
      </c>
      <c r="F247" s="80">
        <f t="shared" si="163"/>
        <v>0</v>
      </c>
      <c r="G247" s="80">
        <f t="shared" si="164"/>
        <v>0</v>
      </c>
      <c r="H247" s="80">
        <f t="shared" si="165"/>
        <v>0</v>
      </c>
      <c r="I247" s="76">
        <f t="shared" si="166"/>
        <v>0</v>
      </c>
      <c r="J247" s="80">
        <f t="shared" si="167"/>
        <v>0</v>
      </c>
      <c r="K247" s="80">
        <f t="shared" si="168"/>
        <v>0</v>
      </c>
      <c r="L247" s="80">
        <f t="shared" si="169"/>
        <v>0</v>
      </c>
      <c r="M247" s="80">
        <f t="shared" si="170"/>
        <v>0</v>
      </c>
      <c r="N247" s="80">
        <f t="shared" si="171"/>
        <v>0</v>
      </c>
      <c r="O247" s="80">
        <f t="shared" si="172"/>
        <v>0</v>
      </c>
      <c r="P247" s="80">
        <f t="shared" si="173"/>
        <v>0</v>
      </c>
      <c r="Q247" s="80">
        <f t="shared" si="174"/>
        <v>0</v>
      </c>
      <c r="R247" s="80">
        <f t="shared" si="175"/>
        <v>0</v>
      </c>
      <c r="S247" s="80">
        <f t="shared" si="176"/>
        <v>0</v>
      </c>
      <c r="T247" s="80">
        <f t="shared" ref="T247:T304" si="177">T$227*$A230</f>
        <v>0</v>
      </c>
      <c r="U247" s="80">
        <f>U$227*$A229</f>
        <v>0</v>
      </c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S247" s="78"/>
      <c r="AT247" s="72"/>
      <c r="AU247" s="72"/>
      <c r="AV247" s="72"/>
      <c r="AW247" s="72"/>
      <c r="AX247" s="72"/>
      <c r="AY247" s="72"/>
      <c r="AZ247" s="72"/>
      <c r="BA247" s="72"/>
      <c r="BB247" s="79"/>
      <c r="BC247" s="79"/>
      <c r="BD247" s="72"/>
      <c r="BE247" s="72"/>
      <c r="BF247" s="72"/>
      <c r="BG247" s="72"/>
      <c r="BH247" s="72"/>
      <c r="BI247" s="72"/>
      <c r="BJ247" s="72"/>
      <c r="BK247" s="72"/>
      <c r="BL247" s="72"/>
      <c r="BM247" s="72"/>
      <c r="BN247" s="72"/>
      <c r="BO247" s="72"/>
      <c r="BP247" s="72"/>
      <c r="BQ247" s="72"/>
      <c r="BR247" s="72"/>
      <c r="BS247" s="72"/>
      <c r="CA247" s="72">
        <f t="shared" si="157"/>
        <v>0</v>
      </c>
    </row>
    <row r="248" spans="1:79">
      <c r="A248" s="148">
        <f t="shared" si="158"/>
        <v>0</v>
      </c>
      <c r="B248" s="72">
        <f t="shared" si="159"/>
        <v>20</v>
      </c>
      <c r="C248" s="144">
        <f t="shared" si="160"/>
        <v>0</v>
      </c>
      <c r="D248" s="76">
        <f t="shared" si="161"/>
        <v>0</v>
      </c>
      <c r="E248" s="80">
        <f t="shared" si="162"/>
        <v>0</v>
      </c>
      <c r="F248" s="80">
        <f t="shared" si="163"/>
        <v>0</v>
      </c>
      <c r="G248" s="80">
        <f t="shared" si="164"/>
        <v>0</v>
      </c>
      <c r="H248" s="80">
        <f t="shared" si="165"/>
        <v>0</v>
      </c>
      <c r="I248" s="76">
        <f t="shared" si="166"/>
        <v>0</v>
      </c>
      <c r="J248" s="80">
        <f t="shared" si="167"/>
        <v>0</v>
      </c>
      <c r="K248" s="80">
        <f t="shared" si="168"/>
        <v>0</v>
      </c>
      <c r="L248" s="80">
        <f t="shared" si="169"/>
        <v>0</v>
      </c>
      <c r="M248" s="80">
        <f t="shared" si="170"/>
        <v>0</v>
      </c>
      <c r="N248" s="80">
        <f t="shared" si="171"/>
        <v>0</v>
      </c>
      <c r="O248" s="80">
        <f t="shared" si="172"/>
        <v>0</v>
      </c>
      <c r="P248" s="80">
        <f t="shared" si="173"/>
        <v>0</v>
      </c>
      <c r="Q248" s="80">
        <f t="shared" si="174"/>
        <v>0</v>
      </c>
      <c r="R248" s="80">
        <f t="shared" si="175"/>
        <v>0</v>
      </c>
      <c r="S248" s="80">
        <f t="shared" si="176"/>
        <v>0</v>
      </c>
      <c r="T248" s="80">
        <f t="shared" si="177"/>
        <v>0</v>
      </c>
      <c r="U248" s="80">
        <f t="shared" ref="U248:U304" si="178">U$227*$A230</f>
        <v>0</v>
      </c>
      <c r="V248" s="80">
        <f>V$227*$A229</f>
        <v>0</v>
      </c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S248" s="78"/>
      <c r="AT248" s="72"/>
      <c r="AU248" s="72"/>
      <c r="AV248" s="72"/>
      <c r="AW248" s="72"/>
      <c r="AX248" s="72"/>
      <c r="AY248" s="72"/>
      <c r="AZ248" s="72"/>
      <c r="BA248" s="72"/>
      <c r="BB248" s="79"/>
      <c r="BC248" s="79"/>
      <c r="BD248" s="72"/>
      <c r="BE248" s="72"/>
      <c r="BF248" s="72"/>
      <c r="BG248" s="72"/>
      <c r="BH248" s="72"/>
      <c r="BI248" s="72"/>
      <c r="BJ248" s="72"/>
      <c r="BK248" s="72"/>
      <c r="BL248" s="72"/>
      <c r="BM248" s="72"/>
      <c r="BN248" s="72"/>
      <c r="BO248" s="72"/>
      <c r="BP248" s="72"/>
      <c r="BQ248" s="72"/>
      <c r="BR248" s="72"/>
      <c r="BS248" s="72"/>
      <c r="CA248" s="72">
        <f t="shared" si="157"/>
        <v>0</v>
      </c>
    </row>
    <row r="249" spans="1:79">
      <c r="A249" s="148">
        <f t="shared" si="158"/>
        <v>0</v>
      </c>
      <c r="B249" s="72">
        <f t="shared" si="159"/>
        <v>21</v>
      </c>
      <c r="C249" s="144">
        <f t="shared" si="160"/>
        <v>0</v>
      </c>
      <c r="D249" s="76">
        <f t="shared" si="161"/>
        <v>0</v>
      </c>
      <c r="E249" s="80">
        <f t="shared" si="162"/>
        <v>0</v>
      </c>
      <c r="F249" s="80">
        <f t="shared" si="163"/>
        <v>0</v>
      </c>
      <c r="G249" s="80">
        <f t="shared" si="164"/>
        <v>0</v>
      </c>
      <c r="H249" s="80">
        <f t="shared" si="165"/>
        <v>0</v>
      </c>
      <c r="I249" s="76">
        <f t="shared" si="166"/>
        <v>0</v>
      </c>
      <c r="J249" s="80">
        <f t="shared" si="167"/>
        <v>0</v>
      </c>
      <c r="K249" s="80">
        <f t="shared" si="168"/>
        <v>0</v>
      </c>
      <c r="L249" s="80">
        <f t="shared" si="169"/>
        <v>0</v>
      </c>
      <c r="M249" s="80">
        <f t="shared" si="170"/>
        <v>0</v>
      </c>
      <c r="N249" s="80">
        <f t="shared" si="171"/>
        <v>0</v>
      </c>
      <c r="O249" s="80">
        <f t="shared" si="172"/>
        <v>0</v>
      </c>
      <c r="P249" s="80">
        <f t="shared" si="173"/>
        <v>0</v>
      </c>
      <c r="Q249" s="80">
        <f t="shared" si="174"/>
        <v>0</v>
      </c>
      <c r="R249" s="80">
        <f t="shared" si="175"/>
        <v>0</v>
      </c>
      <c r="S249" s="80">
        <f t="shared" si="176"/>
        <v>0</v>
      </c>
      <c r="T249" s="80">
        <f t="shared" si="177"/>
        <v>0</v>
      </c>
      <c r="U249" s="80">
        <f t="shared" si="178"/>
        <v>0</v>
      </c>
      <c r="V249" s="80">
        <f t="shared" ref="V249:V304" si="179">V$227*$A230</f>
        <v>0</v>
      </c>
      <c r="W249" s="80">
        <f>W$227*$A229</f>
        <v>0</v>
      </c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S249" s="78"/>
      <c r="AT249" s="72"/>
      <c r="AU249" s="72"/>
      <c r="AV249" s="72"/>
      <c r="AW249" s="72"/>
      <c r="AX249" s="72"/>
      <c r="AY249" s="72"/>
      <c r="AZ249" s="72"/>
      <c r="BA249" s="72"/>
      <c r="BB249" s="79"/>
      <c r="BC249" s="79"/>
      <c r="BD249" s="72"/>
      <c r="BE249" s="72"/>
      <c r="BF249" s="72"/>
      <c r="BG249" s="72"/>
      <c r="BH249" s="72"/>
      <c r="BI249" s="72"/>
      <c r="BJ249" s="72"/>
      <c r="BK249" s="72"/>
      <c r="BL249" s="72"/>
      <c r="BM249" s="72"/>
      <c r="BN249" s="72"/>
      <c r="BO249" s="72"/>
      <c r="BP249" s="72"/>
      <c r="BQ249" s="72"/>
      <c r="BR249" s="72"/>
      <c r="BS249" s="72"/>
      <c r="CA249" s="72">
        <f t="shared" si="157"/>
        <v>0</v>
      </c>
    </row>
    <row r="250" spans="1:79">
      <c r="A250" s="148">
        <f t="shared" si="158"/>
        <v>0</v>
      </c>
      <c r="B250" s="72">
        <f t="shared" si="159"/>
        <v>22</v>
      </c>
      <c r="C250" s="144">
        <f t="shared" si="160"/>
        <v>0</v>
      </c>
      <c r="D250" s="76">
        <f t="shared" si="161"/>
        <v>0</v>
      </c>
      <c r="E250" s="80">
        <f t="shared" si="162"/>
        <v>0</v>
      </c>
      <c r="F250" s="80">
        <f t="shared" si="163"/>
        <v>0</v>
      </c>
      <c r="G250" s="80">
        <f t="shared" si="164"/>
        <v>0</v>
      </c>
      <c r="H250" s="80">
        <f t="shared" si="165"/>
        <v>0</v>
      </c>
      <c r="I250" s="76">
        <f t="shared" si="166"/>
        <v>0</v>
      </c>
      <c r="J250" s="80">
        <f t="shared" si="167"/>
        <v>0</v>
      </c>
      <c r="K250" s="80">
        <f t="shared" si="168"/>
        <v>0</v>
      </c>
      <c r="L250" s="80">
        <f t="shared" si="169"/>
        <v>0</v>
      </c>
      <c r="M250" s="80">
        <f t="shared" si="170"/>
        <v>0</v>
      </c>
      <c r="N250" s="80">
        <f t="shared" si="171"/>
        <v>0</v>
      </c>
      <c r="O250" s="80">
        <f t="shared" si="172"/>
        <v>0</v>
      </c>
      <c r="P250" s="80">
        <f t="shared" si="173"/>
        <v>0</v>
      </c>
      <c r="Q250" s="80">
        <f t="shared" si="174"/>
        <v>0</v>
      </c>
      <c r="R250" s="80">
        <f t="shared" si="175"/>
        <v>0</v>
      </c>
      <c r="S250" s="80">
        <f t="shared" si="176"/>
        <v>0</v>
      </c>
      <c r="T250" s="80">
        <f t="shared" si="177"/>
        <v>0</v>
      </c>
      <c r="U250" s="80">
        <f t="shared" si="178"/>
        <v>0</v>
      </c>
      <c r="V250" s="80">
        <f t="shared" si="179"/>
        <v>0</v>
      </c>
      <c r="W250" s="80">
        <f t="shared" ref="W250:W304" si="180">W$227*$A230</f>
        <v>0</v>
      </c>
      <c r="X250" s="80">
        <f>X$227*$A229</f>
        <v>0</v>
      </c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S250" s="78"/>
      <c r="AT250" s="72"/>
      <c r="AU250" s="72"/>
      <c r="AV250" s="72"/>
      <c r="AW250" s="72"/>
      <c r="AX250" s="72"/>
      <c r="AY250" s="72"/>
      <c r="AZ250" s="72"/>
      <c r="BA250" s="72"/>
      <c r="BB250" s="79"/>
      <c r="BC250" s="79"/>
      <c r="BD250" s="72"/>
      <c r="BE250" s="72"/>
      <c r="BF250" s="72"/>
      <c r="BG250" s="72"/>
      <c r="BH250" s="72"/>
      <c r="BI250" s="72"/>
      <c r="BJ250" s="72"/>
      <c r="BK250" s="72"/>
      <c r="BL250" s="72"/>
      <c r="BM250" s="72"/>
      <c r="BN250" s="72"/>
      <c r="BO250" s="72"/>
      <c r="BP250" s="72"/>
      <c r="BQ250" s="72"/>
      <c r="BR250" s="72"/>
      <c r="BS250" s="72"/>
      <c r="CA250" s="72">
        <f t="shared" si="157"/>
        <v>0</v>
      </c>
    </row>
    <row r="251" spans="1:79">
      <c r="A251" s="148">
        <f t="shared" si="158"/>
        <v>0</v>
      </c>
      <c r="B251" s="72">
        <f t="shared" si="159"/>
        <v>23</v>
      </c>
      <c r="C251" s="144">
        <f t="shared" si="160"/>
        <v>0</v>
      </c>
      <c r="D251" s="76">
        <f t="shared" si="161"/>
        <v>0</v>
      </c>
      <c r="E251" s="80">
        <f t="shared" si="162"/>
        <v>0</v>
      </c>
      <c r="F251" s="80">
        <f t="shared" si="163"/>
        <v>0</v>
      </c>
      <c r="G251" s="80">
        <f t="shared" si="164"/>
        <v>0</v>
      </c>
      <c r="H251" s="80">
        <f t="shared" si="165"/>
        <v>0</v>
      </c>
      <c r="I251" s="76">
        <f t="shared" si="166"/>
        <v>0</v>
      </c>
      <c r="J251" s="80">
        <f t="shared" si="167"/>
        <v>0</v>
      </c>
      <c r="K251" s="80">
        <f t="shared" si="168"/>
        <v>0</v>
      </c>
      <c r="L251" s="80">
        <f t="shared" si="169"/>
        <v>0</v>
      </c>
      <c r="M251" s="80">
        <f t="shared" si="170"/>
        <v>0</v>
      </c>
      <c r="N251" s="80">
        <f t="shared" si="171"/>
        <v>0</v>
      </c>
      <c r="O251" s="80">
        <f t="shared" si="172"/>
        <v>0</v>
      </c>
      <c r="P251" s="80">
        <f t="shared" si="173"/>
        <v>0</v>
      </c>
      <c r="Q251" s="80">
        <f t="shared" si="174"/>
        <v>0</v>
      </c>
      <c r="R251" s="80">
        <f t="shared" si="175"/>
        <v>0</v>
      </c>
      <c r="S251" s="80">
        <f t="shared" si="176"/>
        <v>0</v>
      </c>
      <c r="T251" s="80">
        <f t="shared" si="177"/>
        <v>0</v>
      </c>
      <c r="U251" s="80">
        <f t="shared" si="178"/>
        <v>0</v>
      </c>
      <c r="V251" s="80">
        <f t="shared" si="179"/>
        <v>0</v>
      </c>
      <c r="W251" s="80">
        <f t="shared" si="180"/>
        <v>0</v>
      </c>
      <c r="X251" s="80">
        <f t="shared" ref="X251:X304" si="181">X$227*$A230</f>
        <v>0</v>
      </c>
      <c r="Y251" s="80">
        <f>Y$227*$A229</f>
        <v>0</v>
      </c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S251" s="78"/>
      <c r="AT251" s="72"/>
      <c r="AU251" s="72"/>
      <c r="AV251" s="72"/>
      <c r="AW251" s="72"/>
      <c r="AX251" s="72"/>
      <c r="AY251" s="72"/>
      <c r="AZ251" s="72"/>
      <c r="BA251" s="72"/>
      <c r="BB251" s="79"/>
      <c r="BC251" s="79"/>
      <c r="BD251" s="72"/>
      <c r="BE251" s="72"/>
      <c r="BF251" s="72"/>
      <c r="BG251" s="72"/>
      <c r="BH251" s="72"/>
      <c r="BI251" s="72"/>
      <c r="BJ251" s="72"/>
      <c r="BK251" s="72"/>
      <c r="BL251" s="72"/>
      <c r="BM251" s="72"/>
      <c r="BN251" s="72"/>
      <c r="BO251" s="72"/>
      <c r="BP251" s="72"/>
      <c r="BQ251" s="72"/>
      <c r="BR251" s="72"/>
      <c r="BS251" s="72"/>
      <c r="CA251" s="72">
        <f t="shared" si="157"/>
        <v>0</v>
      </c>
    </row>
    <row r="252" spans="1:79">
      <c r="A252" s="148">
        <f t="shared" si="158"/>
        <v>0</v>
      </c>
      <c r="B252" s="72">
        <f t="shared" si="159"/>
        <v>24</v>
      </c>
      <c r="C252" s="144">
        <f t="shared" si="160"/>
        <v>0</v>
      </c>
      <c r="D252" s="76">
        <f t="shared" si="161"/>
        <v>0</v>
      </c>
      <c r="E252" s="80">
        <f t="shared" si="162"/>
        <v>0</v>
      </c>
      <c r="F252" s="80">
        <f t="shared" si="163"/>
        <v>0</v>
      </c>
      <c r="G252" s="80">
        <f t="shared" si="164"/>
        <v>0</v>
      </c>
      <c r="H252" s="80">
        <f t="shared" si="165"/>
        <v>0</v>
      </c>
      <c r="I252" s="76">
        <f t="shared" si="166"/>
        <v>0</v>
      </c>
      <c r="J252" s="80">
        <f t="shared" si="167"/>
        <v>0</v>
      </c>
      <c r="K252" s="80">
        <f t="shared" si="168"/>
        <v>0</v>
      </c>
      <c r="L252" s="80">
        <f t="shared" si="169"/>
        <v>0</v>
      </c>
      <c r="M252" s="80">
        <f t="shared" si="170"/>
        <v>0</v>
      </c>
      <c r="N252" s="80">
        <f t="shared" si="171"/>
        <v>0</v>
      </c>
      <c r="O252" s="80">
        <f t="shared" si="172"/>
        <v>0</v>
      </c>
      <c r="P252" s="80">
        <f t="shared" si="173"/>
        <v>0</v>
      </c>
      <c r="Q252" s="80">
        <f t="shared" si="174"/>
        <v>0</v>
      </c>
      <c r="R252" s="80">
        <f t="shared" si="175"/>
        <v>0</v>
      </c>
      <c r="S252" s="80">
        <f t="shared" si="176"/>
        <v>0</v>
      </c>
      <c r="T252" s="80">
        <f t="shared" si="177"/>
        <v>0</v>
      </c>
      <c r="U252" s="80">
        <f t="shared" si="178"/>
        <v>0</v>
      </c>
      <c r="V252" s="80">
        <f t="shared" si="179"/>
        <v>0</v>
      </c>
      <c r="W252" s="80">
        <f t="shared" si="180"/>
        <v>0</v>
      </c>
      <c r="X252" s="80">
        <f t="shared" si="181"/>
        <v>0</v>
      </c>
      <c r="Y252" s="80">
        <f t="shared" ref="Y252:Y304" si="182">Y$227*$A230</f>
        <v>0</v>
      </c>
      <c r="Z252" s="80">
        <f>Z$227*$A229</f>
        <v>0</v>
      </c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S252" s="78"/>
      <c r="AT252" s="72"/>
      <c r="AU252" s="72"/>
      <c r="AV252" s="72"/>
      <c r="AW252" s="72"/>
      <c r="AX252" s="72"/>
      <c r="AY252" s="72"/>
      <c r="AZ252" s="72"/>
      <c r="BA252" s="72"/>
      <c r="BB252" s="79"/>
      <c r="BC252" s="79"/>
      <c r="BD252" s="72"/>
      <c r="BE252" s="72"/>
      <c r="BF252" s="72"/>
      <c r="BG252" s="72"/>
      <c r="BH252" s="72"/>
      <c r="BI252" s="72"/>
      <c r="BJ252" s="72"/>
      <c r="BK252" s="72"/>
      <c r="BL252" s="72"/>
      <c r="BM252" s="72"/>
      <c r="BN252" s="72"/>
      <c r="BO252" s="72"/>
      <c r="BP252" s="72"/>
      <c r="BQ252" s="72"/>
      <c r="BR252" s="72"/>
      <c r="BS252" s="72"/>
      <c r="CA252" s="72">
        <f t="shared" si="157"/>
        <v>0</v>
      </c>
    </row>
    <row r="253" spans="1:79">
      <c r="A253" s="148">
        <f t="shared" si="158"/>
        <v>0</v>
      </c>
      <c r="B253" s="72">
        <f t="shared" si="159"/>
        <v>25</v>
      </c>
      <c r="C253" s="144">
        <f t="shared" si="160"/>
        <v>0</v>
      </c>
      <c r="D253" s="76">
        <f t="shared" si="161"/>
        <v>0</v>
      </c>
      <c r="E253" s="80">
        <f t="shared" si="162"/>
        <v>0</v>
      </c>
      <c r="F253" s="80">
        <f t="shared" si="163"/>
        <v>0</v>
      </c>
      <c r="G253" s="80">
        <f t="shared" si="164"/>
        <v>0</v>
      </c>
      <c r="H253" s="80">
        <f t="shared" si="165"/>
        <v>0</v>
      </c>
      <c r="I253" s="76">
        <f t="shared" si="166"/>
        <v>0</v>
      </c>
      <c r="J253" s="80">
        <f t="shared" si="167"/>
        <v>0</v>
      </c>
      <c r="K253" s="80">
        <f t="shared" si="168"/>
        <v>0</v>
      </c>
      <c r="L253" s="80">
        <f t="shared" si="169"/>
        <v>0</v>
      </c>
      <c r="M253" s="80">
        <f t="shared" si="170"/>
        <v>0</v>
      </c>
      <c r="N253" s="80">
        <f t="shared" si="171"/>
        <v>0</v>
      </c>
      <c r="O253" s="80">
        <f t="shared" si="172"/>
        <v>0</v>
      </c>
      <c r="P253" s="80">
        <f t="shared" si="173"/>
        <v>0</v>
      </c>
      <c r="Q253" s="80">
        <f t="shared" si="174"/>
        <v>0</v>
      </c>
      <c r="R253" s="80">
        <f t="shared" si="175"/>
        <v>0</v>
      </c>
      <c r="S253" s="80">
        <f t="shared" si="176"/>
        <v>0</v>
      </c>
      <c r="T253" s="80">
        <f t="shared" si="177"/>
        <v>0</v>
      </c>
      <c r="U253" s="80">
        <f t="shared" si="178"/>
        <v>0</v>
      </c>
      <c r="V253" s="80">
        <f t="shared" si="179"/>
        <v>0</v>
      </c>
      <c r="W253" s="80">
        <f t="shared" si="180"/>
        <v>0</v>
      </c>
      <c r="X253" s="80">
        <f t="shared" si="181"/>
        <v>0</v>
      </c>
      <c r="Y253" s="80">
        <f t="shared" si="182"/>
        <v>0</v>
      </c>
      <c r="Z253" s="80">
        <f t="shared" ref="Z253:Z304" si="183">Z$227*$A230</f>
        <v>0</v>
      </c>
      <c r="AA253" s="80">
        <f>AA$227*$A229</f>
        <v>0</v>
      </c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S253" s="78"/>
      <c r="AT253" s="72"/>
      <c r="AU253" s="72"/>
      <c r="AV253" s="72"/>
      <c r="AW253" s="72"/>
      <c r="AX253" s="72"/>
      <c r="AY253" s="72"/>
      <c r="AZ253" s="72"/>
      <c r="BA253" s="72"/>
      <c r="BB253" s="79"/>
      <c r="BC253" s="79"/>
      <c r="BD253" s="72"/>
      <c r="BE253" s="72"/>
      <c r="BF253" s="72"/>
      <c r="BG253" s="72"/>
      <c r="BH253" s="72"/>
      <c r="BI253" s="72"/>
      <c r="BJ253" s="72"/>
      <c r="BK253" s="72"/>
      <c r="BL253" s="72"/>
      <c r="BM253" s="72"/>
      <c r="BN253" s="72"/>
      <c r="BO253" s="72"/>
      <c r="BP253" s="72"/>
      <c r="BQ253" s="72"/>
      <c r="BR253" s="72"/>
      <c r="BS253" s="72"/>
      <c r="CA253" s="72">
        <f t="shared" si="157"/>
        <v>0</v>
      </c>
    </row>
    <row r="254" spans="1:79">
      <c r="A254" s="148">
        <f t="shared" si="158"/>
        <v>0</v>
      </c>
      <c r="B254" s="72">
        <f t="shared" si="159"/>
        <v>26</v>
      </c>
      <c r="C254" s="144">
        <f t="shared" si="160"/>
        <v>0</v>
      </c>
      <c r="D254" s="76">
        <f t="shared" si="161"/>
        <v>0</v>
      </c>
      <c r="E254" s="80">
        <f t="shared" si="162"/>
        <v>0</v>
      </c>
      <c r="F254" s="80">
        <f t="shared" si="163"/>
        <v>0</v>
      </c>
      <c r="G254" s="80">
        <f t="shared" si="164"/>
        <v>0</v>
      </c>
      <c r="H254" s="80">
        <f t="shared" si="165"/>
        <v>0</v>
      </c>
      <c r="I254" s="76">
        <f t="shared" si="166"/>
        <v>0</v>
      </c>
      <c r="J254" s="80">
        <f t="shared" si="167"/>
        <v>0</v>
      </c>
      <c r="K254" s="80">
        <f t="shared" si="168"/>
        <v>0</v>
      </c>
      <c r="L254" s="80">
        <f t="shared" si="169"/>
        <v>0</v>
      </c>
      <c r="M254" s="80">
        <f t="shared" si="170"/>
        <v>0</v>
      </c>
      <c r="N254" s="80">
        <f t="shared" si="171"/>
        <v>0</v>
      </c>
      <c r="O254" s="80">
        <f t="shared" si="172"/>
        <v>0</v>
      </c>
      <c r="P254" s="80">
        <f t="shared" si="173"/>
        <v>0</v>
      </c>
      <c r="Q254" s="80">
        <f t="shared" si="174"/>
        <v>0</v>
      </c>
      <c r="R254" s="80">
        <f t="shared" si="175"/>
        <v>0</v>
      </c>
      <c r="S254" s="80">
        <f t="shared" si="176"/>
        <v>0</v>
      </c>
      <c r="T254" s="80">
        <f t="shared" si="177"/>
        <v>0</v>
      </c>
      <c r="U254" s="80">
        <f t="shared" si="178"/>
        <v>0</v>
      </c>
      <c r="V254" s="80">
        <f t="shared" si="179"/>
        <v>0</v>
      </c>
      <c r="W254" s="80">
        <f t="shared" si="180"/>
        <v>0</v>
      </c>
      <c r="X254" s="80">
        <f t="shared" si="181"/>
        <v>0</v>
      </c>
      <c r="Y254" s="80">
        <f t="shared" si="182"/>
        <v>0</v>
      </c>
      <c r="Z254" s="80">
        <f t="shared" si="183"/>
        <v>0</v>
      </c>
      <c r="AA254" s="80">
        <f t="shared" ref="AA254:AA304" si="184">AA$227*$A230</f>
        <v>0</v>
      </c>
      <c r="AB254" s="80">
        <f>AB$227*$A229</f>
        <v>0</v>
      </c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  <c r="AO254" s="80"/>
      <c r="AP254" s="80"/>
      <c r="AQ254" s="80"/>
      <c r="AS254" s="78"/>
      <c r="AT254" s="72"/>
      <c r="AU254" s="72"/>
      <c r="AV254" s="72"/>
      <c r="AW254" s="72"/>
      <c r="AX254" s="72"/>
      <c r="AY254" s="72"/>
      <c r="AZ254" s="72"/>
      <c r="BA254" s="72"/>
      <c r="BB254" s="79"/>
      <c r="BC254" s="79"/>
      <c r="BD254" s="72"/>
      <c r="BE254" s="72"/>
      <c r="BF254" s="72"/>
      <c r="BG254" s="72"/>
      <c r="BH254" s="72"/>
      <c r="BI254" s="72"/>
      <c r="BJ254" s="72"/>
      <c r="BK254" s="72"/>
      <c r="BL254" s="72"/>
      <c r="BM254" s="72"/>
      <c r="BN254" s="72"/>
      <c r="BO254" s="72"/>
      <c r="BP254" s="72"/>
      <c r="BQ254" s="72"/>
      <c r="BR254" s="72"/>
      <c r="BS254" s="72"/>
      <c r="CA254" s="72">
        <f t="shared" si="157"/>
        <v>0</v>
      </c>
    </row>
    <row r="255" spans="1:79">
      <c r="A255" s="148">
        <f t="shared" si="158"/>
        <v>0</v>
      </c>
      <c r="B255" s="72">
        <f t="shared" si="159"/>
        <v>27</v>
      </c>
      <c r="C255" s="144">
        <f t="shared" si="160"/>
        <v>0</v>
      </c>
      <c r="D255" s="76">
        <f t="shared" si="161"/>
        <v>0</v>
      </c>
      <c r="E255" s="80">
        <f t="shared" si="162"/>
        <v>0</v>
      </c>
      <c r="F255" s="80">
        <f t="shared" si="163"/>
        <v>0</v>
      </c>
      <c r="G255" s="80">
        <f t="shared" si="164"/>
        <v>0</v>
      </c>
      <c r="H255" s="80">
        <f t="shared" si="165"/>
        <v>0</v>
      </c>
      <c r="I255" s="76">
        <f t="shared" si="166"/>
        <v>0</v>
      </c>
      <c r="J255" s="80">
        <f t="shared" si="167"/>
        <v>0</v>
      </c>
      <c r="K255" s="80">
        <f t="shared" si="168"/>
        <v>0</v>
      </c>
      <c r="L255" s="80">
        <f t="shared" si="169"/>
        <v>0</v>
      </c>
      <c r="M255" s="80">
        <f t="shared" si="170"/>
        <v>0</v>
      </c>
      <c r="N255" s="80">
        <f t="shared" si="171"/>
        <v>0</v>
      </c>
      <c r="O255" s="80">
        <f t="shared" si="172"/>
        <v>0</v>
      </c>
      <c r="P255" s="80">
        <f t="shared" si="173"/>
        <v>0</v>
      </c>
      <c r="Q255" s="80">
        <f t="shared" si="174"/>
        <v>0</v>
      </c>
      <c r="R255" s="80">
        <f t="shared" si="175"/>
        <v>0</v>
      </c>
      <c r="S255" s="80">
        <f t="shared" si="176"/>
        <v>0</v>
      </c>
      <c r="T255" s="80">
        <f t="shared" si="177"/>
        <v>0</v>
      </c>
      <c r="U255" s="80">
        <f t="shared" si="178"/>
        <v>0</v>
      </c>
      <c r="V255" s="80">
        <f t="shared" si="179"/>
        <v>0</v>
      </c>
      <c r="W255" s="80">
        <f t="shared" si="180"/>
        <v>0</v>
      </c>
      <c r="X255" s="80">
        <f t="shared" si="181"/>
        <v>0</v>
      </c>
      <c r="Y255" s="80">
        <f t="shared" si="182"/>
        <v>0</v>
      </c>
      <c r="Z255" s="80">
        <f t="shared" si="183"/>
        <v>0</v>
      </c>
      <c r="AA255" s="80">
        <f t="shared" si="184"/>
        <v>0</v>
      </c>
      <c r="AB255" s="80">
        <f t="shared" ref="AB255:AB304" si="185">AB$227*$A230</f>
        <v>0</v>
      </c>
      <c r="AC255" s="80">
        <f>AC$227*$A229</f>
        <v>0</v>
      </c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S255" s="78"/>
      <c r="AT255" s="72"/>
      <c r="AU255" s="72"/>
      <c r="AV255" s="72"/>
      <c r="AW255" s="72"/>
      <c r="AX255" s="72"/>
      <c r="AY255" s="72"/>
      <c r="AZ255" s="72"/>
      <c r="BA255" s="72"/>
      <c r="BB255" s="79"/>
      <c r="BC255" s="79"/>
      <c r="BD255" s="72"/>
      <c r="BE255" s="72"/>
      <c r="BF255" s="72"/>
      <c r="BG255" s="72"/>
      <c r="BH255" s="72"/>
      <c r="BI255" s="72"/>
      <c r="BJ255" s="72"/>
      <c r="BK255" s="72"/>
      <c r="BL255" s="72"/>
      <c r="BM255" s="72"/>
      <c r="BN255" s="72"/>
      <c r="BO255" s="72"/>
      <c r="BP255" s="72"/>
      <c r="BQ255" s="72"/>
      <c r="BR255" s="72"/>
      <c r="BS255" s="72"/>
      <c r="CA255" s="72">
        <f t="shared" si="157"/>
        <v>0</v>
      </c>
    </row>
    <row r="256" spans="1:79">
      <c r="A256" s="148">
        <f t="shared" si="158"/>
        <v>0</v>
      </c>
      <c r="B256" s="72">
        <f t="shared" si="159"/>
        <v>28</v>
      </c>
      <c r="C256" s="144">
        <f t="shared" si="160"/>
        <v>0</v>
      </c>
      <c r="D256" s="76">
        <f t="shared" si="161"/>
        <v>0</v>
      </c>
      <c r="E256" s="80">
        <f t="shared" si="162"/>
        <v>0</v>
      </c>
      <c r="F256" s="80">
        <f t="shared" si="163"/>
        <v>0</v>
      </c>
      <c r="G256" s="80">
        <f t="shared" si="164"/>
        <v>0</v>
      </c>
      <c r="H256" s="80">
        <f t="shared" si="165"/>
        <v>0</v>
      </c>
      <c r="I256" s="76">
        <f t="shared" si="166"/>
        <v>0</v>
      </c>
      <c r="J256" s="80">
        <f t="shared" si="167"/>
        <v>0</v>
      </c>
      <c r="K256" s="80">
        <f t="shared" si="168"/>
        <v>0</v>
      </c>
      <c r="L256" s="80">
        <f t="shared" si="169"/>
        <v>0</v>
      </c>
      <c r="M256" s="80">
        <f t="shared" si="170"/>
        <v>0</v>
      </c>
      <c r="N256" s="80">
        <f t="shared" si="171"/>
        <v>0</v>
      </c>
      <c r="O256" s="80">
        <f t="shared" si="172"/>
        <v>0</v>
      </c>
      <c r="P256" s="80">
        <f t="shared" si="173"/>
        <v>0</v>
      </c>
      <c r="Q256" s="80">
        <f t="shared" si="174"/>
        <v>0</v>
      </c>
      <c r="R256" s="80">
        <f t="shared" si="175"/>
        <v>0</v>
      </c>
      <c r="S256" s="80">
        <f t="shared" si="176"/>
        <v>0</v>
      </c>
      <c r="T256" s="80">
        <f t="shared" si="177"/>
        <v>0</v>
      </c>
      <c r="U256" s="80">
        <f t="shared" si="178"/>
        <v>0</v>
      </c>
      <c r="V256" s="80">
        <f t="shared" si="179"/>
        <v>0</v>
      </c>
      <c r="W256" s="80">
        <f t="shared" si="180"/>
        <v>0</v>
      </c>
      <c r="X256" s="80">
        <f t="shared" si="181"/>
        <v>0</v>
      </c>
      <c r="Y256" s="80">
        <f t="shared" si="182"/>
        <v>0</v>
      </c>
      <c r="Z256" s="80">
        <f t="shared" si="183"/>
        <v>0</v>
      </c>
      <c r="AA256" s="80">
        <f t="shared" si="184"/>
        <v>0</v>
      </c>
      <c r="AB256" s="80">
        <f t="shared" si="185"/>
        <v>0</v>
      </c>
      <c r="AC256" s="80">
        <f t="shared" ref="AC256:AC304" si="186">AC$227*$A230</f>
        <v>0</v>
      </c>
      <c r="AD256" s="80">
        <f>AD$227*$A229</f>
        <v>0</v>
      </c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S256" s="78"/>
      <c r="AT256" s="72"/>
      <c r="AU256" s="72"/>
      <c r="AV256" s="72"/>
      <c r="AW256" s="72"/>
      <c r="AX256" s="72"/>
      <c r="AY256" s="72"/>
      <c r="AZ256" s="72"/>
      <c r="BA256" s="72"/>
      <c r="BB256" s="79"/>
      <c r="BC256" s="79"/>
      <c r="BD256" s="72"/>
      <c r="BE256" s="72"/>
      <c r="BF256" s="72"/>
      <c r="BG256" s="72"/>
      <c r="BH256" s="72"/>
      <c r="BI256" s="72"/>
      <c r="BJ256" s="72"/>
      <c r="BK256" s="72"/>
      <c r="BL256" s="72"/>
      <c r="BM256" s="72"/>
      <c r="BN256" s="72"/>
      <c r="BO256" s="72"/>
      <c r="BP256" s="72"/>
      <c r="BQ256" s="72"/>
      <c r="BR256" s="72"/>
      <c r="BS256" s="72"/>
      <c r="CA256" s="72">
        <f t="shared" si="157"/>
        <v>0</v>
      </c>
    </row>
    <row r="257" spans="1:79">
      <c r="A257" s="148">
        <f t="shared" si="158"/>
        <v>0</v>
      </c>
      <c r="B257" s="72">
        <f t="shared" si="159"/>
        <v>29</v>
      </c>
      <c r="C257" s="144">
        <f t="shared" si="160"/>
        <v>0</v>
      </c>
      <c r="D257" s="76">
        <f t="shared" si="161"/>
        <v>0</v>
      </c>
      <c r="E257" s="80">
        <f t="shared" si="162"/>
        <v>0</v>
      </c>
      <c r="F257" s="80">
        <f t="shared" si="163"/>
        <v>0</v>
      </c>
      <c r="G257" s="80">
        <f t="shared" si="164"/>
        <v>0</v>
      </c>
      <c r="H257" s="80">
        <f t="shared" si="165"/>
        <v>0</v>
      </c>
      <c r="I257" s="76">
        <f t="shared" si="166"/>
        <v>0</v>
      </c>
      <c r="J257" s="80">
        <f t="shared" si="167"/>
        <v>0</v>
      </c>
      <c r="K257" s="80">
        <f t="shared" si="168"/>
        <v>0</v>
      </c>
      <c r="L257" s="80">
        <f t="shared" si="169"/>
        <v>0</v>
      </c>
      <c r="M257" s="80">
        <f t="shared" si="170"/>
        <v>0</v>
      </c>
      <c r="N257" s="80">
        <f t="shared" si="171"/>
        <v>0</v>
      </c>
      <c r="O257" s="80">
        <f t="shared" si="172"/>
        <v>0</v>
      </c>
      <c r="P257" s="80">
        <f t="shared" si="173"/>
        <v>0</v>
      </c>
      <c r="Q257" s="80">
        <f t="shared" si="174"/>
        <v>0</v>
      </c>
      <c r="R257" s="80">
        <f t="shared" si="175"/>
        <v>0</v>
      </c>
      <c r="S257" s="80">
        <f t="shared" si="176"/>
        <v>0</v>
      </c>
      <c r="T257" s="80">
        <f t="shared" si="177"/>
        <v>0</v>
      </c>
      <c r="U257" s="80">
        <f t="shared" si="178"/>
        <v>0</v>
      </c>
      <c r="V257" s="80">
        <f t="shared" si="179"/>
        <v>0</v>
      </c>
      <c r="W257" s="80">
        <f t="shared" si="180"/>
        <v>0</v>
      </c>
      <c r="X257" s="80">
        <f t="shared" si="181"/>
        <v>0</v>
      </c>
      <c r="Y257" s="80">
        <f t="shared" si="182"/>
        <v>0</v>
      </c>
      <c r="Z257" s="80">
        <f t="shared" si="183"/>
        <v>0</v>
      </c>
      <c r="AA257" s="80">
        <f t="shared" si="184"/>
        <v>0</v>
      </c>
      <c r="AB257" s="80">
        <f t="shared" si="185"/>
        <v>0</v>
      </c>
      <c r="AC257" s="80">
        <f t="shared" si="186"/>
        <v>0</v>
      </c>
      <c r="AD257" s="80">
        <f t="shared" ref="AD257:AD304" si="187">AD$227*$A230</f>
        <v>0</v>
      </c>
      <c r="AE257" s="80">
        <f>AE$227*$A229</f>
        <v>0</v>
      </c>
      <c r="AF257" s="80"/>
      <c r="AG257" s="80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S257" s="78"/>
      <c r="AT257" s="72"/>
      <c r="AU257" s="72"/>
      <c r="AV257" s="72"/>
      <c r="AW257" s="72"/>
      <c r="AX257" s="72"/>
      <c r="AY257" s="72"/>
      <c r="AZ257" s="72"/>
      <c r="BA257" s="72"/>
      <c r="BB257" s="79"/>
      <c r="BC257" s="79"/>
      <c r="BD257" s="72"/>
      <c r="BE257" s="72"/>
      <c r="BF257" s="72"/>
      <c r="BG257" s="72"/>
      <c r="BH257" s="72"/>
      <c r="BI257" s="72"/>
      <c r="BJ257" s="72"/>
      <c r="BK257" s="72"/>
      <c r="BL257" s="72"/>
      <c r="BM257" s="72"/>
      <c r="BN257" s="72"/>
      <c r="BO257" s="72"/>
      <c r="BP257" s="72"/>
      <c r="BQ257" s="72"/>
      <c r="BR257" s="72"/>
      <c r="BS257" s="72"/>
      <c r="CA257" s="72">
        <f t="shared" si="157"/>
        <v>0</v>
      </c>
    </row>
    <row r="258" spans="1:79">
      <c r="A258" s="148">
        <f t="shared" si="158"/>
        <v>0</v>
      </c>
      <c r="B258" s="72">
        <f t="shared" si="159"/>
        <v>30</v>
      </c>
      <c r="C258" s="144">
        <f t="shared" si="160"/>
        <v>0</v>
      </c>
      <c r="D258" s="76">
        <f t="shared" si="161"/>
        <v>0</v>
      </c>
      <c r="E258" s="80">
        <f t="shared" si="162"/>
        <v>0</v>
      </c>
      <c r="F258" s="80">
        <f t="shared" si="163"/>
        <v>0</v>
      </c>
      <c r="G258" s="80">
        <f t="shared" si="164"/>
        <v>0</v>
      </c>
      <c r="H258" s="80">
        <f t="shared" si="165"/>
        <v>0</v>
      </c>
      <c r="I258" s="76">
        <f t="shared" si="166"/>
        <v>0</v>
      </c>
      <c r="J258" s="80">
        <f t="shared" si="167"/>
        <v>0</v>
      </c>
      <c r="K258" s="80">
        <f t="shared" si="168"/>
        <v>0</v>
      </c>
      <c r="L258" s="80">
        <f t="shared" si="169"/>
        <v>0</v>
      </c>
      <c r="M258" s="80">
        <f t="shared" si="170"/>
        <v>0</v>
      </c>
      <c r="N258" s="80">
        <f t="shared" si="171"/>
        <v>0</v>
      </c>
      <c r="O258" s="80">
        <f t="shared" si="172"/>
        <v>0</v>
      </c>
      <c r="P258" s="80">
        <f t="shared" si="173"/>
        <v>0</v>
      </c>
      <c r="Q258" s="80">
        <f t="shared" si="174"/>
        <v>0</v>
      </c>
      <c r="R258" s="80">
        <f t="shared" si="175"/>
        <v>0</v>
      </c>
      <c r="S258" s="80">
        <f t="shared" si="176"/>
        <v>0</v>
      </c>
      <c r="T258" s="80">
        <f t="shared" si="177"/>
        <v>0</v>
      </c>
      <c r="U258" s="80">
        <f t="shared" si="178"/>
        <v>0</v>
      </c>
      <c r="V258" s="80">
        <f t="shared" si="179"/>
        <v>0</v>
      </c>
      <c r="W258" s="80">
        <f t="shared" si="180"/>
        <v>0</v>
      </c>
      <c r="X258" s="80">
        <f t="shared" si="181"/>
        <v>0</v>
      </c>
      <c r="Y258" s="80">
        <f t="shared" si="182"/>
        <v>0</v>
      </c>
      <c r="Z258" s="80">
        <f t="shared" si="183"/>
        <v>0</v>
      </c>
      <c r="AA258" s="80">
        <f t="shared" si="184"/>
        <v>0</v>
      </c>
      <c r="AB258" s="80">
        <f t="shared" si="185"/>
        <v>0</v>
      </c>
      <c r="AC258" s="80">
        <f t="shared" si="186"/>
        <v>0</v>
      </c>
      <c r="AD258" s="80">
        <f t="shared" si="187"/>
        <v>0</v>
      </c>
      <c r="AE258" s="80">
        <f t="shared" ref="AE258:AE304" si="188">AE$227*$A230</f>
        <v>0</v>
      </c>
      <c r="AF258" s="80">
        <f>AF$227*$A229</f>
        <v>0</v>
      </c>
      <c r="AG258" s="80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S258" s="78"/>
      <c r="AT258" s="72"/>
      <c r="AU258" s="72"/>
      <c r="AV258" s="72"/>
      <c r="AW258" s="72"/>
      <c r="AX258" s="72"/>
      <c r="AY258" s="72"/>
      <c r="AZ258" s="72"/>
      <c r="BA258" s="72"/>
      <c r="BB258" s="79"/>
      <c r="BC258" s="79"/>
      <c r="BD258" s="72"/>
      <c r="BE258" s="72"/>
      <c r="BF258" s="72"/>
      <c r="BG258" s="72"/>
      <c r="BH258" s="72"/>
      <c r="BI258" s="72"/>
      <c r="BJ258" s="72"/>
      <c r="BK258" s="72"/>
      <c r="BL258" s="72"/>
      <c r="BM258" s="72"/>
      <c r="BN258" s="72"/>
      <c r="BO258" s="72"/>
      <c r="BP258" s="72"/>
      <c r="BQ258" s="72"/>
      <c r="BR258" s="72"/>
      <c r="BS258" s="72"/>
      <c r="CA258" s="72">
        <f t="shared" si="157"/>
        <v>0</v>
      </c>
    </row>
    <row r="259" spans="1:79">
      <c r="A259" s="148">
        <f t="shared" si="158"/>
        <v>0</v>
      </c>
      <c r="B259" s="72">
        <f t="shared" si="159"/>
        <v>31</v>
      </c>
      <c r="C259" s="144">
        <f t="shared" si="160"/>
        <v>0</v>
      </c>
      <c r="D259" s="76">
        <f t="shared" si="161"/>
        <v>0</v>
      </c>
      <c r="E259" s="80">
        <f t="shared" si="162"/>
        <v>0</v>
      </c>
      <c r="F259" s="80">
        <f t="shared" si="163"/>
        <v>0</v>
      </c>
      <c r="G259" s="80">
        <f t="shared" si="164"/>
        <v>0</v>
      </c>
      <c r="H259" s="80">
        <f t="shared" si="165"/>
        <v>0</v>
      </c>
      <c r="I259" s="76">
        <f t="shared" si="166"/>
        <v>0</v>
      </c>
      <c r="J259" s="80">
        <f t="shared" si="167"/>
        <v>0</v>
      </c>
      <c r="K259" s="80">
        <f t="shared" si="168"/>
        <v>0</v>
      </c>
      <c r="L259" s="80">
        <f t="shared" si="169"/>
        <v>0</v>
      </c>
      <c r="M259" s="80">
        <f t="shared" si="170"/>
        <v>0</v>
      </c>
      <c r="N259" s="80">
        <f t="shared" si="171"/>
        <v>0</v>
      </c>
      <c r="O259" s="80">
        <f t="shared" si="172"/>
        <v>0</v>
      </c>
      <c r="P259" s="80">
        <f t="shared" si="173"/>
        <v>0</v>
      </c>
      <c r="Q259" s="80">
        <f t="shared" si="174"/>
        <v>0</v>
      </c>
      <c r="R259" s="80">
        <f t="shared" si="175"/>
        <v>0</v>
      </c>
      <c r="S259" s="80">
        <f t="shared" si="176"/>
        <v>0</v>
      </c>
      <c r="T259" s="80">
        <f t="shared" si="177"/>
        <v>0</v>
      </c>
      <c r="U259" s="80">
        <f t="shared" si="178"/>
        <v>0</v>
      </c>
      <c r="V259" s="80">
        <f t="shared" si="179"/>
        <v>0</v>
      </c>
      <c r="W259" s="80">
        <f t="shared" si="180"/>
        <v>0</v>
      </c>
      <c r="X259" s="80">
        <f t="shared" si="181"/>
        <v>0</v>
      </c>
      <c r="Y259" s="80">
        <f t="shared" si="182"/>
        <v>0</v>
      </c>
      <c r="Z259" s="80">
        <f t="shared" si="183"/>
        <v>0</v>
      </c>
      <c r="AA259" s="80">
        <f t="shared" si="184"/>
        <v>0</v>
      </c>
      <c r="AB259" s="80">
        <f t="shared" si="185"/>
        <v>0</v>
      </c>
      <c r="AC259" s="80">
        <f t="shared" si="186"/>
        <v>0</v>
      </c>
      <c r="AD259" s="80">
        <f t="shared" si="187"/>
        <v>0</v>
      </c>
      <c r="AE259" s="80">
        <f t="shared" si="188"/>
        <v>0</v>
      </c>
      <c r="AF259" s="80">
        <f t="shared" ref="AF259:AF304" si="189">AF$227*$A230</f>
        <v>0</v>
      </c>
      <c r="AG259" s="80">
        <f>AG$227*$A229</f>
        <v>0</v>
      </c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S259" s="78"/>
      <c r="AT259" s="72"/>
      <c r="AU259" s="72"/>
      <c r="AV259" s="72"/>
      <c r="AW259" s="72"/>
      <c r="AX259" s="72"/>
      <c r="AY259" s="72"/>
      <c r="AZ259" s="72"/>
      <c r="BA259" s="72"/>
      <c r="BB259" s="79"/>
      <c r="BC259" s="79"/>
      <c r="BD259" s="72"/>
      <c r="BE259" s="72"/>
      <c r="BF259" s="72"/>
      <c r="BG259" s="72"/>
      <c r="BH259" s="72"/>
      <c r="BI259" s="72"/>
      <c r="BJ259" s="72"/>
      <c r="BK259" s="72"/>
      <c r="BL259" s="72"/>
      <c r="BM259" s="72"/>
      <c r="BN259" s="72"/>
      <c r="BO259" s="72"/>
      <c r="BP259" s="72"/>
      <c r="BQ259" s="72"/>
      <c r="BR259" s="72"/>
      <c r="BS259" s="72"/>
      <c r="CA259" s="72">
        <f t="shared" si="157"/>
        <v>0</v>
      </c>
    </row>
    <row r="260" spans="1:79">
      <c r="A260" s="148">
        <f t="shared" si="158"/>
        <v>0</v>
      </c>
      <c r="B260" s="72">
        <f t="shared" si="159"/>
        <v>32</v>
      </c>
      <c r="C260" s="144">
        <f t="shared" si="160"/>
        <v>0</v>
      </c>
      <c r="D260" s="76">
        <f t="shared" si="161"/>
        <v>0</v>
      </c>
      <c r="E260" s="80">
        <f t="shared" si="162"/>
        <v>0</v>
      </c>
      <c r="F260" s="80">
        <f t="shared" si="163"/>
        <v>0</v>
      </c>
      <c r="G260" s="80">
        <f t="shared" si="164"/>
        <v>0</v>
      </c>
      <c r="H260" s="80">
        <f t="shared" si="165"/>
        <v>0</v>
      </c>
      <c r="I260" s="76">
        <f t="shared" si="166"/>
        <v>0</v>
      </c>
      <c r="J260" s="80">
        <f t="shared" si="167"/>
        <v>0</v>
      </c>
      <c r="K260" s="80">
        <f t="shared" si="168"/>
        <v>0</v>
      </c>
      <c r="L260" s="80">
        <f t="shared" si="169"/>
        <v>0</v>
      </c>
      <c r="M260" s="80">
        <f t="shared" si="170"/>
        <v>0</v>
      </c>
      <c r="N260" s="80">
        <f t="shared" si="171"/>
        <v>0</v>
      </c>
      <c r="O260" s="80">
        <f t="shared" si="172"/>
        <v>0</v>
      </c>
      <c r="P260" s="80">
        <f t="shared" si="173"/>
        <v>0</v>
      </c>
      <c r="Q260" s="80">
        <f t="shared" si="174"/>
        <v>0</v>
      </c>
      <c r="R260" s="80">
        <f t="shared" si="175"/>
        <v>0</v>
      </c>
      <c r="S260" s="80">
        <f t="shared" si="176"/>
        <v>0</v>
      </c>
      <c r="T260" s="80">
        <f t="shared" si="177"/>
        <v>0</v>
      </c>
      <c r="U260" s="80">
        <f t="shared" si="178"/>
        <v>0</v>
      </c>
      <c r="V260" s="80">
        <f t="shared" si="179"/>
        <v>0</v>
      </c>
      <c r="W260" s="80">
        <f t="shared" si="180"/>
        <v>0</v>
      </c>
      <c r="X260" s="80">
        <f t="shared" si="181"/>
        <v>0</v>
      </c>
      <c r="Y260" s="80">
        <f t="shared" si="182"/>
        <v>0</v>
      </c>
      <c r="Z260" s="80">
        <f t="shared" si="183"/>
        <v>0</v>
      </c>
      <c r="AA260" s="80">
        <f t="shared" si="184"/>
        <v>0</v>
      </c>
      <c r="AB260" s="80">
        <f t="shared" si="185"/>
        <v>0</v>
      </c>
      <c r="AC260" s="80">
        <f t="shared" si="186"/>
        <v>0</v>
      </c>
      <c r="AD260" s="80">
        <f t="shared" si="187"/>
        <v>0</v>
      </c>
      <c r="AE260" s="80">
        <f t="shared" si="188"/>
        <v>0</v>
      </c>
      <c r="AF260" s="80">
        <f t="shared" si="189"/>
        <v>0</v>
      </c>
      <c r="AG260" s="80">
        <f t="shared" ref="AG260:AG304" si="190">AG$227*$A230</f>
        <v>0</v>
      </c>
      <c r="AH260" s="80">
        <f>AH$227*$A229</f>
        <v>0</v>
      </c>
      <c r="AI260" s="80"/>
      <c r="AJ260" s="80"/>
      <c r="AK260" s="80"/>
      <c r="AL260" s="80"/>
      <c r="AM260" s="80"/>
      <c r="AN260" s="80"/>
      <c r="AO260" s="80"/>
      <c r="AP260" s="80"/>
      <c r="AQ260" s="80"/>
      <c r="AS260" s="78"/>
      <c r="AT260" s="72"/>
      <c r="AU260" s="72"/>
      <c r="AV260" s="72"/>
      <c r="AW260" s="72"/>
      <c r="AX260" s="72"/>
      <c r="AY260" s="72"/>
      <c r="AZ260" s="72"/>
      <c r="BA260" s="72"/>
      <c r="BB260" s="79"/>
      <c r="BC260" s="79"/>
      <c r="BD260" s="72"/>
      <c r="BE260" s="72"/>
      <c r="BF260" s="72"/>
      <c r="BG260" s="72"/>
      <c r="BH260" s="72"/>
      <c r="BI260" s="72"/>
      <c r="BJ260" s="72"/>
      <c r="BK260" s="72"/>
      <c r="BL260" s="72"/>
      <c r="BM260" s="72"/>
      <c r="BN260" s="72"/>
      <c r="BO260" s="72"/>
      <c r="BP260" s="72"/>
      <c r="BQ260" s="72"/>
      <c r="BR260" s="72"/>
      <c r="BS260" s="72"/>
      <c r="CA260" s="72">
        <f t="shared" si="157"/>
        <v>0</v>
      </c>
    </row>
    <row r="261" spans="1:79">
      <c r="A261" s="148">
        <f t="shared" si="158"/>
        <v>0</v>
      </c>
      <c r="B261" s="72">
        <f t="shared" si="159"/>
        <v>33</v>
      </c>
      <c r="C261" s="144">
        <f t="shared" si="160"/>
        <v>0</v>
      </c>
      <c r="D261" s="76">
        <f t="shared" si="161"/>
        <v>0</v>
      </c>
      <c r="E261" s="80">
        <f t="shared" si="162"/>
        <v>0</v>
      </c>
      <c r="F261" s="80">
        <f t="shared" si="163"/>
        <v>0</v>
      </c>
      <c r="G261" s="80">
        <f t="shared" si="164"/>
        <v>0</v>
      </c>
      <c r="H261" s="80">
        <f t="shared" si="165"/>
        <v>0</v>
      </c>
      <c r="I261" s="76">
        <f t="shared" si="166"/>
        <v>0</v>
      </c>
      <c r="J261" s="80">
        <f t="shared" si="167"/>
        <v>0</v>
      </c>
      <c r="K261" s="80">
        <f t="shared" si="168"/>
        <v>0</v>
      </c>
      <c r="L261" s="80">
        <f t="shared" si="169"/>
        <v>0</v>
      </c>
      <c r="M261" s="80">
        <f t="shared" si="170"/>
        <v>0</v>
      </c>
      <c r="N261" s="80">
        <f t="shared" si="171"/>
        <v>0</v>
      </c>
      <c r="O261" s="80">
        <f t="shared" si="172"/>
        <v>0</v>
      </c>
      <c r="P261" s="80">
        <f t="shared" si="173"/>
        <v>0</v>
      </c>
      <c r="Q261" s="80">
        <f t="shared" si="174"/>
        <v>0</v>
      </c>
      <c r="R261" s="80">
        <f t="shared" si="175"/>
        <v>0</v>
      </c>
      <c r="S261" s="80">
        <f t="shared" si="176"/>
        <v>0</v>
      </c>
      <c r="T261" s="80">
        <f t="shared" si="177"/>
        <v>0</v>
      </c>
      <c r="U261" s="80">
        <f t="shared" si="178"/>
        <v>0</v>
      </c>
      <c r="V261" s="80">
        <f t="shared" si="179"/>
        <v>0</v>
      </c>
      <c r="W261" s="80">
        <f t="shared" si="180"/>
        <v>0</v>
      </c>
      <c r="X261" s="80">
        <f t="shared" si="181"/>
        <v>0</v>
      </c>
      <c r="Y261" s="80">
        <f t="shared" si="182"/>
        <v>0</v>
      </c>
      <c r="Z261" s="80">
        <f t="shared" si="183"/>
        <v>0</v>
      </c>
      <c r="AA261" s="80">
        <f t="shared" si="184"/>
        <v>0</v>
      </c>
      <c r="AB261" s="80">
        <f t="shared" si="185"/>
        <v>0</v>
      </c>
      <c r="AC261" s="80">
        <f t="shared" si="186"/>
        <v>0</v>
      </c>
      <c r="AD261" s="80">
        <f t="shared" si="187"/>
        <v>0</v>
      </c>
      <c r="AE261" s="80">
        <f t="shared" si="188"/>
        <v>0</v>
      </c>
      <c r="AF261" s="80">
        <f t="shared" si="189"/>
        <v>0</v>
      </c>
      <c r="AG261" s="80">
        <f t="shared" si="190"/>
        <v>0</v>
      </c>
      <c r="AH261" s="80">
        <f t="shared" ref="AH261:AH304" si="191">AH$227*$A230</f>
        <v>0</v>
      </c>
      <c r="AI261" s="80">
        <f>AI$227*$A229</f>
        <v>0</v>
      </c>
      <c r="AJ261" s="80"/>
      <c r="AK261" s="80"/>
      <c r="AL261" s="80"/>
      <c r="AM261" s="80"/>
      <c r="AN261" s="80"/>
      <c r="AO261" s="80"/>
      <c r="AP261" s="80"/>
      <c r="AQ261" s="80"/>
      <c r="AS261" s="78"/>
      <c r="AT261" s="72"/>
      <c r="AU261" s="72"/>
      <c r="AV261" s="72"/>
      <c r="AW261" s="72"/>
      <c r="AX261" s="72"/>
      <c r="AY261" s="72"/>
      <c r="AZ261" s="72"/>
      <c r="BA261" s="72"/>
      <c r="BB261" s="79"/>
      <c r="BC261" s="79"/>
      <c r="BD261" s="72"/>
      <c r="BE261" s="72"/>
      <c r="BF261" s="72"/>
      <c r="BG261" s="72"/>
      <c r="BH261" s="72"/>
      <c r="BI261" s="72"/>
      <c r="BJ261" s="72"/>
      <c r="BK261" s="72"/>
      <c r="BL261" s="72"/>
      <c r="BM261" s="72"/>
      <c r="BN261" s="72"/>
      <c r="BO261" s="72"/>
      <c r="BP261" s="72"/>
      <c r="BQ261" s="72"/>
      <c r="BR261" s="72"/>
      <c r="BS261" s="72"/>
      <c r="CA261" s="72">
        <f t="shared" si="157"/>
        <v>0</v>
      </c>
    </row>
    <row r="262" spans="1:79">
      <c r="A262" s="148">
        <f t="shared" si="158"/>
        <v>0</v>
      </c>
      <c r="B262" s="72">
        <f t="shared" si="159"/>
        <v>34</v>
      </c>
      <c r="C262" s="144">
        <f t="shared" si="160"/>
        <v>0</v>
      </c>
      <c r="D262" s="76">
        <f t="shared" si="161"/>
        <v>0</v>
      </c>
      <c r="E262" s="80">
        <f t="shared" si="162"/>
        <v>0</v>
      </c>
      <c r="F262" s="80">
        <f t="shared" si="163"/>
        <v>0</v>
      </c>
      <c r="G262" s="80">
        <f t="shared" si="164"/>
        <v>0</v>
      </c>
      <c r="H262" s="80">
        <f t="shared" si="165"/>
        <v>0</v>
      </c>
      <c r="I262" s="76">
        <f t="shared" si="166"/>
        <v>0</v>
      </c>
      <c r="J262" s="80">
        <f t="shared" si="167"/>
        <v>0</v>
      </c>
      <c r="K262" s="80">
        <f t="shared" si="168"/>
        <v>0</v>
      </c>
      <c r="L262" s="80">
        <f t="shared" si="169"/>
        <v>0</v>
      </c>
      <c r="M262" s="80">
        <f t="shared" si="170"/>
        <v>0</v>
      </c>
      <c r="N262" s="80">
        <f t="shared" si="171"/>
        <v>0</v>
      </c>
      <c r="O262" s="80">
        <f t="shared" si="172"/>
        <v>0</v>
      </c>
      <c r="P262" s="80">
        <f t="shared" si="173"/>
        <v>0</v>
      </c>
      <c r="Q262" s="80">
        <f t="shared" si="174"/>
        <v>0</v>
      </c>
      <c r="R262" s="80">
        <f t="shared" si="175"/>
        <v>0</v>
      </c>
      <c r="S262" s="80">
        <f t="shared" si="176"/>
        <v>0</v>
      </c>
      <c r="T262" s="80">
        <f t="shared" si="177"/>
        <v>0</v>
      </c>
      <c r="U262" s="80">
        <f t="shared" si="178"/>
        <v>0</v>
      </c>
      <c r="V262" s="80">
        <f t="shared" si="179"/>
        <v>0</v>
      </c>
      <c r="W262" s="80">
        <f t="shared" si="180"/>
        <v>0</v>
      </c>
      <c r="X262" s="80">
        <f t="shared" si="181"/>
        <v>0</v>
      </c>
      <c r="Y262" s="80">
        <f t="shared" si="182"/>
        <v>0</v>
      </c>
      <c r="Z262" s="80">
        <f t="shared" si="183"/>
        <v>0</v>
      </c>
      <c r="AA262" s="80">
        <f t="shared" si="184"/>
        <v>0</v>
      </c>
      <c r="AB262" s="80">
        <f t="shared" si="185"/>
        <v>0</v>
      </c>
      <c r="AC262" s="80">
        <f t="shared" si="186"/>
        <v>0</v>
      </c>
      <c r="AD262" s="80">
        <f t="shared" si="187"/>
        <v>0</v>
      </c>
      <c r="AE262" s="80">
        <f t="shared" si="188"/>
        <v>0</v>
      </c>
      <c r="AF262" s="80">
        <f t="shared" si="189"/>
        <v>0</v>
      </c>
      <c r="AG262" s="80">
        <f t="shared" si="190"/>
        <v>0</v>
      </c>
      <c r="AH262" s="80">
        <f t="shared" si="191"/>
        <v>0</v>
      </c>
      <c r="AI262" s="80">
        <f t="shared" ref="AI262:AI304" si="192">AI$227*$A230</f>
        <v>0</v>
      </c>
      <c r="AJ262" s="80">
        <f>AJ$227*$A229</f>
        <v>0</v>
      </c>
      <c r="AK262" s="80"/>
      <c r="AL262" s="80"/>
      <c r="AM262" s="80"/>
      <c r="AN262" s="80"/>
      <c r="AO262" s="80"/>
      <c r="AP262" s="80"/>
      <c r="AQ262" s="80"/>
      <c r="AS262" s="78"/>
      <c r="AT262" s="72"/>
      <c r="AU262" s="72"/>
      <c r="AV262" s="72"/>
      <c r="AW262" s="72"/>
      <c r="AX262" s="72"/>
      <c r="AY262" s="72"/>
      <c r="AZ262" s="72"/>
      <c r="BA262" s="72"/>
      <c r="BB262" s="79"/>
      <c r="BC262" s="79"/>
      <c r="BD262" s="72"/>
      <c r="BE262" s="72"/>
      <c r="BF262" s="72"/>
      <c r="BG262" s="72"/>
      <c r="BH262" s="72"/>
      <c r="BI262" s="72"/>
      <c r="BJ262" s="72"/>
      <c r="BK262" s="72"/>
      <c r="BL262" s="72"/>
      <c r="BM262" s="72"/>
      <c r="BN262" s="72"/>
      <c r="BO262" s="72"/>
      <c r="BP262" s="72"/>
      <c r="BQ262" s="72"/>
      <c r="BR262" s="72"/>
      <c r="BS262" s="72"/>
      <c r="CA262" s="72">
        <f t="shared" si="157"/>
        <v>0</v>
      </c>
    </row>
    <row r="263" spans="1:79">
      <c r="A263" s="148">
        <f t="shared" si="158"/>
        <v>0</v>
      </c>
      <c r="B263" s="72">
        <f t="shared" si="159"/>
        <v>35</v>
      </c>
      <c r="C263" s="144">
        <f t="shared" si="160"/>
        <v>0</v>
      </c>
      <c r="D263" s="76">
        <f t="shared" si="161"/>
        <v>0</v>
      </c>
      <c r="E263" s="80">
        <f t="shared" si="162"/>
        <v>0</v>
      </c>
      <c r="F263" s="80">
        <f t="shared" si="163"/>
        <v>0</v>
      </c>
      <c r="G263" s="80">
        <f t="shared" si="164"/>
        <v>0</v>
      </c>
      <c r="H263" s="80">
        <f t="shared" si="165"/>
        <v>0</v>
      </c>
      <c r="I263" s="76">
        <f t="shared" si="166"/>
        <v>0</v>
      </c>
      <c r="J263" s="80">
        <f t="shared" si="167"/>
        <v>0</v>
      </c>
      <c r="K263" s="80">
        <f t="shared" si="168"/>
        <v>0</v>
      </c>
      <c r="L263" s="80">
        <f t="shared" si="169"/>
        <v>0</v>
      </c>
      <c r="M263" s="80">
        <f t="shared" si="170"/>
        <v>0</v>
      </c>
      <c r="N263" s="80">
        <f t="shared" si="171"/>
        <v>0</v>
      </c>
      <c r="O263" s="80">
        <f t="shared" si="172"/>
        <v>0</v>
      </c>
      <c r="P263" s="80">
        <f t="shared" si="173"/>
        <v>0</v>
      </c>
      <c r="Q263" s="80">
        <f t="shared" si="174"/>
        <v>0</v>
      </c>
      <c r="R263" s="80">
        <f t="shared" si="175"/>
        <v>0</v>
      </c>
      <c r="S263" s="80">
        <f t="shared" si="176"/>
        <v>0</v>
      </c>
      <c r="T263" s="80">
        <f t="shared" si="177"/>
        <v>0</v>
      </c>
      <c r="U263" s="80">
        <f t="shared" si="178"/>
        <v>0</v>
      </c>
      <c r="V263" s="80">
        <f t="shared" si="179"/>
        <v>0</v>
      </c>
      <c r="W263" s="80">
        <f t="shared" si="180"/>
        <v>0</v>
      </c>
      <c r="X263" s="80">
        <f t="shared" si="181"/>
        <v>0</v>
      </c>
      <c r="Y263" s="80">
        <f t="shared" si="182"/>
        <v>0</v>
      </c>
      <c r="Z263" s="80">
        <f t="shared" si="183"/>
        <v>0</v>
      </c>
      <c r="AA263" s="80">
        <f t="shared" si="184"/>
        <v>0</v>
      </c>
      <c r="AB263" s="80">
        <f t="shared" si="185"/>
        <v>0</v>
      </c>
      <c r="AC263" s="80">
        <f t="shared" si="186"/>
        <v>0</v>
      </c>
      <c r="AD263" s="80">
        <f t="shared" si="187"/>
        <v>0</v>
      </c>
      <c r="AE263" s="80">
        <f t="shared" si="188"/>
        <v>0</v>
      </c>
      <c r="AF263" s="80">
        <f t="shared" si="189"/>
        <v>0</v>
      </c>
      <c r="AG263" s="80">
        <f t="shared" si="190"/>
        <v>0</v>
      </c>
      <c r="AH263" s="80">
        <f t="shared" si="191"/>
        <v>0</v>
      </c>
      <c r="AI263" s="80">
        <f t="shared" si="192"/>
        <v>0</v>
      </c>
      <c r="AJ263" s="80">
        <f t="shared" ref="AJ263:AJ304" si="193">AJ$227*$A230</f>
        <v>0</v>
      </c>
      <c r="AK263" s="80">
        <f>AK$227*$A229</f>
        <v>0</v>
      </c>
      <c r="AL263" s="80"/>
      <c r="AM263" s="80"/>
      <c r="AN263" s="80"/>
      <c r="AO263" s="80"/>
      <c r="AP263" s="80"/>
      <c r="AQ263" s="80"/>
      <c r="AS263" s="78"/>
      <c r="AT263" s="72"/>
      <c r="AU263" s="72"/>
      <c r="AV263" s="72"/>
      <c r="AW263" s="72"/>
      <c r="AX263" s="72"/>
      <c r="AY263" s="72"/>
      <c r="AZ263" s="72"/>
      <c r="BA263" s="72"/>
      <c r="BB263" s="79"/>
      <c r="BC263" s="79"/>
      <c r="BD263" s="72"/>
      <c r="BE263" s="72"/>
      <c r="BF263" s="72"/>
      <c r="BG263" s="72"/>
      <c r="BH263" s="72"/>
      <c r="BI263" s="72"/>
      <c r="BJ263" s="72"/>
      <c r="BK263" s="72"/>
      <c r="BL263" s="72"/>
      <c r="BM263" s="72"/>
      <c r="BN263" s="72"/>
      <c r="BO263" s="72"/>
      <c r="BP263" s="72"/>
      <c r="BQ263" s="72"/>
      <c r="BR263" s="72"/>
      <c r="BS263" s="72"/>
      <c r="CA263" s="72">
        <f t="shared" si="157"/>
        <v>0</v>
      </c>
    </row>
    <row r="264" spans="1:79">
      <c r="A264" s="148">
        <f t="shared" si="158"/>
        <v>0</v>
      </c>
      <c r="B264" s="72">
        <f t="shared" si="159"/>
        <v>36</v>
      </c>
      <c r="C264" s="144">
        <f t="shared" si="160"/>
        <v>0</v>
      </c>
      <c r="D264" s="76">
        <f t="shared" si="161"/>
        <v>0</v>
      </c>
      <c r="E264" s="80">
        <f t="shared" si="162"/>
        <v>0</v>
      </c>
      <c r="F264" s="80">
        <f t="shared" si="163"/>
        <v>0</v>
      </c>
      <c r="G264" s="80">
        <f t="shared" si="164"/>
        <v>0</v>
      </c>
      <c r="H264" s="80">
        <f t="shared" si="165"/>
        <v>0</v>
      </c>
      <c r="I264" s="76">
        <f t="shared" si="166"/>
        <v>0</v>
      </c>
      <c r="J264" s="80">
        <f t="shared" si="167"/>
        <v>0</v>
      </c>
      <c r="K264" s="80">
        <f t="shared" si="168"/>
        <v>0</v>
      </c>
      <c r="L264" s="80">
        <f t="shared" si="169"/>
        <v>0</v>
      </c>
      <c r="M264" s="80">
        <f t="shared" si="170"/>
        <v>0</v>
      </c>
      <c r="N264" s="80">
        <f t="shared" si="171"/>
        <v>0</v>
      </c>
      <c r="O264" s="80">
        <f t="shared" si="172"/>
        <v>0</v>
      </c>
      <c r="P264" s="80">
        <f t="shared" si="173"/>
        <v>0</v>
      </c>
      <c r="Q264" s="80">
        <f t="shared" si="174"/>
        <v>0</v>
      </c>
      <c r="R264" s="80">
        <f t="shared" si="175"/>
        <v>0</v>
      </c>
      <c r="S264" s="80">
        <f t="shared" si="176"/>
        <v>0</v>
      </c>
      <c r="T264" s="80">
        <f t="shared" si="177"/>
        <v>0</v>
      </c>
      <c r="U264" s="80">
        <f t="shared" si="178"/>
        <v>0</v>
      </c>
      <c r="V264" s="80">
        <f t="shared" si="179"/>
        <v>0</v>
      </c>
      <c r="W264" s="80">
        <f t="shared" si="180"/>
        <v>0</v>
      </c>
      <c r="X264" s="80">
        <f t="shared" si="181"/>
        <v>0</v>
      </c>
      <c r="Y264" s="80">
        <f t="shared" si="182"/>
        <v>0</v>
      </c>
      <c r="Z264" s="80">
        <f t="shared" si="183"/>
        <v>0</v>
      </c>
      <c r="AA264" s="80">
        <f t="shared" si="184"/>
        <v>0</v>
      </c>
      <c r="AB264" s="80">
        <f t="shared" si="185"/>
        <v>0</v>
      </c>
      <c r="AC264" s="80">
        <f t="shared" si="186"/>
        <v>0</v>
      </c>
      <c r="AD264" s="80">
        <f t="shared" si="187"/>
        <v>0</v>
      </c>
      <c r="AE264" s="80">
        <f t="shared" si="188"/>
        <v>0</v>
      </c>
      <c r="AF264" s="80">
        <f t="shared" si="189"/>
        <v>0</v>
      </c>
      <c r="AG264" s="80">
        <f t="shared" si="190"/>
        <v>0</v>
      </c>
      <c r="AH264" s="80">
        <f t="shared" si="191"/>
        <v>0</v>
      </c>
      <c r="AI264" s="80">
        <f t="shared" si="192"/>
        <v>0</v>
      </c>
      <c r="AJ264" s="80">
        <f t="shared" si="193"/>
        <v>0</v>
      </c>
      <c r="AK264" s="80">
        <f t="shared" ref="AK264:AK304" si="194">AK$227*$A230</f>
        <v>0</v>
      </c>
      <c r="AL264" s="80">
        <f>AL$227*$A229</f>
        <v>0</v>
      </c>
      <c r="AM264" s="80"/>
      <c r="AN264" s="80"/>
      <c r="AO264" s="80"/>
      <c r="AP264" s="80"/>
      <c r="AQ264" s="80"/>
      <c r="AS264" s="78"/>
      <c r="AT264" s="72"/>
      <c r="AU264" s="72"/>
      <c r="AV264" s="72"/>
      <c r="AW264" s="72"/>
      <c r="AX264" s="72"/>
      <c r="AY264" s="72"/>
      <c r="AZ264" s="72"/>
      <c r="BA264" s="72"/>
      <c r="BB264" s="79"/>
      <c r="BC264" s="79"/>
      <c r="BD264" s="72"/>
      <c r="BE264" s="72"/>
      <c r="BF264" s="72"/>
      <c r="BG264" s="72"/>
      <c r="BH264" s="72"/>
      <c r="BI264" s="72"/>
      <c r="BJ264" s="72"/>
      <c r="BK264" s="72"/>
      <c r="BL264" s="72"/>
      <c r="BM264" s="72"/>
      <c r="BN264" s="72"/>
      <c r="BO264" s="72"/>
      <c r="BP264" s="72"/>
      <c r="BQ264" s="72"/>
      <c r="BR264" s="72"/>
      <c r="BS264" s="72"/>
      <c r="CA264" s="72">
        <f t="shared" si="157"/>
        <v>0</v>
      </c>
    </row>
    <row r="265" spans="1:79">
      <c r="A265" s="148">
        <f t="shared" si="158"/>
        <v>0</v>
      </c>
      <c r="B265" s="72">
        <f t="shared" si="159"/>
        <v>37</v>
      </c>
      <c r="C265" s="144">
        <f t="shared" si="160"/>
        <v>0</v>
      </c>
      <c r="D265" s="76">
        <f t="shared" si="161"/>
        <v>0</v>
      </c>
      <c r="E265" s="80">
        <f t="shared" si="162"/>
        <v>0</v>
      </c>
      <c r="F265" s="80">
        <f t="shared" si="163"/>
        <v>0</v>
      </c>
      <c r="G265" s="80">
        <f t="shared" si="164"/>
        <v>0</v>
      </c>
      <c r="H265" s="80">
        <f t="shared" si="165"/>
        <v>0</v>
      </c>
      <c r="I265" s="76">
        <f t="shared" si="166"/>
        <v>0</v>
      </c>
      <c r="J265" s="80">
        <f t="shared" si="167"/>
        <v>0</v>
      </c>
      <c r="K265" s="80">
        <f t="shared" si="168"/>
        <v>0</v>
      </c>
      <c r="L265" s="80">
        <f t="shared" si="169"/>
        <v>0</v>
      </c>
      <c r="M265" s="80">
        <f t="shared" si="170"/>
        <v>0</v>
      </c>
      <c r="N265" s="80">
        <f t="shared" si="171"/>
        <v>0</v>
      </c>
      <c r="O265" s="80">
        <f t="shared" si="172"/>
        <v>0</v>
      </c>
      <c r="P265" s="80">
        <f t="shared" si="173"/>
        <v>0</v>
      </c>
      <c r="Q265" s="80">
        <f t="shared" si="174"/>
        <v>0</v>
      </c>
      <c r="R265" s="80">
        <f t="shared" si="175"/>
        <v>0</v>
      </c>
      <c r="S265" s="80">
        <f t="shared" si="176"/>
        <v>0</v>
      </c>
      <c r="T265" s="80">
        <f t="shared" si="177"/>
        <v>0</v>
      </c>
      <c r="U265" s="80">
        <f t="shared" si="178"/>
        <v>0</v>
      </c>
      <c r="V265" s="80">
        <f t="shared" si="179"/>
        <v>0</v>
      </c>
      <c r="W265" s="80">
        <f t="shared" si="180"/>
        <v>0</v>
      </c>
      <c r="X265" s="80">
        <f t="shared" si="181"/>
        <v>0</v>
      </c>
      <c r="Y265" s="80">
        <f t="shared" si="182"/>
        <v>0</v>
      </c>
      <c r="Z265" s="80">
        <f t="shared" si="183"/>
        <v>0</v>
      </c>
      <c r="AA265" s="80">
        <f t="shared" si="184"/>
        <v>0</v>
      </c>
      <c r="AB265" s="80">
        <f t="shared" si="185"/>
        <v>0</v>
      </c>
      <c r="AC265" s="80">
        <f t="shared" si="186"/>
        <v>0</v>
      </c>
      <c r="AD265" s="80">
        <f t="shared" si="187"/>
        <v>0</v>
      </c>
      <c r="AE265" s="80">
        <f t="shared" si="188"/>
        <v>0</v>
      </c>
      <c r="AF265" s="80">
        <f t="shared" si="189"/>
        <v>0</v>
      </c>
      <c r="AG265" s="80">
        <f t="shared" si="190"/>
        <v>0</v>
      </c>
      <c r="AH265" s="80">
        <f t="shared" si="191"/>
        <v>0</v>
      </c>
      <c r="AI265" s="80">
        <f t="shared" si="192"/>
        <v>0</v>
      </c>
      <c r="AJ265" s="80">
        <f t="shared" si="193"/>
        <v>0</v>
      </c>
      <c r="AK265" s="80">
        <f t="shared" si="194"/>
        <v>0</v>
      </c>
      <c r="AL265" s="80">
        <f t="shared" ref="AL265:AL304" si="195">AL$227*$A230</f>
        <v>0</v>
      </c>
      <c r="AM265" s="80">
        <f>AM$227*$A229</f>
        <v>0</v>
      </c>
      <c r="AN265" s="80"/>
      <c r="AO265" s="80"/>
      <c r="AP265" s="80"/>
      <c r="AQ265" s="80"/>
      <c r="AS265" s="78"/>
      <c r="AT265" s="72"/>
      <c r="AU265" s="72"/>
      <c r="AV265" s="72"/>
      <c r="AW265" s="72"/>
      <c r="AX265" s="72"/>
      <c r="AY265" s="72"/>
      <c r="AZ265" s="72"/>
      <c r="BA265" s="72"/>
      <c r="BB265" s="79"/>
      <c r="BC265" s="79"/>
      <c r="BD265" s="72"/>
      <c r="BE265" s="72"/>
      <c r="BF265" s="72"/>
      <c r="BG265" s="72"/>
      <c r="BH265" s="72"/>
      <c r="BI265" s="72"/>
      <c r="BJ265" s="72"/>
      <c r="BK265" s="72"/>
      <c r="BL265" s="72"/>
      <c r="BM265" s="72"/>
      <c r="BN265" s="72"/>
      <c r="BO265" s="72"/>
      <c r="BP265" s="72"/>
      <c r="BQ265" s="72"/>
      <c r="BR265" s="72"/>
      <c r="BS265" s="72"/>
      <c r="CA265" s="72">
        <f t="shared" si="157"/>
        <v>0</v>
      </c>
    </row>
    <row r="266" spans="1:79">
      <c r="A266" s="148">
        <f t="shared" si="158"/>
        <v>0</v>
      </c>
      <c r="B266" s="72">
        <f t="shared" si="159"/>
        <v>38</v>
      </c>
      <c r="C266" s="144">
        <f t="shared" si="160"/>
        <v>0</v>
      </c>
      <c r="D266" s="76">
        <f t="shared" si="161"/>
        <v>0</v>
      </c>
      <c r="E266" s="80">
        <f t="shared" si="162"/>
        <v>0</v>
      </c>
      <c r="F266" s="80">
        <f t="shared" si="163"/>
        <v>0</v>
      </c>
      <c r="G266" s="80">
        <f t="shared" si="164"/>
        <v>0</v>
      </c>
      <c r="H266" s="80">
        <f t="shared" si="165"/>
        <v>0</v>
      </c>
      <c r="I266" s="76">
        <f t="shared" si="166"/>
        <v>0</v>
      </c>
      <c r="J266" s="80">
        <f t="shared" si="167"/>
        <v>0</v>
      </c>
      <c r="K266" s="80">
        <f t="shared" si="168"/>
        <v>0</v>
      </c>
      <c r="L266" s="80">
        <f t="shared" si="169"/>
        <v>0</v>
      </c>
      <c r="M266" s="80">
        <f t="shared" si="170"/>
        <v>0</v>
      </c>
      <c r="N266" s="80">
        <f t="shared" si="171"/>
        <v>0</v>
      </c>
      <c r="O266" s="80">
        <f t="shared" si="172"/>
        <v>0</v>
      </c>
      <c r="P266" s="80">
        <f t="shared" si="173"/>
        <v>0</v>
      </c>
      <c r="Q266" s="80">
        <f t="shared" si="174"/>
        <v>0</v>
      </c>
      <c r="R266" s="80">
        <f t="shared" si="175"/>
        <v>0</v>
      </c>
      <c r="S266" s="80">
        <f t="shared" si="176"/>
        <v>0</v>
      </c>
      <c r="T266" s="80">
        <f t="shared" si="177"/>
        <v>0</v>
      </c>
      <c r="U266" s="80">
        <f t="shared" si="178"/>
        <v>0</v>
      </c>
      <c r="V266" s="80">
        <f t="shared" si="179"/>
        <v>0</v>
      </c>
      <c r="W266" s="80">
        <f t="shared" si="180"/>
        <v>0</v>
      </c>
      <c r="X266" s="80">
        <f t="shared" si="181"/>
        <v>0</v>
      </c>
      <c r="Y266" s="80">
        <f t="shared" si="182"/>
        <v>0</v>
      </c>
      <c r="Z266" s="80">
        <f t="shared" si="183"/>
        <v>0</v>
      </c>
      <c r="AA266" s="80">
        <f t="shared" si="184"/>
        <v>0</v>
      </c>
      <c r="AB266" s="80">
        <f t="shared" si="185"/>
        <v>0</v>
      </c>
      <c r="AC266" s="80">
        <f t="shared" si="186"/>
        <v>0</v>
      </c>
      <c r="AD266" s="80">
        <f t="shared" si="187"/>
        <v>0</v>
      </c>
      <c r="AE266" s="80">
        <f t="shared" si="188"/>
        <v>0</v>
      </c>
      <c r="AF266" s="80">
        <f t="shared" si="189"/>
        <v>0</v>
      </c>
      <c r="AG266" s="80">
        <f t="shared" si="190"/>
        <v>0</v>
      </c>
      <c r="AH266" s="80">
        <f t="shared" si="191"/>
        <v>0</v>
      </c>
      <c r="AI266" s="80">
        <f t="shared" si="192"/>
        <v>0</v>
      </c>
      <c r="AJ266" s="80">
        <f t="shared" si="193"/>
        <v>0</v>
      </c>
      <c r="AK266" s="80">
        <f t="shared" si="194"/>
        <v>0</v>
      </c>
      <c r="AL266" s="80">
        <f t="shared" si="195"/>
        <v>0</v>
      </c>
      <c r="AM266" s="80">
        <f t="shared" ref="AM266:AM304" si="196">AM$227*$A230</f>
        <v>0</v>
      </c>
      <c r="AN266" s="80">
        <f>AN$227*$A229</f>
        <v>0</v>
      </c>
      <c r="AO266" s="80"/>
      <c r="AP266" s="80"/>
      <c r="AQ266" s="80"/>
      <c r="AS266" s="78"/>
      <c r="AT266" s="72"/>
      <c r="AU266" s="72"/>
      <c r="AV266" s="72"/>
      <c r="AW266" s="72"/>
      <c r="AX266" s="72"/>
      <c r="AY266" s="72"/>
      <c r="AZ266" s="72"/>
      <c r="BA266" s="72"/>
      <c r="BB266" s="79"/>
      <c r="BC266" s="79"/>
      <c r="BD266" s="72"/>
      <c r="BE266" s="72"/>
      <c r="BF266" s="72"/>
      <c r="BG266" s="72"/>
      <c r="BH266" s="72"/>
      <c r="BI266" s="72"/>
      <c r="BJ266" s="72"/>
      <c r="BK266" s="72"/>
      <c r="BL266" s="72"/>
      <c r="BM266" s="72"/>
      <c r="BN266" s="72"/>
      <c r="BO266" s="72"/>
      <c r="BP266" s="72"/>
      <c r="BQ266" s="72"/>
      <c r="BR266" s="72"/>
      <c r="BS266" s="72"/>
      <c r="CA266" s="72">
        <f t="shared" si="157"/>
        <v>0</v>
      </c>
    </row>
    <row r="267" spans="1:79">
      <c r="A267" s="148">
        <f t="shared" si="158"/>
        <v>0</v>
      </c>
      <c r="B267" s="72">
        <f t="shared" si="159"/>
        <v>39</v>
      </c>
      <c r="C267" s="144">
        <f t="shared" si="160"/>
        <v>0</v>
      </c>
      <c r="D267" s="76">
        <f t="shared" si="161"/>
        <v>0</v>
      </c>
      <c r="E267" s="80">
        <f t="shared" si="162"/>
        <v>0</v>
      </c>
      <c r="F267" s="80">
        <f t="shared" si="163"/>
        <v>0</v>
      </c>
      <c r="G267" s="80">
        <f t="shared" si="164"/>
        <v>0</v>
      </c>
      <c r="H267" s="80">
        <f t="shared" si="165"/>
        <v>0</v>
      </c>
      <c r="I267" s="76">
        <f t="shared" si="166"/>
        <v>0</v>
      </c>
      <c r="J267" s="80">
        <f t="shared" si="167"/>
        <v>0</v>
      </c>
      <c r="K267" s="80">
        <f t="shared" si="168"/>
        <v>0</v>
      </c>
      <c r="L267" s="80">
        <f t="shared" si="169"/>
        <v>0</v>
      </c>
      <c r="M267" s="80">
        <f t="shared" si="170"/>
        <v>0</v>
      </c>
      <c r="N267" s="80">
        <f t="shared" si="171"/>
        <v>0</v>
      </c>
      <c r="O267" s="80">
        <f t="shared" si="172"/>
        <v>0</v>
      </c>
      <c r="P267" s="80">
        <f t="shared" si="173"/>
        <v>0</v>
      </c>
      <c r="Q267" s="80">
        <f t="shared" si="174"/>
        <v>0</v>
      </c>
      <c r="R267" s="80">
        <f t="shared" si="175"/>
        <v>0</v>
      </c>
      <c r="S267" s="80">
        <f t="shared" si="176"/>
        <v>0</v>
      </c>
      <c r="T267" s="80">
        <f t="shared" si="177"/>
        <v>0</v>
      </c>
      <c r="U267" s="80">
        <f t="shared" si="178"/>
        <v>0</v>
      </c>
      <c r="V267" s="80">
        <f t="shared" si="179"/>
        <v>0</v>
      </c>
      <c r="W267" s="80">
        <f t="shared" si="180"/>
        <v>0</v>
      </c>
      <c r="X267" s="80">
        <f t="shared" si="181"/>
        <v>0</v>
      </c>
      <c r="Y267" s="80">
        <f t="shared" si="182"/>
        <v>0</v>
      </c>
      <c r="Z267" s="80">
        <f t="shared" si="183"/>
        <v>0</v>
      </c>
      <c r="AA267" s="80">
        <f t="shared" si="184"/>
        <v>0</v>
      </c>
      <c r="AB267" s="80">
        <f t="shared" si="185"/>
        <v>0</v>
      </c>
      <c r="AC267" s="80">
        <f t="shared" si="186"/>
        <v>0</v>
      </c>
      <c r="AD267" s="80">
        <f t="shared" si="187"/>
        <v>0</v>
      </c>
      <c r="AE267" s="80">
        <f t="shared" si="188"/>
        <v>0</v>
      </c>
      <c r="AF267" s="80">
        <f t="shared" si="189"/>
        <v>0</v>
      </c>
      <c r="AG267" s="80">
        <f t="shared" si="190"/>
        <v>0</v>
      </c>
      <c r="AH267" s="80">
        <f t="shared" si="191"/>
        <v>0</v>
      </c>
      <c r="AI267" s="80">
        <f t="shared" si="192"/>
        <v>0</v>
      </c>
      <c r="AJ267" s="80">
        <f t="shared" si="193"/>
        <v>0</v>
      </c>
      <c r="AK267" s="80">
        <f t="shared" si="194"/>
        <v>0</v>
      </c>
      <c r="AL267" s="80">
        <f t="shared" si="195"/>
        <v>0</v>
      </c>
      <c r="AM267" s="80">
        <f t="shared" si="196"/>
        <v>0</v>
      </c>
      <c r="AN267" s="80">
        <f t="shared" ref="AN267:AN304" si="197">AN$227*$A230</f>
        <v>0</v>
      </c>
      <c r="AO267" s="80">
        <f>AO$227*$A229</f>
        <v>0</v>
      </c>
      <c r="AP267" s="80"/>
      <c r="AQ267" s="80"/>
      <c r="AS267" s="78"/>
      <c r="AT267" s="72"/>
      <c r="AU267" s="72"/>
      <c r="AV267" s="72"/>
      <c r="AW267" s="72"/>
      <c r="AX267" s="72"/>
      <c r="AY267" s="72"/>
      <c r="AZ267" s="72"/>
      <c r="BA267" s="72"/>
      <c r="BB267" s="79"/>
      <c r="BC267" s="79"/>
      <c r="BD267" s="72"/>
      <c r="BE267" s="72"/>
      <c r="BF267" s="72"/>
      <c r="BG267" s="72"/>
      <c r="BH267" s="72"/>
      <c r="BI267" s="72"/>
      <c r="BJ267" s="72"/>
      <c r="BK267" s="72"/>
      <c r="BL267" s="72"/>
      <c r="BM267" s="72"/>
      <c r="BN267" s="72"/>
      <c r="BO267" s="72"/>
      <c r="BP267" s="72"/>
      <c r="BQ267" s="72"/>
      <c r="BR267" s="72"/>
      <c r="BS267" s="72"/>
      <c r="CA267" s="72">
        <f t="shared" si="157"/>
        <v>0</v>
      </c>
    </row>
    <row r="268" spans="1:79">
      <c r="A268" s="148">
        <f t="shared" si="158"/>
        <v>0</v>
      </c>
      <c r="B268" s="72">
        <f t="shared" si="159"/>
        <v>40</v>
      </c>
      <c r="C268" s="144">
        <f t="shared" si="160"/>
        <v>0</v>
      </c>
      <c r="D268" s="76">
        <f t="shared" si="161"/>
        <v>0</v>
      </c>
      <c r="E268" s="80">
        <f t="shared" si="162"/>
        <v>0</v>
      </c>
      <c r="F268" s="80">
        <f t="shared" si="163"/>
        <v>0</v>
      </c>
      <c r="G268" s="80">
        <f t="shared" si="164"/>
        <v>0</v>
      </c>
      <c r="H268" s="80">
        <f t="shared" si="165"/>
        <v>0</v>
      </c>
      <c r="I268" s="76">
        <f t="shared" si="166"/>
        <v>0</v>
      </c>
      <c r="J268" s="80">
        <f t="shared" si="167"/>
        <v>0</v>
      </c>
      <c r="K268" s="80">
        <f t="shared" si="168"/>
        <v>0</v>
      </c>
      <c r="L268" s="80">
        <f t="shared" si="169"/>
        <v>0</v>
      </c>
      <c r="M268" s="80">
        <f t="shared" si="170"/>
        <v>0</v>
      </c>
      <c r="N268" s="80">
        <f t="shared" si="171"/>
        <v>0</v>
      </c>
      <c r="O268" s="80">
        <f t="shared" si="172"/>
        <v>0</v>
      </c>
      <c r="P268" s="80">
        <f t="shared" si="173"/>
        <v>0</v>
      </c>
      <c r="Q268" s="80">
        <f t="shared" si="174"/>
        <v>0</v>
      </c>
      <c r="R268" s="80">
        <f t="shared" si="175"/>
        <v>0</v>
      </c>
      <c r="S268" s="80">
        <f t="shared" si="176"/>
        <v>0</v>
      </c>
      <c r="T268" s="80">
        <f t="shared" si="177"/>
        <v>0</v>
      </c>
      <c r="U268" s="80">
        <f t="shared" si="178"/>
        <v>0</v>
      </c>
      <c r="V268" s="80">
        <f t="shared" si="179"/>
        <v>0</v>
      </c>
      <c r="W268" s="80">
        <f t="shared" si="180"/>
        <v>0</v>
      </c>
      <c r="X268" s="80">
        <f t="shared" si="181"/>
        <v>0</v>
      </c>
      <c r="Y268" s="80">
        <f t="shared" si="182"/>
        <v>0</v>
      </c>
      <c r="Z268" s="80">
        <f t="shared" si="183"/>
        <v>0</v>
      </c>
      <c r="AA268" s="80">
        <f t="shared" si="184"/>
        <v>0</v>
      </c>
      <c r="AB268" s="80">
        <f t="shared" si="185"/>
        <v>0</v>
      </c>
      <c r="AC268" s="80">
        <f t="shared" si="186"/>
        <v>0</v>
      </c>
      <c r="AD268" s="80">
        <f t="shared" si="187"/>
        <v>0</v>
      </c>
      <c r="AE268" s="80">
        <f t="shared" si="188"/>
        <v>0</v>
      </c>
      <c r="AF268" s="80">
        <f t="shared" si="189"/>
        <v>0</v>
      </c>
      <c r="AG268" s="80">
        <f t="shared" si="190"/>
        <v>0</v>
      </c>
      <c r="AH268" s="80">
        <f t="shared" si="191"/>
        <v>0</v>
      </c>
      <c r="AI268" s="80">
        <f t="shared" si="192"/>
        <v>0</v>
      </c>
      <c r="AJ268" s="80">
        <f t="shared" si="193"/>
        <v>0</v>
      </c>
      <c r="AK268" s="80">
        <f t="shared" si="194"/>
        <v>0</v>
      </c>
      <c r="AL268" s="80">
        <f t="shared" si="195"/>
        <v>0</v>
      </c>
      <c r="AM268" s="80">
        <f t="shared" si="196"/>
        <v>0</v>
      </c>
      <c r="AN268" s="80">
        <f t="shared" si="197"/>
        <v>0</v>
      </c>
      <c r="AO268" s="80">
        <f t="shared" ref="AO268:AO304" si="198">AO$227*$A230</f>
        <v>0</v>
      </c>
      <c r="AP268" s="80">
        <f>AP$227*$A229</f>
        <v>0</v>
      </c>
      <c r="AQ268" s="80"/>
      <c r="AS268" s="78"/>
      <c r="AT268" s="72"/>
      <c r="AU268" s="72"/>
      <c r="AV268" s="72"/>
      <c r="AW268" s="72"/>
      <c r="AX268" s="72"/>
      <c r="AY268" s="72"/>
      <c r="AZ268" s="72"/>
      <c r="BA268" s="72"/>
      <c r="BB268" s="79"/>
      <c r="BC268" s="79"/>
      <c r="BD268" s="72"/>
      <c r="BE268" s="72"/>
      <c r="BF268" s="72"/>
      <c r="BG268" s="72"/>
      <c r="BH268" s="72"/>
      <c r="BI268" s="72"/>
      <c r="BJ268" s="72"/>
      <c r="BK268" s="72"/>
      <c r="BL268" s="72"/>
      <c r="BM268" s="72"/>
      <c r="BN268" s="72"/>
      <c r="BO268" s="72"/>
      <c r="BP268" s="72"/>
      <c r="BQ268" s="72"/>
      <c r="BR268" s="72"/>
      <c r="BS268" s="72"/>
      <c r="CA268" s="72">
        <f t="shared" si="157"/>
        <v>0</v>
      </c>
    </row>
    <row r="269" spans="1:79">
      <c r="A269" s="148">
        <f t="shared" si="158"/>
        <v>0</v>
      </c>
      <c r="B269" s="72">
        <f t="shared" si="159"/>
        <v>41</v>
      </c>
      <c r="C269" s="144">
        <f t="shared" si="160"/>
        <v>0</v>
      </c>
      <c r="D269" s="76">
        <f t="shared" si="161"/>
        <v>0</v>
      </c>
      <c r="E269" s="80">
        <f t="shared" si="162"/>
        <v>0</v>
      </c>
      <c r="F269" s="80">
        <f t="shared" si="163"/>
        <v>0</v>
      </c>
      <c r="G269" s="80">
        <f t="shared" si="164"/>
        <v>0</v>
      </c>
      <c r="H269" s="80">
        <f t="shared" si="165"/>
        <v>0</v>
      </c>
      <c r="I269" s="76">
        <f t="shared" si="166"/>
        <v>0</v>
      </c>
      <c r="J269" s="80">
        <f t="shared" si="167"/>
        <v>0</v>
      </c>
      <c r="K269" s="80">
        <f t="shared" si="168"/>
        <v>0</v>
      </c>
      <c r="L269" s="80">
        <f t="shared" si="169"/>
        <v>0</v>
      </c>
      <c r="M269" s="80">
        <f t="shared" si="170"/>
        <v>0</v>
      </c>
      <c r="N269" s="80">
        <f t="shared" si="171"/>
        <v>0</v>
      </c>
      <c r="O269" s="80">
        <f t="shared" si="172"/>
        <v>0</v>
      </c>
      <c r="P269" s="80">
        <f t="shared" si="173"/>
        <v>0</v>
      </c>
      <c r="Q269" s="80">
        <f t="shared" si="174"/>
        <v>0</v>
      </c>
      <c r="R269" s="80">
        <f t="shared" si="175"/>
        <v>0</v>
      </c>
      <c r="S269" s="80">
        <f t="shared" si="176"/>
        <v>0</v>
      </c>
      <c r="T269" s="80">
        <f t="shared" si="177"/>
        <v>0</v>
      </c>
      <c r="U269" s="80">
        <f t="shared" si="178"/>
        <v>0</v>
      </c>
      <c r="V269" s="80">
        <f t="shared" si="179"/>
        <v>0</v>
      </c>
      <c r="W269" s="80">
        <f t="shared" si="180"/>
        <v>0</v>
      </c>
      <c r="X269" s="80">
        <f t="shared" si="181"/>
        <v>0</v>
      </c>
      <c r="Y269" s="80">
        <f t="shared" si="182"/>
        <v>0</v>
      </c>
      <c r="Z269" s="80">
        <f t="shared" si="183"/>
        <v>0</v>
      </c>
      <c r="AA269" s="80">
        <f t="shared" si="184"/>
        <v>0</v>
      </c>
      <c r="AB269" s="80">
        <f t="shared" si="185"/>
        <v>0</v>
      </c>
      <c r="AC269" s="80">
        <f t="shared" si="186"/>
        <v>0</v>
      </c>
      <c r="AD269" s="80">
        <f t="shared" si="187"/>
        <v>0</v>
      </c>
      <c r="AE269" s="80">
        <f t="shared" si="188"/>
        <v>0</v>
      </c>
      <c r="AF269" s="80">
        <f t="shared" si="189"/>
        <v>0</v>
      </c>
      <c r="AG269" s="80">
        <f t="shared" si="190"/>
        <v>0</v>
      </c>
      <c r="AH269" s="80">
        <f t="shared" si="191"/>
        <v>0</v>
      </c>
      <c r="AI269" s="80">
        <f t="shared" si="192"/>
        <v>0</v>
      </c>
      <c r="AJ269" s="80">
        <f t="shared" si="193"/>
        <v>0</v>
      </c>
      <c r="AK269" s="80">
        <f t="shared" si="194"/>
        <v>0</v>
      </c>
      <c r="AL269" s="80">
        <f t="shared" si="195"/>
        <v>0</v>
      </c>
      <c r="AM269" s="80">
        <f t="shared" si="196"/>
        <v>0</v>
      </c>
      <c r="AN269" s="80">
        <f t="shared" si="197"/>
        <v>0</v>
      </c>
      <c r="AO269" s="80">
        <f t="shared" si="198"/>
        <v>0</v>
      </c>
      <c r="AP269" s="80">
        <f t="shared" ref="AP269:AP304" si="199">AP$227*$A230</f>
        <v>0</v>
      </c>
      <c r="AQ269" s="80">
        <f>AQ$227*$A229</f>
        <v>0</v>
      </c>
      <c r="AS269" s="78"/>
      <c r="AT269" s="72"/>
      <c r="AU269" s="72"/>
      <c r="AV269" s="72"/>
      <c r="AW269" s="72"/>
      <c r="AX269" s="72"/>
      <c r="AY269" s="72"/>
      <c r="AZ269" s="72"/>
      <c r="BA269" s="72"/>
      <c r="BB269" s="79"/>
      <c r="BC269" s="79"/>
      <c r="BD269" s="72"/>
      <c r="BE269" s="72"/>
      <c r="BF269" s="72"/>
      <c r="BG269" s="72"/>
      <c r="BH269" s="72"/>
      <c r="BI269" s="72"/>
      <c r="BJ269" s="72"/>
      <c r="BK269" s="72"/>
      <c r="BL269" s="72"/>
      <c r="BM269" s="72"/>
      <c r="BN269" s="72"/>
      <c r="BO269" s="72"/>
      <c r="BP269" s="72"/>
      <c r="BQ269" s="72"/>
      <c r="BR269" s="72"/>
      <c r="BS269" s="72"/>
      <c r="CA269" s="72">
        <f t="shared" si="157"/>
        <v>0</v>
      </c>
    </row>
    <row r="270" spans="1:79">
      <c r="A270" s="148">
        <f t="shared" si="158"/>
        <v>0</v>
      </c>
      <c r="B270" s="72">
        <f t="shared" si="159"/>
        <v>42</v>
      </c>
      <c r="C270" s="144">
        <f t="shared" si="160"/>
        <v>0</v>
      </c>
      <c r="D270" s="76">
        <f t="shared" si="161"/>
        <v>0</v>
      </c>
      <c r="E270" s="80">
        <f t="shared" si="162"/>
        <v>0</v>
      </c>
      <c r="F270" s="80">
        <f t="shared" si="163"/>
        <v>0</v>
      </c>
      <c r="G270" s="80">
        <f t="shared" si="164"/>
        <v>0</v>
      </c>
      <c r="H270" s="80">
        <f t="shared" si="165"/>
        <v>0</v>
      </c>
      <c r="I270" s="76">
        <f t="shared" si="166"/>
        <v>0</v>
      </c>
      <c r="J270" s="80">
        <f t="shared" si="167"/>
        <v>0</v>
      </c>
      <c r="K270" s="80">
        <f t="shared" si="168"/>
        <v>0</v>
      </c>
      <c r="L270" s="80">
        <f t="shared" si="169"/>
        <v>0</v>
      </c>
      <c r="M270" s="80">
        <f t="shared" si="170"/>
        <v>0</v>
      </c>
      <c r="N270" s="80">
        <f t="shared" si="171"/>
        <v>0</v>
      </c>
      <c r="O270" s="80">
        <f t="shared" si="172"/>
        <v>0</v>
      </c>
      <c r="P270" s="80">
        <f t="shared" si="173"/>
        <v>0</v>
      </c>
      <c r="Q270" s="80">
        <f t="shared" si="174"/>
        <v>0</v>
      </c>
      <c r="R270" s="80">
        <f t="shared" si="175"/>
        <v>0</v>
      </c>
      <c r="S270" s="80">
        <f t="shared" si="176"/>
        <v>0</v>
      </c>
      <c r="T270" s="80">
        <f t="shared" si="177"/>
        <v>0</v>
      </c>
      <c r="U270" s="80">
        <f t="shared" si="178"/>
        <v>0</v>
      </c>
      <c r="V270" s="80">
        <f t="shared" si="179"/>
        <v>0</v>
      </c>
      <c r="W270" s="80">
        <f t="shared" si="180"/>
        <v>0</v>
      </c>
      <c r="X270" s="80">
        <f t="shared" si="181"/>
        <v>0</v>
      </c>
      <c r="Y270" s="80">
        <f t="shared" si="182"/>
        <v>0</v>
      </c>
      <c r="Z270" s="80">
        <f t="shared" si="183"/>
        <v>0</v>
      </c>
      <c r="AA270" s="80">
        <f t="shared" si="184"/>
        <v>0</v>
      </c>
      <c r="AB270" s="80">
        <f t="shared" si="185"/>
        <v>0</v>
      </c>
      <c r="AC270" s="80">
        <f t="shared" si="186"/>
        <v>0</v>
      </c>
      <c r="AD270" s="80">
        <f t="shared" si="187"/>
        <v>0</v>
      </c>
      <c r="AE270" s="80">
        <f t="shared" si="188"/>
        <v>0</v>
      </c>
      <c r="AF270" s="80">
        <f t="shared" si="189"/>
        <v>0</v>
      </c>
      <c r="AG270" s="80">
        <f t="shared" si="190"/>
        <v>0</v>
      </c>
      <c r="AH270" s="80">
        <f t="shared" si="191"/>
        <v>0</v>
      </c>
      <c r="AI270" s="80">
        <f t="shared" si="192"/>
        <v>0</v>
      </c>
      <c r="AJ270" s="80">
        <f t="shared" si="193"/>
        <v>0</v>
      </c>
      <c r="AK270" s="80">
        <f t="shared" si="194"/>
        <v>0</v>
      </c>
      <c r="AL270" s="80">
        <f t="shared" si="195"/>
        <v>0</v>
      </c>
      <c r="AM270" s="80">
        <f t="shared" si="196"/>
        <v>0</v>
      </c>
      <c r="AN270" s="80">
        <f t="shared" si="197"/>
        <v>0</v>
      </c>
      <c r="AO270" s="80">
        <f t="shared" si="198"/>
        <v>0</v>
      </c>
      <c r="AP270" s="80">
        <f t="shared" si="199"/>
        <v>0</v>
      </c>
      <c r="AQ270" s="80">
        <f t="shared" ref="AQ270:AQ304" si="200">AQ$227*$A230</f>
        <v>0</v>
      </c>
      <c r="AR270" s="76">
        <f>AR$227*$A229</f>
        <v>0</v>
      </c>
      <c r="AS270" s="78"/>
      <c r="AT270" s="72"/>
      <c r="AU270" s="72"/>
      <c r="AV270" s="72"/>
      <c r="AW270" s="72"/>
      <c r="AX270" s="72"/>
      <c r="AY270" s="72"/>
      <c r="AZ270" s="72"/>
      <c r="BA270" s="72"/>
      <c r="BB270" s="79"/>
      <c r="BC270" s="79"/>
      <c r="BD270" s="72"/>
      <c r="BE270" s="72"/>
      <c r="BF270" s="72"/>
      <c r="BG270" s="72"/>
      <c r="BH270" s="72"/>
      <c r="BI270" s="72"/>
      <c r="BJ270" s="72"/>
      <c r="BK270" s="72"/>
      <c r="BL270" s="72"/>
      <c r="BM270" s="72"/>
      <c r="BN270" s="72"/>
      <c r="BO270" s="72"/>
      <c r="BP270" s="72"/>
      <c r="BQ270" s="72"/>
      <c r="BR270" s="72"/>
      <c r="BS270" s="72"/>
      <c r="CA270" s="72">
        <f t="shared" si="157"/>
        <v>0</v>
      </c>
    </row>
    <row r="271" spans="1:79">
      <c r="A271" s="148">
        <f t="shared" si="158"/>
        <v>0</v>
      </c>
      <c r="B271" s="72">
        <f t="shared" si="159"/>
        <v>43</v>
      </c>
      <c r="C271" s="144">
        <f t="shared" si="160"/>
        <v>0</v>
      </c>
      <c r="D271" s="76">
        <f t="shared" si="161"/>
        <v>0</v>
      </c>
      <c r="E271" s="80">
        <f t="shared" si="162"/>
        <v>0</v>
      </c>
      <c r="F271" s="80">
        <f t="shared" si="163"/>
        <v>0</v>
      </c>
      <c r="G271" s="80">
        <f t="shared" si="164"/>
        <v>0</v>
      </c>
      <c r="H271" s="80">
        <f t="shared" si="165"/>
        <v>0</v>
      </c>
      <c r="I271" s="76">
        <f t="shared" si="166"/>
        <v>0</v>
      </c>
      <c r="J271" s="80">
        <f t="shared" si="167"/>
        <v>0</v>
      </c>
      <c r="K271" s="80">
        <f t="shared" si="168"/>
        <v>0</v>
      </c>
      <c r="L271" s="80">
        <f t="shared" si="169"/>
        <v>0</v>
      </c>
      <c r="M271" s="80">
        <f t="shared" si="170"/>
        <v>0</v>
      </c>
      <c r="N271" s="80">
        <f t="shared" si="171"/>
        <v>0</v>
      </c>
      <c r="O271" s="80">
        <f t="shared" si="172"/>
        <v>0</v>
      </c>
      <c r="P271" s="80">
        <f t="shared" si="173"/>
        <v>0</v>
      </c>
      <c r="Q271" s="80">
        <f t="shared" si="174"/>
        <v>0</v>
      </c>
      <c r="R271" s="80">
        <f t="shared" si="175"/>
        <v>0</v>
      </c>
      <c r="S271" s="80">
        <f t="shared" si="176"/>
        <v>0</v>
      </c>
      <c r="T271" s="80">
        <f t="shared" si="177"/>
        <v>0</v>
      </c>
      <c r="U271" s="80">
        <f t="shared" si="178"/>
        <v>0</v>
      </c>
      <c r="V271" s="80">
        <f t="shared" si="179"/>
        <v>0</v>
      </c>
      <c r="W271" s="80">
        <f t="shared" si="180"/>
        <v>0</v>
      </c>
      <c r="X271" s="80">
        <f t="shared" si="181"/>
        <v>0</v>
      </c>
      <c r="Y271" s="80">
        <f t="shared" si="182"/>
        <v>0</v>
      </c>
      <c r="Z271" s="80">
        <f t="shared" si="183"/>
        <v>0</v>
      </c>
      <c r="AA271" s="80">
        <f t="shared" si="184"/>
        <v>0</v>
      </c>
      <c r="AB271" s="80">
        <f t="shared" si="185"/>
        <v>0</v>
      </c>
      <c r="AC271" s="80">
        <f t="shared" si="186"/>
        <v>0</v>
      </c>
      <c r="AD271" s="80">
        <f t="shared" si="187"/>
        <v>0</v>
      </c>
      <c r="AE271" s="80">
        <f t="shared" si="188"/>
        <v>0</v>
      </c>
      <c r="AF271" s="80">
        <f t="shared" si="189"/>
        <v>0</v>
      </c>
      <c r="AG271" s="80">
        <f t="shared" si="190"/>
        <v>0</v>
      </c>
      <c r="AH271" s="80">
        <f t="shared" si="191"/>
        <v>0</v>
      </c>
      <c r="AI271" s="80">
        <f t="shared" si="192"/>
        <v>0</v>
      </c>
      <c r="AJ271" s="80">
        <f t="shared" si="193"/>
        <v>0</v>
      </c>
      <c r="AK271" s="80">
        <f t="shared" si="194"/>
        <v>0</v>
      </c>
      <c r="AL271" s="80">
        <f t="shared" si="195"/>
        <v>0</v>
      </c>
      <c r="AM271" s="80">
        <f t="shared" si="196"/>
        <v>0</v>
      </c>
      <c r="AN271" s="80">
        <f t="shared" si="197"/>
        <v>0</v>
      </c>
      <c r="AO271" s="80">
        <f t="shared" si="198"/>
        <v>0</v>
      </c>
      <c r="AP271" s="80">
        <f t="shared" si="199"/>
        <v>0</v>
      </c>
      <c r="AQ271" s="80">
        <f t="shared" si="200"/>
        <v>0</v>
      </c>
      <c r="AR271" s="76">
        <f t="shared" ref="AR271:AR304" si="201">AR$227*$A230</f>
        <v>0</v>
      </c>
      <c r="AS271" s="78">
        <f>AS$227*$A229</f>
        <v>0</v>
      </c>
      <c r="AT271" s="72"/>
      <c r="AU271" s="72"/>
      <c r="AV271" s="72"/>
      <c r="AW271" s="72"/>
      <c r="AX271" s="72"/>
      <c r="AY271" s="72"/>
      <c r="AZ271" s="72"/>
      <c r="BA271" s="72"/>
      <c r="BB271" s="79"/>
      <c r="BC271" s="79"/>
      <c r="BD271" s="72"/>
      <c r="BE271" s="72"/>
      <c r="BF271" s="72"/>
      <c r="BG271" s="72"/>
      <c r="BH271" s="72"/>
      <c r="BI271" s="72"/>
      <c r="BJ271" s="72"/>
      <c r="BK271" s="72"/>
      <c r="BL271" s="72"/>
      <c r="BM271" s="72"/>
      <c r="BN271" s="72"/>
      <c r="BO271" s="72"/>
      <c r="BP271" s="72"/>
      <c r="BQ271" s="72"/>
      <c r="BR271" s="72"/>
      <c r="BS271" s="72"/>
      <c r="CA271" s="72">
        <f t="shared" si="157"/>
        <v>0</v>
      </c>
    </row>
    <row r="272" spans="1:79">
      <c r="A272" s="148">
        <f t="shared" si="158"/>
        <v>0</v>
      </c>
      <c r="B272" s="72">
        <f t="shared" si="159"/>
        <v>44</v>
      </c>
      <c r="C272" s="144">
        <f t="shared" si="160"/>
        <v>0</v>
      </c>
      <c r="D272" s="76">
        <f t="shared" si="161"/>
        <v>0</v>
      </c>
      <c r="E272" s="80">
        <f t="shared" si="162"/>
        <v>0</v>
      </c>
      <c r="F272" s="80">
        <f t="shared" si="163"/>
        <v>0</v>
      </c>
      <c r="G272" s="80">
        <f t="shared" si="164"/>
        <v>0</v>
      </c>
      <c r="H272" s="80">
        <f t="shared" si="165"/>
        <v>0</v>
      </c>
      <c r="I272" s="76">
        <f t="shared" si="166"/>
        <v>0</v>
      </c>
      <c r="J272" s="80">
        <f t="shared" si="167"/>
        <v>0</v>
      </c>
      <c r="K272" s="80">
        <f t="shared" si="168"/>
        <v>0</v>
      </c>
      <c r="L272" s="80">
        <f t="shared" si="169"/>
        <v>0</v>
      </c>
      <c r="M272" s="80">
        <f t="shared" si="170"/>
        <v>0</v>
      </c>
      <c r="N272" s="80">
        <f t="shared" si="171"/>
        <v>0</v>
      </c>
      <c r="O272" s="80">
        <f t="shared" si="172"/>
        <v>0</v>
      </c>
      <c r="P272" s="80">
        <f t="shared" si="173"/>
        <v>0</v>
      </c>
      <c r="Q272" s="80">
        <f t="shared" si="174"/>
        <v>0</v>
      </c>
      <c r="R272" s="80">
        <f t="shared" si="175"/>
        <v>0</v>
      </c>
      <c r="S272" s="80">
        <f t="shared" si="176"/>
        <v>0</v>
      </c>
      <c r="T272" s="80">
        <f t="shared" si="177"/>
        <v>0</v>
      </c>
      <c r="U272" s="80">
        <f t="shared" si="178"/>
        <v>0</v>
      </c>
      <c r="V272" s="80">
        <f t="shared" si="179"/>
        <v>0</v>
      </c>
      <c r="W272" s="80">
        <f t="shared" si="180"/>
        <v>0</v>
      </c>
      <c r="X272" s="80">
        <f t="shared" si="181"/>
        <v>0</v>
      </c>
      <c r="Y272" s="80">
        <f t="shared" si="182"/>
        <v>0</v>
      </c>
      <c r="Z272" s="80">
        <f t="shared" si="183"/>
        <v>0</v>
      </c>
      <c r="AA272" s="80">
        <f t="shared" si="184"/>
        <v>0</v>
      </c>
      <c r="AB272" s="80">
        <f t="shared" si="185"/>
        <v>0</v>
      </c>
      <c r="AC272" s="80">
        <f t="shared" si="186"/>
        <v>0</v>
      </c>
      <c r="AD272" s="80">
        <f t="shared" si="187"/>
        <v>0</v>
      </c>
      <c r="AE272" s="80">
        <f t="shared" si="188"/>
        <v>0</v>
      </c>
      <c r="AF272" s="80">
        <f t="shared" si="189"/>
        <v>0</v>
      </c>
      <c r="AG272" s="80">
        <f t="shared" si="190"/>
        <v>0</v>
      </c>
      <c r="AH272" s="80">
        <f t="shared" si="191"/>
        <v>0</v>
      </c>
      <c r="AI272" s="80">
        <f t="shared" si="192"/>
        <v>0</v>
      </c>
      <c r="AJ272" s="80">
        <f t="shared" si="193"/>
        <v>0</v>
      </c>
      <c r="AK272" s="80">
        <f t="shared" si="194"/>
        <v>0</v>
      </c>
      <c r="AL272" s="80">
        <f t="shared" si="195"/>
        <v>0</v>
      </c>
      <c r="AM272" s="80">
        <f t="shared" si="196"/>
        <v>0</v>
      </c>
      <c r="AN272" s="80">
        <f t="shared" si="197"/>
        <v>0</v>
      </c>
      <c r="AO272" s="80">
        <f t="shared" si="198"/>
        <v>0</v>
      </c>
      <c r="AP272" s="80">
        <f t="shared" si="199"/>
        <v>0</v>
      </c>
      <c r="AQ272" s="80">
        <f t="shared" si="200"/>
        <v>0</v>
      </c>
      <c r="AR272" s="76">
        <f t="shared" si="201"/>
        <v>0</v>
      </c>
      <c r="AS272" s="78">
        <f t="shared" ref="AS272:AS304" si="202">AS$227*$A230</f>
        <v>0</v>
      </c>
      <c r="AT272" s="72">
        <f>AT$227*$A229</f>
        <v>0</v>
      </c>
      <c r="AU272" s="72"/>
      <c r="AV272" s="72"/>
      <c r="AW272" s="72"/>
      <c r="AX272" s="72"/>
      <c r="AY272" s="72"/>
      <c r="AZ272" s="72"/>
      <c r="BA272" s="72"/>
      <c r="BB272" s="79"/>
      <c r="BC272" s="79"/>
      <c r="BD272" s="72"/>
      <c r="BE272" s="72"/>
      <c r="BF272" s="72"/>
      <c r="BG272" s="72"/>
      <c r="BH272" s="72"/>
      <c r="BI272" s="72"/>
      <c r="BJ272" s="72"/>
      <c r="BK272" s="72"/>
      <c r="BL272" s="72"/>
      <c r="BM272" s="72"/>
      <c r="BN272" s="72"/>
      <c r="BO272" s="72"/>
      <c r="BP272" s="72"/>
      <c r="BQ272" s="72"/>
      <c r="BR272" s="72"/>
      <c r="BS272" s="72"/>
      <c r="CA272" s="72">
        <f t="shared" si="157"/>
        <v>0</v>
      </c>
    </row>
    <row r="273" spans="1:79">
      <c r="A273" s="148">
        <f t="shared" si="158"/>
        <v>0</v>
      </c>
      <c r="B273" s="72">
        <f t="shared" si="159"/>
        <v>45</v>
      </c>
      <c r="C273" s="144">
        <f t="shared" si="160"/>
        <v>0</v>
      </c>
      <c r="D273" s="76">
        <f t="shared" si="161"/>
        <v>0</v>
      </c>
      <c r="E273" s="80">
        <f t="shared" si="162"/>
        <v>0</v>
      </c>
      <c r="F273" s="80">
        <f t="shared" si="163"/>
        <v>0</v>
      </c>
      <c r="G273" s="80">
        <f t="shared" si="164"/>
        <v>0</v>
      </c>
      <c r="H273" s="80">
        <f t="shared" si="165"/>
        <v>0</v>
      </c>
      <c r="I273" s="76">
        <f t="shared" si="166"/>
        <v>0</v>
      </c>
      <c r="J273" s="80">
        <f t="shared" si="167"/>
        <v>0</v>
      </c>
      <c r="K273" s="80">
        <f t="shared" si="168"/>
        <v>0</v>
      </c>
      <c r="L273" s="80">
        <f t="shared" si="169"/>
        <v>0</v>
      </c>
      <c r="M273" s="80">
        <f t="shared" si="170"/>
        <v>0</v>
      </c>
      <c r="N273" s="80">
        <f t="shared" si="171"/>
        <v>0</v>
      </c>
      <c r="O273" s="80">
        <f t="shared" si="172"/>
        <v>0</v>
      </c>
      <c r="P273" s="80">
        <f t="shared" si="173"/>
        <v>0</v>
      </c>
      <c r="Q273" s="80">
        <f t="shared" si="174"/>
        <v>0</v>
      </c>
      <c r="R273" s="80">
        <f t="shared" si="175"/>
        <v>0</v>
      </c>
      <c r="S273" s="80">
        <f t="shared" si="176"/>
        <v>0</v>
      </c>
      <c r="T273" s="80">
        <f t="shared" si="177"/>
        <v>0</v>
      </c>
      <c r="U273" s="80">
        <f t="shared" si="178"/>
        <v>0</v>
      </c>
      <c r="V273" s="80">
        <f t="shared" si="179"/>
        <v>0</v>
      </c>
      <c r="W273" s="80">
        <f t="shared" si="180"/>
        <v>0</v>
      </c>
      <c r="X273" s="80">
        <f t="shared" si="181"/>
        <v>0</v>
      </c>
      <c r="Y273" s="80">
        <f t="shared" si="182"/>
        <v>0</v>
      </c>
      <c r="Z273" s="80">
        <f t="shared" si="183"/>
        <v>0</v>
      </c>
      <c r="AA273" s="80">
        <f t="shared" si="184"/>
        <v>0</v>
      </c>
      <c r="AB273" s="80">
        <f t="shared" si="185"/>
        <v>0</v>
      </c>
      <c r="AC273" s="80">
        <f t="shared" si="186"/>
        <v>0</v>
      </c>
      <c r="AD273" s="80">
        <f t="shared" si="187"/>
        <v>0</v>
      </c>
      <c r="AE273" s="80">
        <f t="shared" si="188"/>
        <v>0</v>
      </c>
      <c r="AF273" s="80">
        <f t="shared" si="189"/>
        <v>0</v>
      </c>
      <c r="AG273" s="80">
        <f t="shared" si="190"/>
        <v>0</v>
      </c>
      <c r="AH273" s="80">
        <f t="shared" si="191"/>
        <v>0</v>
      </c>
      <c r="AI273" s="80">
        <f t="shared" si="192"/>
        <v>0</v>
      </c>
      <c r="AJ273" s="80">
        <f t="shared" si="193"/>
        <v>0</v>
      </c>
      <c r="AK273" s="80">
        <f t="shared" si="194"/>
        <v>0</v>
      </c>
      <c r="AL273" s="80">
        <f t="shared" si="195"/>
        <v>0</v>
      </c>
      <c r="AM273" s="80">
        <f t="shared" si="196"/>
        <v>0</v>
      </c>
      <c r="AN273" s="80">
        <f t="shared" si="197"/>
        <v>0</v>
      </c>
      <c r="AO273" s="80">
        <f t="shared" si="198"/>
        <v>0</v>
      </c>
      <c r="AP273" s="80">
        <f t="shared" si="199"/>
        <v>0</v>
      </c>
      <c r="AQ273" s="80">
        <f t="shared" si="200"/>
        <v>0</v>
      </c>
      <c r="AR273" s="76">
        <f t="shared" si="201"/>
        <v>0</v>
      </c>
      <c r="AS273" s="78">
        <f t="shared" si="202"/>
        <v>0</v>
      </c>
      <c r="AT273" s="72">
        <f t="shared" ref="AT273:AT304" si="203">AT$227*$A230</f>
        <v>0</v>
      </c>
      <c r="AU273" s="72">
        <f>AU$227*$A229</f>
        <v>0</v>
      </c>
      <c r="AV273" s="72"/>
      <c r="AW273" s="72"/>
      <c r="AX273" s="72"/>
      <c r="AY273" s="72"/>
      <c r="AZ273" s="72"/>
      <c r="BA273" s="72"/>
      <c r="BB273" s="79"/>
      <c r="BC273" s="79"/>
      <c r="BD273" s="72"/>
      <c r="BE273" s="72"/>
      <c r="BF273" s="72"/>
      <c r="BG273" s="72"/>
      <c r="BH273" s="72"/>
      <c r="BI273" s="72"/>
      <c r="BJ273" s="72"/>
      <c r="BK273" s="72"/>
      <c r="BL273" s="72"/>
      <c r="BM273" s="72"/>
      <c r="BN273" s="72"/>
      <c r="BO273" s="72"/>
      <c r="BP273" s="72"/>
      <c r="BQ273" s="72"/>
      <c r="BR273" s="72"/>
      <c r="BS273" s="72"/>
      <c r="CA273" s="72">
        <f t="shared" si="157"/>
        <v>0</v>
      </c>
    </row>
    <row r="274" spans="1:79">
      <c r="A274" s="148">
        <f t="shared" si="158"/>
        <v>0</v>
      </c>
      <c r="B274" s="72">
        <f t="shared" si="159"/>
        <v>46</v>
      </c>
      <c r="C274" s="144">
        <f t="shared" si="160"/>
        <v>0</v>
      </c>
      <c r="D274" s="76">
        <f t="shared" si="161"/>
        <v>0</v>
      </c>
      <c r="E274" s="80">
        <f t="shared" si="162"/>
        <v>0</v>
      </c>
      <c r="F274" s="80">
        <f t="shared" si="163"/>
        <v>0</v>
      </c>
      <c r="G274" s="80">
        <f t="shared" si="164"/>
        <v>0</v>
      </c>
      <c r="H274" s="80">
        <f t="shared" si="165"/>
        <v>0</v>
      </c>
      <c r="I274" s="76">
        <f t="shared" si="166"/>
        <v>0</v>
      </c>
      <c r="J274" s="80">
        <f t="shared" si="167"/>
        <v>0</v>
      </c>
      <c r="K274" s="80">
        <f t="shared" si="168"/>
        <v>0</v>
      </c>
      <c r="L274" s="80">
        <f t="shared" si="169"/>
        <v>0</v>
      </c>
      <c r="M274" s="80">
        <f t="shared" si="170"/>
        <v>0</v>
      </c>
      <c r="N274" s="80">
        <f t="shared" si="171"/>
        <v>0</v>
      </c>
      <c r="O274" s="80">
        <f t="shared" si="172"/>
        <v>0</v>
      </c>
      <c r="P274" s="80">
        <f t="shared" si="173"/>
        <v>0</v>
      </c>
      <c r="Q274" s="80">
        <f t="shared" si="174"/>
        <v>0</v>
      </c>
      <c r="R274" s="80">
        <f t="shared" si="175"/>
        <v>0</v>
      </c>
      <c r="S274" s="80">
        <f t="shared" si="176"/>
        <v>0</v>
      </c>
      <c r="T274" s="80">
        <f t="shared" si="177"/>
        <v>0</v>
      </c>
      <c r="U274" s="80">
        <f t="shared" si="178"/>
        <v>0</v>
      </c>
      <c r="V274" s="80">
        <f t="shared" si="179"/>
        <v>0</v>
      </c>
      <c r="W274" s="80">
        <f t="shared" si="180"/>
        <v>0</v>
      </c>
      <c r="X274" s="80">
        <f t="shared" si="181"/>
        <v>0</v>
      </c>
      <c r="Y274" s="80">
        <f t="shared" si="182"/>
        <v>0</v>
      </c>
      <c r="Z274" s="80">
        <f t="shared" si="183"/>
        <v>0</v>
      </c>
      <c r="AA274" s="80">
        <f t="shared" si="184"/>
        <v>0</v>
      </c>
      <c r="AB274" s="80">
        <f t="shared" si="185"/>
        <v>0</v>
      </c>
      <c r="AC274" s="80">
        <f t="shared" si="186"/>
        <v>0</v>
      </c>
      <c r="AD274" s="80">
        <f t="shared" si="187"/>
        <v>0</v>
      </c>
      <c r="AE274" s="80">
        <f t="shared" si="188"/>
        <v>0</v>
      </c>
      <c r="AF274" s="80">
        <f t="shared" si="189"/>
        <v>0</v>
      </c>
      <c r="AG274" s="80">
        <f t="shared" si="190"/>
        <v>0</v>
      </c>
      <c r="AH274" s="80">
        <f t="shared" si="191"/>
        <v>0</v>
      </c>
      <c r="AI274" s="80">
        <f t="shared" si="192"/>
        <v>0</v>
      </c>
      <c r="AJ274" s="80">
        <f t="shared" si="193"/>
        <v>0</v>
      </c>
      <c r="AK274" s="80">
        <f t="shared" si="194"/>
        <v>0</v>
      </c>
      <c r="AL274" s="80">
        <f t="shared" si="195"/>
        <v>0</v>
      </c>
      <c r="AM274" s="80">
        <f t="shared" si="196"/>
        <v>0</v>
      </c>
      <c r="AN274" s="80">
        <f t="shared" si="197"/>
        <v>0</v>
      </c>
      <c r="AO274" s="80">
        <f t="shared" si="198"/>
        <v>0</v>
      </c>
      <c r="AP274" s="80">
        <f t="shared" si="199"/>
        <v>0</v>
      </c>
      <c r="AQ274" s="80">
        <f t="shared" si="200"/>
        <v>0</v>
      </c>
      <c r="AR274" s="76">
        <f t="shared" si="201"/>
        <v>0</v>
      </c>
      <c r="AS274" s="78">
        <f t="shared" si="202"/>
        <v>0</v>
      </c>
      <c r="AT274" s="72">
        <f t="shared" si="203"/>
        <v>0</v>
      </c>
      <c r="AU274" s="72">
        <f t="shared" ref="AU274:AU304" si="204">AU$227*$A230</f>
        <v>0</v>
      </c>
      <c r="AV274" s="72">
        <f>AV$227*$A229</f>
        <v>0</v>
      </c>
      <c r="AW274" s="72"/>
      <c r="AX274" s="72"/>
      <c r="AY274" s="72"/>
      <c r="AZ274" s="72"/>
      <c r="BA274" s="72"/>
      <c r="BB274" s="79"/>
      <c r="BC274" s="79"/>
      <c r="BD274" s="72"/>
      <c r="BE274" s="72"/>
      <c r="BF274" s="72"/>
      <c r="BG274" s="72"/>
      <c r="BH274" s="72"/>
      <c r="BI274" s="72"/>
      <c r="BJ274" s="72"/>
      <c r="BK274" s="72"/>
      <c r="BL274" s="72"/>
      <c r="BM274" s="72"/>
      <c r="BN274" s="72"/>
      <c r="BO274" s="72"/>
      <c r="BP274" s="72"/>
      <c r="BQ274" s="72"/>
      <c r="BR274" s="72"/>
      <c r="BS274" s="72"/>
      <c r="CA274" s="72">
        <f t="shared" si="157"/>
        <v>0</v>
      </c>
    </row>
    <row r="275" spans="1:79">
      <c r="A275" s="148">
        <f t="shared" si="158"/>
        <v>0</v>
      </c>
      <c r="B275" s="72">
        <f t="shared" si="159"/>
        <v>47</v>
      </c>
      <c r="C275" s="144">
        <f t="shared" si="160"/>
        <v>0</v>
      </c>
      <c r="D275" s="76">
        <f t="shared" si="161"/>
        <v>0</v>
      </c>
      <c r="E275" s="80">
        <f t="shared" si="162"/>
        <v>0</v>
      </c>
      <c r="F275" s="80">
        <f t="shared" si="163"/>
        <v>0</v>
      </c>
      <c r="G275" s="80">
        <f t="shared" si="164"/>
        <v>0</v>
      </c>
      <c r="H275" s="80">
        <f t="shared" si="165"/>
        <v>0</v>
      </c>
      <c r="I275" s="76">
        <f t="shared" si="166"/>
        <v>0</v>
      </c>
      <c r="J275" s="80">
        <f t="shared" si="167"/>
        <v>0</v>
      </c>
      <c r="K275" s="80">
        <f t="shared" si="168"/>
        <v>0</v>
      </c>
      <c r="L275" s="80">
        <f t="shared" si="169"/>
        <v>0</v>
      </c>
      <c r="M275" s="80">
        <f t="shared" si="170"/>
        <v>0</v>
      </c>
      <c r="N275" s="80">
        <f t="shared" si="171"/>
        <v>0</v>
      </c>
      <c r="O275" s="80">
        <f t="shared" si="172"/>
        <v>0</v>
      </c>
      <c r="P275" s="80">
        <f t="shared" si="173"/>
        <v>0</v>
      </c>
      <c r="Q275" s="80">
        <f t="shared" si="174"/>
        <v>0</v>
      </c>
      <c r="R275" s="80">
        <f t="shared" si="175"/>
        <v>0</v>
      </c>
      <c r="S275" s="80">
        <f t="shared" si="176"/>
        <v>0</v>
      </c>
      <c r="T275" s="80">
        <f t="shared" si="177"/>
        <v>0</v>
      </c>
      <c r="U275" s="80">
        <f t="shared" si="178"/>
        <v>0</v>
      </c>
      <c r="V275" s="80">
        <f t="shared" si="179"/>
        <v>0</v>
      </c>
      <c r="W275" s="80">
        <f t="shared" si="180"/>
        <v>0</v>
      </c>
      <c r="X275" s="80">
        <f t="shared" si="181"/>
        <v>0</v>
      </c>
      <c r="Y275" s="80">
        <f t="shared" si="182"/>
        <v>0</v>
      </c>
      <c r="Z275" s="80">
        <f t="shared" si="183"/>
        <v>0</v>
      </c>
      <c r="AA275" s="80">
        <f t="shared" si="184"/>
        <v>0</v>
      </c>
      <c r="AB275" s="80">
        <f t="shared" si="185"/>
        <v>0</v>
      </c>
      <c r="AC275" s="80">
        <f t="shared" si="186"/>
        <v>0</v>
      </c>
      <c r="AD275" s="80">
        <f t="shared" si="187"/>
        <v>0</v>
      </c>
      <c r="AE275" s="80">
        <f t="shared" si="188"/>
        <v>0</v>
      </c>
      <c r="AF275" s="80">
        <f t="shared" si="189"/>
        <v>0</v>
      </c>
      <c r="AG275" s="80">
        <f t="shared" si="190"/>
        <v>0</v>
      </c>
      <c r="AH275" s="80">
        <f t="shared" si="191"/>
        <v>0</v>
      </c>
      <c r="AI275" s="80">
        <f t="shared" si="192"/>
        <v>0</v>
      </c>
      <c r="AJ275" s="80">
        <f t="shared" si="193"/>
        <v>0</v>
      </c>
      <c r="AK275" s="80">
        <f t="shared" si="194"/>
        <v>0</v>
      </c>
      <c r="AL275" s="80">
        <f t="shared" si="195"/>
        <v>0</v>
      </c>
      <c r="AM275" s="80">
        <f t="shared" si="196"/>
        <v>0</v>
      </c>
      <c r="AN275" s="80">
        <f t="shared" si="197"/>
        <v>0</v>
      </c>
      <c r="AO275" s="80">
        <f t="shared" si="198"/>
        <v>0</v>
      </c>
      <c r="AP275" s="80">
        <f t="shared" si="199"/>
        <v>0</v>
      </c>
      <c r="AQ275" s="80">
        <f t="shared" si="200"/>
        <v>0</v>
      </c>
      <c r="AR275" s="76">
        <f t="shared" si="201"/>
        <v>0</v>
      </c>
      <c r="AS275" s="78">
        <f t="shared" si="202"/>
        <v>0</v>
      </c>
      <c r="AT275" s="72">
        <f t="shared" si="203"/>
        <v>0</v>
      </c>
      <c r="AU275" s="72">
        <f t="shared" si="204"/>
        <v>0</v>
      </c>
      <c r="AV275" s="72">
        <f t="shared" ref="AV275:AV304" si="205">AV$227*$A230</f>
        <v>0</v>
      </c>
      <c r="AW275" s="72">
        <f>AW$227*$A229</f>
        <v>0</v>
      </c>
      <c r="AX275" s="72"/>
      <c r="AY275" s="72"/>
      <c r="AZ275" s="72"/>
      <c r="BA275" s="72"/>
      <c r="BB275" s="79"/>
      <c r="BC275" s="79"/>
      <c r="BD275" s="72"/>
      <c r="BE275" s="72"/>
      <c r="BF275" s="72"/>
      <c r="BG275" s="72"/>
      <c r="BH275" s="72"/>
      <c r="BI275" s="72"/>
      <c r="BJ275" s="72"/>
      <c r="BK275" s="72"/>
      <c r="BL275" s="72"/>
      <c r="BM275" s="72"/>
      <c r="BN275" s="72"/>
      <c r="BO275" s="72"/>
      <c r="BP275" s="72"/>
      <c r="BQ275" s="72"/>
      <c r="BR275" s="72"/>
      <c r="BS275" s="72"/>
      <c r="CA275" s="72">
        <f t="shared" si="157"/>
        <v>0</v>
      </c>
    </row>
    <row r="276" spans="1:79">
      <c r="A276" s="148">
        <f t="shared" si="158"/>
        <v>0</v>
      </c>
      <c r="B276" s="72">
        <f t="shared" si="159"/>
        <v>48</v>
      </c>
      <c r="C276" s="144">
        <f t="shared" si="160"/>
        <v>0</v>
      </c>
      <c r="D276" s="76">
        <f t="shared" si="161"/>
        <v>0</v>
      </c>
      <c r="E276" s="80">
        <f t="shared" si="162"/>
        <v>0</v>
      </c>
      <c r="F276" s="80">
        <f t="shared" si="163"/>
        <v>0</v>
      </c>
      <c r="G276" s="80">
        <f t="shared" si="164"/>
        <v>0</v>
      </c>
      <c r="H276" s="80">
        <f t="shared" si="165"/>
        <v>0</v>
      </c>
      <c r="I276" s="76">
        <f t="shared" si="166"/>
        <v>0</v>
      </c>
      <c r="J276" s="80">
        <f t="shared" si="167"/>
        <v>0</v>
      </c>
      <c r="K276" s="80">
        <f t="shared" si="168"/>
        <v>0</v>
      </c>
      <c r="L276" s="80">
        <f t="shared" si="169"/>
        <v>0</v>
      </c>
      <c r="M276" s="80">
        <f t="shared" si="170"/>
        <v>0</v>
      </c>
      <c r="N276" s="80">
        <f t="shared" si="171"/>
        <v>0</v>
      </c>
      <c r="O276" s="80">
        <f t="shared" si="172"/>
        <v>0</v>
      </c>
      <c r="P276" s="80">
        <f t="shared" si="173"/>
        <v>0</v>
      </c>
      <c r="Q276" s="80">
        <f t="shared" si="174"/>
        <v>0</v>
      </c>
      <c r="R276" s="80">
        <f t="shared" si="175"/>
        <v>0</v>
      </c>
      <c r="S276" s="80">
        <f t="shared" si="176"/>
        <v>0</v>
      </c>
      <c r="T276" s="80">
        <f t="shared" si="177"/>
        <v>0</v>
      </c>
      <c r="U276" s="80">
        <f t="shared" si="178"/>
        <v>0</v>
      </c>
      <c r="V276" s="80">
        <f t="shared" si="179"/>
        <v>0</v>
      </c>
      <c r="W276" s="80">
        <f t="shared" si="180"/>
        <v>0</v>
      </c>
      <c r="X276" s="80">
        <f t="shared" si="181"/>
        <v>0</v>
      </c>
      <c r="Y276" s="80">
        <f t="shared" si="182"/>
        <v>0</v>
      </c>
      <c r="Z276" s="80">
        <f t="shared" si="183"/>
        <v>0</v>
      </c>
      <c r="AA276" s="80">
        <f t="shared" si="184"/>
        <v>0</v>
      </c>
      <c r="AB276" s="80">
        <f t="shared" si="185"/>
        <v>0</v>
      </c>
      <c r="AC276" s="80">
        <f t="shared" si="186"/>
        <v>0</v>
      </c>
      <c r="AD276" s="80">
        <f t="shared" si="187"/>
        <v>0</v>
      </c>
      <c r="AE276" s="80">
        <f t="shared" si="188"/>
        <v>0</v>
      </c>
      <c r="AF276" s="80">
        <f t="shared" si="189"/>
        <v>0</v>
      </c>
      <c r="AG276" s="80">
        <f t="shared" si="190"/>
        <v>0</v>
      </c>
      <c r="AH276" s="80">
        <f t="shared" si="191"/>
        <v>0</v>
      </c>
      <c r="AI276" s="80">
        <f t="shared" si="192"/>
        <v>0</v>
      </c>
      <c r="AJ276" s="80">
        <f t="shared" si="193"/>
        <v>0</v>
      </c>
      <c r="AK276" s="80">
        <f t="shared" si="194"/>
        <v>0</v>
      </c>
      <c r="AL276" s="80">
        <f t="shared" si="195"/>
        <v>0</v>
      </c>
      <c r="AM276" s="80">
        <f t="shared" si="196"/>
        <v>0</v>
      </c>
      <c r="AN276" s="80">
        <f t="shared" si="197"/>
        <v>0</v>
      </c>
      <c r="AO276" s="80">
        <f t="shared" si="198"/>
        <v>0</v>
      </c>
      <c r="AP276" s="80">
        <f t="shared" si="199"/>
        <v>0</v>
      </c>
      <c r="AQ276" s="80">
        <f t="shared" si="200"/>
        <v>0</v>
      </c>
      <c r="AR276" s="76">
        <f t="shared" si="201"/>
        <v>0</v>
      </c>
      <c r="AS276" s="78">
        <f t="shared" si="202"/>
        <v>0</v>
      </c>
      <c r="AT276" s="72">
        <f t="shared" si="203"/>
        <v>0</v>
      </c>
      <c r="AU276" s="72">
        <f t="shared" si="204"/>
        <v>0</v>
      </c>
      <c r="AV276" s="72">
        <f t="shared" si="205"/>
        <v>0</v>
      </c>
      <c r="AW276" s="72">
        <f t="shared" ref="AW276:AW304" si="206">AW$227*$A230</f>
        <v>0</v>
      </c>
      <c r="AX276" s="72">
        <f>AX$227*$A229</f>
        <v>0</v>
      </c>
      <c r="AY276" s="72"/>
      <c r="AZ276" s="72"/>
      <c r="BA276" s="72"/>
      <c r="BB276" s="79"/>
      <c r="BC276" s="79"/>
      <c r="BD276" s="72"/>
      <c r="BE276" s="72"/>
      <c r="BF276" s="72"/>
      <c r="BG276" s="72"/>
      <c r="BH276" s="72"/>
      <c r="BI276" s="72"/>
      <c r="BJ276" s="72"/>
      <c r="BK276" s="72"/>
      <c r="BL276" s="72"/>
      <c r="BM276" s="72"/>
      <c r="BN276" s="72"/>
      <c r="BO276" s="72"/>
      <c r="BP276" s="72"/>
      <c r="BQ276" s="72"/>
      <c r="BR276" s="72"/>
      <c r="BS276" s="72"/>
      <c r="CA276" s="72">
        <f t="shared" si="157"/>
        <v>0</v>
      </c>
    </row>
    <row r="277" spans="1:79">
      <c r="A277" s="148">
        <f t="shared" si="158"/>
        <v>0</v>
      </c>
      <c r="B277" s="72">
        <f t="shared" si="159"/>
        <v>49</v>
      </c>
      <c r="C277" s="144">
        <f t="shared" si="160"/>
        <v>0</v>
      </c>
      <c r="D277" s="76">
        <f t="shared" si="161"/>
        <v>0</v>
      </c>
      <c r="E277" s="80">
        <f t="shared" si="162"/>
        <v>0</v>
      </c>
      <c r="F277" s="80">
        <f t="shared" si="163"/>
        <v>0</v>
      </c>
      <c r="G277" s="80">
        <f t="shared" si="164"/>
        <v>0</v>
      </c>
      <c r="H277" s="80">
        <f t="shared" si="165"/>
        <v>0</v>
      </c>
      <c r="I277" s="76">
        <f t="shared" si="166"/>
        <v>0</v>
      </c>
      <c r="J277" s="80">
        <f t="shared" si="167"/>
        <v>0</v>
      </c>
      <c r="K277" s="80">
        <f t="shared" si="168"/>
        <v>0</v>
      </c>
      <c r="L277" s="80">
        <f t="shared" si="169"/>
        <v>0</v>
      </c>
      <c r="M277" s="80">
        <f t="shared" si="170"/>
        <v>0</v>
      </c>
      <c r="N277" s="80">
        <f t="shared" si="171"/>
        <v>0</v>
      </c>
      <c r="O277" s="80">
        <f t="shared" si="172"/>
        <v>0</v>
      </c>
      <c r="P277" s="80">
        <f t="shared" si="173"/>
        <v>0</v>
      </c>
      <c r="Q277" s="80">
        <f t="shared" si="174"/>
        <v>0</v>
      </c>
      <c r="R277" s="80">
        <f t="shared" si="175"/>
        <v>0</v>
      </c>
      <c r="S277" s="80">
        <f t="shared" si="176"/>
        <v>0</v>
      </c>
      <c r="T277" s="80">
        <f t="shared" si="177"/>
        <v>0</v>
      </c>
      <c r="U277" s="80">
        <f t="shared" si="178"/>
        <v>0</v>
      </c>
      <c r="V277" s="80">
        <f t="shared" si="179"/>
        <v>0</v>
      </c>
      <c r="W277" s="80">
        <f t="shared" si="180"/>
        <v>0</v>
      </c>
      <c r="X277" s="80">
        <f t="shared" si="181"/>
        <v>0</v>
      </c>
      <c r="Y277" s="80">
        <f t="shared" si="182"/>
        <v>0</v>
      </c>
      <c r="Z277" s="80">
        <f t="shared" si="183"/>
        <v>0</v>
      </c>
      <c r="AA277" s="80">
        <f t="shared" si="184"/>
        <v>0</v>
      </c>
      <c r="AB277" s="80">
        <f t="shared" si="185"/>
        <v>0</v>
      </c>
      <c r="AC277" s="80">
        <f t="shared" si="186"/>
        <v>0</v>
      </c>
      <c r="AD277" s="80">
        <f t="shared" si="187"/>
        <v>0</v>
      </c>
      <c r="AE277" s="80">
        <f t="shared" si="188"/>
        <v>0</v>
      </c>
      <c r="AF277" s="80">
        <f t="shared" si="189"/>
        <v>0</v>
      </c>
      <c r="AG277" s="80">
        <f t="shared" si="190"/>
        <v>0</v>
      </c>
      <c r="AH277" s="80">
        <f t="shared" si="191"/>
        <v>0</v>
      </c>
      <c r="AI277" s="80">
        <f t="shared" si="192"/>
        <v>0</v>
      </c>
      <c r="AJ277" s="80">
        <f t="shared" si="193"/>
        <v>0</v>
      </c>
      <c r="AK277" s="80">
        <f t="shared" si="194"/>
        <v>0</v>
      </c>
      <c r="AL277" s="80">
        <f t="shared" si="195"/>
        <v>0</v>
      </c>
      <c r="AM277" s="80">
        <f t="shared" si="196"/>
        <v>0</v>
      </c>
      <c r="AN277" s="80">
        <f t="shared" si="197"/>
        <v>0</v>
      </c>
      <c r="AO277" s="80">
        <f t="shared" si="198"/>
        <v>0</v>
      </c>
      <c r="AP277" s="80">
        <f t="shared" si="199"/>
        <v>0</v>
      </c>
      <c r="AQ277" s="80">
        <f t="shared" si="200"/>
        <v>0</v>
      </c>
      <c r="AR277" s="76">
        <f t="shared" si="201"/>
        <v>0</v>
      </c>
      <c r="AS277" s="78">
        <f t="shared" si="202"/>
        <v>0</v>
      </c>
      <c r="AT277" s="72">
        <f t="shared" si="203"/>
        <v>0</v>
      </c>
      <c r="AU277" s="72">
        <f t="shared" si="204"/>
        <v>0</v>
      </c>
      <c r="AV277" s="72">
        <f t="shared" si="205"/>
        <v>0</v>
      </c>
      <c r="AW277" s="72">
        <f t="shared" si="206"/>
        <v>0</v>
      </c>
      <c r="AX277" s="72">
        <f t="shared" ref="AX277:AX304" si="207">AX$227*$A230</f>
        <v>0</v>
      </c>
      <c r="AY277" s="72">
        <f>AY$227*$A229</f>
        <v>0</v>
      </c>
      <c r="AZ277" s="72"/>
      <c r="BA277" s="72"/>
      <c r="BB277" s="79"/>
      <c r="BC277" s="79"/>
      <c r="BD277" s="72"/>
      <c r="BE277" s="72"/>
      <c r="BF277" s="72"/>
      <c r="BG277" s="72"/>
      <c r="BH277" s="72"/>
      <c r="BI277" s="72"/>
      <c r="BJ277" s="72"/>
      <c r="BK277" s="72"/>
      <c r="BL277" s="72"/>
      <c r="BM277" s="72"/>
      <c r="BN277" s="72"/>
      <c r="BO277" s="72"/>
      <c r="BP277" s="72"/>
      <c r="BQ277" s="72"/>
      <c r="BR277" s="72"/>
      <c r="BS277" s="72"/>
      <c r="CA277" s="72">
        <f t="shared" si="157"/>
        <v>0</v>
      </c>
    </row>
    <row r="278" spans="1:79">
      <c r="A278" s="148">
        <f t="shared" si="158"/>
        <v>0</v>
      </c>
      <c r="B278" s="72">
        <f t="shared" si="159"/>
        <v>50</v>
      </c>
      <c r="C278" s="144">
        <f t="shared" si="160"/>
        <v>0</v>
      </c>
      <c r="D278" s="76">
        <f t="shared" si="161"/>
        <v>0</v>
      </c>
      <c r="E278" s="80">
        <f t="shared" si="162"/>
        <v>0</v>
      </c>
      <c r="F278" s="80">
        <f t="shared" si="163"/>
        <v>0</v>
      </c>
      <c r="G278" s="80">
        <f t="shared" si="164"/>
        <v>0</v>
      </c>
      <c r="H278" s="80">
        <f t="shared" si="165"/>
        <v>0</v>
      </c>
      <c r="I278" s="76">
        <f t="shared" si="166"/>
        <v>0</v>
      </c>
      <c r="J278" s="80">
        <f t="shared" si="167"/>
        <v>0</v>
      </c>
      <c r="K278" s="80">
        <f t="shared" si="168"/>
        <v>0</v>
      </c>
      <c r="L278" s="80">
        <f t="shared" si="169"/>
        <v>0</v>
      </c>
      <c r="M278" s="80">
        <f t="shared" si="170"/>
        <v>0</v>
      </c>
      <c r="N278" s="80">
        <f t="shared" si="171"/>
        <v>0</v>
      </c>
      <c r="O278" s="80">
        <f t="shared" si="172"/>
        <v>0</v>
      </c>
      <c r="P278" s="80">
        <f t="shared" si="173"/>
        <v>0</v>
      </c>
      <c r="Q278" s="80">
        <f t="shared" si="174"/>
        <v>0</v>
      </c>
      <c r="R278" s="80">
        <f t="shared" si="175"/>
        <v>0</v>
      </c>
      <c r="S278" s="80">
        <f t="shared" si="176"/>
        <v>0</v>
      </c>
      <c r="T278" s="80">
        <f t="shared" si="177"/>
        <v>0</v>
      </c>
      <c r="U278" s="80">
        <f t="shared" si="178"/>
        <v>0</v>
      </c>
      <c r="V278" s="80">
        <f t="shared" si="179"/>
        <v>0</v>
      </c>
      <c r="W278" s="80">
        <f t="shared" si="180"/>
        <v>0</v>
      </c>
      <c r="X278" s="80">
        <f t="shared" si="181"/>
        <v>0</v>
      </c>
      <c r="Y278" s="80">
        <f t="shared" si="182"/>
        <v>0</v>
      </c>
      <c r="Z278" s="80">
        <f t="shared" si="183"/>
        <v>0</v>
      </c>
      <c r="AA278" s="80">
        <f t="shared" si="184"/>
        <v>0</v>
      </c>
      <c r="AB278" s="80">
        <f t="shared" si="185"/>
        <v>0</v>
      </c>
      <c r="AC278" s="80">
        <f t="shared" si="186"/>
        <v>0</v>
      </c>
      <c r="AD278" s="80">
        <f t="shared" si="187"/>
        <v>0</v>
      </c>
      <c r="AE278" s="80">
        <f t="shared" si="188"/>
        <v>0</v>
      </c>
      <c r="AF278" s="80">
        <f t="shared" si="189"/>
        <v>0</v>
      </c>
      <c r="AG278" s="80">
        <f t="shared" si="190"/>
        <v>0</v>
      </c>
      <c r="AH278" s="80">
        <f t="shared" si="191"/>
        <v>0</v>
      </c>
      <c r="AI278" s="80">
        <f t="shared" si="192"/>
        <v>0</v>
      </c>
      <c r="AJ278" s="80">
        <f t="shared" si="193"/>
        <v>0</v>
      </c>
      <c r="AK278" s="80">
        <f t="shared" si="194"/>
        <v>0</v>
      </c>
      <c r="AL278" s="80">
        <f t="shared" si="195"/>
        <v>0</v>
      </c>
      <c r="AM278" s="80">
        <f t="shared" si="196"/>
        <v>0</v>
      </c>
      <c r="AN278" s="80">
        <f t="shared" si="197"/>
        <v>0</v>
      </c>
      <c r="AO278" s="80">
        <f t="shared" si="198"/>
        <v>0</v>
      </c>
      <c r="AP278" s="80">
        <f t="shared" si="199"/>
        <v>0</v>
      </c>
      <c r="AQ278" s="80">
        <f t="shared" si="200"/>
        <v>0</v>
      </c>
      <c r="AR278" s="76">
        <f t="shared" si="201"/>
        <v>0</v>
      </c>
      <c r="AS278" s="78">
        <f t="shared" si="202"/>
        <v>0</v>
      </c>
      <c r="AT278" s="72">
        <f t="shared" si="203"/>
        <v>0</v>
      </c>
      <c r="AU278" s="72">
        <f t="shared" si="204"/>
        <v>0</v>
      </c>
      <c r="AV278" s="72">
        <f t="shared" si="205"/>
        <v>0</v>
      </c>
      <c r="AW278" s="72">
        <f t="shared" si="206"/>
        <v>0</v>
      </c>
      <c r="AX278" s="72">
        <f t="shared" si="207"/>
        <v>0</v>
      </c>
      <c r="AY278" s="72">
        <f t="shared" ref="AY278:AY304" si="208">AY$227*$A230</f>
        <v>0</v>
      </c>
      <c r="AZ278" s="72">
        <f>AZ$227*$A229</f>
        <v>0</v>
      </c>
      <c r="BA278" s="72"/>
      <c r="BB278" s="79"/>
      <c r="BC278" s="79"/>
      <c r="BD278" s="72"/>
      <c r="BE278" s="72"/>
      <c r="BF278" s="72"/>
      <c r="BG278" s="72"/>
      <c r="BH278" s="72"/>
      <c r="BI278" s="72"/>
      <c r="BJ278" s="72"/>
      <c r="BK278" s="72"/>
      <c r="BL278" s="72"/>
      <c r="BM278" s="72"/>
      <c r="BN278" s="72"/>
      <c r="BO278" s="72"/>
      <c r="BP278" s="72"/>
      <c r="BQ278" s="72"/>
      <c r="BR278" s="72"/>
      <c r="BS278" s="72"/>
      <c r="CA278" s="72">
        <f t="shared" si="157"/>
        <v>0</v>
      </c>
    </row>
    <row r="279" spans="1:79">
      <c r="A279" s="148">
        <f t="shared" si="158"/>
        <v>0</v>
      </c>
      <c r="B279" s="72">
        <f t="shared" si="159"/>
        <v>51</v>
      </c>
      <c r="C279" s="144">
        <f t="shared" si="160"/>
        <v>0</v>
      </c>
      <c r="D279" s="76">
        <f t="shared" si="161"/>
        <v>0</v>
      </c>
      <c r="E279" s="80">
        <f t="shared" si="162"/>
        <v>0</v>
      </c>
      <c r="F279" s="80">
        <f t="shared" si="163"/>
        <v>0</v>
      </c>
      <c r="G279" s="80">
        <f t="shared" si="164"/>
        <v>0</v>
      </c>
      <c r="H279" s="80">
        <f t="shared" si="165"/>
        <v>0</v>
      </c>
      <c r="I279" s="76">
        <f t="shared" si="166"/>
        <v>0</v>
      </c>
      <c r="J279" s="80">
        <f t="shared" si="167"/>
        <v>0</v>
      </c>
      <c r="K279" s="80">
        <f t="shared" si="168"/>
        <v>0</v>
      </c>
      <c r="L279" s="80">
        <f t="shared" si="169"/>
        <v>0</v>
      </c>
      <c r="M279" s="80">
        <f t="shared" si="170"/>
        <v>0</v>
      </c>
      <c r="N279" s="80">
        <f t="shared" si="171"/>
        <v>0</v>
      </c>
      <c r="O279" s="80">
        <f t="shared" si="172"/>
        <v>0</v>
      </c>
      <c r="P279" s="80">
        <f t="shared" si="173"/>
        <v>0</v>
      </c>
      <c r="Q279" s="80">
        <f t="shared" si="174"/>
        <v>0</v>
      </c>
      <c r="R279" s="80">
        <f t="shared" si="175"/>
        <v>0</v>
      </c>
      <c r="S279" s="80">
        <f t="shared" si="176"/>
        <v>0</v>
      </c>
      <c r="T279" s="80">
        <f t="shared" si="177"/>
        <v>0</v>
      </c>
      <c r="U279" s="80">
        <f t="shared" si="178"/>
        <v>0</v>
      </c>
      <c r="V279" s="80">
        <f t="shared" si="179"/>
        <v>0</v>
      </c>
      <c r="W279" s="80">
        <f t="shared" si="180"/>
        <v>0</v>
      </c>
      <c r="X279" s="80">
        <f t="shared" si="181"/>
        <v>0</v>
      </c>
      <c r="Y279" s="80">
        <f t="shared" si="182"/>
        <v>0</v>
      </c>
      <c r="Z279" s="80">
        <f t="shared" si="183"/>
        <v>0</v>
      </c>
      <c r="AA279" s="80">
        <f t="shared" si="184"/>
        <v>0</v>
      </c>
      <c r="AB279" s="80">
        <f t="shared" si="185"/>
        <v>0</v>
      </c>
      <c r="AC279" s="80">
        <f t="shared" si="186"/>
        <v>0</v>
      </c>
      <c r="AD279" s="80">
        <f t="shared" si="187"/>
        <v>0</v>
      </c>
      <c r="AE279" s="80">
        <f t="shared" si="188"/>
        <v>0</v>
      </c>
      <c r="AF279" s="80">
        <f t="shared" si="189"/>
        <v>0</v>
      </c>
      <c r="AG279" s="80">
        <f t="shared" si="190"/>
        <v>0</v>
      </c>
      <c r="AH279" s="80">
        <f t="shared" si="191"/>
        <v>0</v>
      </c>
      <c r="AI279" s="80">
        <f t="shared" si="192"/>
        <v>0</v>
      </c>
      <c r="AJ279" s="80">
        <f t="shared" si="193"/>
        <v>0</v>
      </c>
      <c r="AK279" s="80">
        <f t="shared" si="194"/>
        <v>0</v>
      </c>
      <c r="AL279" s="80">
        <f t="shared" si="195"/>
        <v>0</v>
      </c>
      <c r="AM279" s="80">
        <f t="shared" si="196"/>
        <v>0</v>
      </c>
      <c r="AN279" s="80">
        <f t="shared" si="197"/>
        <v>0</v>
      </c>
      <c r="AO279" s="80">
        <f t="shared" si="198"/>
        <v>0</v>
      </c>
      <c r="AP279" s="80">
        <f t="shared" si="199"/>
        <v>0</v>
      </c>
      <c r="AQ279" s="80">
        <f t="shared" si="200"/>
        <v>0</v>
      </c>
      <c r="AR279" s="76">
        <f t="shared" si="201"/>
        <v>0</v>
      </c>
      <c r="AS279" s="78">
        <f t="shared" si="202"/>
        <v>0</v>
      </c>
      <c r="AT279" s="72">
        <f t="shared" si="203"/>
        <v>0</v>
      </c>
      <c r="AU279" s="72">
        <f t="shared" si="204"/>
        <v>0</v>
      </c>
      <c r="AV279" s="72">
        <f t="shared" si="205"/>
        <v>0</v>
      </c>
      <c r="AW279" s="72">
        <f t="shared" si="206"/>
        <v>0</v>
      </c>
      <c r="AX279" s="72">
        <f t="shared" si="207"/>
        <v>0</v>
      </c>
      <c r="AY279" s="72">
        <f t="shared" si="208"/>
        <v>0</v>
      </c>
      <c r="AZ279" s="72">
        <f t="shared" ref="AZ279:AZ304" si="209">AZ$227*$A230</f>
        <v>0</v>
      </c>
      <c r="BA279" s="72">
        <f>BA$227*$A229</f>
        <v>0</v>
      </c>
      <c r="BB279" s="79"/>
      <c r="BC279" s="79"/>
      <c r="BD279" s="72"/>
      <c r="BE279" s="72"/>
      <c r="BF279" s="72"/>
      <c r="BG279" s="72"/>
      <c r="BH279" s="72"/>
      <c r="BI279" s="72"/>
      <c r="BJ279" s="72"/>
      <c r="BK279" s="72"/>
      <c r="BL279" s="72"/>
      <c r="BM279" s="72"/>
      <c r="BN279" s="72"/>
      <c r="BO279" s="72"/>
      <c r="BP279" s="72"/>
      <c r="BQ279" s="72"/>
      <c r="BR279" s="72"/>
      <c r="BS279" s="72"/>
      <c r="CA279" s="72">
        <f t="shared" si="157"/>
        <v>0</v>
      </c>
    </row>
    <row r="280" spans="1:79">
      <c r="A280" s="148">
        <f t="shared" si="158"/>
        <v>0</v>
      </c>
      <c r="B280" s="72">
        <f t="shared" si="159"/>
        <v>52</v>
      </c>
      <c r="C280" s="144">
        <f t="shared" si="160"/>
        <v>0</v>
      </c>
      <c r="D280" s="76">
        <f t="shared" si="161"/>
        <v>0</v>
      </c>
      <c r="E280" s="80">
        <f t="shared" si="162"/>
        <v>0</v>
      </c>
      <c r="F280" s="80">
        <f t="shared" si="163"/>
        <v>0</v>
      </c>
      <c r="G280" s="80">
        <f t="shared" si="164"/>
        <v>0</v>
      </c>
      <c r="H280" s="80">
        <f t="shared" si="165"/>
        <v>0</v>
      </c>
      <c r="I280" s="76">
        <f t="shared" si="166"/>
        <v>0</v>
      </c>
      <c r="J280" s="80">
        <f t="shared" si="167"/>
        <v>0</v>
      </c>
      <c r="K280" s="80">
        <f t="shared" si="168"/>
        <v>0</v>
      </c>
      <c r="L280" s="80">
        <f t="shared" si="169"/>
        <v>0</v>
      </c>
      <c r="M280" s="80">
        <f t="shared" si="170"/>
        <v>0</v>
      </c>
      <c r="N280" s="80">
        <f t="shared" si="171"/>
        <v>0</v>
      </c>
      <c r="O280" s="80">
        <f t="shared" si="172"/>
        <v>0</v>
      </c>
      <c r="P280" s="80">
        <f t="shared" si="173"/>
        <v>0</v>
      </c>
      <c r="Q280" s="80">
        <f t="shared" si="174"/>
        <v>0</v>
      </c>
      <c r="R280" s="80">
        <f t="shared" si="175"/>
        <v>0</v>
      </c>
      <c r="S280" s="80">
        <f t="shared" si="176"/>
        <v>0</v>
      </c>
      <c r="T280" s="80">
        <f t="shared" si="177"/>
        <v>0</v>
      </c>
      <c r="U280" s="80">
        <f t="shared" si="178"/>
        <v>0</v>
      </c>
      <c r="V280" s="80">
        <f t="shared" si="179"/>
        <v>0</v>
      </c>
      <c r="W280" s="80">
        <f t="shared" si="180"/>
        <v>0</v>
      </c>
      <c r="X280" s="80">
        <f t="shared" si="181"/>
        <v>0</v>
      </c>
      <c r="Y280" s="80">
        <f t="shared" si="182"/>
        <v>0</v>
      </c>
      <c r="Z280" s="80">
        <f t="shared" si="183"/>
        <v>0</v>
      </c>
      <c r="AA280" s="80">
        <f t="shared" si="184"/>
        <v>0</v>
      </c>
      <c r="AB280" s="80">
        <f t="shared" si="185"/>
        <v>0</v>
      </c>
      <c r="AC280" s="80">
        <f t="shared" si="186"/>
        <v>0</v>
      </c>
      <c r="AD280" s="80">
        <f t="shared" si="187"/>
        <v>0</v>
      </c>
      <c r="AE280" s="80">
        <f t="shared" si="188"/>
        <v>0</v>
      </c>
      <c r="AF280" s="80">
        <f t="shared" si="189"/>
        <v>0</v>
      </c>
      <c r="AG280" s="80">
        <f t="shared" si="190"/>
        <v>0</v>
      </c>
      <c r="AH280" s="80">
        <f t="shared" si="191"/>
        <v>0</v>
      </c>
      <c r="AI280" s="80">
        <f t="shared" si="192"/>
        <v>0</v>
      </c>
      <c r="AJ280" s="80">
        <f t="shared" si="193"/>
        <v>0</v>
      </c>
      <c r="AK280" s="80">
        <f t="shared" si="194"/>
        <v>0</v>
      </c>
      <c r="AL280" s="80">
        <f t="shared" si="195"/>
        <v>0</v>
      </c>
      <c r="AM280" s="80">
        <f t="shared" si="196"/>
        <v>0</v>
      </c>
      <c r="AN280" s="80">
        <f t="shared" si="197"/>
        <v>0</v>
      </c>
      <c r="AO280" s="80">
        <f t="shared" si="198"/>
        <v>0</v>
      </c>
      <c r="AP280" s="80">
        <f t="shared" si="199"/>
        <v>0</v>
      </c>
      <c r="AQ280" s="80">
        <f t="shared" si="200"/>
        <v>0</v>
      </c>
      <c r="AR280" s="76">
        <f t="shared" si="201"/>
        <v>0</v>
      </c>
      <c r="AS280" s="78">
        <f t="shared" si="202"/>
        <v>0</v>
      </c>
      <c r="AT280" s="72">
        <f t="shared" si="203"/>
        <v>0</v>
      </c>
      <c r="AU280" s="72">
        <f t="shared" si="204"/>
        <v>0</v>
      </c>
      <c r="AV280" s="72">
        <f t="shared" si="205"/>
        <v>0</v>
      </c>
      <c r="AW280" s="72">
        <f t="shared" si="206"/>
        <v>0</v>
      </c>
      <c r="AX280" s="72">
        <f t="shared" si="207"/>
        <v>0</v>
      </c>
      <c r="AY280" s="72">
        <f t="shared" si="208"/>
        <v>0</v>
      </c>
      <c r="AZ280" s="72">
        <f t="shared" si="209"/>
        <v>0</v>
      </c>
      <c r="BA280" s="72">
        <f t="shared" ref="BA280:BA304" si="210">BA$227*$A230</f>
        <v>0</v>
      </c>
      <c r="BB280" s="79">
        <f>BB$227*$A229</f>
        <v>0</v>
      </c>
      <c r="BC280" s="79"/>
      <c r="BD280" s="72"/>
      <c r="BE280" s="72"/>
      <c r="BF280" s="72"/>
      <c r="BG280" s="72"/>
      <c r="BH280" s="72"/>
      <c r="BI280" s="72"/>
      <c r="BJ280" s="72"/>
      <c r="BK280" s="72"/>
      <c r="BL280" s="72"/>
      <c r="BM280" s="72"/>
      <c r="BN280" s="72"/>
      <c r="BO280" s="72"/>
      <c r="BP280" s="72"/>
      <c r="BQ280" s="72"/>
      <c r="BR280" s="72"/>
      <c r="BS280" s="72"/>
      <c r="CA280" s="72">
        <f t="shared" si="157"/>
        <v>0</v>
      </c>
    </row>
    <row r="281" spans="1:79">
      <c r="A281" s="148">
        <f t="shared" si="158"/>
        <v>0</v>
      </c>
      <c r="B281" s="72">
        <f t="shared" si="159"/>
        <v>53</v>
      </c>
      <c r="C281" s="144">
        <f t="shared" si="160"/>
        <v>0</v>
      </c>
      <c r="D281" s="76">
        <f t="shared" si="161"/>
        <v>0</v>
      </c>
      <c r="E281" s="80">
        <f t="shared" si="162"/>
        <v>0</v>
      </c>
      <c r="F281" s="80">
        <f t="shared" si="163"/>
        <v>0</v>
      </c>
      <c r="G281" s="80">
        <f t="shared" si="164"/>
        <v>0</v>
      </c>
      <c r="H281" s="80">
        <f t="shared" si="165"/>
        <v>0</v>
      </c>
      <c r="I281" s="76">
        <f t="shared" si="166"/>
        <v>0</v>
      </c>
      <c r="J281" s="80">
        <f t="shared" si="167"/>
        <v>0</v>
      </c>
      <c r="K281" s="80">
        <f t="shared" si="168"/>
        <v>0</v>
      </c>
      <c r="L281" s="80">
        <f t="shared" si="169"/>
        <v>0</v>
      </c>
      <c r="M281" s="80">
        <f t="shared" si="170"/>
        <v>0</v>
      </c>
      <c r="N281" s="80">
        <f t="shared" si="171"/>
        <v>0</v>
      </c>
      <c r="O281" s="80">
        <f t="shared" si="172"/>
        <v>0</v>
      </c>
      <c r="P281" s="80">
        <f t="shared" si="173"/>
        <v>0</v>
      </c>
      <c r="Q281" s="80">
        <f t="shared" si="174"/>
        <v>0</v>
      </c>
      <c r="R281" s="80">
        <f t="shared" si="175"/>
        <v>0</v>
      </c>
      <c r="S281" s="80">
        <f t="shared" si="176"/>
        <v>0</v>
      </c>
      <c r="T281" s="80">
        <f t="shared" si="177"/>
        <v>0</v>
      </c>
      <c r="U281" s="80">
        <f t="shared" si="178"/>
        <v>0</v>
      </c>
      <c r="V281" s="80">
        <f t="shared" si="179"/>
        <v>0</v>
      </c>
      <c r="W281" s="80">
        <f t="shared" si="180"/>
        <v>0</v>
      </c>
      <c r="X281" s="80">
        <f t="shared" si="181"/>
        <v>0</v>
      </c>
      <c r="Y281" s="80">
        <f t="shared" si="182"/>
        <v>0</v>
      </c>
      <c r="Z281" s="80">
        <f t="shared" si="183"/>
        <v>0</v>
      </c>
      <c r="AA281" s="80">
        <f t="shared" si="184"/>
        <v>0</v>
      </c>
      <c r="AB281" s="80">
        <f t="shared" si="185"/>
        <v>0</v>
      </c>
      <c r="AC281" s="80">
        <f t="shared" si="186"/>
        <v>0</v>
      </c>
      <c r="AD281" s="80">
        <f t="shared" si="187"/>
        <v>0</v>
      </c>
      <c r="AE281" s="80">
        <f t="shared" si="188"/>
        <v>0</v>
      </c>
      <c r="AF281" s="80">
        <f t="shared" si="189"/>
        <v>0</v>
      </c>
      <c r="AG281" s="80">
        <f t="shared" si="190"/>
        <v>0</v>
      </c>
      <c r="AH281" s="80">
        <f t="shared" si="191"/>
        <v>0</v>
      </c>
      <c r="AI281" s="80">
        <f t="shared" si="192"/>
        <v>0</v>
      </c>
      <c r="AJ281" s="80">
        <f t="shared" si="193"/>
        <v>0</v>
      </c>
      <c r="AK281" s="80">
        <f t="shared" si="194"/>
        <v>0</v>
      </c>
      <c r="AL281" s="80">
        <f t="shared" si="195"/>
        <v>0</v>
      </c>
      <c r="AM281" s="80">
        <f t="shared" si="196"/>
        <v>0</v>
      </c>
      <c r="AN281" s="80">
        <f t="shared" si="197"/>
        <v>0</v>
      </c>
      <c r="AO281" s="80">
        <f t="shared" si="198"/>
        <v>0</v>
      </c>
      <c r="AP281" s="80">
        <f t="shared" si="199"/>
        <v>0</v>
      </c>
      <c r="AQ281" s="80">
        <f t="shared" si="200"/>
        <v>0</v>
      </c>
      <c r="AR281" s="76">
        <f t="shared" si="201"/>
        <v>0</v>
      </c>
      <c r="AS281" s="78">
        <f t="shared" si="202"/>
        <v>0</v>
      </c>
      <c r="AT281" s="72">
        <f t="shared" si="203"/>
        <v>0</v>
      </c>
      <c r="AU281" s="72">
        <f t="shared" si="204"/>
        <v>0</v>
      </c>
      <c r="AV281" s="72">
        <f t="shared" si="205"/>
        <v>0</v>
      </c>
      <c r="AW281" s="72">
        <f t="shared" si="206"/>
        <v>0</v>
      </c>
      <c r="AX281" s="72">
        <f t="shared" si="207"/>
        <v>0</v>
      </c>
      <c r="AY281" s="72">
        <f t="shared" si="208"/>
        <v>0</v>
      </c>
      <c r="AZ281" s="72">
        <f t="shared" si="209"/>
        <v>0</v>
      </c>
      <c r="BA281" s="72">
        <f t="shared" si="210"/>
        <v>0</v>
      </c>
      <c r="BB281" s="79">
        <f t="shared" ref="BB281:BB304" si="211">BB$227*$A230</f>
        <v>0</v>
      </c>
      <c r="BC281" s="79">
        <f>BC$227*$A229</f>
        <v>0</v>
      </c>
      <c r="BD281" s="72"/>
      <c r="BE281" s="72"/>
      <c r="BF281" s="72"/>
      <c r="BG281" s="72"/>
      <c r="BH281" s="72"/>
      <c r="BI281" s="72"/>
      <c r="BJ281" s="72"/>
      <c r="BK281" s="72"/>
      <c r="BL281" s="72"/>
      <c r="BM281" s="72"/>
      <c r="BN281" s="72"/>
      <c r="BO281" s="72"/>
      <c r="BP281" s="72"/>
      <c r="BQ281" s="72"/>
      <c r="BR281" s="72"/>
      <c r="BS281" s="72"/>
      <c r="CA281" s="72">
        <f t="shared" si="157"/>
        <v>0</v>
      </c>
    </row>
    <row r="282" spans="1:79">
      <c r="A282" s="148">
        <f t="shared" si="158"/>
        <v>0</v>
      </c>
      <c r="B282" s="72">
        <f t="shared" si="159"/>
        <v>54</v>
      </c>
      <c r="C282" s="144">
        <f t="shared" si="160"/>
        <v>0</v>
      </c>
      <c r="D282" s="76">
        <f t="shared" si="161"/>
        <v>0</v>
      </c>
      <c r="E282" s="80">
        <f t="shared" si="162"/>
        <v>0</v>
      </c>
      <c r="F282" s="80">
        <f t="shared" si="163"/>
        <v>0</v>
      </c>
      <c r="G282" s="80">
        <f t="shared" si="164"/>
        <v>0</v>
      </c>
      <c r="H282" s="80">
        <f t="shared" si="165"/>
        <v>0</v>
      </c>
      <c r="I282" s="76">
        <f t="shared" si="166"/>
        <v>0</v>
      </c>
      <c r="J282" s="80">
        <f t="shared" si="167"/>
        <v>0</v>
      </c>
      <c r="K282" s="80">
        <f t="shared" si="168"/>
        <v>0</v>
      </c>
      <c r="L282" s="80">
        <f t="shared" si="169"/>
        <v>0</v>
      </c>
      <c r="M282" s="80">
        <f t="shared" si="170"/>
        <v>0</v>
      </c>
      <c r="N282" s="80">
        <f t="shared" si="171"/>
        <v>0</v>
      </c>
      <c r="O282" s="80">
        <f t="shared" si="172"/>
        <v>0</v>
      </c>
      <c r="P282" s="80">
        <f t="shared" si="173"/>
        <v>0</v>
      </c>
      <c r="Q282" s="80">
        <f t="shared" si="174"/>
        <v>0</v>
      </c>
      <c r="R282" s="80">
        <f t="shared" si="175"/>
        <v>0</v>
      </c>
      <c r="S282" s="80">
        <f t="shared" si="176"/>
        <v>0</v>
      </c>
      <c r="T282" s="80">
        <f t="shared" si="177"/>
        <v>0</v>
      </c>
      <c r="U282" s="80">
        <f t="shared" si="178"/>
        <v>0</v>
      </c>
      <c r="V282" s="80">
        <f t="shared" si="179"/>
        <v>0</v>
      </c>
      <c r="W282" s="80">
        <f t="shared" si="180"/>
        <v>0</v>
      </c>
      <c r="X282" s="80">
        <f t="shared" si="181"/>
        <v>0</v>
      </c>
      <c r="Y282" s="80">
        <f t="shared" si="182"/>
        <v>0</v>
      </c>
      <c r="Z282" s="80">
        <f t="shared" si="183"/>
        <v>0</v>
      </c>
      <c r="AA282" s="80">
        <f t="shared" si="184"/>
        <v>0</v>
      </c>
      <c r="AB282" s="80">
        <f t="shared" si="185"/>
        <v>0</v>
      </c>
      <c r="AC282" s="80">
        <f t="shared" si="186"/>
        <v>0</v>
      </c>
      <c r="AD282" s="80">
        <f t="shared" si="187"/>
        <v>0</v>
      </c>
      <c r="AE282" s="80">
        <f t="shared" si="188"/>
        <v>0</v>
      </c>
      <c r="AF282" s="80">
        <f t="shared" si="189"/>
        <v>0</v>
      </c>
      <c r="AG282" s="80">
        <f t="shared" si="190"/>
        <v>0</v>
      </c>
      <c r="AH282" s="80">
        <f t="shared" si="191"/>
        <v>0</v>
      </c>
      <c r="AI282" s="80">
        <f t="shared" si="192"/>
        <v>0</v>
      </c>
      <c r="AJ282" s="80">
        <f t="shared" si="193"/>
        <v>0</v>
      </c>
      <c r="AK282" s="80">
        <f t="shared" si="194"/>
        <v>0</v>
      </c>
      <c r="AL282" s="80">
        <f t="shared" si="195"/>
        <v>0</v>
      </c>
      <c r="AM282" s="80">
        <f t="shared" si="196"/>
        <v>0</v>
      </c>
      <c r="AN282" s="80">
        <f t="shared" si="197"/>
        <v>0</v>
      </c>
      <c r="AO282" s="80">
        <f t="shared" si="198"/>
        <v>0</v>
      </c>
      <c r="AP282" s="80">
        <f t="shared" si="199"/>
        <v>0</v>
      </c>
      <c r="AQ282" s="80">
        <f t="shared" si="200"/>
        <v>0</v>
      </c>
      <c r="AR282" s="76">
        <f t="shared" si="201"/>
        <v>0</v>
      </c>
      <c r="AS282" s="78">
        <f t="shared" si="202"/>
        <v>0</v>
      </c>
      <c r="AT282" s="72">
        <f t="shared" si="203"/>
        <v>0</v>
      </c>
      <c r="AU282" s="72">
        <f t="shared" si="204"/>
        <v>0</v>
      </c>
      <c r="AV282" s="72">
        <f t="shared" si="205"/>
        <v>0</v>
      </c>
      <c r="AW282" s="72">
        <f t="shared" si="206"/>
        <v>0</v>
      </c>
      <c r="AX282" s="72">
        <f t="shared" si="207"/>
        <v>0</v>
      </c>
      <c r="AY282" s="72">
        <f t="shared" si="208"/>
        <v>0</v>
      </c>
      <c r="AZ282" s="72">
        <f t="shared" si="209"/>
        <v>0</v>
      </c>
      <c r="BA282" s="72">
        <f t="shared" si="210"/>
        <v>0</v>
      </c>
      <c r="BB282" s="79">
        <f t="shared" si="211"/>
        <v>0</v>
      </c>
      <c r="BC282" s="79">
        <f t="shared" ref="BC282:BC304" si="212">BC$227*$A230</f>
        <v>0</v>
      </c>
      <c r="BD282" s="72">
        <f>BD$227*$A229</f>
        <v>0</v>
      </c>
      <c r="BE282" s="72"/>
      <c r="BF282" s="72"/>
      <c r="BG282" s="72"/>
      <c r="BH282" s="72"/>
      <c r="BI282" s="72"/>
      <c r="BJ282" s="72"/>
      <c r="BK282" s="72"/>
      <c r="BL282" s="72"/>
      <c r="BM282" s="72"/>
      <c r="BN282" s="72"/>
      <c r="BO282" s="72"/>
      <c r="BP282" s="72"/>
      <c r="BQ282" s="72"/>
      <c r="BR282" s="72"/>
      <c r="BS282" s="72"/>
      <c r="CA282" s="72">
        <f t="shared" si="157"/>
        <v>0</v>
      </c>
    </row>
    <row r="283" spans="1:79">
      <c r="A283" s="148">
        <f t="shared" si="158"/>
        <v>0</v>
      </c>
      <c r="B283" s="72">
        <f t="shared" si="159"/>
        <v>55</v>
      </c>
      <c r="C283" s="144">
        <f t="shared" si="160"/>
        <v>0</v>
      </c>
      <c r="D283" s="76">
        <f t="shared" si="161"/>
        <v>0</v>
      </c>
      <c r="E283" s="80">
        <f t="shared" si="162"/>
        <v>0</v>
      </c>
      <c r="F283" s="80">
        <f t="shared" si="163"/>
        <v>0</v>
      </c>
      <c r="G283" s="80">
        <f t="shared" si="164"/>
        <v>0</v>
      </c>
      <c r="H283" s="80">
        <f t="shared" si="165"/>
        <v>0</v>
      </c>
      <c r="I283" s="76">
        <f t="shared" si="166"/>
        <v>0</v>
      </c>
      <c r="J283" s="80">
        <f t="shared" si="167"/>
        <v>0</v>
      </c>
      <c r="K283" s="80">
        <f t="shared" si="168"/>
        <v>0</v>
      </c>
      <c r="L283" s="80">
        <f t="shared" si="169"/>
        <v>0</v>
      </c>
      <c r="M283" s="80">
        <f t="shared" si="170"/>
        <v>0</v>
      </c>
      <c r="N283" s="80">
        <f t="shared" si="171"/>
        <v>0</v>
      </c>
      <c r="O283" s="80">
        <f t="shared" si="172"/>
        <v>0</v>
      </c>
      <c r="P283" s="80">
        <f t="shared" si="173"/>
        <v>0</v>
      </c>
      <c r="Q283" s="80">
        <f t="shared" si="174"/>
        <v>0</v>
      </c>
      <c r="R283" s="80">
        <f t="shared" si="175"/>
        <v>0</v>
      </c>
      <c r="S283" s="80">
        <f t="shared" si="176"/>
        <v>0</v>
      </c>
      <c r="T283" s="80">
        <f t="shared" si="177"/>
        <v>0</v>
      </c>
      <c r="U283" s="80">
        <f t="shared" si="178"/>
        <v>0</v>
      </c>
      <c r="V283" s="80">
        <f t="shared" si="179"/>
        <v>0</v>
      </c>
      <c r="W283" s="80">
        <f t="shared" si="180"/>
        <v>0</v>
      </c>
      <c r="X283" s="80">
        <f t="shared" si="181"/>
        <v>0</v>
      </c>
      <c r="Y283" s="80">
        <f t="shared" si="182"/>
        <v>0</v>
      </c>
      <c r="Z283" s="80">
        <f t="shared" si="183"/>
        <v>0</v>
      </c>
      <c r="AA283" s="80">
        <f t="shared" si="184"/>
        <v>0</v>
      </c>
      <c r="AB283" s="80">
        <f t="shared" si="185"/>
        <v>0</v>
      </c>
      <c r="AC283" s="80">
        <f t="shared" si="186"/>
        <v>0</v>
      </c>
      <c r="AD283" s="80">
        <f t="shared" si="187"/>
        <v>0</v>
      </c>
      <c r="AE283" s="80">
        <f t="shared" si="188"/>
        <v>0</v>
      </c>
      <c r="AF283" s="80">
        <f t="shared" si="189"/>
        <v>0</v>
      </c>
      <c r="AG283" s="80">
        <f t="shared" si="190"/>
        <v>0</v>
      </c>
      <c r="AH283" s="80">
        <f t="shared" si="191"/>
        <v>0</v>
      </c>
      <c r="AI283" s="80">
        <f t="shared" si="192"/>
        <v>0</v>
      </c>
      <c r="AJ283" s="80">
        <f t="shared" si="193"/>
        <v>0</v>
      </c>
      <c r="AK283" s="80">
        <f t="shared" si="194"/>
        <v>0</v>
      </c>
      <c r="AL283" s="80">
        <f t="shared" si="195"/>
        <v>0</v>
      </c>
      <c r="AM283" s="80">
        <f t="shared" si="196"/>
        <v>0</v>
      </c>
      <c r="AN283" s="80">
        <f t="shared" si="197"/>
        <v>0</v>
      </c>
      <c r="AO283" s="80">
        <f t="shared" si="198"/>
        <v>0</v>
      </c>
      <c r="AP283" s="80">
        <f t="shared" si="199"/>
        <v>0</v>
      </c>
      <c r="AQ283" s="80">
        <f t="shared" si="200"/>
        <v>0</v>
      </c>
      <c r="AR283" s="76">
        <f t="shared" si="201"/>
        <v>0</v>
      </c>
      <c r="AS283" s="78">
        <f t="shared" si="202"/>
        <v>0</v>
      </c>
      <c r="AT283" s="72">
        <f t="shared" si="203"/>
        <v>0</v>
      </c>
      <c r="AU283" s="72">
        <f t="shared" si="204"/>
        <v>0</v>
      </c>
      <c r="AV283" s="72">
        <f t="shared" si="205"/>
        <v>0</v>
      </c>
      <c r="AW283" s="72">
        <f t="shared" si="206"/>
        <v>0</v>
      </c>
      <c r="AX283" s="72">
        <f t="shared" si="207"/>
        <v>0</v>
      </c>
      <c r="AY283" s="72">
        <f t="shared" si="208"/>
        <v>0</v>
      </c>
      <c r="AZ283" s="72">
        <f t="shared" si="209"/>
        <v>0</v>
      </c>
      <c r="BA283" s="72">
        <f t="shared" si="210"/>
        <v>0</v>
      </c>
      <c r="BB283" s="79">
        <f t="shared" si="211"/>
        <v>0</v>
      </c>
      <c r="BC283" s="79">
        <f t="shared" si="212"/>
        <v>0</v>
      </c>
      <c r="BD283" s="72">
        <f t="shared" ref="BD283:BD304" si="213">BD$227*$A230</f>
        <v>0</v>
      </c>
      <c r="BE283" s="72">
        <f>BE$227*$A229</f>
        <v>0</v>
      </c>
      <c r="BF283" s="72"/>
      <c r="BG283" s="72"/>
      <c r="BH283" s="72"/>
      <c r="BI283" s="72"/>
      <c r="BJ283" s="72"/>
      <c r="BK283" s="72"/>
      <c r="BL283" s="72"/>
      <c r="BM283" s="72"/>
      <c r="BN283" s="72"/>
      <c r="BO283" s="72"/>
      <c r="BP283" s="72"/>
      <c r="BQ283" s="72"/>
      <c r="BR283" s="72"/>
      <c r="BS283" s="72"/>
      <c r="CA283" s="72">
        <f t="shared" si="157"/>
        <v>0</v>
      </c>
    </row>
    <row r="284" spans="1:79">
      <c r="A284" s="148">
        <f t="shared" si="158"/>
        <v>0</v>
      </c>
      <c r="B284" s="72">
        <f t="shared" si="159"/>
        <v>56</v>
      </c>
      <c r="C284" s="144">
        <f t="shared" si="160"/>
        <v>0</v>
      </c>
      <c r="D284" s="76">
        <f t="shared" si="161"/>
        <v>0</v>
      </c>
      <c r="E284" s="80">
        <f t="shared" si="162"/>
        <v>0</v>
      </c>
      <c r="F284" s="80">
        <f t="shared" si="163"/>
        <v>0</v>
      </c>
      <c r="G284" s="80">
        <f t="shared" si="164"/>
        <v>0</v>
      </c>
      <c r="H284" s="80">
        <f t="shared" si="165"/>
        <v>0</v>
      </c>
      <c r="I284" s="76">
        <f t="shared" si="166"/>
        <v>0</v>
      </c>
      <c r="J284" s="80">
        <f t="shared" si="167"/>
        <v>0</v>
      </c>
      <c r="K284" s="80">
        <f t="shared" si="168"/>
        <v>0</v>
      </c>
      <c r="L284" s="80">
        <f t="shared" si="169"/>
        <v>0</v>
      </c>
      <c r="M284" s="80">
        <f t="shared" si="170"/>
        <v>0</v>
      </c>
      <c r="N284" s="80">
        <f t="shared" si="171"/>
        <v>0</v>
      </c>
      <c r="O284" s="80">
        <f t="shared" si="172"/>
        <v>0</v>
      </c>
      <c r="P284" s="80">
        <f t="shared" si="173"/>
        <v>0</v>
      </c>
      <c r="Q284" s="80">
        <f t="shared" si="174"/>
        <v>0</v>
      </c>
      <c r="R284" s="80">
        <f t="shared" si="175"/>
        <v>0</v>
      </c>
      <c r="S284" s="80">
        <f t="shared" si="176"/>
        <v>0</v>
      </c>
      <c r="T284" s="80">
        <f t="shared" si="177"/>
        <v>0</v>
      </c>
      <c r="U284" s="80">
        <f t="shared" si="178"/>
        <v>0</v>
      </c>
      <c r="V284" s="80">
        <f t="shared" si="179"/>
        <v>0</v>
      </c>
      <c r="W284" s="80">
        <f t="shared" si="180"/>
        <v>0</v>
      </c>
      <c r="X284" s="80">
        <f t="shared" si="181"/>
        <v>0</v>
      </c>
      <c r="Y284" s="80">
        <f t="shared" si="182"/>
        <v>0</v>
      </c>
      <c r="Z284" s="80">
        <f t="shared" si="183"/>
        <v>0</v>
      </c>
      <c r="AA284" s="80">
        <f t="shared" si="184"/>
        <v>0</v>
      </c>
      <c r="AB284" s="80">
        <f t="shared" si="185"/>
        <v>0</v>
      </c>
      <c r="AC284" s="80">
        <f t="shared" si="186"/>
        <v>0</v>
      </c>
      <c r="AD284" s="80">
        <f t="shared" si="187"/>
        <v>0</v>
      </c>
      <c r="AE284" s="80">
        <f t="shared" si="188"/>
        <v>0</v>
      </c>
      <c r="AF284" s="80">
        <f t="shared" si="189"/>
        <v>0</v>
      </c>
      <c r="AG284" s="80">
        <f t="shared" si="190"/>
        <v>0</v>
      </c>
      <c r="AH284" s="80">
        <f t="shared" si="191"/>
        <v>0</v>
      </c>
      <c r="AI284" s="80">
        <f t="shared" si="192"/>
        <v>0</v>
      </c>
      <c r="AJ284" s="80">
        <f t="shared" si="193"/>
        <v>0</v>
      </c>
      <c r="AK284" s="80">
        <f t="shared" si="194"/>
        <v>0</v>
      </c>
      <c r="AL284" s="80">
        <f t="shared" si="195"/>
        <v>0</v>
      </c>
      <c r="AM284" s="80">
        <f t="shared" si="196"/>
        <v>0</v>
      </c>
      <c r="AN284" s="80">
        <f t="shared" si="197"/>
        <v>0</v>
      </c>
      <c r="AO284" s="80">
        <f t="shared" si="198"/>
        <v>0</v>
      </c>
      <c r="AP284" s="80">
        <f t="shared" si="199"/>
        <v>0</v>
      </c>
      <c r="AQ284" s="80">
        <f t="shared" si="200"/>
        <v>0</v>
      </c>
      <c r="AR284" s="76">
        <f t="shared" si="201"/>
        <v>0</v>
      </c>
      <c r="AS284" s="78">
        <f t="shared" si="202"/>
        <v>0</v>
      </c>
      <c r="AT284" s="72">
        <f t="shared" si="203"/>
        <v>0</v>
      </c>
      <c r="AU284" s="72">
        <f t="shared" si="204"/>
        <v>0</v>
      </c>
      <c r="AV284" s="72">
        <f t="shared" si="205"/>
        <v>0</v>
      </c>
      <c r="AW284" s="72">
        <f t="shared" si="206"/>
        <v>0</v>
      </c>
      <c r="AX284" s="72">
        <f t="shared" si="207"/>
        <v>0</v>
      </c>
      <c r="AY284" s="72">
        <f t="shared" si="208"/>
        <v>0</v>
      </c>
      <c r="AZ284" s="72">
        <f t="shared" si="209"/>
        <v>0</v>
      </c>
      <c r="BA284" s="72">
        <f t="shared" si="210"/>
        <v>0</v>
      </c>
      <c r="BB284" s="79">
        <f t="shared" si="211"/>
        <v>0</v>
      </c>
      <c r="BC284" s="79">
        <f t="shared" si="212"/>
        <v>0</v>
      </c>
      <c r="BD284" s="72">
        <f t="shared" si="213"/>
        <v>0</v>
      </c>
      <c r="BE284" s="72">
        <f t="shared" ref="BE284:BE304" si="214">BE$227*$A230</f>
        <v>0</v>
      </c>
      <c r="BF284" s="72">
        <f>BF$227*$A229</f>
        <v>0</v>
      </c>
      <c r="BG284" s="72"/>
      <c r="BH284" s="72"/>
      <c r="BI284" s="72"/>
      <c r="BJ284" s="72"/>
      <c r="BK284" s="72"/>
      <c r="BL284" s="72"/>
      <c r="BM284" s="72"/>
      <c r="BN284" s="72"/>
      <c r="BO284" s="72"/>
      <c r="BP284" s="72"/>
      <c r="BQ284" s="72"/>
      <c r="BR284" s="72"/>
      <c r="BS284" s="72"/>
      <c r="CA284" s="72">
        <f t="shared" si="157"/>
        <v>0</v>
      </c>
    </row>
    <row r="285" spans="1:79">
      <c r="A285" s="148">
        <f t="shared" si="158"/>
        <v>0</v>
      </c>
      <c r="B285" s="72">
        <f t="shared" si="159"/>
        <v>57</v>
      </c>
      <c r="C285" s="144">
        <f t="shared" si="160"/>
        <v>0</v>
      </c>
      <c r="D285" s="76">
        <f t="shared" si="161"/>
        <v>0</v>
      </c>
      <c r="E285" s="80">
        <f t="shared" si="162"/>
        <v>0</v>
      </c>
      <c r="F285" s="80">
        <f t="shared" si="163"/>
        <v>0</v>
      </c>
      <c r="G285" s="80">
        <f t="shared" si="164"/>
        <v>0</v>
      </c>
      <c r="H285" s="80">
        <f t="shared" si="165"/>
        <v>0</v>
      </c>
      <c r="I285" s="76">
        <f t="shared" si="166"/>
        <v>0</v>
      </c>
      <c r="J285" s="80">
        <f t="shared" si="167"/>
        <v>0</v>
      </c>
      <c r="K285" s="80">
        <f t="shared" si="168"/>
        <v>0</v>
      </c>
      <c r="L285" s="80">
        <f t="shared" si="169"/>
        <v>0</v>
      </c>
      <c r="M285" s="80">
        <f t="shared" si="170"/>
        <v>0</v>
      </c>
      <c r="N285" s="80">
        <f t="shared" si="171"/>
        <v>0</v>
      </c>
      <c r="O285" s="80">
        <f t="shared" si="172"/>
        <v>0</v>
      </c>
      <c r="P285" s="80">
        <f t="shared" si="173"/>
        <v>0</v>
      </c>
      <c r="Q285" s="80">
        <f t="shared" si="174"/>
        <v>0</v>
      </c>
      <c r="R285" s="80">
        <f t="shared" si="175"/>
        <v>0</v>
      </c>
      <c r="S285" s="80">
        <f t="shared" si="176"/>
        <v>0</v>
      </c>
      <c r="T285" s="80">
        <f t="shared" si="177"/>
        <v>0</v>
      </c>
      <c r="U285" s="80">
        <f t="shared" si="178"/>
        <v>0</v>
      </c>
      <c r="V285" s="80">
        <f t="shared" si="179"/>
        <v>0</v>
      </c>
      <c r="W285" s="80">
        <f t="shared" si="180"/>
        <v>0</v>
      </c>
      <c r="X285" s="80">
        <f t="shared" si="181"/>
        <v>0</v>
      </c>
      <c r="Y285" s="80">
        <f t="shared" si="182"/>
        <v>0</v>
      </c>
      <c r="Z285" s="80">
        <f t="shared" si="183"/>
        <v>0</v>
      </c>
      <c r="AA285" s="80">
        <f t="shared" si="184"/>
        <v>0</v>
      </c>
      <c r="AB285" s="80">
        <f t="shared" si="185"/>
        <v>0</v>
      </c>
      <c r="AC285" s="80">
        <f t="shared" si="186"/>
        <v>0</v>
      </c>
      <c r="AD285" s="80">
        <f t="shared" si="187"/>
        <v>0</v>
      </c>
      <c r="AE285" s="80">
        <f t="shared" si="188"/>
        <v>0</v>
      </c>
      <c r="AF285" s="80">
        <f t="shared" si="189"/>
        <v>0</v>
      </c>
      <c r="AG285" s="80">
        <f t="shared" si="190"/>
        <v>0</v>
      </c>
      <c r="AH285" s="80">
        <f t="shared" si="191"/>
        <v>0</v>
      </c>
      <c r="AI285" s="80">
        <f t="shared" si="192"/>
        <v>0</v>
      </c>
      <c r="AJ285" s="80">
        <f t="shared" si="193"/>
        <v>0</v>
      </c>
      <c r="AK285" s="80">
        <f t="shared" si="194"/>
        <v>0</v>
      </c>
      <c r="AL285" s="80">
        <f t="shared" si="195"/>
        <v>0</v>
      </c>
      <c r="AM285" s="80">
        <f t="shared" si="196"/>
        <v>0</v>
      </c>
      <c r="AN285" s="80">
        <f t="shared" si="197"/>
        <v>0</v>
      </c>
      <c r="AO285" s="80">
        <f t="shared" si="198"/>
        <v>0</v>
      </c>
      <c r="AP285" s="80">
        <f t="shared" si="199"/>
        <v>0</v>
      </c>
      <c r="AQ285" s="80">
        <f t="shared" si="200"/>
        <v>0</v>
      </c>
      <c r="AR285" s="76">
        <f t="shared" si="201"/>
        <v>0</v>
      </c>
      <c r="AS285" s="78">
        <f t="shared" si="202"/>
        <v>0</v>
      </c>
      <c r="AT285" s="72">
        <f t="shared" si="203"/>
        <v>0</v>
      </c>
      <c r="AU285" s="72">
        <f t="shared" si="204"/>
        <v>0</v>
      </c>
      <c r="AV285" s="72">
        <f t="shared" si="205"/>
        <v>0</v>
      </c>
      <c r="AW285" s="72">
        <f t="shared" si="206"/>
        <v>0</v>
      </c>
      <c r="AX285" s="72">
        <f t="shared" si="207"/>
        <v>0</v>
      </c>
      <c r="AY285" s="72">
        <f t="shared" si="208"/>
        <v>0</v>
      </c>
      <c r="AZ285" s="72">
        <f t="shared" si="209"/>
        <v>0</v>
      </c>
      <c r="BA285" s="72">
        <f t="shared" si="210"/>
        <v>0</v>
      </c>
      <c r="BB285" s="79">
        <f t="shared" si="211"/>
        <v>0</v>
      </c>
      <c r="BC285" s="79">
        <f t="shared" si="212"/>
        <v>0</v>
      </c>
      <c r="BD285" s="72">
        <f t="shared" si="213"/>
        <v>0</v>
      </c>
      <c r="BE285" s="72">
        <f t="shared" si="214"/>
        <v>0</v>
      </c>
      <c r="BF285" s="72">
        <f t="shared" ref="BF285:BF304" si="215">BF$227*$A230</f>
        <v>0</v>
      </c>
      <c r="BG285" s="72">
        <f>BG$227*$A229</f>
        <v>0</v>
      </c>
      <c r="BH285" s="72"/>
      <c r="BI285" s="72"/>
      <c r="BJ285" s="72"/>
      <c r="BK285" s="72"/>
      <c r="BL285" s="72"/>
      <c r="BM285" s="72"/>
      <c r="BN285" s="72"/>
      <c r="BO285" s="72"/>
      <c r="BP285" s="72"/>
      <c r="BQ285" s="72"/>
      <c r="BR285" s="72"/>
      <c r="BS285" s="72"/>
      <c r="CA285" s="72">
        <f t="shared" si="157"/>
        <v>0</v>
      </c>
    </row>
    <row r="286" spans="1:79">
      <c r="A286" s="148">
        <f t="shared" si="158"/>
        <v>0</v>
      </c>
      <c r="B286" s="72">
        <f t="shared" si="159"/>
        <v>58</v>
      </c>
      <c r="C286" s="144">
        <f t="shared" si="160"/>
        <v>0</v>
      </c>
      <c r="D286" s="76">
        <f t="shared" si="161"/>
        <v>0</v>
      </c>
      <c r="E286" s="80">
        <f t="shared" si="162"/>
        <v>0</v>
      </c>
      <c r="F286" s="80">
        <f t="shared" si="163"/>
        <v>0</v>
      </c>
      <c r="G286" s="80">
        <f t="shared" si="164"/>
        <v>0</v>
      </c>
      <c r="H286" s="80">
        <f t="shared" si="165"/>
        <v>0</v>
      </c>
      <c r="I286" s="76">
        <f t="shared" si="166"/>
        <v>0</v>
      </c>
      <c r="J286" s="80">
        <f t="shared" si="167"/>
        <v>0</v>
      </c>
      <c r="K286" s="80">
        <f t="shared" si="168"/>
        <v>0</v>
      </c>
      <c r="L286" s="80">
        <f t="shared" si="169"/>
        <v>0</v>
      </c>
      <c r="M286" s="80">
        <f t="shared" si="170"/>
        <v>0</v>
      </c>
      <c r="N286" s="80">
        <f t="shared" si="171"/>
        <v>0</v>
      </c>
      <c r="O286" s="80">
        <f t="shared" si="172"/>
        <v>0</v>
      </c>
      <c r="P286" s="80">
        <f t="shared" si="173"/>
        <v>0</v>
      </c>
      <c r="Q286" s="80">
        <f t="shared" si="174"/>
        <v>0</v>
      </c>
      <c r="R286" s="80">
        <f t="shared" si="175"/>
        <v>0</v>
      </c>
      <c r="S286" s="80">
        <f t="shared" si="176"/>
        <v>0</v>
      </c>
      <c r="T286" s="80">
        <f t="shared" si="177"/>
        <v>0</v>
      </c>
      <c r="U286" s="80">
        <f t="shared" si="178"/>
        <v>0</v>
      </c>
      <c r="V286" s="80">
        <f t="shared" si="179"/>
        <v>0</v>
      </c>
      <c r="W286" s="80">
        <f t="shared" si="180"/>
        <v>0</v>
      </c>
      <c r="X286" s="80">
        <f t="shared" si="181"/>
        <v>0</v>
      </c>
      <c r="Y286" s="80">
        <f t="shared" si="182"/>
        <v>0</v>
      </c>
      <c r="Z286" s="80">
        <f t="shared" si="183"/>
        <v>0</v>
      </c>
      <c r="AA286" s="80">
        <f t="shared" si="184"/>
        <v>0</v>
      </c>
      <c r="AB286" s="80">
        <f t="shared" si="185"/>
        <v>0</v>
      </c>
      <c r="AC286" s="80">
        <f t="shared" si="186"/>
        <v>0</v>
      </c>
      <c r="AD286" s="80">
        <f t="shared" si="187"/>
        <v>0</v>
      </c>
      <c r="AE286" s="80">
        <f t="shared" si="188"/>
        <v>0</v>
      </c>
      <c r="AF286" s="80">
        <f t="shared" si="189"/>
        <v>0</v>
      </c>
      <c r="AG286" s="80">
        <f t="shared" si="190"/>
        <v>0</v>
      </c>
      <c r="AH286" s="80">
        <f t="shared" si="191"/>
        <v>0</v>
      </c>
      <c r="AI286" s="80">
        <f t="shared" si="192"/>
        <v>0</v>
      </c>
      <c r="AJ286" s="80">
        <f t="shared" si="193"/>
        <v>0</v>
      </c>
      <c r="AK286" s="80">
        <f t="shared" si="194"/>
        <v>0</v>
      </c>
      <c r="AL286" s="80">
        <f t="shared" si="195"/>
        <v>0</v>
      </c>
      <c r="AM286" s="80">
        <f t="shared" si="196"/>
        <v>0</v>
      </c>
      <c r="AN286" s="80">
        <f t="shared" si="197"/>
        <v>0</v>
      </c>
      <c r="AO286" s="80">
        <f t="shared" si="198"/>
        <v>0</v>
      </c>
      <c r="AP286" s="80">
        <f t="shared" si="199"/>
        <v>0</v>
      </c>
      <c r="AQ286" s="80">
        <f t="shared" si="200"/>
        <v>0</v>
      </c>
      <c r="AR286" s="76">
        <f t="shared" si="201"/>
        <v>0</v>
      </c>
      <c r="AS286" s="78">
        <f t="shared" si="202"/>
        <v>0</v>
      </c>
      <c r="AT286" s="72">
        <f t="shared" si="203"/>
        <v>0</v>
      </c>
      <c r="AU286" s="72">
        <f t="shared" si="204"/>
        <v>0</v>
      </c>
      <c r="AV286" s="72">
        <f t="shared" si="205"/>
        <v>0</v>
      </c>
      <c r="AW286" s="72">
        <f t="shared" si="206"/>
        <v>0</v>
      </c>
      <c r="AX286" s="72">
        <f t="shared" si="207"/>
        <v>0</v>
      </c>
      <c r="AY286" s="72">
        <f t="shared" si="208"/>
        <v>0</v>
      </c>
      <c r="AZ286" s="72">
        <f t="shared" si="209"/>
        <v>0</v>
      </c>
      <c r="BA286" s="72">
        <f t="shared" si="210"/>
        <v>0</v>
      </c>
      <c r="BB286" s="79">
        <f t="shared" si="211"/>
        <v>0</v>
      </c>
      <c r="BC286" s="79">
        <f t="shared" si="212"/>
        <v>0</v>
      </c>
      <c r="BD286" s="72">
        <f t="shared" si="213"/>
        <v>0</v>
      </c>
      <c r="BE286" s="72">
        <f t="shared" si="214"/>
        <v>0</v>
      </c>
      <c r="BF286" s="72">
        <f t="shared" si="215"/>
        <v>0</v>
      </c>
      <c r="BG286" s="72">
        <f t="shared" ref="BG286:BG304" si="216">BG$227*$A230</f>
        <v>0</v>
      </c>
      <c r="BH286" s="72">
        <f>BH$227*$A229</f>
        <v>0</v>
      </c>
      <c r="BI286" s="72"/>
      <c r="BJ286" s="72"/>
      <c r="BK286" s="72"/>
      <c r="BL286" s="72"/>
      <c r="BM286" s="72"/>
      <c r="BN286" s="72"/>
      <c r="BO286" s="72"/>
      <c r="BP286" s="72"/>
      <c r="BQ286" s="72"/>
      <c r="BR286" s="72"/>
      <c r="BS286" s="72"/>
      <c r="CA286" s="72">
        <f t="shared" si="157"/>
        <v>0</v>
      </c>
    </row>
    <row r="287" spans="1:79">
      <c r="A287" s="148">
        <f t="shared" si="158"/>
        <v>0</v>
      </c>
      <c r="B287" s="72">
        <f t="shared" si="159"/>
        <v>59</v>
      </c>
      <c r="C287" s="144">
        <f t="shared" si="160"/>
        <v>0</v>
      </c>
      <c r="D287" s="76">
        <f t="shared" si="161"/>
        <v>0</v>
      </c>
      <c r="E287" s="80">
        <f t="shared" si="162"/>
        <v>0</v>
      </c>
      <c r="F287" s="80">
        <f t="shared" si="163"/>
        <v>0</v>
      </c>
      <c r="G287" s="80">
        <f t="shared" si="164"/>
        <v>0</v>
      </c>
      <c r="H287" s="80">
        <f t="shared" si="165"/>
        <v>0</v>
      </c>
      <c r="I287" s="76">
        <f t="shared" si="166"/>
        <v>0</v>
      </c>
      <c r="J287" s="80">
        <f t="shared" si="167"/>
        <v>0</v>
      </c>
      <c r="K287" s="80">
        <f t="shared" si="168"/>
        <v>0</v>
      </c>
      <c r="L287" s="80">
        <f t="shared" si="169"/>
        <v>0</v>
      </c>
      <c r="M287" s="80">
        <f t="shared" si="170"/>
        <v>0</v>
      </c>
      <c r="N287" s="80">
        <f t="shared" si="171"/>
        <v>0</v>
      </c>
      <c r="O287" s="80">
        <f t="shared" si="172"/>
        <v>0</v>
      </c>
      <c r="P287" s="80">
        <f t="shared" si="173"/>
        <v>0</v>
      </c>
      <c r="Q287" s="80">
        <f t="shared" si="174"/>
        <v>0</v>
      </c>
      <c r="R287" s="80">
        <f t="shared" si="175"/>
        <v>0</v>
      </c>
      <c r="S287" s="80">
        <f t="shared" si="176"/>
        <v>0</v>
      </c>
      <c r="T287" s="80">
        <f t="shared" si="177"/>
        <v>0</v>
      </c>
      <c r="U287" s="80">
        <f t="shared" si="178"/>
        <v>0</v>
      </c>
      <c r="V287" s="80">
        <f t="shared" si="179"/>
        <v>0</v>
      </c>
      <c r="W287" s="80">
        <f t="shared" si="180"/>
        <v>0</v>
      </c>
      <c r="X287" s="80">
        <f t="shared" si="181"/>
        <v>0</v>
      </c>
      <c r="Y287" s="80">
        <f t="shared" si="182"/>
        <v>0</v>
      </c>
      <c r="Z287" s="80">
        <f t="shared" si="183"/>
        <v>0</v>
      </c>
      <c r="AA287" s="80">
        <f t="shared" si="184"/>
        <v>0</v>
      </c>
      <c r="AB287" s="80">
        <f t="shared" si="185"/>
        <v>0</v>
      </c>
      <c r="AC287" s="80">
        <f t="shared" si="186"/>
        <v>0</v>
      </c>
      <c r="AD287" s="80">
        <f t="shared" si="187"/>
        <v>0</v>
      </c>
      <c r="AE287" s="80">
        <f t="shared" si="188"/>
        <v>0</v>
      </c>
      <c r="AF287" s="80">
        <f t="shared" si="189"/>
        <v>0</v>
      </c>
      <c r="AG287" s="80">
        <f t="shared" si="190"/>
        <v>0</v>
      </c>
      <c r="AH287" s="80">
        <f t="shared" si="191"/>
        <v>0</v>
      </c>
      <c r="AI287" s="80">
        <f t="shared" si="192"/>
        <v>0</v>
      </c>
      <c r="AJ287" s="80">
        <f t="shared" si="193"/>
        <v>0</v>
      </c>
      <c r="AK287" s="80">
        <f t="shared" si="194"/>
        <v>0</v>
      </c>
      <c r="AL287" s="80">
        <f t="shared" si="195"/>
        <v>0</v>
      </c>
      <c r="AM287" s="80">
        <f t="shared" si="196"/>
        <v>0</v>
      </c>
      <c r="AN287" s="80">
        <f t="shared" si="197"/>
        <v>0</v>
      </c>
      <c r="AO287" s="80">
        <f t="shared" si="198"/>
        <v>0</v>
      </c>
      <c r="AP287" s="80">
        <f t="shared" si="199"/>
        <v>0</v>
      </c>
      <c r="AQ287" s="80">
        <f t="shared" si="200"/>
        <v>0</v>
      </c>
      <c r="AR287" s="76">
        <f t="shared" si="201"/>
        <v>0</v>
      </c>
      <c r="AS287" s="78">
        <f t="shared" si="202"/>
        <v>0</v>
      </c>
      <c r="AT287" s="72">
        <f t="shared" si="203"/>
        <v>0</v>
      </c>
      <c r="AU287" s="72">
        <f t="shared" si="204"/>
        <v>0</v>
      </c>
      <c r="AV287" s="72">
        <f t="shared" si="205"/>
        <v>0</v>
      </c>
      <c r="AW287" s="72">
        <f t="shared" si="206"/>
        <v>0</v>
      </c>
      <c r="AX287" s="72">
        <f t="shared" si="207"/>
        <v>0</v>
      </c>
      <c r="AY287" s="72">
        <f t="shared" si="208"/>
        <v>0</v>
      </c>
      <c r="AZ287" s="72">
        <f t="shared" si="209"/>
        <v>0</v>
      </c>
      <c r="BA287" s="72">
        <f t="shared" si="210"/>
        <v>0</v>
      </c>
      <c r="BB287" s="79">
        <f t="shared" si="211"/>
        <v>0</v>
      </c>
      <c r="BC287" s="79">
        <f t="shared" si="212"/>
        <v>0</v>
      </c>
      <c r="BD287" s="72">
        <f t="shared" si="213"/>
        <v>0</v>
      </c>
      <c r="BE287" s="72">
        <f t="shared" si="214"/>
        <v>0</v>
      </c>
      <c r="BF287" s="72">
        <f t="shared" si="215"/>
        <v>0</v>
      </c>
      <c r="BG287" s="72">
        <f t="shared" si="216"/>
        <v>0</v>
      </c>
      <c r="BH287" s="72">
        <f t="shared" ref="BH287:BH304" si="217">BH$227*$A230</f>
        <v>0</v>
      </c>
      <c r="BI287" s="72">
        <f>BI$227*$A229</f>
        <v>0</v>
      </c>
      <c r="BJ287" s="72"/>
      <c r="BK287" s="72"/>
      <c r="BL287" s="72"/>
      <c r="BM287" s="72"/>
      <c r="BN287" s="72"/>
      <c r="BO287" s="72"/>
      <c r="BP287" s="72"/>
      <c r="BQ287" s="72"/>
      <c r="BR287" s="72"/>
      <c r="BS287" s="72"/>
      <c r="CA287" s="72">
        <f t="shared" si="157"/>
        <v>0</v>
      </c>
    </row>
    <row r="288" spans="1:79">
      <c r="A288" s="148">
        <f t="shared" si="158"/>
        <v>0</v>
      </c>
      <c r="B288" s="72">
        <f t="shared" si="159"/>
        <v>60</v>
      </c>
      <c r="C288" s="144">
        <f t="shared" si="160"/>
        <v>0</v>
      </c>
      <c r="D288" s="76">
        <f t="shared" si="161"/>
        <v>0</v>
      </c>
      <c r="E288" s="80">
        <f t="shared" si="162"/>
        <v>0</v>
      </c>
      <c r="F288" s="80">
        <f t="shared" si="163"/>
        <v>0</v>
      </c>
      <c r="G288" s="80">
        <f t="shared" si="164"/>
        <v>0</v>
      </c>
      <c r="H288" s="80">
        <f t="shared" si="165"/>
        <v>0</v>
      </c>
      <c r="I288" s="76">
        <f t="shared" si="166"/>
        <v>0</v>
      </c>
      <c r="J288" s="80">
        <f t="shared" si="167"/>
        <v>0</v>
      </c>
      <c r="K288" s="80">
        <f t="shared" si="168"/>
        <v>0</v>
      </c>
      <c r="L288" s="80">
        <f t="shared" si="169"/>
        <v>0</v>
      </c>
      <c r="M288" s="80">
        <f t="shared" si="170"/>
        <v>0</v>
      </c>
      <c r="N288" s="80">
        <f t="shared" si="171"/>
        <v>0</v>
      </c>
      <c r="O288" s="80">
        <f t="shared" si="172"/>
        <v>0</v>
      </c>
      <c r="P288" s="80">
        <f t="shared" si="173"/>
        <v>0</v>
      </c>
      <c r="Q288" s="80">
        <f t="shared" si="174"/>
        <v>0</v>
      </c>
      <c r="R288" s="80">
        <f t="shared" si="175"/>
        <v>0</v>
      </c>
      <c r="S288" s="80">
        <f t="shared" si="176"/>
        <v>0</v>
      </c>
      <c r="T288" s="80">
        <f t="shared" si="177"/>
        <v>0</v>
      </c>
      <c r="U288" s="80">
        <f t="shared" si="178"/>
        <v>0</v>
      </c>
      <c r="V288" s="80">
        <f t="shared" si="179"/>
        <v>0</v>
      </c>
      <c r="W288" s="80">
        <f t="shared" si="180"/>
        <v>0</v>
      </c>
      <c r="X288" s="80">
        <f t="shared" si="181"/>
        <v>0</v>
      </c>
      <c r="Y288" s="80">
        <f t="shared" si="182"/>
        <v>0</v>
      </c>
      <c r="Z288" s="80">
        <f t="shared" si="183"/>
        <v>0</v>
      </c>
      <c r="AA288" s="80">
        <f t="shared" si="184"/>
        <v>0</v>
      </c>
      <c r="AB288" s="80">
        <f t="shared" si="185"/>
        <v>0</v>
      </c>
      <c r="AC288" s="80">
        <f t="shared" si="186"/>
        <v>0</v>
      </c>
      <c r="AD288" s="80">
        <f t="shared" si="187"/>
        <v>0</v>
      </c>
      <c r="AE288" s="80">
        <f t="shared" si="188"/>
        <v>0</v>
      </c>
      <c r="AF288" s="80">
        <f t="shared" si="189"/>
        <v>0</v>
      </c>
      <c r="AG288" s="80">
        <f t="shared" si="190"/>
        <v>0</v>
      </c>
      <c r="AH288" s="80">
        <f t="shared" si="191"/>
        <v>0</v>
      </c>
      <c r="AI288" s="80">
        <f t="shared" si="192"/>
        <v>0</v>
      </c>
      <c r="AJ288" s="80">
        <f t="shared" si="193"/>
        <v>0</v>
      </c>
      <c r="AK288" s="80">
        <f t="shared" si="194"/>
        <v>0</v>
      </c>
      <c r="AL288" s="80">
        <f t="shared" si="195"/>
        <v>0</v>
      </c>
      <c r="AM288" s="80">
        <f t="shared" si="196"/>
        <v>0</v>
      </c>
      <c r="AN288" s="80">
        <f t="shared" si="197"/>
        <v>0</v>
      </c>
      <c r="AO288" s="80">
        <f t="shared" si="198"/>
        <v>0</v>
      </c>
      <c r="AP288" s="80">
        <f t="shared" si="199"/>
        <v>0</v>
      </c>
      <c r="AQ288" s="80">
        <f t="shared" si="200"/>
        <v>0</v>
      </c>
      <c r="AR288" s="76">
        <f t="shared" si="201"/>
        <v>0</v>
      </c>
      <c r="AS288" s="78">
        <f t="shared" si="202"/>
        <v>0</v>
      </c>
      <c r="AT288" s="72">
        <f t="shared" si="203"/>
        <v>0</v>
      </c>
      <c r="AU288" s="72">
        <f t="shared" si="204"/>
        <v>0</v>
      </c>
      <c r="AV288" s="72">
        <f t="shared" si="205"/>
        <v>0</v>
      </c>
      <c r="AW288" s="72">
        <f t="shared" si="206"/>
        <v>0</v>
      </c>
      <c r="AX288" s="72">
        <f t="shared" si="207"/>
        <v>0</v>
      </c>
      <c r="AY288" s="72">
        <f t="shared" si="208"/>
        <v>0</v>
      </c>
      <c r="AZ288" s="72">
        <f t="shared" si="209"/>
        <v>0</v>
      </c>
      <c r="BA288" s="72">
        <f t="shared" si="210"/>
        <v>0</v>
      </c>
      <c r="BB288" s="79">
        <f t="shared" si="211"/>
        <v>0</v>
      </c>
      <c r="BC288" s="79">
        <f t="shared" si="212"/>
        <v>0</v>
      </c>
      <c r="BD288" s="72">
        <f t="shared" si="213"/>
        <v>0</v>
      </c>
      <c r="BE288" s="72">
        <f t="shared" si="214"/>
        <v>0</v>
      </c>
      <c r="BF288" s="72">
        <f t="shared" si="215"/>
        <v>0</v>
      </c>
      <c r="BG288" s="72">
        <f t="shared" si="216"/>
        <v>0</v>
      </c>
      <c r="BH288" s="72">
        <f t="shared" si="217"/>
        <v>0</v>
      </c>
      <c r="BI288" s="72">
        <f t="shared" ref="BI288:BI304" si="218">BI$227*$A230</f>
        <v>0</v>
      </c>
      <c r="BJ288" s="72">
        <f>BJ$227*$A229</f>
        <v>0</v>
      </c>
      <c r="BK288" s="72"/>
      <c r="BL288" s="72"/>
      <c r="BM288" s="72"/>
      <c r="BN288" s="72"/>
      <c r="BO288" s="72"/>
      <c r="BP288" s="72"/>
      <c r="BQ288" s="72"/>
      <c r="BR288" s="72"/>
      <c r="BS288" s="72"/>
      <c r="CA288" s="72">
        <f t="shared" si="157"/>
        <v>0</v>
      </c>
    </row>
    <row r="289" spans="1:79">
      <c r="A289" s="148">
        <f t="shared" si="158"/>
        <v>0</v>
      </c>
      <c r="B289" s="72">
        <f t="shared" si="159"/>
        <v>61</v>
      </c>
      <c r="C289" s="144">
        <f t="shared" si="160"/>
        <v>0</v>
      </c>
      <c r="D289" s="76">
        <f t="shared" si="161"/>
        <v>0</v>
      </c>
      <c r="E289" s="80">
        <f t="shared" si="162"/>
        <v>0</v>
      </c>
      <c r="F289" s="80">
        <f t="shared" si="163"/>
        <v>0</v>
      </c>
      <c r="G289" s="80">
        <f t="shared" si="164"/>
        <v>0</v>
      </c>
      <c r="H289" s="80">
        <f t="shared" si="165"/>
        <v>0</v>
      </c>
      <c r="I289" s="76">
        <f t="shared" si="166"/>
        <v>0</v>
      </c>
      <c r="J289" s="80">
        <f t="shared" si="167"/>
        <v>0</v>
      </c>
      <c r="K289" s="80">
        <f t="shared" si="168"/>
        <v>0</v>
      </c>
      <c r="L289" s="80">
        <f t="shared" si="169"/>
        <v>0</v>
      </c>
      <c r="M289" s="80">
        <f t="shared" si="170"/>
        <v>0</v>
      </c>
      <c r="N289" s="80">
        <f t="shared" si="171"/>
        <v>0</v>
      </c>
      <c r="O289" s="80">
        <f t="shared" si="172"/>
        <v>0</v>
      </c>
      <c r="P289" s="80">
        <f t="shared" si="173"/>
        <v>0</v>
      </c>
      <c r="Q289" s="80">
        <f t="shared" si="174"/>
        <v>0</v>
      </c>
      <c r="R289" s="80">
        <f t="shared" si="175"/>
        <v>0</v>
      </c>
      <c r="S289" s="80">
        <f t="shared" si="176"/>
        <v>0</v>
      </c>
      <c r="T289" s="80">
        <f t="shared" si="177"/>
        <v>0</v>
      </c>
      <c r="U289" s="80">
        <f t="shared" si="178"/>
        <v>0</v>
      </c>
      <c r="V289" s="80">
        <f t="shared" si="179"/>
        <v>0</v>
      </c>
      <c r="W289" s="80">
        <f t="shared" si="180"/>
        <v>0</v>
      </c>
      <c r="X289" s="80">
        <f t="shared" si="181"/>
        <v>0</v>
      </c>
      <c r="Y289" s="80">
        <f t="shared" si="182"/>
        <v>0</v>
      </c>
      <c r="Z289" s="80">
        <f t="shared" si="183"/>
        <v>0</v>
      </c>
      <c r="AA289" s="80">
        <f t="shared" si="184"/>
        <v>0</v>
      </c>
      <c r="AB289" s="80">
        <f t="shared" si="185"/>
        <v>0</v>
      </c>
      <c r="AC289" s="80">
        <f t="shared" si="186"/>
        <v>0</v>
      </c>
      <c r="AD289" s="80">
        <f t="shared" si="187"/>
        <v>0</v>
      </c>
      <c r="AE289" s="80">
        <f t="shared" si="188"/>
        <v>0</v>
      </c>
      <c r="AF289" s="80">
        <f t="shared" si="189"/>
        <v>0</v>
      </c>
      <c r="AG289" s="80">
        <f t="shared" si="190"/>
        <v>0</v>
      </c>
      <c r="AH289" s="80">
        <f t="shared" si="191"/>
        <v>0</v>
      </c>
      <c r="AI289" s="80">
        <f t="shared" si="192"/>
        <v>0</v>
      </c>
      <c r="AJ289" s="80">
        <f t="shared" si="193"/>
        <v>0</v>
      </c>
      <c r="AK289" s="80">
        <f t="shared" si="194"/>
        <v>0</v>
      </c>
      <c r="AL289" s="80">
        <f t="shared" si="195"/>
        <v>0</v>
      </c>
      <c r="AM289" s="80">
        <f t="shared" si="196"/>
        <v>0</v>
      </c>
      <c r="AN289" s="80">
        <f t="shared" si="197"/>
        <v>0</v>
      </c>
      <c r="AO289" s="80">
        <f t="shared" si="198"/>
        <v>0</v>
      </c>
      <c r="AP289" s="80">
        <f t="shared" si="199"/>
        <v>0</v>
      </c>
      <c r="AQ289" s="80">
        <f t="shared" si="200"/>
        <v>0</v>
      </c>
      <c r="AR289" s="76">
        <f t="shared" si="201"/>
        <v>0</v>
      </c>
      <c r="AS289" s="78">
        <f t="shared" si="202"/>
        <v>0</v>
      </c>
      <c r="AT289" s="72">
        <f t="shared" si="203"/>
        <v>0</v>
      </c>
      <c r="AU289" s="72">
        <f t="shared" si="204"/>
        <v>0</v>
      </c>
      <c r="AV289" s="72">
        <f t="shared" si="205"/>
        <v>0</v>
      </c>
      <c r="AW289" s="72">
        <f t="shared" si="206"/>
        <v>0</v>
      </c>
      <c r="AX289" s="72">
        <f t="shared" si="207"/>
        <v>0</v>
      </c>
      <c r="AY289" s="72">
        <f t="shared" si="208"/>
        <v>0</v>
      </c>
      <c r="AZ289" s="72">
        <f t="shared" si="209"/>
        <v>0</v>
      </c>
      <c r="BA289" s="72">
        <f t="shared" si="210"/>
        <v>0</v>
      </c>
      <c r="BB289" s="79">
        <f t="shared" si="211"/>
        <v>0</v>
      </c>
      <c r="BC289" s="79">
        <f t="shared" si="212"/>
        <v>0</v>
      </c>
      <c r="BD289" s="72">
        <f t="shared" si="213"/>
        <v>0</v>
      </c>
      <c r="BE289" s="72">
        <f t="shared" si="214"/>
        <v>0</v>
      </c>
      <c r="BF289" s="72">
        <f t="shared" si="215"/>
        <v>0</v>
      </c>
      <c r="BG289" s="72">
        <f t="shared" si="216"/>
        <v>0</v>
      </c>
      <c r="BH289" s="72">
        <f t="shared" si="217"/>
        <v>0</v>
      </c>
      <c r="BI289" s="72">
        <f t="shared" si="218"/>
        <v>0</v>
      </c>
      <c r="BJ289" s="72">
        <f t="shared" ref="BJ289:BJ304" si="219">BJ$227*$A230</f>
        <v>0</v>
      </c>
      <c r="BK289" s="72">
        <f>BK$227*$A229</f>
        <v>0</v>
      </c>
      <c r="BL289" s="72"/>
      <c r="BM289" s="72"/>
      <c r="BN289" s="72"/>
      <c r="BO289" s="72"/>
      <c r="BP289" s="72"/>
      <c r="BQ289" s="72"/>
      <c r="BR289" s="72"/>
      <c r="BS289" s="72"/>
      <c r="CA289" s="72">
        <f t="shared" si="157"/>
        <v>0</v>
      </c>
    </row>
    <row r="290" spans="1:79">
      <c r="A290" s="148">
        <f t="shared" si="158"/>
        <v>0</v>
      </c>
      <c r="B290" s="72">
        <f t="shared" si="159"/>
        <v>62</v>
      </c>
      <c r="C290" s="144">
        <f t="shared" si="160"/>
        <v>0</v>
      </c>
      <c r="D290" s="76">
        <f t="shared" si="161"/>
        <v>0</v>
      </c>
      <c r="E290" s="80">
        <f t="shared" si="162"/>
        <v>0</v>
      </c>
      <c r="F290" s="80">
        <f t="shared" si="163"/>
        <v>0</v>
      </c>
      <c r="G290" s="80">
        <f t="shared" si="164"/>
        <v>0</v>
      </c>
      <c r="H290" s="80">
        <f t="shared" si="165"/>
        <v>0</v>
      </c>
      <c r="I290" s="76">
        <f t="shared" si="166"/>
        <v>0</v>
      </c>
      <c r="J290" s="80">
        <f t="shared" si="167"/>
        <v>0</v>
      </c>
      <c r="K290" s="80">
        <f t="shared" si="168"/>
        <v>0</v>
      </c>
      <c r="L290" s="80">
        <f t="shared" si="169"/>
        <v>0</v>
      </c>
      <c r="M290" s="80">
        <f t="shared" si="170"/>
        <v>0</v>
      </c>
      <c r="N290" s="80">
        <f t="shared" si="171"/>
        <v>0</v>
      </c>
      <c r="O290" s="80">
        <f t="shared" si="172"/>
        <v>0</v>
      </c>
      <c r="P290" s="80">
        <f t="shared" si="173"/>
        <v>0</v>
      </c>
      <c r="Q290" s="80">
        <f t="shared" si="174"/>
        <v>0</v>
      </c>
      <c r="R290" s="80">
        <f t="shared" si="175"/>
        <v>0</v>
      </c>
      <c r="S290" s="80">
        <f t="shared" si="176"/>
        <v>0</v>
      </c>
      <c r="T290" s="80">
        <f t="shared" si="177"/>
        <v>0</v>
      </c>
      <c r="U290" s="80">
        <f t="shared" si="178"/>
        <v>0</v>
      </c>
      <c r="V290" s="80">
        <f t="shared" si="179"/>
        <v>0</v>
      </c>
      <c r="W290" s="80">
        <f t="shared" si="180"/>
        <v>0</v>
      </c>
      <c r="X290" s="80">
        <f t="shared" si="181"/>
        <v>0</v>
      </c>
      <c r="Y290" s="80">
        <f t="shared" si="182"/>
        <v>0</v>
      </c>
      <c r="Z290" s="80">
        <f t="shared" si="183"/>
        <v>0</v>
      </c>
      <c r="AA290" s="80">
        <f t="shared" si="184"/>
        <v>0</v>
      </c>
      <c r="AB290" s="80">
        <f t="shared" si="185"/>
        <v>0</v>
      </c>
      <c r="AC290" s="80">
        <f t="shared" si="186"/>
        <v>0</v>
      </c>
      <c r="AD290" s="80">
        <f t="shared" si="187"/>
        <v>0</v>
      </c>
      <c r="AE290" s="80">
        <f t="shared" si="188"/>
        <v>0</v>
      </c>
      <c r="AF290" s="80">
        <f t="shared" si="189"/>
        <v>0</v>
      </c>
      <c r="AG290" s="80">
        <f t="shared" si="190"/>
        <v>0</v>
      </c>
      <c r="AH290" s="80">
        <f t="shared" si="191"/>
        <v>0</v>
      </c>
      <c r="AI290" s="80">
        <f t="shared" si="192"/>
        <v>0</v>
      </c>
      <c r="AJ290" s="80">
        <f t="shared" si="193"/>
        <v>0</v>
      </c>
      <c r="AK290" s="80">
        <f t="shared" si="194"/>
        <v>0</v>
      </c>
      <c r="AL290" s="80">
        <f t="shared" si="195"/>
        <v>0</v>
      </c>
      <c r="AM290" s="80">
        <f t="shared" si="196"/>
        <v>0</v>
      </c>
      <c r="AN290" s="80">
        <f t="shared" si="197"/>
        <v>0</v>
      </c>
      <c r="AO290" s="80">
        <f t="shared" si="198"/>
        <v>0</v>
      </c>
      <c r="AP290" s="80">
        <f t="shared" si="199"/>
        <v>0</v>
      </c>
      <c r="AQ290" s="80">
        <f t="shared" si="200"/>
        <v>0</v>
      </c>
      <c r="AR290" s="76">
        <f t="shared" si="201"/>
        <v>0</v>
      </c>
      <c r="AS290" s="78">
        <f t="shared" si="202"/>
        <v>0</v>
      </c>
      <c r="AT290" s="72">
        <f t="shared" si="203"/>
        <v>0</v>
      </c>
      <c r="AU290" s="72">
        <f t="shared" si="204"/>
        <v>0</v>
      </c>
      <c r="AV290" s="72">
        <f t="shared" si="205"/>
        <v>0</v>
      </c>
      <c r="AW290" s="72">
        <f t="shared" si="206"/>
        <v>0</v>
      </c>
      <c r="AX290" s="72">
        <f t="shared" si="207"/>
        <v>0</v>
      </c>
      <c r="AY290" s="72">
        <f t="shared" si="208"/>
        <v>0</v>
      </c>
      <c r="AZ290" s="72">
        <f t="shared" si="209"/>
        <v>0</v>
      </c>
      <c r="BA290" s="72">
        <f t="shared" si="210"/>
        <v>0</v>
      </c>
      <c r="BB290" s="79">
        <f t="shared" si="211"/>
        <v>0</v>
      </c>
      <c r="BC290" s="79">
        <f t="shared" si="212"/>
        <v>0</v>
      </c>
      <c r="BD290" s="72">
        <f t="shared" si="213"/>
        <v>0</v>
      </c>
      <c r="BE290" s="72">
        <f t="shared" si="214"/>
        <v>0</v>
      </c>
      <c r="BF290" s="72">
        <f t="shared" si="215"/>
        <v>0</v>
      </c>
      <c r="BG290" s="72">
        <f t="shared" si="216"/>
        <v>0</v>
      </c>
      <c r="BH290" s="72">
        <f t="shared" si="217"/>
        <v>0</v>
      </c>
      <c r="BI290" s="72">
        <f t="shared" si="218"/>
        <v>0</v>
      </c>
      <c r="BJ290" s="72">
        <f t="shared" si="219"/>
        <v>0</v>
      </c>
      <c r="BK290" s="72">
        <f t="shared" ref="BK290:BK304" si="220">BK$227*$A230</f>
        <v>0</v>
      </c>
      <c r="BL290" s="72">
        <f>BL$227*$A229</f>
        <v>0</v>
      </c>
      <c r="BM290" s="72"/>
      <c r="BN290" s="72"/>
      <c r="BO290" s="72"/>
      <c r="BP290" s="72"/>
      <c r="BQ290" s="72"/>
      <c r="BR290" s="72"/>
      <c r="BS290" s="72"/>
      <c r="CA290" s="72">
        <f t="shared" si="157"/>
        <v>0</v>
      </c>
    </row>
    <row r="291" spans="1:79">
      <c r="A291" s="148">
        <f t="shared" si="158"/>
        <v>0</v>
      </c>
      <c r="B291" s="72">
        <f t="shared" si="159"/>
        <v>63</v>
      </c>
      <c r="C291" s="144">
        <f t="shared" si="160"/>
        <v>0</v>
      </c>
      <c r="D291" s="76">
        <f t="shared" si="161"/>
        <v>0</v>
      </c>
      <c r="E291" s="80">
        <f t="shared" si="162"/>
        <v>0</v>
      </c>
      <c r="F291" s="80">
        <f t="shared" si="163"/>
        <v>0</v>
      </c>
      <c r="G291" s="80">
        <f t="shared" si="164"/>
        <v>0</v>
      </c>
      <c r="H291" s="80">
        <f t="shared" si="165"/>
        <v>0</v>
      </c>
      <c r="I291" s="76">
        <f t="shared" si="166"/>
        <v>0</v>
      </c>
      <c r="J291" s="80">
        <f t="shared" si="167"/>
        <v>0</v>
      </c>
      <c r="K291" s="80">
        <f t="shared" si="168"/>
        <v>0</v>
      </c>
      <c r="L291" s="80">
        <f t="shared" si="169"/>
        <v>0</v>
      </c>
      <c r="M291" s="80">
        <f t="shared" si="170"/>
        <v>0</v>
      </c>
      <c r="N291" s="80">
        <f t="shared" si="171"/>
        <v>0</v>
      </c>
      <c r="O291" s="80">
        <f t="shared" si="172"/>
        <v>0</v>
      </c>
      <c r="P291" s="80">
        <f t="shared" si="173"/>
        <v>0</v>
      </c>
      <c r="Q291" s="80">
        <f t="shared" si="174"/>
        <v>0</v>
      </c>
      <c r="R291" s="80">
        <f t="shared" si="175"/>
        <v>0</v>
      </c>
      <c r="S291" s="80">
        <f t="shared" si="176"/>
        <v>0</v>
      </c>
      <c r="T291" s="80">
        <f t="shared" si="177"/>
        <v>0</v>
      </c>
      <c r="U291" s="80">
        <f t="shared" si="178"/>
        <v>0</v>
      </c>
      <c r="V291" s="80">
        <f t="shared" si="179"/>
        <v>0</v>
      </c>
      <c r="W291" s="80">
        <f t="shared" si="180"/>
        <v>0</v>
      </c>
      <c r="X291" s="80">
        <f t="shared" si="181"/>
        <v>0</v>
      </c>
      <c r="Y291" s="80">
        <f t="shared" si="182"/>
        <v>0</v>
      </c>
      <c r="Z291" s="80">
        <f t="shared" si="183"/>
        <v>0</v>
      </c>
      <c r="AA291" s="80">
        <f t="shared" si="184"/>
        <v>0</v>
      </c>
      <c r="AB291" s="80">
        <f t="shared" si="185"/>
        <v>0</v>
      </c>
      <c r="AC291" s="80">
        <f t="shared" si="186"/>
        <v>0</v>
      </c>
      <c r="AD291" s="80">
        <f t="shared" si="187"/>
        <v>0</v>
      </c>
      <c r="AE291" s="80">
        <f t="shared" si="188"/>
        <v>0</v>
      </c>
      <c r="AF291" s="80">
        <f t="shared" si="189"/>
        <v>0</v>
      </c>
      <c r="AG291" s="80">
        <f t="shared" si="190"/>
        <v>0</v>
      </c>
      <c r="AH291" s="80">
        <f t="shared" si="191"/>
        <v>0</v>
      </c>
      <c r="AI291" s="80">
        <f t="shared" si="192"/>
        <v>0</v>
      </c>
      <c r="AJ291" s="80">
        <f t="shared" si="193"/>
        <v>0</v>
      </c>
      <c r="AK291" s="80">
        <f t="shared" si="194"/>
        <v>0</v>
      </c>
      <c r="AL291" s="80">
        <f t="shared" si="195"/>
        <v>0</v>
      </c>
      <c r="AM291" s="80">
        <f t="shared" si="196"/>
        <v>0</v>
      </c>
      <c r="AN291" s="80">
        <f t="shared" si="197"/>
        <v>0</v>
      </c>
      <c r="AO291" s="80">
        <f t="shared" si="198"/>
        <v>0</v>
      </c>
      <c r="AP291" s="80">
        <f t="shared" si="199"/>
        <v>0</v>
      </c>
      <c r="AQ291" s="80">
        <f t="shared" si="200"/>
        <v>0</v>
      </c>
      <c r="AR291" s="76">
        <f t="shared" si="201"/>
        <v>0</v>
      </c>
      <c r="AS291" s="78">
        <f t="shared" si="202"/>
        <v>0</v>
      </c>
      <c r="AT291" s="72">
        <f t="shared" si="203"/>
        <v>0</v>
      </c>
      <c r="AU291" s="72">
        <f t="shared" si="204"/>
        <v>0</v>
      </c>
      <c r="AV291" s="72">
        <f t="shared" si="205"/>
        <v>0</v>
      </c>
      <c r="AW291" s="72">
        <f t="shared" si="206"/>
        <v>0</v>
      </c>
      <c r="AX291" s="72">
        <f t="shared" si="207"/>
        <v>0</v>
      </c>
      <c r="AY291" s="72">
        <f t="shared" si="208"/>
        <v>0</v>
      </c>
      <c r="AZ291" s="72">
        <f t="shared" si="209"/>
        <v>0</v>
      </c>
      <c r="BA291" s="72">
        <f t="shared" si="210"/>
        <v>0</v>
      </c>
      <c r="BB291" s="79">
        <f t="shared" si="211"/>
        <v>0</v>
      </c>
      <c r="BC291" s="79">
        <f t="shared" si="212"/>
        <v>0</v>
      </c>
      <c r="BD291" s="72">
        <f t="shared" si="213"/>
        <v>0</v>
      </c>
      <c r="BE291" s="72">
        <f t="shared" si="214"/>
        <v>0</v>
      </c>
      <c r="BF291" s="72">
        <f t="shared" si="215"/>
        <v>0</v>
      </c>
      <c r="BG291" s="72">
        <f t="shared" si="216"/>
        <v>0</v>
      </c>
      <c r="BH291" s="72">
        <f t="shared" si="217"/>
        <v>0</v>
      </c>
      <c r="BI291" s="72">
        <f t="shared" si="218"/>
        <v>0</v>
      </c>
      <c r="BJ291" s="72">
        <f t="shared" si="219"/>
        <v>0</v>
      </c>
      <c r="BK291" s="72">
        <f t="shared" si="220"/>
        <v>0</v>
      </c>
      <c r="BL291" s="72">
        <f t="shared" ref="BL291:BL304" si="221">BL$227*$A230</f>
        <v>0</v>
      </c>
      <c r="BM291" s="72">
        <f>BM$227*$A229</f>
        <v>0</v>
      </c>
      <c r="BN291" s="72"/>
      <c r="BO291" s="72"/>
      <c r="BP291" s="72"/>
      <c r="BQ291" s="72"/>
      <c r="BR291" s="72"/>
      <c r="BS291" s="72"/>
      <c r="CA291" s="72">
        <f t="shared" si="157"/>
        <v>0</v>
      </c>
    </row>
    <row r="292" spans="1:79">
      <c r="A292" s="148">
        <f t="shared" si="158"/>
        <v>0</v>
      </c>
      <c r="B292" s="72">
        <f t="shared" si="159"/>
        <v>64</v>
      </c>
      <c r="C292" s="144">
        <f t="shared" si="160"/>
        <v>0</v>
      </c>
      <c r="D292" s="76">
        <f t="shared" si="161"/>
        <v>0</v>
      </c>
      <c r="E292" s="80">
        <f t="shared" si="162"/>
        <v>0</v>
      </c>
      <c r="F292" s="80">
        <f t="shared" si="163"/>
        <v>0</v>
      </c>
      <c r="G292" s="80">
        <f t="shared" si="164"/>
        <v>0</v>
      </c>
      <c r="H292" s="80">
        <f t="shared" si="165"/>
        <v>0</v>
      </c>
      <c r="I292" s="76">
        <f t="shared" si="166"/>
        <v>0</v>
      </c>
      <c r="J292" s="80">
        <f t="shared" si="167"/>
        <v>0</v>
      </c>
      <c r="K292" s="80">
        <f t="shared" si="168"/>
        <v>0</v>
      </c>
      <c r="L292" s="80">
        <f t="shared" si="169"/>
        <v>0</v>
      </c>
      <c r="M292" s="80">
        <f t="shared" si="170"/>
        <v>0</v>
      </c>
      <c r="N292" s="80">
        <f t="shared" si="171"/>
        <v>0</v>
      </c>
      <c r="O292" s="80">
        <f t="shared" si="172"/>
        <v>0</v>
      </c>
      <c r="P292" s="80">
        <f t="shared" si="173"/>
        <v>0</v>
      </c>
      <c r="Q292" s="80">
        <f t="shared" si="174"/>
        <v>0</v>
      </c>
      <c r="R292" s="80">
        <f t="shared" si="175"/>
        <v>0</v>
      </c>
      <c r="S292" s="80">
        <f t="shared" si="176"/>
        <v>0</v>
      </c>
      <c r="T292" s="80">
        <f t="shared" si="177"/>
        <v>0</v>
      </c>
      <c r="U292" s="80">
        <f t="shared" si="178"/>
        <v>0</v>
      </c>
      <c r="V292" s="80">
        <f t="shared" si="179"/>
        <v>0</v>
      </c>
      <c r="W292" s="80">
        <f t="shared" si="180"/>
        <v>0</v>
      </c>
      <c r="X292" s="80">
        <f t="shared" si="181"/>
        <v>0</v>
      </c>
      <c r="Y292" s="80">
        <f t="shared" si="182"/>
        <v>0</v>
      </c>
      <c r="Z292" s="80">
        <f t="shared" si="183"/>
        <v>0</v>
      </c>
      <c r="AA292" s="80">
        <f t="shared" si="184"/>
        <v>0</v>
      </c>
      <c r="AB292" s="80">
        <f t="shared" si="185"/>
        <v>0</v>
      </c>
      <c r="AC292" s="80">
        <f t="shared" si="186"/>
        <v>0</v>
      </c>
      <c r="AD292" s="80">
        <f t="shared" si="187"/>
        <v>0</v>
      </c>
      <c r="AE292" s="80">
        <f t="shared" si="188"/>
        <v>0</v>
      </c>
      <c r="AF292" s="80">
        <f t="shared" si="189"/>
        <v>0</v>
      </c>
      <c r="AG292" s="80">
        <f t="shared" si="190"/>
        <v>0</v>
      </c>
      <c r="AH292" s="80">
        <f t="shared" si="191"/>
        <v>0</v>
      </c>
      <c r="AI292" s="80">
        <f t="shared" si="192"/>
        <v>0</v>
      </c>
      <c r="AJ292" s="80">
        <f t="shared" si="193"/>
        <v>0</v>
      </c>
      <c r="AK292" s="80">
        <f t="shared" si="194"/>
        <v>0</v>
      </c>
      <c r="AL292" s="80">
        <f t="shared" si="195"/>
        <v>0</v>
      </c>
      <c r="AM292" s="80">
        <f t="shared" si="196"/>
        <v>0</v>
      </c>
      <c r="AN292" s="80">
        <f t="shared" si="197"/>
        <v>0</v>
      </c>
      <c r="AO292" s="80">
        <f t="shared" si="198"/>
        <v>0</v>
      </c>
      <c r="AP292" s="80">
        <f t="shared" si="199"/>
        <v>0</v>
      </c>
      <c r="AQ292" s="80">
        <f t="shared" si="200"/>
        <v>0</v>
      </c>
      <c r="AR292" s="76">
        <f t="shared" si="201"/>
        <v>0</v>
      </c>
      <c r="AS292" s="78">
        <f t="shared" si="202"/>
        <v>0</v>
      </c>
      <c r="AT292" s="72">
        <f t="shared" si="203"/>
        <v>0</v>
      </c>
      <c r="AU292" s="72">
        <f t="shared" si="204"/>
        <v>0</v>
      </c>
      <c r="AV292" s="72">
        <f t="shared" si="205"/>
        <v>0</v>
      </c>
      <c r="AW292" s="72">
        <f t="shared" si="206"/>
        <v>0</v>
      </c>
      <c r="AX292" s="72">
        <f t="shared" si="207"/>
        <v>0</v>
      </c>
      <c r="AY292" s="72">
        <f t="shared" si="208"/>
        <v>0</v>
      </c>
      <c r="AZ292" s="72">
        <f t="shared" si="209"/>
        <v>0</v>
      </c>
      <c r="BA292" s="72">
        <f t="shared" si="210"/>
        <v>0</v>
      </c>
      <c r="BB292" s="79">
        <f t="shared" si="211"/>
        <v>0</v>
      </c>
      <c r="BC292" s="79">
        <f t="shared" si="212"/>
        <v>0</v>
      </c>
      <c r="BD292" s="72">
        <f t="shared" si="213"/>
        <v>0</v>
      </c>
      <c r="BE292" s="72">
        <f t="shared" si="214"/>
        <v>0</v>
      </c>
      <c r="BF292" s="72">
        <f t="shared" si="215"/>
        <v>0</v>
      </c>
      <c r="BG292" s="72">
        <f t="shared" si="216"/>
        <v>0</v>
      </c>
      <c r="BH292" s="72">
        <f t="shared" si="217"/>
        <v>0</v>
      </c>
      <c r="BI292" s="72">
        <f t="shared" si="218"/>
        <v>0</v>
      </c>
      <c r="BJ292" s="72">
        <f t="shared" si="219"/>
        <v>0</v>
      </c>
      <c r="BK292" s="72">
        <f t="shared" si="220"/>
        <v>0</v>
      </c>
      <c r="BL292" s="72">
        <f t="shared" si="221"/>
        <v>0</v>
      </c>
      <c r="BM292" s="72">
        <f t="shared" ref="BM292:BM304" si="222">BM$227*$A230</f>
        <v>0</v>
      </c>
      <c r="BN292" s="72">
        <f>BN$227*$A229</f>
        <v>0</v>
      </c>
      <c r="BO292" s="72"/>
      <c r="BP292" s="72"/>
      <c r="BQ292" s="72"/>
      <c r="BR292" s="72"/>
      <c r="BS292" s="72"/>
      <c r="CA292" s="72">
        <f t="shared" si="157"/>
        <v>0</v>
      </c>
    </row>
    <row r="293" spans="1:79">
      <c r="A293" s="148">
        <f t="shared" si="158"/>
        <v>0</v>
      </c>
      <c r="B293" s="72">
        <f t="shared" si="159"/>
        <v>65</v>
      </c>
      <c r="C293" s="144">
        <f t="shared" si="160"/>
        <v>0</v>
      </c>
      <c r="D293" s="76">
        <f t="shared" si="161"/>
        <v>0</v>
      </c>
      <c r="E293" s="80">
        <f t="shared" si="162"/>
        <v>0</v>
      </c>
      <c r="F293" s="80">
        <f t="shared" si="163"/>
        <v>0</v>
      </c>
      <c r="G293" s="80">
        <f t="shared" si="164"/>
        <v>0</v>
      </c>
      <c r="H293" s="80">
        <f t="shared" si="165"/>
        <v>0</v>
      </c>
      <c r="I293" s="76">
        <f t="shared" si="166"/>
        <v>0</v>
      </c>
      <c r="J293" s="80">
        <f t="shared" si="167"/>
        <v>0</v>
      </c>
      <c r="K293" s="80">
        <f t="shared" si="168"/>
        <v>0</v>
      </c>
      <c r="L293" s="80">
        <f t="shared" si="169"/>
        <v>0</v>
      </c>
      <c r="M293" s="80">
        <f t="shared" si="170"/>
        <v>0</v>
      </c>
      <c r="N293" s="80">
        <f t="shared" si="171"/>
        <v>0</v>
      </c>
      <c r="O293" s="80">
        <f t="shared" si="172"/>
        <v>0</v>
      </c>
      <c r="P293" s="80">
        <f t="shared" si="173"/>
        <v>0</v>
      </c>
      <c r="Q293" s="80">
        <f t="shared" si="174"/>
        <v>0</v>
      </c>
      <c r="R293" s="80">
        <f t="shared" si="175"/>
        <v>0</v>
      </c>
      <c r="S293" s="80">
        <f t="shared" si="176"/>
        <v>0</v>
      </c>
      <c r="T293" s="80">
        <f t="shared" si="177"/>
        <v>0</v>
      </c>
      <c r="U293" s="80">
        <f t="shared" si="178"/>
        <v>0</v>
      </c>
      <c r="V293" s="80">
        <f t="shared" si="179"/>
        <v>0</v>
      </c>
      <c r="W293" s="80">
        <f t="shared" si="180"/>
        <v>0</v>
      </c>
      <c r="X293" s="80">
        <f t="shared" si="181"/>
        <v>0</v>
      </c>
      <c r="Y293" s="80">
        <f t="shared" si="182"/>
        <v>0</v>
      </c>
      <c r="Z293" s="80">
        <f t="shared" si="183"/>
        <v>0</v>
      </c>
      <c r="AA293" s="80">
        <f t="shared" si="184"/>
        <v>0</v>
      </c>
      <c r="AB293" s="80">
        <f t="shared" si="185"/>
        <v>0</v>
      </c>
      <c r="AC293" s="80">
        <f t="shared" si="186"/>
        <v>0</v>
      </c>
      <c r="AD293" s="80">
        <f t="shared" si="187"/>
        <v>0</v>
      </c>
      <c r="AE293" s="80">
        <f t="shared" si="188"/>
        <v>0</v>
      </c>
      <c r="AF293" s="80">
        <f t="shared" si="189"/>
        <v>0</v>
      </c>
      <c r="AG293" s="80">
        <f t="shared" si="190"/>
        <v>0</v>
      </c>
      <c r="AH293" s="80">
        <f t="shared" si="191"/>
        <v>0</v>
      </c>
      <c r="AI293" s="80">
        <f t="shared" si="192"/>
        <v>0</v>
      </c>
      <c r="AJ293" s="80">
        <f t="shared" si="193"/>
        <v>0</v>
      </c>
      <c r="AK293" s="80">
        <f t="shared" si="194"/>
        <v>0</v>
      </c>
      <c r="AL293" s="80">
        <f t="shared" si="195"/>
        <v>0</v>
      </c>
      <c r="AM293" s="80">
        <f t="shared" si="196"/>
        <v>0</v>
      </c>
      <c r="AN293" s="80">
        <f t="shared" si="197"/>
        <v>0</v>
      </c>
      <c r="AO293" s="80">
        <f t="shared" si="198"/>
        <v>0</v>
      </c>
      <c r="AP293" s="80">
        <f t="shared" si="199"/>
        <v>0</v>
      </c>
      <c r="AQ293" s="80">
        <f t="shared" si="200"/>
        <v>0</v>
      </c>
      <c r="AR293" s="76">
        <f t="shared" si="201"/>
        <v>0</v>
      </c>
      <c r="AS293" s="78">
        <f t="shared" si="202"/>
        <v>0</v>
      </c>
      <c r="AT293" s="72">
        <f t="shared" si="203"/>
        <v>0</v>
      </c>
      <c r="AU293" s="72">
        <f t="shared" si="204"/>
        <v>0</v>
      </c>
      <c r="AV293" s="72">
        <f t="shared" si="205"/>
        <v>0</v>
      </c>
      <c r="AW293" s="72">
        <f t="shared" si="206"/>
        <v>0</v>
      </c>
      <c r="AX293" s="72">
        <f t="shared" si="207"/>
        <v>0</v>
      </c>
      <c r="AY293" s="72">
        <f t="shared" si="208"/>
        <v>0</v>
      </c>
      <c r="AZ293" s="72">
        <f t="shared" si="209"/>
        <v>0</v>
      </c>
      <c r="BA293" s="72">
        <f t="shared" si="210"/>
        <v>0</v>
      </c>
      <c r="BB293" s="79">
        <f t="shared" si="211"/>
        <v>0</v>
      </c>
      <c r="BC293" s="79">
        <f t="shared" si="212"/>
        <v>0</v>
      </c>
      <c r="BD293" s="72">
        <f t="shared" si="213"/>
        <v>0</v>
      </c>
      <c r="BE293" s="72">
        <f t="shared" si="214"/>
        <v>0</v>
      </c>
      <c r="BF293" s="72">
        <f t="shared" si="215"/>
        <v>0</v>
      </c>
      <c r="BG293" s="72">
        <f t="shared" si="216"/>
        <v>0</v>
      </c>
      <c r="BH293" s="72">
        <f t="shared" si="217"/>
        <v>0</v>
      </c>
      <c r="BI293" s="72">
        <f t="shared" si="218"/>
        <v>0</v>
      </c>
      <c r="BJ293" s="72">
        <f t="shared" si="219"/>
        <v>0</v>
      </c>
      <c r="BK293" s="72">
        <f t="shared" si="220"/>
        <v>0</v>
      </c>
      <c r="BL293" s="72">
        <f t="shared" si="221"/>
        <v>0</v>
      </c>
      <c r="BM293" s="72">
        <f t="shared" si="222"/>
        <v>0</v>
      </c>
      <c r="BN293" s="72">
        <f t="shared" ref="BN293:BN304" si="223">BN$227*$A230</f>
        <v>0</v>
      </c>
      <c r="BO293" s="72">
        <f>BO$227*$A229</f>
        <v>0</v>
      </c>
      <c r="BP293" s="72"/>
      <c r="BQ293" s="72"/>
      <c r="BR293" s="72"/>
      <c r="BS293" s="72"/>
      <c r="CA293" s="72">
        <f t="shared" ref="CA293:CA304" si="224">SUM($C293:$BZ293)</f>
        <v>0</v>
      </c>
    </row>
    <row r="294" spans="1:79">
      <c r="A294" s="148">
        <f t="shared" ref="A294:A304" si="225">IF($B294=1,1/$D$9,IF($B294=$D$9+1,0,IF($B294&gt;$D$9,0,1/$D$9)))</f>
        <v>0</v>
      </c>
      <c r="B294" s="72">
        <f t="shared" ref="B294:B304" si="226">+B293+1</f>
        <v>66</v>
      </c>
      <c r="C294" s="144">
        <f t="shared" ref="C294:C304" si="227">C$227*$A294</f>
        <v>0</v>
      </c>
      <c r="D294" s="76">
        <f t="shared" si="161"/>
        <v>0</v>
      </c>
      <c r="E294" s="80">
        <f t="shared" si="162"/>
        <v>0</v>
      </c>
      <c r="F294" s="80">
        <f t="shared" si="163"/>
        <v>0</v>
      </c>
      <c r="G294" s="80">
        <f t="shared" si="164"/>
        <v>0</v>
      </c>
      <c r="H294" s="80">
        <f t="shared" si="165"/>
        <v>0</v>
      </c>
      <c r="I294" s="76">
        <f t="shared" si="166"/>
        <v>0</v>
      </c>
      <c r="J294" s="80">
        <f t="shared" si="167"/>
        <v>0</v>
      </c>
      <c r="K294" s="80">
        <f t="shared" si="168"/>
        <v>0</v>
      </c>
      <c r="L294" s="80">
        <f t="shared" si="169"/>
        <v>0</v>
      </c>
      <c r="M294" s="80">
        <f t="shared" si="170"/>
        <v>0</v>
      </c>
      <c r="N294" s="80">
        <f t="shared" si="171"/>
        <v>0</v>
      </c>
      <c r="O294" s="80">
        <f t="shared" si="172"/>
        <v>0</v>
      </c>
      <c r="P294" s="80">
        <f t="shared" si="173"/>
        <v>0</v>
      </c>
      <c r="Q294" s="80">
        <f t="shared" si="174"/>
        <v>0</v>
      </c>
      <c r="R294" s="80">
        <f t="shared" si="175"/>
        <v>0</v>
      </c>
      <c r="S294" s="80">
        <f t="shared" si="176"/>
        <v>0</v>
      </c>
      <c r="T294" s="80">
        <f t="shared" si="177"/>
        <v>0</v>
      </c>
      <c r="U294" s="80">
        <f t="shared" si="178"/>
        <v>0</v>
      </c>
      <c r="V294" s="80">
        <f t="shared" si="179"/>
        <v>0</v>
      </c>
      <c r="W294" s="80">
        <f t="shared" si="180"/>
        <v>0</v>
      </c>
      <c r="X294" s="80">
        <f t="shared" si="181"/>
        <v>0</v>
      </c>
      <c r="Y294" s="80">
        <f t="shared" si="182"/>
        <v>0</v>
      </c>
      <c r="Z294" s="80">
        <f t="shared" si="183"/>
        <v>0</v>
      </c>
      <c r="AA294" s="80">
        <f t="shared" si="184"/>
        <v>0</v>
      </c>
      <c r="AB294" s="80">
        <f t="shared" si="185"/>
        <v>0</v>
      </c>
      <c r="AC294" s="80">
        <f t="shared" si="186"/>
        <v>0</v>
      </c>
      <c r="AD294" s="80">
        <f t="shared" si="187"/>
        <v>0</v>
      </c>
      <c r="AE294" s="80">
        <f t="shared" si="188"/>
        <v>0</v>
      </c>
      <c r="AF294" s="80">
        <f t="shared" si="189"/>
        <v>0</v>
      </c>
      <c r="AG294" s="80">
        <f t="shared" si="190"/>
        <v>0</v>
      </c>
      <c r="AH294" s="80">
        <f t="shared" si="191"/>
        <v>0</v>
      </c>
      <c r="AI294" s="80">
        <f t="shared" si="192"/>
        <v>0</v>
      </c>
      <c r="AJ294" s="80">
        <f t="shared" si="193"/>
        <v>0</v>
      </c>
      <c r="AK294" s="80">
        <f t="shared" si="194"/>
        <v>0</v>
      </c>
      <c r="AL294" s="80">
        <f t="shared" si="195"/>
        <v>0</v>
      </c>
      <c r="AM294" s="80">
        <f t="shared" si="196"/>
        <v>0</v>
      </c>
      <c r="AN294" s="80">
        <f t="shared" si="197"/>
        <v>0</v>
      </c>
      <c r="AO294" s="80">
        <f t="shared" si="198"/>
        <v>0</v>
      </c>
      <c r="AP294" s="80">
        <f t="shared" si="199"/>
        <v>0</v>
      </c>
      <c r="AQ294" s="80">
        <f t="shared" si="200"/>
        <v>0</v>
      </c>
      <c r="AR294" s="76">
        <f t="shared" si="201"/>
        <v>0</v>
      </c>
      <c r="AS294" s="78">
        <f t="shared" si="202"/>
        <v>0</v>
      </c>
      <c r="AT294" s="72">
        <f t="shared" si="203"/>
        <v>0</v>
      </c>
      <c r="AU294" s="72">
        <f t="shared" si="204"/>
        <v>0</v>
      </c>
      <c r="AV294" s="72">
        <f t="shared" si="205"/>
        <v>0</v>
      </c>
      <c r="AW294" s="72">
        <f t="shared" si="206"/>
        <v>0</v>
      </c>
      <c r="AX294" s="72">
        <f t="shared" si="207"/>
        <v>0</v>
      </c>
      <c r="AY294" s="72">
        <f t="shared" si="208"/>
        <v>0</v>
      </c>
      <c r="AZ294" s="72">
        <f t="shared" si="209"/>
        <v>0</v>
      </c>
      <c r="BA294" s="72">
        <f t="shared" si="210"/>
        <v>0</v>
      </c>
      <c r="BB294" s="79">
        <f t="shared" si="211"/>
        <v>0</v>
      </c>
      <c r="BC294" s="79">
        <f t="shared" si="212"/>
        <v>0</v>
      </c>
      <c r="BD294" s="72">
        <f t="shared" si="213"/>
        <v>0</v>
      </c>
      <c r="BE294" s="72">
        <f t="shared" si="214"/>
        <v>0</v>
      </c>
      <c r="BF294" s="72">
        <f t="shared" si="215"/>
        <v>0</v>
      </c>
      <c r="BG294" s="72">
        <f t="shared" si="216"/>
        <v>0</v>
      </c>
      <c r="BH294" s="72">
        <f t="shared" si="217"/>
        <v>0</v>
      </c>
      <c r="BI294" s="72">
        <f t="shared" si="218"/>
        <v>0</v>
      </c>
      <c r="BJ294" s="72">
        <f t="shared" si="219"/>
        <v>0</v>
      </c>
      <c r="BK294" s="72">
        <f t="shared" si="220"/>
        <v>0</v>
      </c>
      <c r="BL294" s="72">
        <f t="shared" si="221"/>
        <v>0</v>
      </c>
      <c r="BM294" s="72">
        <f t="shared" si="222"/>
        <v>0</v>
      </c>
      <c r="BN294" s="72">
        <f t="shared" si="223"/>
        <v>0</v>
      </c>
      <c r="BO294" s="72">
        <f t="shared" ref="BO294:BO304" si="228">BO$227*$A230</f>
        <v>0</v>
      </c>
      <c r="BP294" s="72">
        <f>BP$227*$A229</f>
        <v>0</v>
      </c>
      <c r="BQ294" s="72"/>
      <c r="BR294" s="72"/>
      <c r="BS294" s="72"/>
      <c r="CA294" s="72">
        <f t="shared" si="224"/>
        <v>0</v>
      </c>
    </row>
    <row r="295" spans="1:79">
      <c r="A295" s="148">
        <f t="shared" si="225"/>
        <v>0</v>
      </c>
      <c r="B295" s="72">
        <f t="shared" si="226"/>
        <v>67</v>
      </c>
      <c r="C295" s="144">
        <f t="shared" si="227"/>
        <v>0</v>
      </c>
      <c r="D295" s="76">
        <f t="shared" ref="D295:D304" si="229">D$227*$A294</f>
        <v>0</v>
      </c>
      <c r="E295" s="80">
        <f t="shared" si="162"/>
        <v>0</v>
      </c>
      <c r="F295" s="80">
        <f t="shared" si="163"/>
        <v>0</v>
      </c>
      <c r="G295" s="80">
        <f t="shared" si="164"/>
        <v>0</v>
      </c>
      <c r="H295" s="80">
        <f t="shared" si="165"/>
        <v>0</v>
      </c>
      <c r="I295" s="76">
        <f t="shared" si="166"/>
        <v>0</v>
      </c>
      <c r="J295" s="80">
        <f t="shared" si="167"/>
        <v>0</v>
      </c>
      <c r="K295" s="80">
        <f t="shared" si="168"/>
        <v>0</v>
      </c>
      <c r="L295" s="80">
        <f t="shared" si="169"/>
        <v>0</v>
      </c>
      <c r="M295" s="80">
        <f t="shared" si="170"/>
        <v>0</v>
      </c>
      <c r="N295" s="80">
        <f t="shared" si="171"/>
        <v>0</v>
      </c>
      <c r="O295" s="80">
        <f t="shared" si="172"/>
        <v>0</v>
      </c>
      <c r="P295" s="80">
        <f t="shared" si="173"/>
        <v>0</v>
      </c>
      <c r="Q295" s="80">
        <f t="shared" si="174"/>
        <v>0</v>
      </c>
      <c r="R295" s="80">
        <f t="shared" si="175"/>
        <v>0</v>
      </c>
      <c r="S295" s="80">
        <f t="shared" si="176"/>
        <v>0</v>
      </c>
      <c r="T295" s="80">
        <f t="shared" si="177"/>
        <v>0</v>
      </c>
      <c r="U295" s="80">
        <f t="shared" si="178"/>
        <v>0</v>
      </c>
      <c r="V295" s="80">
        <f t="shared" si="179"/>
        <v>0</v>
      </c>
      <c r="W295" s="80">
        <f t="shared" si="180"/>
        <v>0</v>
      </c>
      <c r="X295" s="80">
        <f t="shared" si="181"/>
        <v>0</v>
      </c>
      <c r="Y295" s="80">
        <f t="shared" si="182"/>
        <v>0</v>
      </c>
      <c r="Z295" s="80">
        <f t="shared" si="183"/>
        <v>0</v>
      </c>
      <c r="AA295" s="80">
        <f t="shared" si="184"/>
        <v>0</v>
      </c>
      <c r="AB295" s="80">
        <f t="shared" si="185"/>
        <v>0</v>
      </c>
      <c r="AC295" s="80">
        <f t="shared" si="186"/>
        <v>0</v>
      </c>
      <c r="AD295" s="80">
        <f t="shared" si="187"/>
        <v>0</v>
      </c>
      <c r="AE295" s="80">
        <f t="shared" si="188"/>
        <v>0</v>
      </c>
      <c r="AF295" s="80">
        <f t="shared" si="189"/>
        <v>0</v>
      </c>
      <c r="AG295" s="80">
        <f t="shared" si="190"/>
        <v>0</v>
      </c>
      <c r="AH295" s="80">
        <f t="shared" si="191"/>
        <v>0</v>
      </c>
      <c r="AI295" s="80">
        <f t="shared" si="192"/>
        <v>0</v>
      </c>
      <c r="AJ295" s="80">
        <f t="shared" si="193"/>
        <v>0</v>
      </c>
      <c r="AK295" s="80">
        <f t="shared" si="194"/>
        <v>0</v>
      </c>
      <c r="AL295" s="80">
        <f t="shared" si="195"/>
        <v>0</v>
      </c>
      <c r="AM295" s="80">
        <f t="shared" si="196"/>
        <v>0</v>
      </c>
      <c r="AN295" s="80">
        <f t="shared" si="197"/>
        <v>0</v>
      </c>
      <c r="AO295" s="80">
        <f t="shared" si="198"/>
        <v>0</v>
      </c>
      <c r="AP295" s="80">
        <f t="shared" si="199"/>
        <v>0</v>
      </c>
      <c r="AQ295" s="80">
        <f t="shared" si="200"/>
        <v>0</v>
      </c>
      <c r="AR295" s="76">
        <f t="shared" si="201"/>
        <v>0</v>
      </c>
      <c r="AS295" s="78">
        <f t="shared" si="202"/>
        <v>0</v>
      </c>
      <c r="AT295" s="72">
        <f t="shared" si="203"/>
        <v>0</v>
      </c>
      <c r="AU295" s="72">
        <f t="shared" si="204"/>
        <v>0</v>
      </c>
      <c r="AV295" s="72">
        <f t="shared" si="205"/>
        <v>0</v>
      </c>
      <c r="AW295" s="72">
        <f t="shared" si="206"/>
        <v>0</v>
      </c>
      <c r="AX295" s="72">
        <f t="shared" si="207"/>
        <v>0</v>
      </c>
      <c r="AY295" s="72">
        <f t="shared" si="208"/>
        <v>0</v>
      </c>
      <c r="AZ295" s="72">
        <f t="shared" si="209"/>
        <v>0</v>
      </c>
      <c r="BA295" s="72">
        <f t="shared" si="210"/>
        <v>0</v>
      </c>
      <c r="BB295" s="79">
        <f t="shared" si="211"/>
        <v>0</v>
      </c>
      <c r="BC295" s="79">
        <f t="shared" si="212"/>
        <v>0</v>
      </c>
      <c r="BD295" s="72">
        <f t="shared" si="213"/>
        <v>0</v>
      </c>
      <c r="BE295" s="72">
        <f t="shared" si="214"/>
        <v>0</v>
      </c>
      <c r="BF295" s="72">
        <f t="shared" si="215"/>
        <v>0</v>
      </c>
      <c r="BG295" s="72">
        <f t="shared" si="216"/>
        <v>0</v>
      </c>
      <c r="BH295" s="72">
        <f t="shared" si="217"/>
        <v>0</v>
      </c>
      <c r="BI295" s="72">
        <f t="shared" si="218"/>
        <v>0</v>
      </c>
      <c r="BJ295" s="72">
        <f t="shared" si="219"/>
        <v>0</v>
      </c>
      <c r="BK295" s="72">
        <f t="shared" si="220"/>
        <v>0</v>
      </c>
      <c r="BL295" s="72">
        <f t="shared" si="221"/>
        <v>0</v>
      </c>
      <c r="BM295" s="72">
        <f t="shared" si="222"/>
        <v>0</v>
      </c>
      <c r="BN295" s="72">
        <f t="shared" si="223"/>
        <v>0</v>
      </c>
      <c r="BO295" s="72">
        <f t="shared" si="228"/>
        <v>0</v>
      </c>
      <c r="BP295" s="72">
        <f t="shared" ref="BP295:BP304" si="230">BP$227*$A230</f>
        <v>0</v>
      </c>
      <c r="BQ295" s="72">
        <f>BQ$227*$A229</f>
        <v>0</v>
      </c>
      <c r="BR295" s="72"/>
      <c r="BS295" s="72"/>
      <c r="CA295" s="72">
        <f t="shared" si="224"/>
        <v>0</v>
      </c>
    </row>
    <row r="296" spans="1:79">
      <c r="A296" s="148">
        <f t="shared" si="225"/>
        <v>0</v>
      </c>
      <c r="B296" s="72">
        <f t="shared" si="226"/>
        <v>68</v>
      </c>
      <c r="C296" s="144">
        <f t="shared" si="227"/>
        <v>0</v>
      </c>
      <c r="D296" s="76">
        <f t="shared" si="229"/>
        <v>0</v>
      </c>
      <c r="E296" s="80">
        <f t="shared" ref="E296:E304" si="231">E$227*$A294</f>
        <v>0</v>
      </c>
      <c r="F296" s="80">
        <f t="shared" si="163"/>
        <v>0</v>
      </c>
      <c r="G296" s="80">
        <f t="shared" si="164"/>
        <v>0</v>
      </c>
      <c r="H296" s="80">
        <f t="shared" si="165"/>
        <v>0</v>
      </c>
      <c r="I296" s="76">
        <f t="shared" si="166"/>
        <v>0</v>
      </c>
      <c r="J296" s="80">
        <f t="shared" si="167"/>
        <v>0</v>
      </c>
      <c r="K296" s="80">
        <f t="shared" si="168"/>
        <v>0</v>
      </c>
      <c r="L296" s="80">
        <f t="shared" si="169"/>
        <v>0</v>
      </c>
      <c r="M296" s="80">
        <f t="shared" si="170"/>
        <v>0</v>
      </c>
      <c r="N296" s="80">
        <f t="shared" si="171"/>
        <v>0</v>
      </c>
      <c r="O296" s="80">
        <f t="shared" si="172"/>
        <v>0</v>
      </c>
      <c r="P296" s="80">
        <f t="shared" si="173"/>
        <v>0</v>
      </c>
      <c r="Q296" s="80">
        <f t="shared" si="174"/>
        <v>0</v>
      </c>
      <c r="R296" s="80">
        <f t="shared" si="175"/>
        <v>0</v>
      </c>
      <c r="S296" s="80">
        <f t="shared" si="176"/>
        <v>0</v>
      </c>
      <c r="T296" s="80">
        <f t="shared" si="177"/>
        <v>0</v>
      </c>
      <c r="U296" s="80">
        <f t="shared" si="178"/>
        <v>0</v>
      </c>
      <c r="V296" s="80">
        <f t="shared" si="179"/>
        <v>0</v>
      </c>
      <c r="W296" s="80">
        <f t="shared" si="180"/>
        <v>0</v>
      </c>
      <c r="X296" s="80">
        <f t="shared" si="181"/>
        <v>0</v>
      </c>
      <c r="Y296" s="80">
        <f t="shared" si="182"/>
        <v>0</v>
      </c>
      <c r="Z296" s="80">
        <f t="shared" si="183"/>
        <v>0</v>
      </c>
      <c r="AA296" s="80">
        <f t="shared" si="184"/>
        <v>0</v>
      </c>
      <c r="AB296" s="80">
        <f t="shared" si="185"/>
        <v>0</v>
      </c>
      <c r="AC296" s="80">
        <f t="shared" si="186"/>
        <v>0</v>
      </c>
      <c r="AD296" s="80">
        <f t="shared" si="187"/>
        <v>0</v>
      </c>
      <c r="AE296" s="80">
        <f t="shared" si="188"/>
        <v>0</v>
      </c>
      <c r="AF296" s="80">
        <f t="shared" si="189"/>
        <v>0</v>
      </c>
      <c r="AG296" s="80">
        <f t="shared" si="190"/>
        <v>0</v>
      </c>
      <c r="AH296" s="80">
        <f t="shared" si="191"/>
        <v>0</v>
      </c>
      <c r="AI296" s="80">
        <f t="shared" si="192"/>
        <v>0</v>
      </c>
      <c r="AJ296" s="80">
        <f t="shared" si="193"/>
        <v>0</v>
      </c>
      <c r="AK296" s="80">
        <f t="shared" si="194"/>
        <v>0</v>
      </c>
      <c r="AL296" s="80">
        <f t="shared" si="195"/>
        <v>0</v>
      </c>
      <c r="AM296" s="80">
        <f t="shared" si="196"/>
        <v>0</v>
      </c>
      <c r="AN296" s="80">
        <f t="shared" si="197"/>
        <v>0</v>
      </c>
      <c r="AO296" s="80">
        <f t="shared" si="198"/>
        <v>0</v>
      </c>
      <c r="AP296" s="80">
        <f t="shared" si="199"/>
        <v>0</v>
      </c>
      <c r="AQ296" s="80">
        <f t="shared" si="200"/>
        <v>0</v>
      </c>
      <c r="AR296" s="76">
        <f t="shared" si="201"/>
        <v>0</v>
      </c>
      <c r="AS296" s="78">
        <f t="shared" si="202"/>
        <v>0</v>
      </c>
      <c r="AT296" s="72">
        <f t="shared" si="203"/>
        <v>0</v>
      </c>
      <c r="AU296" s="72">
        <f t="shared" si="204"/>
        <v>0</v>
      </c>
      <c r="AV296" s="72">
        <f t="shared" si="205"/>
        <v>0</v>
      </c>
      <c r="AW296" s="72">
        <f t="shared" si="206"/>
        <v>0</v>
      </c>
      <c r="AX296" s="72">
        <f t="shared" si="207"/>
        <v>0</v>
      </c>
      <c r="AY296" s="72">
        <f t="shared" si="208"/>
        <v>0</v>
      </c>
      <c r="AZ296" s="72">
        <f t="shared" si="209"/>
        <v>0</v>
      </c>
      <c r="BA296" s="72">
        <f t="shared" si="210"/>
        <v>0</v>
      </c>
      <c r="BB296" s="79">
        <f t="shared" si="211"/>
        <v>0</v>
      </c>
      <c r="BC296" s="79">
        <f t="shared" si="212"/>
        <v>0</v>
      </c>
      <c r="BD296" s="72">
        <f t="shared" si="213"/>
        <v>0</v>
      </c>
      <c r="BE296" s="72">
        <f t="shared" si="214"/>
        <v>0</v>
      </c>
      <c r="BF296" s="72">
        <f t="shared" si="215"/>
        <v>0</v>
      </c>
      <c r="BG296" s="72">
        <f t="shared" si="216"/>
        <v>0</v>
      </c>
      <c r="BH296" s="72">
        <f t="shared" si="217"/>
        <v>0</v>
      </c>
      <c r="BI296" s="72">
        <f t="shared" si="218"/>
        <v>0</v>
      </c>
      <c r="BJ296" s="72">
        <f t="shared" si="219"/>
        <v>0</v>
      </c>
      <c r="BK296" s="72">
        <f t="shared" si="220"/>
        <v>0</v>
      </c>
      <c r="BL296" s="72">
        <f t="shared" si="221"/>
        <v>0</v>
      </c>
      <c r="BM296" s="72">
        <f t="shared" si="222"/>
        <v>0</v>
      </c>
      <c r="BN296" s="72">
        <f t="shared" si="223"/>
        <v>0</v>
      </c>
      <c r="BO296" s="72">
        <f t="shared" si="228"/>
        <v>0</v>
      </c>
      <c r="BP296" s="72">
        <f t="shared" si="230"/>
        <v>0</v>
      </c>
      <c r="BQ296" s="72">
        <f t="shared" ref="BQ296:BQ304" si="232">BQ$227*$A230</f>
        <v>0</v>
      </c>
      <c r="BR296" s="72">
        <f>BR$227*$A229</f>
        <v>0</v>
      </c>
      <c r="BS296" s="72"/>
      <c r="CA296" s="72">
        <f t="shared" si="224"/>
        <v>0</v>
      </c>
    </row>
    <row r="297" spans="1:79">
      <c r="A297" s="148">
        <f t="shared" si="225"/>
        <v>0</v>
      </c>
      <c r="B297" s="72">
        <f t="shared" si="226"/>
        <v>69</v>
      </c>
      <c r="C297" s="144">
        <f t="shared" si="227"/>
        <v>0</v>
      </c>
      <c r="D297" s="76">
        <f t="shared" si="229"/>
        <v>0</v>
      </c>
      <c r="E297" s="80">
        <f t="shared" si="231"/>
        <v>0</v>
      </c>
      <c r="F297" s="80">
        <f t="shared" ref="F297:F304" si="233">F$227*$A294</f>
        <v>0</v>
      </c>
      <c r="G297" s="80">
        <f t="shared" si="164"/>
        <v>0</v>
      </c>
      <c r="H297" s="80">
        <f t="shared" si="165"/>
        <v>0</v>
      </c>
      <c r="I297" s="76">
        <f t="shared" si="166"/>
        <v>0</v>
      </c>
      <c r="J297" s="80">
        <f t="shared" si="167"/>
        <v>0</v>
      </c>
      <c r="K297" s="80">
        <f t="shared" si="168"/>
        <v>0</v>
      </c>
      <c r="L297" s="80">
        <f t="shared" si="169"/>
        <v>0</v>
      </c>
      <c r="M297" s="80">
        <f t="shared" si="170"/>
        <v>0</v>
      </c>
      <c r="N297" s="80">
        <f t="shared" si="171"/>
        <v>0</v>
      </c>
      <c r="O297" s="80">
        <f t="shared" si="172"/>
        <v>0</v>
      </c>
      <c r="P297" s="80">
        <f t="shared" si="173"/>
        <v>0</v>
      </c>
      <c r="Q297" s="80">
        <f t="shared" si="174"/>
        <v>0</v>
      </c>
      <c r="R297" s="80">
        <f t="shared" si="175"/>
        <v>0</v>
      </c>
      <c r="S297" s="80">
        <f t="shared" si="176"/>
        <v>0</v>
      </c>
      <c r="T297" s="80">
        <f t="shared" si="177"/>
        <v>0</v>
      </c>
      <c r="U297" s="80">
        <f t="shared" si="178"/>
        <v>0</v>
      </c>
      <c r="V297" s="80">
        <f t="shared" si="179"/>
        <v>0</v>
      </c>
      <c r="W297" s="80">
        <f t="shared" si="180"/>
        <v>0</v>
      </c>
      <c r="X297" s="80">
        <f t="shared" si="181"/>
        <v>0</v>
      </c>
      <c r="Y297" s="80">
        <f t="shared" si="182"/>
        <v>0</v>
      </c>
      <c r="Z297" s="80">
        <f t="shared" si="183"/>
        <v>0</v>
      </c>
      <c r="AA297" s="80">
        <f t="shared" si="184"/>
        <v>0</v>
      </c>
      <c r="AB297" s="80">
        <f t="shared" si="185"/>
        <v>0</v>
      </c>
      <c r="AC297" s="80">
        <f t="shared" si="186"/>
        <v>0</v>
      </c>
      <c r="AD297" s="80">
        <f t="shared" si="187"/>
        <v>0</v>
      </c>
      <c r="AE297" s="80">
        <f t="shared" si="188"/>
        <v>0</v>
      </c>
      <c r="AF297" s="80">
        <f t="shared" si="189"/>
        <v>0</v>
      </c>
      <c r="AG297" s="80">
        <f t="shared" si="190"/>
        <v>0</v>
      </c>
      <c r="AH297" s="80">
        <f t="shared" si="191"/>
        <v>0</v>
      </c>
      <c r="AI297" s="80">
        <f t="shared" si="192"/>
        <v>0</v>
      </c>
      <c r="AJ297" s="80">
        <f t="shared" si="193"/>
        <v>0</v>
      </c>
      <c r="AK297" s="80">
        <f t="shared" si="194"/>
        <v>0</v>
      </c>
      <c r="AL297" s="80">
        <f t="shared" si="195"/>
        <v>0</v>
      </c>
      <c r="AM297" s="80">
        <f t="shared" si="196"/>
        <v>0</v>
      </c>
      <c r="AN297" s="80">
        <f t="shared" si="197"/>
        <v>0</v>
      </c>
      <c r="AO297" s="80">
        <f t="shared" si="198"/>
        <v>0</v>
      </c>
      <c r="AP297" s="80">
        <f t="shared" si="199"/>
        <v>0</v>
      </c>
      <c r="AQ297" s="80">
        <f t="shared" si="200"/>
        <v>0</v>
      </c>
      <c r="AR297" s="76">
        <f t="shared" si="201"/>
        <v>0</v>
      </c>
      <c r="AS297" s="78">
        <f t="shared" si="202"/>
        <v>0</v>
      </c>
      <c r="AT297" s="72">
        <f t="shared" si="203"/>
        <v>0</v>
      </c>
      <c r="AU297" s="72">
        <f t="shared" si="204"/>
        <v>0</v>
      </c>
      <c r="AV297" s="72">
        <f t="shared" si="205"/>
        <v>0</v>
      </c>
      <c r="AW297" s="72">
        <f t="shared" si="206"/>
        <v>0</v>
      </c>
      <c r="AX297" s="72">
        <f t="shared" si="207"/>
        <v>0</v>
      </c>
      <c r="AY297" s="72">
        <f t="shared" si="208"/>
        <v>0</v>
      </c>
      <c r="AZ297" s="72">
        <f t="shared" si="209"/>
        <v>0</v>
      </c>
      <c r="BA297" s="72">
        <f t="shared" si="210"/>
        <v>0</v>
      </c>
      <c r="BB297" s="79">
        <f t="shared" si="211"/>
        <v>0</v>
      </c>
      <c r="BC297" s="79">
        <f t="shared" si="212"/>
        <v>0</v>
      </c>
      <c r="BD297" s="72">
        <f t="shared" si="213"/>
        <v>0</v>
      </c>
      <c r="BE297" s="72">
        <f t="shared" si="214"/>
        <v>0</v>
      </c>
      <c r="BF297" s="72">
        <f t="shared" si="215"/>
        <v>0</v>
      </c>
      <c r="BG297" s="72">
        <f t="shared" si="216"/>
        <v>0</v>
      </c>
      <c r="BH297" s="72">
        <f t="shared" si="217"/>
        <v>0</v>
      </c>
      <c r="BI297" s="72">
        <f t="shared" si="218"/>
        <v>0</v>
      </c>
      <c r="BJ297" s="72">
        <f t="shared" si="219"/>
        <v>0</v>
      </c>
      <c r="BK297" s="72">
        <f t="shared" si="220"/>
        <v>0</v>
      </c>
      <c r="BL297" s="72">
        <f t="shared" si="221"/>
        <v>0</v>
      </c>
      <c r="BM297" s="72">
        <f t="shared" si="222"/>
        <v>0</v>
      </c>
      <c r="BN297" s="72">
        <f t="shared" si="223"/>
        <v>0</v>
      </c>
      <c r="BO297" s="72">
        <f t="shared" si="228"/>
        <v>0</v>
      </c>
      <c r="BP297" s="72">
        <f t="shared" si="230"/>
        <v>0</v>
      </c>
      <c r="BQ297" s="72">
        <f t="shared" si="232"/>
        <v>0</v>
      </c>
      <c r="BR297" s="72">
        <f t="shared" ref="BR297:BR304" si="234">BR$227*$A230</f>
        <v>0</v>
      </c>
      <c r="BS297" s="72">
        <f>BS$227*$A229</f>
        <v>0</v>
      </c>
      <c r="CA297" s="72">
        <f t="shared" si="224"/>
        <v>0</v>
      </c>
    </row>
    <row r="298" spans="1:79">
      <c r="A298" s="148">
        <f t="shared" si="225"/>
        <v>0</v>
      </c>
      <c r="B298" s="72">
        <f t="shared" si="226"/>
        <v>70</v>
      </c>
      <c r="C298" s="144">
        <f t="shared" si="227"/>
        <v>0</v>
      </c>
      <c r="D298" s="76">
        <f t="shared" si="229"/>
        <v>0</v>
      </c>
      <c r="E298" s="80">
        <f t="shared" si="231"/>
        <v>0</v>
      </c>
      <c r="F298" s="80">
        <f t="shared" si="233"/>
        <v>0</v>
      </c>
      <c r="G298" s="80">
        <f t="shared" ref="G298:G304" si="235">G$227*$A294</f>
        <v>0</v>
      </c>
      <c r="H298" s="80">
        <f t="shared" si="165"/>
        <v>0</v>
      </c>
      <c r="I298" s="76">
        <f t="shared" si="166"/>
        <v>0</v>
      </c>
      <c r="J298" s="80">
        <f t="shared" si="167"/>
        <v>0</v>
      </c>
      <c r="K298" s="80">
        <f t="shared" si="168"/>
        <v>0</v>
      </c>
      <c r="L298" s="80">
        <f t="shared" si="169"/>
        <v>0</v>
      </c>
      <c r="M298" s="80">
        <f t="shared" si="170"/>
        <v>0</v>
      </c>
      <c r="N298" s="80">
        <f t="shared" si="171"/>
        <v>0</v>
      </c>
      <c r="O298" s="80">
        <f t="shared" si="172"/>
        <v>0</v>
      </c>
      <c r="P298" s="80">
        <f t="shared" si="173"/>
        <v>0</v>
      </c>
      <c r="Q298" s="80">
        <f t="shared" si="174"/>
        <v>0</v>
      </c>
      <c r="R298" s="80">
        <f t="shared" si="175"/>
        <v>0</v>
      </c>
      <c r="S298" s="80">
        <f t="shared" si="176"/>
        <v>0</v>
      </c>
      <c r="T298" s="80">
        <f t="shared" si="177"/>
        <v>0</v>
      </c>
      <c r="U298" s="80">
        <f t="shared" si="178"/>
        <v>0</v>
      </c>
      <c r="V298" s="80">
        <f t="shared" si="179"/>
        <v>0</v>
      </c>
      <c r="W298" s="80">
        <f t="shared" si="180"/>
        <v>0</v>
      </c>
      <c r="X298" s="80">
        <f t="shared" si="181"/>
        <v>0</v>
      </c>
      <c r="Y298" s="80">
        <f t="shared" si="182"/>
        <v>0</v>
      </c>
      <c r="Z298" s="80">
        <f t="shared" si="183"/>
        <v>0</v>
      </c>
      <c r="AA298" s="80">
        <f t="shared" si="184"/>
        <v>0</v>
      </c>
      <c r="AB298" s="80">
        <f t="shared" si="185"/>
        <v>0</v>
      </c>
      <c r="AC298" s="80">
        <f t="shared" si="186"/>
        <v>0</v>
      </c>
      <c r="AD298" s="80">
        <f t="shared" si="187"/>
        <v>0</v>
      </c>
      <c r="AE298" s="80">
        <f t="shared" si="188"/>
        <v>0</v>
      </c>
      <c r="AF298" s="80">
        <f t="shared" si="189"/>
        <v>0</v>
      </c>
      <c r="AG298" s="80">
        <f t="shared" si="190"/>
        <v>0</v>
      </c>
      <c r="AH298" s="80">
        <f t="shared" si="191"/>
        <v>0</v>
      </c>
      <c r="AI298" s="80">
        <f t="shared" si="192"/>
        <v>0</v>
      </c>
      <c r="AJ298" s="80">
        <f t="shared" si="193"/>
        <v>0</v>
      </c>
      <c r="AK298" s="80">
        <f t="shared" si="194"/>
        <v>0</v>
      </c>
      <c r="AL298" s="80">
        <f t="shared" si="195"/>
        <v>0</v>
      </c>
      <c r="AM298" s="80">
        <f t="shared" si="196"/>
        <v>0</v>
      </c>
      <c r="AN298" s="80">
        <f t="shared" si="197"/>
        <v>0</v>
      </c>
      <c r="AO298" s="80">
        <f t="shared" si="198"/>
        <v>0</v>
      </c>
      <c r="AP298" s="80">
        <f t="shared" si="199"/>
        <v>0</v>
      </c>
      <c r="AQ298" s="80">
        <f t="shared" si="200"/>
        <v>0</v>
      </c>
      <c r="AR298" s="76">
        <f t="shared" si="201"/>
        <v>0</v>
      </c>
      <c r="AS298" s="78">
        <f t="shared" si="202"/>
        <v>0</v>
      </c>
      <c r="AT298" s="72">
        <f t="shared" si="203"/>
        <v>0</v>
      </c>
      <c r="AU298" s="72">
        <f t="shared" si="204"/>
        <v>0</v>
      </c>
      <c r="AV298" s="72">
        <f t="shared" si="205"/>
        <v>0</v>
      </c>
      <c r="AW298" s="72">
        <f t="shared" si="206"/>
        <v>0</v>
      </c>
      <c r="AX298" s="72">
        <f t="shared" si="207"/>
        <v>0</v>
      </c>
      <c r="AY298" s="72">
        <f t="shared" si="208"/>
        <v>0</v>
      </c>
      <c r="AZ298" s="72">
        <f t="shared" si="209"/>
        <v>0</v>
      </c>
      <c r="BA298" s="72">
        <f t="shared" si="210"/>
        <v>0</v>
      </c>
      <c r="BB298" s="79">
        <f t="shared" si="211"/>
        <v>0</v>
      </c>
      <c r="BC298" s="79">
        <f t="shared" si="212"/>
        <v>0</v>
      </c>
      <c r="BD298" s="72">
        <f t="shared" si="213"/>
        <v>0</v>
      </c>
      <c r="BE298" s="72">
        <f t="shared" si="214"/>
        <v>0</v>
      </c>
      <c r="BF298" s="72">
        <f t="shared" si="215"/>
        <v>0</v>
      </c>
      <c r="BG298" s="72">
        <f t="shared" si="216"/>
        <v>0</v>
      </c>
      <c r="BH298" s="72">
        <f t="shared" si="217"/>
        <v>0</v>
      </c>
      <c r="BI298" s="72">
        <f t="shared" si="218"/>
        <v>0</v>
      </c>
      <c r="BJ298" s="72">
        <f t="shared" si="219"/>
        <v>0</v>
      </c>
      <c r="BK298" s="72">
        <f t="shared" si="220"/>
        <v>0</v>
      </c>
      <c r="BL298" s="72">
        <f t="shared" si="221"/>
        <v>0</v>
      </c>
      <c r="BM298" s="72">
        <f t="shared" si="222"/>
        <v>0</v>
      </c>
      <c r="BN298" s="72">
        <f t="shared" si="223"/>
        <v>0</v>
      </c>
      <c r="BO298" s="72">
        <f t="shared" si="228"/>
        <v>0</v>
      </c>
      <c r="BP298" s="72">
        <f t="shared" si="230"/>
        <v>0</v>
      </c>
      <c r="BQ298" s="72">
        <f t="shared" si="232"/>
        <v>0</v>
      </c>
      <c r="BR298" s="72">
        <f t="shared" si="234"/>
        <v>0</v>
      </c>
      <c r="BS298" s="72">
        <f t="shared" ref="BS298:BS304" si="236">BS$227*$A230</f>
        <v>0</v>
      </c>
      <c r="BT298" s="76">
        <f>BT$227*$A229</f>
        <v>0</v>
      </c>
      <c r="CA298" s="72">
        <f t="shared" si="224"/>
        <v>0</v>
      </c>
    </row>
    <row r="299" spans="1:79">
      <c r="A299" s="148">
        <f t="shared" si="225"/>
        <v>0</v>
      </c>
      <c r="B299" s="72">
        <f t="shared" si="226"/>
        <v>71</v>
      </c>
      <c r="C299" s="144">
        <f t="shared" si="227"/>
        <v>0</v>
      </c>
      <c r="D299" s="76">
        <f t="shared" si="229"/>
        <v>0</v>
      </c>
      <c r="E299" s="80">
        <f t="shared" si="231"/>
        <v>0</v>
      </c>
      <c r="F299" s="80">
        <f t="shared" si="233"/>
        <v>0</v>
      </c>
      <c r="G299" s="80">
        <f t="shared" si="235"/>
        <v>0</v>
      </c>
      <c r="H299" s="80">
        <f t="shared" ref="H299:H304" si="237">H$227*$A294</f>
        <v>0</v>
      </c>
      <c r="I299" s="76">
        <f t="shared" si="166"/>
        <v>0</v>
      </c>
      <c r="J299" s="80">
        <f t="shared" si="167"/>
        <v>0</v>
      </c>
      <c r="K299" s="80">
        <f t="shared" si="168"/>
        <v>0</v>
      </c>
      <c r="L299" s="80">
        <f t="shared" si="169"/>
        <v>0</v>
      </c>
      <c r="M299" s="80">
        <f t="shared" si="170"/>
        <v>0</v>
      </c>
      <c r="N299" s="80">
        <f t="shared" si="171"/>
        <v>0</v>
      </c>
      <c r="O299" s="80">
        <f t="shared" si="172"/>
        <v>0</v>
      </c>
      <c r="P299" s="80">
        <f t="shared" si="173"/>
        <v>0</v>
      </c>
      <c r="Q299" s="80">
        <f t="shared" si="174"/>
        <v>0</v>
      </c>
      <c r="R299" s="80">
        <f t="shared" si="175"/>
        <v>0</v>
      </c>
      <c r="S299" s="80">
        <f t="shared" si="176"/>
        <v>0</v>
      </c>
      <c r="T299" s="80">
        <f t="shared" si="177"/>
        <v>0</v>
      </c>
      <c r="U299" s="80">
        <f t="shared" si="178"/>
        <v>0</v>
      </c>
      <c r="V299" s="80">
        <f t="shared" si="179"/>
        <v>0</v>
      </c>
      <c r="W299" s="80">
        <f t="shared" si="180"/>
        <v>0</v>
      </c>
      <c r="X299" s="80">
        <f t="shared" si="181"/>
        <v>0</v>
      </c>
      <c r="Y299" s="80">
        <f t="shared" si="182"/>
        <v>0</v>
      </c>
      <c r="Z299" s="80">
        <f t="shared" si="183"/>
        <v>0</v>
      </c>
      <c r="AA299" s="80">
        <f t="shared" si="184"/>
        <v>0</v>
      </c>
      <c r="AB299" s="80">
        <f t="shared" si="185"/>
        <v>0</v>
      </c>
      <c r="AC299" s="80">
        <f t="shared" si="186"/>
        <v>0</v>
      </c>
      <c r="AD299" s="80">
        <f t="shared" si="187"/>
        <v>0</v>
      </c>
      <c r="AE299" s="80">
        <f t="shared" si="188"/>
        <v>0</v>
      </c>
      <c r="AF299" s="80">
        <f t="shared" si="189"/>
        <v>0</v>
      </c>
      <c r="AG299" s="80">
        <f t="shared" si="190"/>
        <v>0</v>
      </c>
      <c r="AH299" s="80">
        <f t="shared" si="191"/>
        <v>0</v>
      </c>
      <c r="AI299" s="80">
        <f t="shared" si="192"/>
        <v>0</v>
      </c>
      <c r="AJ299" s="80">
        <f t="shared" si="193"/>
        <v>0</v>
      </c>
      <c r="AK299" s="80">
        <f t="shared" si="194"/>
        <v>0</v>
      </c>
      <c r="AL299" s="80">
        <f t="shared" si="195"/>
        <v>0</v>
      </c>
      <c r="AM299" s="80">
        <f t="shared" si="196"/>
        <v>0</v>
      </c>
      <c r="AN299" s="80">
        <f t="shared" si="197"/>
        <v>0</v>
      </c>
      <c r="AO299" s="80">
        <f t="shared" si="198"/>
        <v>0</v>
      </c>
      <c r="AP299" s="80">
        <f t="shared" si="199"/>
        <v>0</v>
      </c>
      <c r="AQ299" s="80">
        <f t="shared" si="200"/>
        <v>0</v>
      </c>
      <c r="AR299" s="76">
        <f t="shared" si="201"/>
        <v>0</v>
      </c>
      <c r="AS299" s="78">
        <f t="shared" si="202"/>
        <v>0</v>
      </c>
      <c r="AT299" s="72">
        <f t="shared" si="203"/>
        <v>0</v>
      </c>
      <c r="AU299" s="72">
        <f t="shared" si="204"/>
        <v>0</v>
      </c>
      <c r="AV299" s="72">
        <f t="shared" si="205"/>
        <v>0</v>
      </c>
      <c r="AW299" s="72">
        <f t="shared" si="206"/>
        <v>0</v>
      </c>
      <c r="AX299" s="72">
        <f t="shared" si="207"/>
        <v>0</v>
      </c>
      <c r="AY299" s="72">
        <f t="shared" si="208"/>
        <v>0</v>
      </c>
      <c r="AZ299" s="72">
        <f t="shared" si="209"/>
        <v>0</v>
      </c>
      <c r="BA299" s="72">
        <f t="shared" si="210"/>
        <v>0</v>
      </c>
      <c r="BB299" s="79">
        <f t="shared" si="211"/>
        <v>0</v>
      </c>
      <c r="BC299" s="79">
        <f t="shared" si="212"/>
        <v>0</v>
      </c>
      <c r="BD299" s="72">
        <f t="shared" si="213"/>
        <v>0</v>
      </c>
      <c r="BE299" s="72">
        <f t="shared" si="214"/>
        <v>0</v>
      </c>
      <c r="BF299" s="72">
        <f t="shared" si="215"/>
        <v>0</v>
      </c>
      <c r="BG299" s="72">
        <f t="shared" si="216"/>
        <v>0</v>
      </c>
      <c r="BH299" s="72">
        <f t="shared" si="217"/>
        <v>0</v>
      </c>
      <c r="BI299" s="72">
        <f t="shared" si="218"/>
        <v>0</v>
      </c>
      <c r="BJ299" s="72">
        <f t="shared" si="219"/>
        <v>0</v>
      </c>
      <c r="BK299" s="72">
        <f t="shared" si="220"/>
        <v>0</v>
      </c>
      <c r="BL299" s="72">
        <f t="shared" si="221"/>
        <v>0</v>
      </c>
      <c r="BM299" s="72">
        <f t="shared" si="222"/>
        <v>0</v>
      </c>
      <c r="BN299" s="72">
        <f t="shared" si="223"/>
        <v>0</v>
      </c>
      <c r="BO299" s="72">
        <f t="shared" si="228"/>
        <v>0</v>
      </c>
      <c r="BP299" s="72">
        <f t="shared" si="230"/>
        <v>0</v>
      </c>
      <c r="BQ299" s="72">
        <f t="shared" si="232"/>
        <v>0</v>
      </c>
      <c r="BR299" s="72">
        <f t="shared" si="234"/>
        <v>0</v>
      </c>
      <c r="BS299" s="72">
        <f t="shared" si="236"/>
        <v>0</v>
      </c>
      <c r="BT299" s="76">
        <f t="shared" ref="BT299:BT304" si="238">BT$227*$A230</f>
        <v>0</v>
      </c>
      <c r="BU299" s="76">
        <f>BU$227*$A229</f>
        <v>0</v>
      </c>
      <c r="CA299" s="72">
        <f t="shared" si="224"/>
        <v>0</v>
      </c>
    </row>
    <row r="300" spans="1:79">
      <c r="A300" s="148">
        <f t="shared" si="225"/>
        <v>0</v>
      </c>
      <c r="B300" s="72">
        <f t="shared" si="226"/>
        <v>72</v>
      </c>
      <c r="C300" s="144">
        <f t="shared" si="227"/>
        <v>0</v>
      </c>
      <c r="D300" s="76">
        <f t="shared" si="229"/>
        <v>0</v>
      </c>
      <c r="E300" s="80">
        <f t="shared" si="231"/>
        <v>0</v>
      </c>
      <c r="F300" s="80">
        <f t="shared" si="233"/>
        <v>0</v>
      </c>
      <c r="G300" s="80">
        <f t="shared" si="235"/>
        <v>0</v>
      </c>
      <c r="H300" s="80">
        <f t="shared" si="237"/>
        <v>0</v>
      </c>
      <c r="I300" s="76">
        <f t="shared" ref="I300:I304" si="239">I$227*$A294</f>
        <v>0</v>
      </c>
      <c r="J300" s="80">
        <f t="shared" si="167"/>
        <v>0</v>
      </c>
      <c r="K300" s="80">
        <f t="shared" si="168"/>
        <v>0</v>
      </c>
      <c r="L300" s="80">
        <f t="shared" si="169"/>
        <v>0</v>
      </c>
      <c r="M300" s="80">
        <f t="shared" si="170"/>
        <v>0</v>
      </c>
      <c r="N300" s="80">
        <f t="shared" si="171"/>
        <v>0</v>
      </c>
      <c r="O300" s="80">
        <f t="shared" si="172"/>
        <v>0</v>
      </c>
      <c r="P300" s="80">
        <f t="shared" si="173"/>
        <v>0</v>
      </c>
      <c r="Q300" s="80">
        <f t="shared" si="174"/>
        <v>0</v>
      </c>
      <c r="R300" s="80">
        <f t="shared" si="175"/>
        <v>0</v>
      </c>
      <c r="S300" s="80">
        <f t="shared" si="176"/>
        <v>0</v>
      </c>
      <c r="T300" s="80">
        <f t="shared" si="177"/>
        <v>0</v>
      </c>
      <c r="U300" s="80">
        <f t="shared" si="178"/>
        <v>0</v>
      </c>
      <c r="V300" s="80">
        <f t="shared" si="179"/>
        <v>0</v>
      </c>
      <c r="W300" s="80">
        <f t="shared" si="180"/>
        <v>0</v>
      </c>
      <c r="X300" s="80">
        <f t="shared" si="181"/>
        <v>0</v>
      </c>
      <c r="Y300" s="80">
        <f t="shared" si="182"/>
        <v>0</v>
      </c>
      <c r="Z300" s="80">
        <f t="shared" si="183"/>
        <v>0</v>
      </c>
      <c r="AA300" s="80">
        <f t="shared" si="184"/>
        <v>0</v>
      </c>
      <c r="AB300" s="80">
        <f t="shared" si="185"/>
        <v>0</v>
      </c>
      <c r="AC300" s="80">
        <f t="shared" si="186"/>
        <v>0</v>
      </c>
      <c r="AD300" s="80">
        <f t="shared" si="187"/>
        <v>0</v>
      </c>
      <c r="AE300" s="80">
        <f t="shared" si="188"/>
        <v>0</v>
      </c>
      <c r="AF300" s="80">
        <f t="shared" si="189"/>
        <v>0</v>
      </c>
      <c r="AG300" s="80">
        <f t="shared" si="190"/>
        <v>0</v>
      </c>
      <c r="AH300" s="80">
        <f t="shared" si="191"/>
        <v>0</v>
      </c>
      <c r="AI300" s="80">
        <f t="shared" si="192"/>
        <v>0</v>
      </c>
      <c r="AJ300" s="80">
        <f t="shared" si="193"/>
        <v>0</v>
      </c>
      <c r="AK300" s="80">
        <f t="shared" si="194"/>
        <v>0</v>
      </c>
      <c r="AL300" s="80">
        <f t="shared" si="195"/>
        <v>0</v>
      </c>
      <c r="AM300" s="80">
        <f t="shared" si="196"/>
        <v>0</v>
      </c>
      <c r="AN300" s="80">
        <f t="shared" si="197"/>
        <v>0</v>
      </c>
      <c r="AO300" s="80">
        <f t="shared" si="198"/>
        <v>0</v>
      </c>
      <c r="AP300" s="80">
        <f t="shared" si="199"/>
        <v>0</v>
      </c>
      <c r="AQ300" s="80">
        <f t="shared" si="200"/>
        <v>0</v>
      </c>
      <c r="AR300" s="76">
        <f t="shared" si="201"/>
        <v>0</v>
      </c>
      <c r="AS300" s="78">
        <f t="shared" si="202"/>
        <v>0</v>
      </c>
      <c r="AT300" s="72">
        <f t="shared" si="203"/>
        <v>0</v>
      </c>
      <c r="AU300" s="72">
        <f t="shared" si="204"/>
        <v>0</v>
      </c>
      <c r="AV300" s="72">
        <f t="shared" si="205"/>
        <v>0</v>
      </c>
      <c r="AW300" s="72">
        <f t="shared" si="206"/>
        <v>0</v>
      </c>
      <c r="AX300" s="72">
        <f t="shared" si="207"/>
        <v>0</v>
      </c>
      <c r="AY300" s="72">
        <f t="shared" si="208"/>
        <v>0</v>
      </c>
      <c r="AZ300" s="72">
        <f t="shared" si="209"/>
        <v>0</v>
      </c>
      <c r="BA300" s="72">
        <f t="shared" si="210"/>
        <v>0</v>
      </c>
      <c r="BB300" s="79">
        <f t="shared" si="211"/>
        <v>0</v>
      </c>
      <c r="BC300" s="79">
        <f t="shared" si="212"/>
        <v>0</v>
      </c>
      <c r="BD300" s="72">
        <f t="shared" si="213"/>
        <v>0</v>
      </c>
      <c r="BE300" s="72">
        <f t="shared" si="214"/>
        <v>0</v>
      </c>
      <c r="BF300" s="72">
        <f t="shared" si="215"/>
        <v>0</v>
      </c>
      <c r="BG300" s="72">
        <f t="shared" si="216"/>
        <v>0</v>
      </c>
      <c r="BH300" s="72">
        <f t="shared" si="217"/>
        <v>0</v>
      </c>
      <c r="BI300" s="72">
        <f t="shared" si="218"/>
        <v>0</v>
      </c>
      <c r="BJ300" s="72">
        <f t="shared" si="219"/>
        <v>0</v>
      </c>
      <c r="BK300" s="72">
        <f t="shared" si="220"/>
        <v>0</v>
      </c>
      <c r="BL300" s="72">
        <f t="shared" si="221"/>
        <v>0</v>
      </c>
      <c r="BM300" s="72">
        <f t="shared" si="222"/>
        <v>0</v>
      </c>
      <c r="BN300" s="72">
        <f t="shared" si="223"/>
        <v>0</v>
      </c>
      <c r="BO300" s="72">
        <f t="shared" si="228"/>
        <v>0</v>
      </c>
      <c r="BP300" s="72">
        <f t="shared" si="230"/>
        <v>0</v>
      </c>
      <c r="BQ300" s="72">
        <f t="shared" si="232"/>
        <v>0</v>
      </c>
      <c r="BR300" s="72">
        <f t="shared" si="234"/>
        <v>0</v>
      </c>
      <c r="BS300" s="72">
        <f t="shared" si="236"/>
        <v>0</v>
      </c>
      <c r="BT300" s="76">
        <f t="shared" si="238"/>
        <v>0</v>
      </c>
      <c r="BU300" s="76">
        <f t="shared" ref="BU300:BU304" si="240">BU$227*$A230</f>
        <v>0</v>
      </c>
      <c r="BV300" s="76">
        <f>BV$227*$A229</f>
        <v>0</v>
      </c>
      <c r="CA300" s="72">
        <f t="shared" si="224"/>
        <v>0</v>
      </c>
    </row>
    <row r="301" spans="1:79">
      <c r="A301" s="148">
        <f t="shared" si="225"/>
        <v>0</v>
      </c>
      <c r="B301" s="72">
        <f t="shared" si="226"/>
        <v>73</v>
      </c>
      <c r="C301" s="144">
        <f t="shared" si="227"/>
        <v>0</v>
      </c>
      <c r="D301" s="76">
        <f t="shared" si="229"/>
        <v>0</v>
      </c>
      <c r="E301" s="80">
        <f t="shared" si="231"/>
        <v>0</v>
      </c>
      <c r="F301" s="80">
        <f t="shared" si="233"/>
        <v>0</v>
      </c>
      <c r="G301" s="80">
        <f t="shared" si="235"/>
        <v>0</v>
      </c>
      <c r="H301" s="80">
        <f t="shared" si="237"/>
        <v>0</v>
      </c>
      <c r="I301" s="76">
        <f t="shared" si="239"/>
        <v>0</v>
      </c>
      <c r="J301" s="80">
        <f t="shared" ref="J301:J304" si="241">J$227*$A294</f>
        <v>0</v>
      </c>
      <c r="K301" s="80">
        <f t="shared" si="168"/>
        <v>0</v>
      </c>
      <c r="L301" s="80">
        <f t="shared" si="169"/>
        <v>0</v>
      </c>
      <c r="M301" s="80">
        <f t="shared" si="170"/>
        <v>0</v>
      </c>
      <c r="N301" s="80">
        <f t="shared" si="171"/>
        <v>0</v>
      </c>
      <c r="O301" s="80">
        <f t="shared" si="172"/>
        <v>0</v>
      </c>
      <c r="P301" s="80">
        <f t="shared" si="173"/>
        <v>0</v>
      </c>
      <c r="Q301" s="80">
        <f t="shared" si="174"/>
        <v>0</v>
      </c>
      <c r="R301" s="80">
        <f t="shared" si="175"/>
        <v>0</v>
      </c>
      <c r="S301" s="80">
        <f t="shared" si="176"/>
        <v>0</v>
      </c>
      <c r="T301" s="80">
        <f t="shared" si="177"/>
        <v>0</v>
      </c>
      <c r="U301" s="80">
        <f t="shared" si="178"/>
        <v>0</v>
      </c>
      <c r="V301" s="80">
        <f t="shared" si="179"/>
        <v>0</v>
      </c>
      <c r="W301" s="80">
        <f t="shared" si="180"/>
        <v>0</v>
      </c>
      <c r="X301" s="80">
        <f t="shared" si="181"/>
        <v>0</v>
      </c>
      <c r="Y301" s="80">
        <f t="shared" si="182"/>
        <v>0</v>
      </c>
      <c r="Z301" s="80">
        <f t="shared" si="183"/>
        <v>0</v>
      </c>
      <c r="AA301" s="80">
        <f t="shared" si="184"/>
        <v>0</v>
      </c>
      <c r="AB301" s="80">
        <f t="shared" si="185"/>
        <v>0</v>
      </c>
      <c r="AC301" s="80">
        <f t="shared" si="186"/>
        <v>0</v>
      </c>
      <c r="AD301" s="80">
        <f t="shared" si="187"/>
        <v>0</v>
      </c>
      <c r="AE301" s="80">
        <f t="shared" si="188"/>
        <v>0</v>
      </c>
      <c r="AF301" s="80">
        <f t="shared" si="189"/>
        <v>0</v>
      </c>
      <c r="AG301" s="80">
        <f t="shared" si="190"/>
        <v>0</v>
      </c>
      <c r="AH301" s="80">
        <f t="shared" si="191"/>
        <v>0</v>
      </c>
      <c r="AI301" s="80">
        <f t="shared" si="192"/>
        <v>0</v>
      </c>
      <c r="AJ301" s="80">
        <f t="shared" si="193"/>
        <v>0</v>
      </c>
      <c r="AK301" s="80">
        <f t="shared" si="194"/>
        <v>0</v>
      </c>
      <c r="AL301" s="80">
        <f t="shared" si="195"/>
        <v>0</v>
      </c>
      <c r="AM301" s="80">
        <f t="shared" si="196"/>
        <v>0</v>
      </c>
      <c r="AN301" s="80">
        <f t="shared" si="197"/>
        <v>0</v>
      </c>
      <c r="AO301" s="80">
        <f t="shared" si="198"/>
        <v>0</v>
      </c>
      <c r="AP301" s="80">
        <f t="shared" si="199"/>
        <v>0</v>
      </c>
      <c r="AQ301" s="80">
        <f t="shared" si="200"/>
        <v>0</v>
      </c>
      <c r="AR301" s="76">
        <f t="shared" si="201"/>
        <v>0</v>
      </c>
      <c r="AS301" s="78">
        <f t="shared" si="202"/>
        <v>0</v>
      </c>
      <c r="AT301" s="72">
        <f t="shared" si="203"/>
        <v>0</v>
      </c>
      <c r="AU301" s="72">
        <f t="shared" si="204"/>
        <v>0</v>
      </c>
      <c r="AV301" s="72">
        <f t="shared" si="205"/>
        <v>0</v>
      </c>
      <c r="AW301" s="72">
        <f t="shared" si="206"/>
        <v>0</v>
      </c>
      <c r="AX301" s="72">
        <f t="shared" si="207"/>
        <v>0</v>
      </c>
      <c r="AY301" s="72">
        <f t="shared" si="208"/>
        <v>0</v>
      </c>
      <c r="AZ301" s="72">
        <f t="shared" si="209"/>
        <v>0</v>
      </c>
      <c r="BA301" s="72">
        <f t="shared" si="210"/>
        <v>0</v>
      </c>
      <c r="BB301" s="79">
        <f t="shared" si="211"/>
        <v>0</v>
      </c>
      <c r="BC301" s="79">
        <f t="shared" si="212"/>
        <v>0</v>
      </c>
      <c r="BD301" s="72">
        <f t="shared" si="213"/>
        <v>0</v>
      </c>
      <c r="BE301" s="72">
        <f t="shared" si="214"/>
        <v>0</v>
      </c>
      <c r="BF301" s="72">
        <f t="shared" si="215"/>
        <v>0</v>
      </c>
      <c r="BG301" s="72">
        <f t="shared" si="216"/>
        <v>0</v>
      </c>
      <c r="BH301" s="72">
        <f t="shared" si="217"/>
        <v>0</v>
      </c>
      <c r="BI301" s="72">
        <f t="shared" si="218"/>
        <v>0</v>
      </c>
      <c r="BJ301" s="72">
        <f t="shared" si="219"/>
        <v>0</v>
      </c>
      <c r="BK301" s="72">
        <f t="shared" si="220"/>
        <v>0</v>
      </c>
      <c r="BL301" s="72">
        <f t="shared" si="221"/>
        <v>0</v>
      </c>
      <c r="BM301" s="72">
        <f t="shared" si="222"/>
        <v>0</v>
      </c>
      <c r="BN301" s="72">
        <f t="shared" si="223"/>
        <v>0</v>
      </c>
      <c r="BO301" s="72">
        <f t="shared" si="228"/>
        <v>0</v>
      </c>
      <c r="BP301" s="72">
        <f t="shared" si="230"/>
        <v>0</v>
      </c>
      <c r="BQ301" s="72">
        <f t="shared" si="232"/>
        <v>0</v>
      </c>
      <c r="BR301" s="72">
        <f t="shared" si="234"/>
        <v>0</v>
      </c>
      <c r="BS301" s="72">
        <f t="shared" si="236"/>
        <v>0</v>
      </c>
      <c r="BT301" s="76">
        <f t="shared" si="238"/>
        <v>0</v>
      </c>
      <c r="BU301" s="76">
        <f t="shared" si="240"/>
        <v>0</v>
      </c>
      <c r="BV301" s="76">
        <f t="shared" ref="BV301:BV304" si="242">BV$227*$A230</f>
        <v>0</v>
      </c>
      <c r="BW301" s="76">
        <f>BW$227*$A229</f>
        <v>0</v>
      </c>
      <c r="CA301" s="72">
        <f t="shared" si="224"/>
        <v>0</v>
      </c>
    </row>
    <row r="302" spans="1:79">
      <c r="A302" s="148">
        <f t="shared" si="225"/>
        <v>0</v>
      </c>
      <c r="B302" s="72">
        <f t="shared" si="226"/>
        <v>74</v>
      </c>
      <c r="C302" s="144">
        <f t="shared" si="227"/>
        <v>0</v>
      </c>
      <c r="D302" s="76">
        <f t="shared" si="229"/>
        <v>0</v>
      </c>
      <c r="E302" s="80">
        <f t="shared" si="231"/>
        <v>0</v>
      </c>
      <c r="F302" s="80">
        <f t="shared" si="233"/>
        <v>0</v>
      </c>
      <c r="G302" s="80">
        <f t="shared" si="235"/>
        <v>0</v>
      </c>
      <c r="H302" s="80">
        <f t="shared" si="237"/>
        <v>0</v>
      </c>
      <c r="I302" s="76">
        <f t="shared" si="239"/>
        <v>0</v>
      </c>
      <c r="J302" s="80">
        <f t="shared" si="241"/>
        <v>0</v>
      </c>
      <c r="K302" s="80">
        <f t="shared" ref="K302:K304" si="243">K$227*$A294</f>
        <v>0</v>
      </c>
      <c r="L302" s="80">
        <f t="shared" si="169"/>
        <v>0</v>
      </c>
      <c r="M302" s="80">
        <f t="shared" si="170"/>
        <v>0</v>
      </c>
      <c r="N302" s="80">
        <f t="shared" si="171"/>
        <v>0</v>
      </c>
      <c r="O302" s="80">
        <f t="shared" si="172"/>
        <v>0</v>
      </c>
      <c r="P302" s="80">
        <f t="shared" si="173"/>
        <v>0</v>
      </c>
      <c r="Q302" s="80">
        <f t="shared" si="174"/>
        <v>0</v>
      </c>
      <c r="R302" s="80">
        <f t="shared" si="175"/>
        <v>0</v>
      </c>
      <c r="S302" s="80">
        <f t="shared" si="176"/>
        <v>0</v>
      </c>
      <c r="T302" s="80">
        <f t="shared" si="177"/>
        <v>0</v>
      </c>
      <c r="U302" s="80">
        <f t="shared" si="178"/>
        <v>0</v>
      </c>
      <c r="V302" s="80">
        <f t="shared" si="179"/>
        <v>0</v>
      </c>
      <c r="W302" s="80">
        <f t="shared" si="180"/>
        <v>0</v>
      </c>
      <c r="X302" s="80">
        <f t="shared" si="181"/>
        <v>0</v>
      </c>
      <c r="Y302" s="80">
        <f t="shared" si="182"/>
        <v>0</v>
      </c>
      <c r="Z302" s="80">
        <f t="shared" si="183"/>
        <v>0</v>
      </c>
      <c r="AA302" s="80">
        <f t="shared" si="184"/>
        <v>0</v>
      </c>
      <c r="AB302" s="80">
        <f t="shared" si="185"/>
        <v>0</v>
      </c>
      <c r="AC302" s="80">
        <f t="shared" si="186"/>
        <v>0</v>
      </c>
      <c r="AD302" s="80">
        <f t="shared" si="187"/>
        <v>0</v>
      </c>
      <c r="AE302" s="80">
        <f t="shared" si="188"/>
        <v>0</v>
      </c>
      <c r="AF302" s="80">
        <f t="shared" si="189"/>
        <v>0</v>
      </c>
      <c r="AG302" s="80">
        <f t="shared" si="190"/>
        <v>0</v>
      </c>
      <c r="AH302" s="80">
        <f t="shared" si="191"/>
        <v>0</v>
      </c>
      <c r="AI302" s="80">
        <f t="shared" si="192"/>
        <v>0</v>
      </c>
      <c r="AJ302" s="80">
        <f t="shared" si="193"/>
        <v>0</v>
      </c>
      <c r="AK302" s="80">
        <f t="shared" si="194"/>
        <v>0</v>
      </c>
      <c r="AL302" s="80">
        <f t="shared" si="195"/>
        <v>0</v>
      </c>
      <c r="AM302" s="80">
        <f t="shared" si="196"/>
        <v>0</v>
      </c>
      <c r="AN302" s="80">
        <f t="shared" si="197"/>
        <v>0</v>
      </c>
      <c r="AO302" s="80">
        <f t="shared" si="198"/>
        <v>0</v>
      </c>
      <c r="AP302" s="80">
        <f t="shared" si="199"/>
        <v>0</v>
      </c>
      <c r="AQ302" s="80">
        <f t="shared" si="200"/>
        <v>0</v>
      </c>
      <c r="AR302" s="76">
        <f t="shared" si="201"/>
        <v>0</v>
      </c>
      <c r="AS302" s="78">
        <f t="shared" si="202"/>
        <v>0</v>
      </c>
      <c r="AT302" s="72">
        <f t="shared" si="203"/>
        <v>0</v>
      </c>
      <c r="AU302" s="72">
        <f t="shared" si="204"/>
        <v>0</v>
      </c>
      <c r="AV302" s="72">
        <f t="shared" si="205"/>
        <v>0</v>
      </c>
      <c r="AW302" s="72">
        <f t="shared" si="206"/>
        <v>0</v>
      </c>
      <c r="AX302" s="72">
        <f t="shared" si="207"/>
        <v>0</v>
      </c>
      <c r="AY302" s="72">
        <f t="shared" si="208"/>
        <v>0</v>
      </c>
      <c r="AZ302" s="72">
        <f t="shared" si="209"/>
        <v>0</v>
      </c>
      <c r="BA302" s="72">
        <f t="shared" si="210"/>
        <v>0</v>
      </c>
      <c r="BB302" s="79">
        <f t="shared" si="211"/>
        <v>0</v>
      </c>
      <c r="BC302" s="79">
        <f t="shared" si="212"/>
        <v>0</v>
      </c>
      <c r="BD302" s="72">
        <f t="shared" si="213"/>
        <v>0</v>
      </c>
      <c r="BE302" s="72">
        <f t="shared" si="214"/>
        <v>0</v>
      </c>
      <c r="BF302" s="72">
        <f t="shared" si="215"/>
        <v>0</v>
      </c>
      <c r="BG302" s="72">
        <f t="shared" si="216"/>
        <v>0</v>
      </c>
      <c r="BH302" s="72">
        <f t="shared" si="217"/>
        <v>0</v>
      </c>
      <c r="BI302" s="72">
        <f t="shared" si="218"/>
        <v>0</v>
      </c>
      <c r="BJ302" s="72">
        <f t="shared" si="219"/>
        <v>0</v>
      </c>
      <c r="BK302" s="72">
        <f t="shared" si="220"/>
        <v>0</v>
      </c>
      <c r="BL302" s="72">
        <f t="shared" si="221"/>
        <v>0</v>
      </c>
      <c r="BM302" s="72">
        <f t="shared" si="222"/>
        <v>0</v>
      </c>
      <c r="BN302" s="72">
        <f t="shared" si="223"/>
        <v>0</v>
      </c>
      <c r="BO302" s="72">
        <f t="shared" si="228"/>
        <v>0</v>
      </c>
      <c r="BP302" s="72">
        <f t="shared" si="230"/>
        <v>0</v>
      </c>
      <c r="BQ302" s="72">
        <f t="shared" si="232"/>
        <v>0</v>
      </c>
      <c r="BR302" s="72">
        <f t="shared" si="234"/>
        <v>0</v>
      </c>
      <c r="BS302" s="72">
        <f t="shared" si="236"/>
        <v>0</v>
      </c>
      <c r="BT302" s="76">
        <f t="shared" si="238"/>
        <v>0</v>
      </c>
      <c r="BU302" s="76">
        <f t="shared" si="240"/>
        <v>0</v>
      </c>
      <c r="BV302" s="76">
        <f t="shared" si="242"/>
        <v>0</v>
      </c>
      <c r="BW302" s="76">
        <f t="shared" ref="BW302:BW304" si="244">BW$227*$A230</f>
        <v>0</v>
      </c>
      <c r="BX302" s="76">
        <f>BX$227*$A229</f>
        <v>0</v>
      </c>
      <c r="CA302" s="72">
        <f t="shared" si="224"/>
        <v>0</v>
      </c>
    </row>
    <row r="303" spans="1:79">
      <c r="A303" s="148">
        <f t="shared" si="225"/>
        <v>0</v>
      </c>
      <c r="B303" s="72">
        <f t="shared" si="226"/>
        <v>75</v>
      </c>
      <c r="C303" s="144">
        <f t="shared" si="227"/>
        <v>0</v>
      </c>
      <c r="D303" s="76">
        <f t="shared" si="229"/>
        <v>0</v>
      </c>
      <c r="E303" s="80">
        <f t="shared" si="231"/>
        <v>0</v>
      </c>
      <c r="F303" s="80">
        <f t="shared" si="233"/>
        <v>0</v>
      </c>
      <c r="G303" s="80">
        <f t="shared" si="235"/>
        <v>0</v>
      </c>
      <c r="H303" s="80">
        <f t="shared" si="237"/>
        <v>0</v>
      </c>
      <c r="I303" s="76">
        <f t="shared" si="239"/>
        <v>0</v>
      </c>
      <c r="J303" s="80">
        <f t="shared" si="241"/>
        <v>0</v>
      </c>
      <c r="K303" s="80">
        <f t="shared" si="243"/>
        <v>0</v>
      </c>
      <c r="L303" s="80">
        <f t="shared" ref="L303:L304" si="245">L$227*$A294</f>
        <v>0</v>
      </c>
      <c r="M303" s="80">
        <f t="shared" si="170"/>
        <v>0</v>
      </c>
      <c r="N303" s="80">
        <f t="shared" si="171"/>
        <v>0</v>
      </c>
      <c r="O303" s="80">
        <f t="shared" si="172"/>
        <v>0</v>
      </c>
      <c r="P303" s="80">
        <f t="shared" si="173"/>
        <v>0</v>
      </c>
      <c r="Q303" s="80">
        <f t="shared" si="174"/>
        <v>0</v>
      </c>
      <c r="R303" s="80">
        <f t="shared" si="175"/>
        <v>0</v>
      </c>
      <c r="S303" s="80">
        <f t="shared" si="176"/>
        <v>0</v>
      </c>
      <c r="T303" s="80">
        <f t="shared" si="177"/>
        <v>0</v>
      </c>
      <c r="U303" s="80">
        <f t="shared" si="178"/>
        <v>0</v>
      </c>
      <c r="V303" s="80">
        <f t="shared" si="179"/>
        <v>0</v>
      </c>
      <c r="W303" s="80">
        <f t="shared" si="180"/>
        <v>0</v>
      </c>
      <c r="X303" s="80">
        <f t="shared" si="181"/>
        <v>0</v>
      </c>
      <c r="Y303" s="80">
        <f t="shared" si="182"/>
        <v>0</v>
      </c>
      <c r="Z303" s="80">
        <f t="shared" si="183"/>
        <v>0</v>
      </c>
      <c r="AA303" s="80">
        <f t="shared" si="184"/>
        <v>0</v>
      </c>
      <c r="AB303" s="80">
        <f t="shared" si="185"/>
        <v>0</v>
      </c>
      <c r="AC303" s="80">
        <f t="shared" si="186"/>
        <v>0</v>
      </c>
      <c r="AD303" s="80">
        <f t="shared" si="187"/>
        <v>0</v>
      </c>
      <c r="AE303" s="80">
        <f t="shared" si="188"/>
        <v>0</v>
      </c>
      <c r="AF303" s="80">
        <f t="shared" si="189"/>
        <v>0</v>
      </c>
      <c r="AG303" s="80">
        <f t="shared" si="190"/>
        <v>0</v>
      </c>
      <c r="AH303" s="80">
        <f t="shared" si="191"/>
        <v>0</v>
      </c>
      <c r="AI303" s="80">
        <f t="shared" si="192"/>
        <v>0</v>
      </c>
      <c r="AJ303" s="80">
        <f t="shared" si="193"/>
        <v>0</v>
      </c>
      <c r="AK303" s="80">
        <f t="shared" si="194"/>
        <v>0</v>
      </c>
      <c r="AL303" s="80">
        <f t="shared" si="195"/>
        <v>0</v>
      </c>
      <c r="AM303" s="80">
        <f t="shared" si="196"/>
        <v>0</v>
      </c>
      <c r="AN303" s="80">
        <f t="shared" si="197"/>
        <v>0</v>
      </c>
      <c r="AO303" s="80">
        <f t="shared" si="198"/>
        <v>0</v>
      </c>
      <c r="AP303" s="80">
        <f t="shared" si="199"/>
        <v>0</v>
      </c>
      <c r="AQ303" s="80">
        <f t="shared" si="200"/>
        <v>0</v>
      </c>
      <c r="AR303" s="76">
        <f t="shared" si="201"/>
        <v>0</v>
      </c>
      <c r="AS303" s="78">
        <f t="shared" si="202"/>
        <v>0</v>
      </c>
      <c r="AT303" s="72">
        <f t="shared" si="203"/>
        <v>0</v>
      </c>
      <c r="AU303" s="72">
        <f t="shared" si="204"/>
        <v>0</v>
      </c>
      <c r="AV303" s="72">
        <f t="shared" si="205"/>
        <v>0</v>
      </c>
      <c r="AW303" s="72">
        <f t="shared" si="206"/>
        <v>0</v>
      </c>
      <c r="AX303" s="72">
        <f t="shared" si="207"/>
        <v>0</v>
      </c>
      <c r="AY303" s="72">
        <f t="shared" si="208"/>
        <v>0</v>
      </c>
      <c r="AZ303" s="72">
        <f t="shared" si="209"/>
        <v>0</v>
      </c>
      <c r="BA303" s="72">
        <f t="shared" si="210"/>
        <v>0</v>
      </c>
      <c r="BB303" s="79">
        <f t="shared" si="211"/>
        <v>0</v>
      </c>
      <c r="BC303" s="79">
        <f t="shared" si="212"/>
        <v>0</v>
      </c>
      <c r="BD303" s="72">
        <f t="shared" si="213"/>
        <v>0</v>
      </c>
      <c r="BE303" s="72">
        <f t="shared" si="214"/>
        <v>0</v>
      </c>
      <c r="BF303" s="72">
        <f t="shared" si="215"/>
        <v>0</v>
      </c>
      <c r="BG303" s="72">
        <f t="shared" si="216"/>
        <v>0</v>
      </c>
      <c r="BH303" s="72">
        <f t="shared" si="217"/>
        <v>0</v>
      </c>
      <c r="BI303" s="72">
        <f t="shared" si="218"/>
        <v>0</v>
      </c>
      <c r="BJ303" s="72">
        <f t="shared" si="219"/>
        <v>0</v>
      </c>
      <c r="BK303" s="72">
        <f t="shared" si="220"/>
        <v>0</v>
      </c>
      <c r="BL303" s="72">
        <f t="shared" si="221"/>
        <v>0</v>
      </c>
      <c r="BM303" s="72">
        <f t="shared" si="222"/>
        <v>0</v>
      </c>
      <c r="BN303" s="72">
        <f t="shared" si="223"/>
        <v>0</v>
      </c>
      <c r="BO303" s="72">
        <f t="shared" si="228"/>
        <v>0</v>
      </c>
      <c r="BP303" s="72">
        <f t="shared" si="230"/>
        <v>0</v>
      </c>
      <c r="BQ303" s="72">
        <f t="shared" si="232"/>
        <v>0</v>
      </c>
      <c r="BR303" s="72">
        <f t="shared" si="234"/>
        <v>0</v>
      </c>
      <c r="BS303" s="72">
        <f t="shared" si="236"/>
        <v>0</v>
      </c>
      <c r="BT303" s="76">
        <f t="shared" si="238"/>
        <v>0</v>
      </c>
      <c r="BU303" s="76">
        <f t="shared" si="240"/>
        <v>0</v>
      </c>
      <c r="BV303" s="76">
        <f t="shared" si="242"/>
        <v>0</v>
      </c>
      <c r="BW303" s="76">
        <f t="shared" si="244"/>
        <v>0</v>
      </c>
      <c r="BX303" s="76">
        <f t="shared" ref="BX303:BX304" si="246">BX$227*$A230</f>
        <v>0</v>
      </c>
      <c r="BY303" s="76">
        <f>BY$227*$A229</f>
        <v>0</v>
      </c>
      <c r="CA303" s="72">
        <f t="shared" si="224"/>
        <v>0</v>
      </c>
    </row>
    <row r="304" spans="1:79">
      <c r="A304" s="148">
        <f t="shared" si="225"/>
        <v>0</v>
      </c>
      <c r="B304" s="72">
        <f t="shared" si="226"/>
        <v>76</v>
      </c>
      <c r="C304" s="144">
        <f t="shared" si="227"/>
        <v>0</v>
      </c>
      <c r="D304" s="76">
        <f t="shared" si="229"/>
        <v>0</v>
      </c>
      <c r="E304" s="80">
        <f t="shared" si="231"/>
        <v>0</v>
      </c>
      <c r="F304" s="80">
        <f t="shared" si="233"/>
        <v>0</v>
      </c>
      <c r="G304" s="80">
        <f t="shared" si="235"/>
        <v>0</v>
      </c>
      <c r="H304" s="80">
        <f t="shared" si="237"/>
        <v>0</v>
      </c>
      <c r="I304" s="76">
        <f t="shared" si="239"/>
        <v>0</v>
      </c>
      <c r="J304" s="80">
        <f t="shared" si="241"/>
        <v>0</v>
      </c>
      <c r="K304" s="80">
        <f t="shared" si="243"/>
        <v>0</v>
      </c>
      <c r="L304" s="80">
        <f t="shared" si="245"/>
        <v>0</v>
      </c>
      <c r="M304" s="80">
        <f t="shared" ref="M304" si="247">M$227*$A294</f>
        <v>0</v>
      </c>
      <c r="N304" s="80">
        <f t="shared" si="171"/>
        <v>0</v>
      </c>
      <c r="O304" s="80">
        <f t="shared" si="172"/>
        <v>0</v>
      </c>
      <c r="P304" s="80">
        <f t="shared" si="173"/>
        <v>0</v>
      </c>
      <c r="Q304" s="80">
        <f t="shared" si="174"/>
        <v>0</v>
      </c>
      <c r="R304" s="80">
        <f t="shared" si="175"/>
        <v>0</v>
      </c>
      <c r="S304" s="80">
        <f t="shared" si="176"/>
        <v>0</v>
      </c>
      <c r="T304" s="80">
        <f t="shared" si="177"/>
        <v>0</v>
      </c>
      <c r="U304" s="80">
        <f t="shared" si="178"/>
        <v>0</v>
      </c>
      <c r="V304" s="80">
        <f t="shared" si="179"/>
        <v>0</v>
      </c>
      <c r="W304" s="80">
        <f t="shared" si="180"/>
        <v>0</v>
      </c>
      <c r="X304" s="80">
        <f t="shared" si="181"/>
        <v>0</v>
      </c>
      <c r="Y304" s="80">
        <f t="shared" si="182"/>
        <v>0</v>
      </c>
      <c r="Z304" s="80">
        <f t="shared" si="183"/>
        <v>0</v>
      </c>
      <c r="AA304" s="80">
        <f t="shared" si="184"/>
        <v>0</v>
      </c>
      <c r="AB304" s="80">
        <f t="shared" si="185"/>
        <v>0</v>
      </c>
      <c r="AC304" s="80">
        <f t="shared" si="186"/>
        <v>0</v>
      </c>
      <c r="AD304" s="80">
        <f t="shared" si="187"/>
        <v>0</v>
      </c>
      <c r="AE304" s="80">
        <f t="shared" si="188"/>
        <v>0</v>
      </c>
      <c r="AF304" s="80">
        <f t="shared" si="189"/>
        <v>0</v>
      </c>
      <c r="AG304" s="80">
        <f t="shared" si="190"/>
        <v>0</v>
      </c>
      <c r="AH304" s="80">
        <f t="shared" si="191"/>
        <v>0</v>
      </c>
      <c r="AI304" s="80">
        <f t="shared" si="192"/>
        <v>0</v>
      </c>
      <c r="AJ304" s="80">
        <f t="shared" si="193"/>
        <v>0</v>
      </c>
      <c r="AK304" s="80">
        <f t="shared" si="194"/>
        <v>0</v>
      </c>
      <c r="AL304" s="80">
        <f t="shared" si="195"/>
        <v>0</v>
      </c>
      <c r="AM304" s="80">
        <f t="shared" si="196"/>
        <v>0</v>
      </c>
      <c r="AN304" s="80">
        <f t="shared" si="197"/>
        <v>0</v>
      </c>
      <c r="AO304" s="80">
        <f t="shared" si="198"/>
        <v>0</v>
      </c>
      <c r="AP304" s="80">
        <f t="shared" si="199"/>
        <v>0</v>
      </c>
      <c r="AQ304" s="80">
        <f t="shared" si="200"/>
        <v>0</v>
      </c>
      <c r="AR304" s="76">
        <f t="shared" si="201"/>
        <v>0</v>
      </c>
      <c r="AS304" s="78">
        <f t="shared" si="202"/>
        <v>0</v>
      </c>
      <c r="AT304" s="72">
        <f t="shared" si="203"/>
        <v>0</v>
      </c>
      <c r="AU304" s="72">
        <f t="shared" si="204"/>
        <v>0</v>
      </c>
      <c r="AV304" s="72">
        <f t="shared" si="205"/>
        <v>0</v>
      </c>
      <c r="AW304" s="72">
        <f t="shared" si="206"/>
        <v>0</v>
      </c>
      <c r="AX304" s="72">
        <f t="shared" si="207"/>
        <v>0</v>
      </c>
      <c r="AY304" s="72">
        <f t="shared" si="208"/>
        <v>0</v>
      </c>
      <c r="AZ304" s="72">
        <f t="shared" si="209"/>
        <v>0</v>
      </c>
      <c r="BA304" s="72">
        <f t="shared" si="210"/>
        <v>0</v>
      </c>
      <c r="BB304" s="79">
        <f t="shared" si="211"/>
        <v>0</v>
      </c>
      <c r="BC304" s="79">
        <f t="shared" si="212"/>
        <v>0</v>
      </c>
      <c r="BD304" s="72">
        <f t="shared" si="213"/>
        <v>0</v>
      </c>
      <c r="BE304" s="72">
        <f t="shared" si="214"/>
        <v>0</v>
      </c>
      <c r="BF304" s="72">
        <f t="shared" si="215"/>
        <v>0</v>
      </c>
      <c r="BG304" s="72">
        <f t="shared" si="216"/>
        <v>0</v>
      </c>
      <c r="BH304" s="72">
        <f t="shared" si="217"/>
        <v>0</v>
      </c>
      <c r="BI304" s="72">
        <f t="shared" si="218"/>
        <v>0</v>
      </c>
      <c r="BJ304" s="72">
        <f t="shared" si="219"/>
        <v>0</v>
      </c>
      <c r="BK304" s="72">
        <f t="shared" si="220"/>
        <v>0</v>
      </c>
      <c r="BL304" s="72">
        <f t="shared" si="221"/>
        <v>0</v>
      </c>
      <c r="BM304" s="72">
        <f t="shared" si="222"/>
        <v>0</v>
      </c>
      <c r="BN304" s="72">
        <f t="shared" si="223"/>
        <v>0</v>
      </c>
      <c r="BO304" s="72">
        <f t="shared" si="228"/>
        <v>0</v>
      </c>
      <c r="BP304" s="72">
        <f t="shared" si="230"/>
        <v>0</v>
      </c>
      <c r="BQ304" s="72">
        <f t="shared" si="232"/>
        <v>0</v>
      </c>
      <c r="BR304" s="72">
        <f t="shared" si="234"/>
        <v>0</v>
      </c>
      <c r="BS304" s="72">
        <f t="shared" si="236"/>
        <v>0</v>
      </c>
      <c r="BT304" s="76">
        <f t="shared" si="238"/>
        <v>0</v>
      </c>
      <c r="BU304" s="76">
        <f t="shared" si="240"/>
        <v>0</v>
      </c>
      <c r="BV304" s="76">
        <f t="shared" si="242"/>
        <v>0</v>
      </c>
      <c r="BW304" s="76">
        <f t="shared" si="244"/>
        <v>0</v>
      </c>
      <c r="BX304" s="76">
        <f t="shared" si="246"/>
        <v>0</v>
      </c>
      <c r="BY304" s="76">
        <f>BY$227*$A230</f>
        <v>0</v>
      </c>
      <c r="BZ304" s="76">
        <f>BZ$227*$A229</f>
        <v>0</v>
      </c>
      <c r="CA304" s="72">
        <f t="shared" si="224"/>
        <v>0</v>
      </c>
    </row>
    <row r="305" spans="1:79">
      <c r="A305" s="72"/>
      <c r="B305" s="72"/>
      <c r="C305" s="135" t="s">
        <v>368</v>
      </c>
      <c r="D305" s="135" t="s">
        <v>368</v>
      </c>
      <c r="E305" s="135" t="s">
        <v>368</v>
      </c>
      <c r="F305" s="135" t="s">
        <v>368</v>
      </c>
      <c r="G305" s="135" t="s">
        <v>368</v>
      </c>
      <c r="H305" s="135" t="s">
        <v>368</v>
      </c>
      <c r="I305" s="135" t="s">
        <v>368</v>
      </c>
      <c r="J305" s="135" t="s">
        <v>368</v>
      </c>
      <c r="K305" s="135" t="s">
        <v>368</v>
      </c>
      <c r="L305" s="135" t="s">
        <v>368</v>
      </c>
      <c r="M305" s="135" t="s">
        <v>368</v>
      </c>
      <c r="N305" s="135" t="s">
        <v>368</v>
      </c>
      <c r="O305" s="135" t="s">
        <v>368</v>
      </c>
      <c r="P305" s="135" t="s">
        <v>368</v>
      </c>
      <c r="Q305" s="135" t="s">
        <v>368</v>
      </c>
      <c r="R305" s="135" t="s">
        <v>368</v>
      </c>
      <c r="S305" s="135" t="s">
        <v>368</v>
      </c>
      <c r="T305" s="135" t="s">
        <v>368</v>
      </c>
      <c r="U305" s="135" t="s">
        <v>368</v>
      </c>
      <c r="V305" s="135" t="s">
        <v>368</v>
      </c>
      <c r="W305" s="135" t="s">
        <v>368</v>
      </c>
      <c r="X305" s="135" t="s">
        <v>368</v>
      </c>
      <c r="Y305" s="135" t="s">
        <v>368</v>
      </c>
      <c r="Z305" s="135" t="s">
        <v>368</v>
      </c>
      <c r="AA305" s="135" t="s">
        <v>368</v>
      </c>
      <c r="AB305" s="135" t="s">
        <v>368</v>
      </c>
      <c r="AC305" s="135" t="s">
        <v>368</v>
      </c>
      <c r="AD305" s="135" t="s">
        <v>368</v>
      </c>
      <c r="AE305" s="135" t="s">
        <v>368</v>
      </c>
      <c r="AF305" s="135" t="s">
        <v>368</v>
      </c>
      <c r="AG305" s="135" t="s">
        <v>368</v>
      </c>
      <c r="AH305" s="135" t="s">
        <v>368</v>
      </c>
      <c r="AI305" s="135" t="s">
        <v>368</v>
      </c>
      <c r="AJ305" s="135" t="s">
        <v>368</v>
      </c>
      <c r="AK305" s="135" t="s">
        <v>368</v>
      </c>
      <c r="AL305" s="135" t="s">
        <v>368</v>
      </c>
      <c r="AM305" s="135" t="s">
        <v>368</v>
      </c>
      <c r="AN305" s="135" t="s">
        <v>368</v>
      </c>
      <c r="AO305" s="135" t="s">
        <v>368</v>
      </c>
      <c r="AP305" s="135" t="s">
        <v>368</v>
      </c>
      <c r="AQ305" s="135" t="s">
        <v>368</v>
      </c>
      <c r="AR305" s="135" t="s">
        <v>368</v>
      </c>
      <c r="AS305" s="135" t="s">
        <v>368</v>
      </c>
      <c r="AT305" s="135" t="s">
        <v>368</v>
      </c>
      <c r="AU305" s="135" t="s">
        <v>368</v>
      </c>
      <c r="AV305" s="135" t="s">
        <v>368</v>
      </c>
      <c r="AW305" s="135" t="s">
        <v>368</v>
      </c>
      <c r="AX305" s="135" t="s">
        <v>368</v>
      </c>
      <c r="AY305" s="135" t="s">
        <v>368</v>
      </c>
      <c r="AZ305" s="135" t="s">
        <v>368</v>
      </c>
      <c r="BA305" s="135" t="s">
        <v>368</v>
      </c>
      <c r="BB305" s="135" t="s">
        <v>368</v>
      </c>
      <c r="BC305" s="135" t="s">
        <v>368</v>
      </c>
      <c r="BD305" s="135" t="s">
        <v>368</v>
      </c>
      <c r="BE305" s="135" t="s">
        <v>368</v>
      </c>
      <c r="BF305" s="135" t="s">
        <v>368</v>
      </c>
      <c r="BG305" s="135" t="s">
        <v>368</v>
      </c>
      <c r="BH305" s="135" t="s">
        <v>368</v>
      </c>
      <c r="BI305" s="135" t="s">
        <v>368</v>
      </c>
      <c r="BJ305" s="135" t="s">
        <v>368</v>
      </c>
      <c r="BK305" s="135" t="s">
        <v>368</v>
      </c>
      <c r="BL305" s="135" t="s">
        <v>368</v>
      </c>
      <c r="BM305" s="135" t="s">
        <v>368</v>
      </c>
      <c r="BN305" s="135" t="s">
        <v>368</v>
      </c>
      <c r="BO305" s="135" t="s">
        <v>368</v>
      </c>
      <c r="BP305" s="135" t="s">
        <v>368</v>
      </c>
      <c r="BQ305" s="135" t="s">
        <v>368</v>
      </c>
      <c r="BR305" s="135" t="s">
        <v>368</v>
      </c>
      <c r="BS305" s="135" t="s">
        <v>368</v>
      </c>
      <c r="BT305" s="135" t="s">
        <v>368</v>
      </c>
      <c r="BU305" s="135" t="s">
        <v>368</v>
      </c>
      <c r="BV305" s="135" t="s">
        <v>368</v>
      </c>
      <c r="BW305" s="135" t="s">
        <v>368</v>
      </c>
      <c r="BX305" s="135" t="s">
        <v>368</v>
      </c>
      <c r="BY305" s="135" t="s">
        <v>368</v>
      </c>
      <c r="BZ305" s="135" t="s">
        <v>368</v>
      </c>
      <c r="CA305" s="135" t="s">
        <v>368</v>
      </c>
    </row>
    <row r="306" spans="1:79">
      <c r="A306" s="146">
        <f>SUM(A229:A304)</f>
        <v>0.99999999999999989</v>
      </c>
      <c r="B306" s="72"/>
      <c r="C306" s="72">
        <f>SUM(C$229:C$304)</f>
        <v>22153992.330856059</v>
      </c>
      <c r="D306" s="72">
        <f t="shared" ref="D306:BO306" si="248">SUM(D$229:D$304)</f>
        <v>0</v>
      </c>
      <c r="E306" s="72">
        <f t="shared" si="248"/>
        <v>0</v>
      </c>
      <c r="F306" s="72">
        <f t="shared" si="248"/>
        <v>0</v>
      </c>
      <c r="G306" s="72">
        <f t="shared" si="248"/>
        <v>0</v>
      </c>
      <c r="H306" s="72">
        <f t="shared" si="248"/>
        <v>0</v>
      </c>
      <c r="I306" s="72">
        <f t="shared" si="248"/>
        <v>0</v>
      </c>
      <c r="J306" s="72">
        <f t="shared" si="248"/>
        <v>0</v>
      </c>
      <c r="K306" s="72">
        <f t="shared" si="248"/>
        <v>0</v>
      </c>
      <c r="L306" s="72">
        <f t="shared" si="248"/>
        <v>0</v>
      </c>
      <c r="M306" s="72">
        <f t="shared" si="248"/>
        <v>0</v>
      </c>
      <c r="N306" s="72">
        <f t="shared" si="248"/>
        <v>0</v>
      </c>
      <c r="O306" s="72">
        <f t="shared" si="248"/>
        <v>0</v>
      </c>
      <c r="P306" s="72">
        <f t="shared" si="248"/>
        <v>0</v>
      </c>
      <c r="Q306" s="72">
        <f t="shared" si="248"/>
        <v>0</v>
      </c>
      <c r="R306" s="72">
        <f t="shared" si="248"/>
        <v>0</v>
      </c>
      <c r="S306" s="72">
        <f t="shared" si="248"/>
        <v>0</v>
      </c>
      <c r="T306" s="72">
        <f t="shared" si="248"/>
        <v>0</v>
      </c>
      <c r="U306" s="72">
        <f t="shared" si="248"/>
        <v>0</v>
      </c>
      <c r="V306" s="72">
        <f t="shared" si="248"/>
        <v>0</v>
      </c>
      <c r="W306" s="72">
        <f t="shared" si="248"/>
        <v>0</v>
      </c>
      <c r="X306" s="72">
        <f t="shared" si="248"/>
        <v>0</v>
      </c>
      <c r="Y306" s="72">
        <f t="shared" si="248"/>
        <v>0</v>
      </c>
      <c r="Z306" s="72">
        <f t="shared" si="248"/>
        <v>0</v>
      </c>
      <c r="AA306" s="72">
        <f t="shared" si="248"/>
        <v>0</v>
      </c>
      <c r="AB306" s="72">
        <f t="shared" si="248"/>
        <v>0</v>
      </c>
      <c r="AC306" s="72">
        <f t="shared" si="248"/>
        <v>0</v>
      </c>
      <c r="AD306" s="72">
        <f t="shared" si="248"/>
        <v>0</v>
      </c>
      <c r="AE306" s="72">
        <f t="shared" si="248"/>
        <v>0</v>
      </c>
      <c r="AF306" s="72">
        <f t="shared" si="248"/>
        <v>0</v>
      </c>
      <c r="AG306" s="72">
        <f t="shared" si="248"/>
        <v>0</v>
      </c>
      <c r="AH306" s="72">
        <f t="shared" si="248"/>
        <v>0</v>
      </c>
      <c r="AI306" s="72">
        <f t="shared" si="248"/>
        <v>0</v>
      </c>
      <c r="AJ306" s="72">
        <f t="shared" si="248"/>
        <v>0</v>
      </c>
      <c r="AK306" s="72">
        <f t="shared" si="248"/>
        <v>0</v>
      </c>
      <c r="AL306" s="72">
        <f t="shared" si="248"/>
        <v>0</v>
      </c>
      <c r="AM306" s="72">
        <f t="shared" si="248"/>
        <v>0</v>
      </c>
      <c r="AN306" s="72">
        <f t="shared" si="248"/>
        <v>0</v>
      </c>
      <c r="AO306" s="72">
        <f t="shared" si="248"/>
        <v>0</v>
      </c>
      <c r="AP306" s="72">
        <f t="shared" si="248"/>
        <v>0</v>
      </c>
      <c r="AQ306" s="72">
        <f t="shared" si="248"/>
        <v>0</v>
      </c>
      <c r="AR306" s="72">
        <f t="shared" si="248"/>
        <v>0</v>
      </c>
      <c r="AS306" s="72">
        <f t="shared" si="248"/>
        <v>0</v>
      </c>
      <c r="AT306" s="72">
        <f t="shared" si="248"/>
        <v>0</v>
      </c>
      <c r="AU306" s="72">
        <f t="shared" si="248"/>
        <v>0</v>
      </c>
      <c r="AV306" s="72">
        <f t="shared" si="248"/>
        <v>0</v>
      </c>
      <c r="AW306" s="72">
        <f t="shared" si="248"/>
        <v>0</v>
      </c>
      <c r="AX306" s="72">
        <f t="shared" si="248"/>
        <v>0</v>
      </c>
      <c r="AY306" s="72">
        <f t="shared" si="248"/>
        <v>0</v>
      </c>
      <c r="AZ306" s="72">
        <f t="shared" si="248"/>
        <v>0</v>
      </c>
      <c r="BA306" s="72">
        <f t="shared" si="248"/>
        <v>0</v>
      </c>
      <c r="BB306" s="72">
        <f t="shared" si="248"/>
        <v>0</v>
      </c>
      <c r="BC306" s="72">
        <f t="shared" si="248"/>
        <v>0</v>
      </c>
      <c r="BD306" s="72">
        <f t="shared" si="248"/>
        <v>0</v>
      </c>
      <c r="BE306" s="72">
        <f t="shared" si="248"/>
        <v>0</v>
      </c>
      <c r="BF306" s="72">
        <f t="shared" si="248"/>
        <v>0</v>
      </c>
      <c r="BG306" s="72">
        <f t="shared" si="248"/>
        <v>0</v>
      </c>
      <c r="BH306" s="72">
        <f t="shared" si="248"/>
        <v>0</v>
      </c>
      <c r="BI306" s="72">
        <f t="shared" si="248"/>
        <v>0</v>
      </c>
      <c r="BJ306" s="72">
        <f t="shared" si="248"/>
        <v>0</v>
      </c>
      <c r="BK306" s="72">
        <f t="shared" si="248"/>
        <v>0</v>
      </c>
      <c r="BL306" s="72">
        <f t="shared" si="248"/>
        <v>0</v>
      </c>
      <c r="BM306" s="72">
        <f t="shared" si="248"/>
        <v>0</v>
      </c>
      <c r="BN306" s="72">
        <f t="shared" si="248"/>
        <v>0</v>
      </c>
      <c r="BO306" s="72">
        <f t="shared" si="248"/>
        <v>0</v>
      </c>
      <c r="BP306" s="72">
        <f t="shared" ref="BP306:CA306" si="249">SUM(BP$229:BP$304)</f>
        <v>0</v>
      </c>
      <c r="BQ306" s="72">
        <f t="shared" si="249"/>
        <v>0</v>
      </c>
      <c r="BR306" s="72">
        <f t="shared" si="249"/>
        <v>0</v>
      </c>
      <c r="BS306" s="72">
        <f t="shared" si="249"/>
        <v>0</v>
      </c>
      <c r="BT306" s="72">
        <f t="shared" si="249"/>
        <v>0</v>
      </c>
      <c r="BU306" s="72">
        <f t="shared" si="249"/>
        <v>0</v>
      </c>
      <c r="BV306" s="72">
        <f t="shared" si="249"/>
        <v>0</v>
      </c>
      <c r="BW306" s="72">
        <f t="shared" si="249"/>
        <v>0</v>
      </c>
      <c r="BX306" s="72">
        <f t="shared" si="249"/>
        <v>0</v>
      </c>
      <c r="BY306" s="72">
        <f t="shared" si="249"/>
        <v>0</v>
      </c>
      <c r="BZ306" s="72">
        <f t="shared" si="249"/>
        <v>0</v>
      </c>
      <c r="CA306" s="72">
        <f t="shared" si="249"/>
        <v>22153992.330856059</v>
      </c>
    </row>
    <row r="307" spans="1:79">
      <c r="A307" s="72"/>
      <c r="B307" s="72"/>
      <c r="C307" s="72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S307" s="72"/>
      <c r="AT307" s="72"/>
      <c r="AU307" s="72"/>
      <c r="AV307" s="72"/>
      <c r="AW307" s="72"/>
      <c r="AX307" s="72"/>
      <c r="AY307" s="72"/>
      <c r="AZ307" s="72"/>
      <c r="BA307" s="72"/>
      <c r="BB307" s="72"/>
      <c r="BC307" s="72"/>
      <c r="BD307" s="72"/>
      <c r="BE307" s="72"/>
      <c r="BF307" s="72"/>
      <c r="BG307" s="72"/>
    </row>
    <row r="308" spans="1:79">
      <c r="A308" s="72"/>
      <c r="B308" s="72"/>
      <c r="C308" s="72"/>
      <c r="D308" s="72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80"/>
      <c r="AO308" s="80"/>
      <c r="AP308" s="80"/>
      <c r="AQ308" s="80"/>
      <c r="AS308" s="72"/>
      <c r="AT308" s="72"/>
      <c r="AU308" s="72"/>
      <c r="AV308" s="72"/>
      <c r="AW308" s="72"/>
      <c r="AX308" s="72"/>
      <c r="AY308" s="72"/>
      <c r="AZ308" s="72"/>
      <c r="BA308" s="72"/>
      <c r="BB308" s="72"/>
      <c r="BC308" s="72"/>
      <c r="BD308" s="72"/>
      <c r="BE308" s="72"/>
      <c r="BF308" s="72"/>
      <c r="BG308" s="72"/>
    </row>
    <row r="309" spans="1:79">
      <c r="A309" s="72"/>
      <c r="B309" s="72"/>
      <c r="C309" s="72"/>
      <c r="D309" s="72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S309" s="72"/>
      <c r="AT309" s="72"/>
      <c r="AU309" s="72"/>
      <c r="AV309" s="72"/>
      <c r="AW309" s="72"/>
      <c r="AX309" s="72"/>
      <c r="AY309" s="72"/>
      <c r="AZ309" s="72"/>
      <c r="BA309" s="72"/>
      <c r="BB309" s="72"/>
      <c r="BC309" s="72"/>
      <c r="BD309" s="72"/>
      <c r="BE309" s="72"/>
      <c r="BF309" s="72"/>
      <c r="BG309" s="72"/>
    </row>
    <row r="310" spans="1:79">
      <c r="A310" s="72"/>
      <c r="B310" s="72"/>
      <c r="C310" s="72"/>
      <c r="D310" s="72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S310" s="72"/>
      <c r="AT310" s="72"/>
      <c r="AU310" s="72"/>
      <c r="AV310" s="72"/>
      <c r="AW310" s="72"/>
      <c r="AX310" s="72"/>
      <c r="AY310" s="72"/>
      <c r="AZ310" s="72"/>
      <c r="BA310" s="72"/>
      <c r="BB310" s="72"/>
      <c r="BC310" s="72"/>
      <c r="BD310" s="72"/>
      <c r="BE310" s="72"/>
      <c r="BF310" s="72"/>
      <c r="BG310" s="72"/>
    </row>
    <row r="311" spans="1:79">
      <c r="A311" s="72"/>
      <c r="B311" s="72"/>
      <c r="C311" s="72"/>
      <c r="D311" s="72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80"/>
      <c r="AO311" s="80"/>
      <c r="AP311" s="80"/>
      <c r="AQ311" s="80"/>
      <c r="AS311" s="72"/>
      <c r="AT311" s="72"/>
      <c r="AU311" s="72"/>
      <c r="AV311" s="72"/>
      <c r="AW311" s="72"/>
      <c r="AX311" s="72"/>
      <c r="AY311" s="72"/>
      <c r="AZ311" s="72"/>
      <c r="BA311" s="72"/>
      <c r="BB311" s="72"/>
      <c r="BC311" s="72"/>
      <c r="BD311" s="143"/>
      <c r="BE311" s="143"/>
      <c r="BF311" s="143"/>
      <c r="BG311" s="143"/>
    </row>
    <row r="312" spans="1:79">
      <c r="A312" s="72"/>
      <c r="B312" s="72"/>
      <c r="C312" s="72"/>
      <c r="D312" s="72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80"/>
      <c r="AO312" s="80"/>
      <c r="AP312" s="80"/>
      <c r="AQ312" s="80"/>
      <c r="AS312" s="72"/>
      <c r="AT312" s="72"/>
      <c r="AU312" s="72"/>
      <c r="AV312" s="72"/>
      <c r="AW312" s="72"/>
      <c r="AX312" s="72"/>
      <c r="AY312" s="72"/>
      <c r="AZ312" s="72"/>
      <c r="BA312" s="72"/>
      <c r="BB312" s="72"/>
      <c r="BC312" s="72"/>
      <c r="BD312" s="143"/>
      <c r="BE312" s="143"/>
      <c r="BF312" s="143"/>
      <c r="BG312" s="143"/>
    </row>
    <row r="313" spans="1:79">
      <c r="A313" s="72"/>
      <c r="B313" s="72"/>
      <c r="C313" s="72"/>
      <c r="D313" s="72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  <c r="AN313" s="80"/>
      <c r="AO313" s="80"/>
      <c r="AP313" s="80"/>
      <c r="AQ313" s="80"/>
      <c r="AS313" s="72"/>
      <c r="AT313" s="72"/>
      <c r="AU313" s="72"/>
      <c r="AV313" s="72"/>
      <c r="AW313" s="72"/>
      <c r="AX313" s="72"/>
      <c r="AY313" s="72"/>
      <c r="AZ313" s="72"/>
      <c r="BA313" s="72"/>
      <c r="BB313" s="72"/>
      <c r="BC313" s="72"/>
      <c r="BD313" s="143"/>
      <c r="BE313" s="143"/>
      <c r="BF313" s="143"/>
      <c r="BG313" s="143"/>
    </row>
    <row r="314" spans="1:79">
      <c r="A314" s="72"/>
      <c r="B314" s="72"/>
      <c r="C314" s="72"/>
      <c r="D314" s="72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  <c r="AK314" s="80"/>
      <c r="AL314" s="80"/>
      <c r="AM314" s="80"/>
      <c r="AN314" s="80"/>
      <c r="AO314" s="80"/>
      <c r="AP314" s="80"/>
      <c r="AQ314" s="80"/>
      <c r="AS314" s="72"/>
      <c r="AT314" s="72"/>
      <c r="AU314" s="72"/>
      <c r="AV314" s="72"/>
      <c r="AW314" s="72"/>
      <c r="AX314" s="72"/>
      <c r="AY314" s="72"/>
      <c r="AZ314" s="72"/>
      <c r="BA314" s="72"/>
      <c r="BB314" s="72"/>
      <c r="BC314" s="72"/>
      <c r="BD314" s="143"/>
      <c r="BE314" s="143"/>
      <c r="BF314" s="143"/>
      <c r="BG314" s="143"/>
    </row>
    <row r="315" spans="1:79">
      <c r="A315" s="71" t="s">
        <v>398</v>
      </c>
      <c r="B315" s="72"/>
      <c r="C315" s="72"/>
      <c r="D315" s="72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  <c r="AN315" s="80"/>
      <c r="AO315" s="80"/>
      <c r="AP315" s="80"/>
      <c r="AQ315" s="80"/>
      <c r="AS315" s="72"/>
      <c r="AT315" s="72"/>
      <c r="AU315" s="72"/>
      <c r="AV315" s="72"/>
      <c r="AW315" s="72"/>
      <c r="AX315" s="72"/>
      <c r="AY315" s="72"/>
      <c r="AZ315" s="72"/>
      <c r="BA315" s="72"/>
      <c r="BB315" s="72"/>
      <c r="BC315" s="72"/>
      <c r="BD315" s="143"/>
      <c r="BE315" s="143"/>
      <c r="BF315" s="143"/>
      <c r="BG315" s="143"/>
    </row>
    <row r="316" spans="1:79">
      <c r="A316" s="72"/>
      <c r="B316" s="72"/>
      <c r="C316" s="72"/>
      <c r="D316" s="72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  <c r="AK316" s="80"/>
      <c r="AL316" s="80"/>
      <c r="AM316" s="80"/>
      <c r="AN316" s="80"/>
      <c r="AO316" s="80"/>
      <c r="AP316" s="80"/>
      <c r="AQ316" s="80"/>
      <c r="AS316" s="72"/>
      <c r="AT316" s="78"/>
      <c r="AU316" s="72"/>
      <c r="AV316" s="72"/>
      <c r="AW316" s="72"/>
      <c r="AX316" s="72"/>
      <c r="AY316" s="72"/>
      <c r="AZ316" s="72"/>
      <c r="BA316" s="72"/>
      <c r="BB316" s="72"/>
      <c r="BC316" s="79"/>
      <c r="BD316" s="79"/>
      <c r="BE316" s="72"/>
      <c r="BF316" s="72"/>
      <c r="BG316" s="72"/>
      <c r="BH316" s="72"/>
      <c r="BI316" s="72"/>
      <c r="BJ316" s="72"/>
      <c r="BK316" s="72"/>
      <c r="BL316" s="72"/>
      <c r="BM316" s="72"/>
      <c r="BN316" s="72"/>
      <c r="BO316" s="72"/>
      <c r="BP316" s="72"/>
      <c r="BQ316" s="143"/>
      <c r="BR316" s="143"/>
      <c r="BS316" s="143"/>
      <c r="BT316" s="143"/>
    </row>
    <row r="317" spans="1:79">
      <c r="A317" s="71" t="s">
        <v>391</v>
      </c>
      <c r="B317" s="72">
        <f>$D$4</f>
        <v>3</v>
      </c>
      <c r="C317" s="72"/>
      <c r="D317" s="72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  <c r="AN317" s="80"/>
      <c r="AO317" s="80"/>
      <c r="AP317" s="80"/>
      <c r="AQ317" s="80"/>
      <c r="AS317" s="72"/>
      <c r="AT317" s="78"/>
      <c r="AU317" s="72"/>
      <c r="AV317" s="72"/>
      <c r="AW317" s="72"/>
      <c r="AX317" s="72"/>
      <c r="AY317" s="72"/>
      <c r="AZ317" s="72"/>
      <c r="BA317" s="72"/>
      <c r="BB317" s="72"/>
      <c r="BC317" s="79"/>
      <c r="BD317" s="79"/>
      <c r="BE317" s="72"/>
      <c r="BF317" s="72"/>
      <c r="BG317" s="72"/>
      <c r="BH317" s="72"/>
      <c r="BI317" s="72"/>
      <c r="BJ317" s="72"/>
      <c r="BK317" s="72"/>
      <c r="BL317" s="72"/>
      <c r="BM317" s="72"/>
      <c r="BN317" s="72"/>
      <c r="BO317" s="72"/>
      <c r="BP317" s="72"/>
      <c r="BQ317" s="143"/>
      <c r="BR317" s="143"/>
      <c r="BS317" s="143"/>
      <c r="BT317" s="143"/>
    </row>
    <row r="318" spans="1:79">
      <c r="A318" s="71"/>
      <c r="B318" s="72"/>
      <c r="C318" s="72"/>
      <c r="D318" s="72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  <c r="AN318" s="80"/>
      <c r="AO318" s="80"/>
      <c r="AP318" s="80"/>
      <c r="AQ318" s="80"/>
      <c r="AS318" s="72"/>
      <c r="AT318" s="78"/>
      <c r="AU318" s="72"/>
      <c r="AV318" s="72"/>
      <c r="AW318" s="72"/>
      <c r="AX318" s="72"/>
      <c r="AY318" s="72"/>
      <c r="AZ318" s="72"/>
      <c r="BA318" s="72"/>
      <c r="BB318" s="72"/>
      <c r="BC318" s="79"/>
      <c r="BD318" s="79"/>
      <c r="BE318" s="72"/>
      <c r="BF318" s="72"/>
      <c r="BG318" s="72"/>
      <c r="BH318" s="72"/>
      <c r="BI318" s="72"/>
      <c r="BJ318" s="72"/>
      <c r="BK318" s="72"/>
      <c r="BL318" s="72"/>
      <c r="BM318" s="72"/>
      <c r="BN318" s="72"/>
      <c r="BO318" s="72"/>
      <c r="BP318" s="72"/>
      <c r="BQ318" s="143"/>
      <c r="BR318" s="143"/>
      <c r="BS318" s="143"/>
      <c r="BT318" s="143"/>
    </row>
    <row r="319" spans="1:79">
      <c r="A319" s="72"/>
      <c r="B319" s="72"/>
      <c r="C319" s="72">
        <f>+B319+1</f>
        <v>1</v>
      </c>
      <c r="D319" s="72">
        <f t="shared" ref="D319:BO319" si="250">+C319+1</f>
        <v>2</v>
      </c>
      <c r="E319" s="72">
        <f t="shared" si="250"/>
        <v>3</v>
      </c>
      <c r="F319" s="72">
        <f t="shared" si="250"/>
        <v>4</v>
      </c>
      <c r="G319" s="72">
        <f t="shared" si="250"/>
        <v>5</v>
      </c>
      <c r="H319" s="72">
        <f t="shared" si="250"/>
        <v>6</v>
      </c>
      <c r="I319" s="72">
        <f t="shared" si="250"/>
        <v>7</v>
      </c>
      <c r="J319" s="72">
        <f t="shared" si="250"/>
        <v>8</v>
      </c>
      <c r="K319" s="72">
        <f t="shared" si="250"/>
        <v>9</v>
      </c>
      <c r="L319" s="72">
        <f t="shared" si="250"/>
        <v>10</v>
      </c>
      <c r="M319" s="72">
        <f t="shared" si="250"/>
        <v>11</v>
      </c>
      <c r="N319" s="72">
        <f t="shared" si="250"/>
        <v>12</v>
      </c>
      <c r="O319" s="72">
        <f t="shared" si="250"/>
        <v>13</v>
      </c>
      <c r="P319" s="72">
        <f t="shared" si="250"/>
        <v>14</v>
      </c>
      <c r="Q319" s="72">
        <f t="shared" si="250"/>
        <v>15</v>
      </c>
      <c r="R319" s="72">
        <f t="shared" si="250"/>
        <v>16</v>
      </c>
      <c r="S319" s="72">
        <f t="shared" si="250"/>
        <v>17</v>
      </c>
      <c r="T319" s="72">
        <f t="shared" si="250"/>
        <v>18</v>
      </c>
      <c r="U319" s="72">
        <f t="shared" si="250"/>
        <v>19</v>
      </c>
      <c r="V319" s="72">
        <f t="shared" si="250"/>
        <v>20</v>
      </c>
      <c r="W319" s="72">
        <f t="shared" si="250"/>
        <v>21</v>
      </c>
      <c r="X319" s="72">
        <f t="shared" si="250"/>
        <v>22</v>
      </c>
      <c r="Y319" s="72">
        <f t="shared" si="250"/>
        <v>23</v>
      </c>
      <c r="Z319" s="72">
        <f t="shared" si="250"/>
        <v>24</v>
      </c>
      <c r="AA319" s="72">
        <f t="shared" si="250"/>
        <v>25</v>
      </c>
      <c r="AB319" s="72">
        <f t="shared" si="250"/>
        <v>26</v>
      </c>
      <c r="AC319" s="72">
        <f t="shared" si="250"/>
        <v>27</v>
      </c>
      <c r="AD319" s="72">
        <f t="shared" si="250"/>
        <v>28</v>
      </c>
      <c r="AE319" s="72">
        <f t="shared" si="250"/>
        <v>29</v>
      </c>
      <c r="AF319" s="72">
        <f t="shared" si="250"/>
        <v>30</v>
      </c>
      <c r="AG319" s="72">
        <f t="shared" si="250"/>
        <v>31</v>
      </c>
      <c r="AH319" s="72">
        <f t="shared" si="250"/>
        <v>32</v>
      </c>
      <c r="AI319" s="72">
        <f t="shared" si="250"/>
        <v>33</v>
      </c>
      <c r="AJ319" s="72">
        <f t="shared" si="250"/>
        <v>34</v>
      </c>
      <c r="AK319" s="72">
        <f t="shared" si="250"/>
        <v>35</v>
      </c>
      <c r="AL319" s="72">
        <f t="shared" si="250"/>
        <v>36</v>
      </c>
      <c r="AM319" s="72">
        <f t="shared" si="250"/>
        <v>37</v>
      </c>
      <c r="AN319" s="72">
        <f t="shared" si="250"/>
        <v>38</v>
      </c>
      <c r="AO319" s="72">
        <f t="shared" si="250"/>
        <v>39</v>
      </c>
      <c r="AP319" s="72">
        <f t="shared" si="250"/>
        <v>40</v>
      </c>
      <c r="AQ319" s="72">
        <f t="shared" si="250"/>
        <v>41</v>
      </c>
      <c r="AR319" s="72">
        <f t="shared" si="250"/>
        <v>42</v>
      </c>
      <c r="AS319" s="72">
        <f t="shared" si="250"/>
        <v>43</v>
      </c>
      <c r="AT319" s="72">
        <f t="shared" si="250"/>
        <v>44</v>
      </c>
      <c r="AU319" s="72">
        <f t="shared" si="250"/>
        <v>45</v>
      </c>
      <c r="AV319" s="72">
        <f t="shared" si="250"/>
        <v>46</v>
      </c>
      <c r="AW319" s="72">
        <f t="shared" si="250"/>
        <v>47</v>
      </c>
      <c r="AX319" s="72">
        <f t="shared" si="250"/>
        <v>48</v>
      </c>
      <c r="AY319" s="72">
        <f t="shared" si="250"/>
        <v>49</v>
      </c>
      <c r="AZ319" s="72">
        <f t="shared" si="250"/>
        <v>50</v>
      </c>
      <c r="BA319" s="72">
        <f t="shared" si="250"/>
        <v>51</v>
      </c>
      <c r="BB319" s="72">
        <f t="shared" si="250"/>
        <v>52</v>
      </c>
      <c r="BC319" s="72">
        <f t="shared" si="250"/>
        <v>53</v>
      </c>
      <c r="BD319" s="72">
        <f t="shared" si="250"/>
        <v>54</v>
      </c>
      <c r="BE319" s="72">
        <f t="shared" si="250"/>
        <v>55</v>
      </c>
      <c r="BF319" s="72">
        <f t="shared" si="250"/>
        <v>56</v>
      </c>
      <c r="BG319" s="72">
        <f t="shared" si="250"/>
        <v>57</v>
      </c>
      <c r="BH319" s="72">
        <f t="shared" si="250"/>
        <v>58</v>
      </c>
      <c r="BI319" s="72">
        <f t="shared" si="250"/>
        <v>59</v>
      </c>
      <c r="BJ319" s="72">
        <f t="shared" si="250"/>
        <v>60</v>
      </c>
      <c r="BK319" s="72">
        <f t="shared" si="250"/>
        <v>61</v>
      </c>
      <c r="BL319" s="72">
        <f t="shared" si="250"/>
        <v>62</v>
      </c>
      <c r="BM319" s="72">
        <f t="shared" si="250"/>
        <v>63</v>
      </c>
      <c r="BN319" s="72">
        <f t="shared" si="250"/>
        <v>64</v>
      </c>
      <c r="BO319" s="72">
        <f t="shared" si="250"/>
        <v>65</v>
      </c>
      <c r="BP319" s="72">
        <f t="shared" ref="BP319:BZ319" si="251">+BO319+1</f>
        <v>66</v>
      </c>
      <c r="BQ319" s="72">
        <f t="shared" si="251"/>
        <v>67</v>
      </c>
      <c r="BR319" s="72">
        <f t="shared" si="251"/>
        <v>68</v>
      </c>
      <c r="BS319" s="72">
        <f t="shared" si="251"/>
        <v>69</v>
      </c>
      <c r="BT319" s="72">
        <f t="shared" si="251"/>
        <v>70</v>
      </c>
      <c r="BU319" s="72">
        <f t="shared" si="251"/>
        <v>71</v>
      </c>
      <c r="BV319" s="72">
        <f t="shared" si="251"/>
        <v>72</v>
      </c>
      <c r="BW319" s="72">
        <f t="shared" si="251"/>
        <v>73</v>
      </c>
      <c r="BX319" s="72">
        <f t="shared" si="251"/>
        <v>74</v>
      </c>
      <c r="BY319" s="72">
        <f t="shared" si="251"/>
        <v>75</v>
      </c>
      <c r="BZ319" s="72">
        <f t="shared" si="251"/>
        <v>76</v>
      </c>
      <c r="CA319" s="76" t="s">
        <v>128</v>
      </c>
    </row>
    <row r="320" spans="1:79">
      <c r="A320" s="72"/>
      <c r="B320" s="72"/>
      <c r="C320" s="135" t="s">
        <v>246</v>
      </c>
      <c r="D320" s="135" t="s">
        <v>246</v>
      </c>
      <c r="E320" s="135" t="s">
        <v>246</v>
      </c>
      <c r="F320" s="135" t="s">
        <v>246</v>
      </c>
      <c r="G320" s="135" t="s">
        <v>246</v>
      </c>
      <c r="H320" s="135" t="s">
        <v>246</v>
      </c>
      <c r="I320" s="135" t="s">
        <v>246</v>
      </c>
      <c r="J320" s="135" t="s">
        <v>246</v>
      </c>
      <c r="K320" s="135" t="s">
        <v>246</v>
      </c>
      <c r="L320" s="135" t="s">
        <v>246</v>
      </c>
      <c r="M320" s="135" t="s">
        <v>246</v>
      </c>
      <c r="N320" s="135" t="s">
        <v>246</v>
      </c>
      <c r="O320" s="135" t="s">
        <v>246</v>
      </c>
      <c r="P320" s="135" t="s">
        <v>246</v>
      </c>
      <c r="Q320" s="135" t="s">
        <v>246</v>
      </c>
      <c r="R320" s="135" t="s">
        <v>246</v>
      </c>
      <c r="S320" s="135" t="s">
        <v>246</v>
      </c>
      <c r="T320" s="135" t="s">
        <v>246</v>
      </c>
      <c r="U320" s="135" t="s">
        <v>246</v>
      </c>
      <c r="V320" s="135" t="s">
        <v>246</v>
      </c>
      <c r="W320" s="135" t="s">
        <v>246</v>
      </c>
      <c r="X320" s="135" t="s">
        <v>246</v>
      </c>
      <c r="Y320" s="135" t="s">
        <v>246</v>
      </c>
      <c r="Z320" s="135" t="s">
        <v>246</v>
      </c>
      <c r="AA320" s="135" t="s">
        <v>246</v>
      </c>
      <c r="AB320" s="135" t="s">
        <v>246</v>
      </c>
      <c r="AC320" s="135" t="s">
        <v>246</v>
      </c>
      <c r="AD320" s="135" t="s">
        <v>246</v>
      </c>
      <c r="AE320" s="135" t="s">
        <v>246</v>
      </c>
      <c r="AF320" s="135" t="s">
        <v>246</v>
      </c>
      <c r="AG320" s="135" t="s">
        <v>246</v>
      </c>
      <c r="AH320" s="135" t="s">
        <v>246</v>
      </c>
      <c r="AI320" s="135" t="s">
        <v>246</v>
      </c>
      <c r="AJ320" s="135" t="s">
        <v>246</v>
      </c>
      <c r="AK320" s="135" t="s">
        <v>246</v>
      </c>
      <c r="AL320" s="135" t="s">
        <v>246</v>
      </c>
      <c r="AM320" s="135" t="s">
        <v>246</v>
      </c>
      <c r="AN320" s="135" t="s">
        <v>246</v>
      </c>
      <c r="AO320" s="135" t="s">
        <v>246</v>
      </c>
      <c r="AP320" s="135" t="s">
        <v>246</v>
      </c>
      <c r="AQ320" s="135" t="s">
        <v>246</v>
      </c>
      <c r="AR320" s="135" t="s">
        <v>246</v>
      </c>
      <c r="AS320" s="135" t="s">
        <v>246</v>
      </c>
      <c r="AT320" s="135" t="s">
        <v>246</v>
      </c>
      <c r="AU320" s="135" t="s">
        <v>246</v>
      </c>
      <c r="AV320" s="135" t="s">
        <v>246</v>
      </c>
      <c r="AW320" s="135" t="s">
        <v>246</v>
      </c>
      <c r="AX320" s="135" t="s">
        <v>246</v>
      </c>
      <c r="AY320" s="135" t="s">
        <v>246</v>
      </c>
      <c r="AZ320" s="135" t="s">
        <v>246</v>
      </c>
      <c r="BA320" s="135" t="s">
        <v>246</v>
      </c>
      <c r="BB320" s="135" t="s">
        <v>246</v>
      </c>
      <c r="BC320" s="135" t="s">
        <v>246</v>
      </c>
      <c r="BD320" s="135" t="s">
        <v>246</v>
      </c>
      <c r="BE320" s="135" t="s">
        <v>246</v>
      </c>
      <c r="BF320" s="135" t="s">
        <v>246</v>
      </c>
      <c r="BG320" s="135" t="s">
        <v>246</v>
      </c>
      <c r="BH320" s="135" t="s">
        <v>246</v>
      </c>
      <c r="BI320" s="135" t="s">
        <v>246</v>
      </c>
      <c r="BJ320" s="135" t="s">
        <v>246</v>
      </c>
      <c r="BK320" s="135" t="s">
        <v>246</v>
      </c>
      <c r="BL320" s="135" t="s">
        <v>246</v>
      </c>
      <c r="BM320" s="135" t="s">
        <v>246</v>
      </c>
      <c r="BN320" s="135" t="s">
        <v>246</v>
      </c>
      <c r="BO320" s="135" t="s">
        <v>246</v>
      </c>
      <c r="BP320" s="135" t="s">
        <v>246</v>
      </c>
      <c r="BQ320" s="135" t="s">
        <v>246</v>
      </c>
      <c r="BR320" s="135" t="s">
        <v>246</v>
      </c>
      <c r="BS320" s="135" t="s">
        <v>246</v>
      </c>
      <c r="BT320" s="135" t="s">
        <v>246</v>
      </c>
      <c r="BU320" s="135" t="s">
        <v>246</v>
      </c>
      <c r="BV320" s="135" t="s">
        <v>246</v>
      </c>
      <c r="BW320" s="135" t="s">
        <v>246</v>
      </c>
      <c r="BX320" s="135" t="s">
        <v>246</v>
      </c>
      <c r="BY320" s="135" t="s">
        <v>246</v>
      </c>
      <c r="BZ320" s="135" t="s">
        <v>246</v>
      </c>
      <c r="CA320" s="135" t="s">
        <v>246</v>
      </c>
    </row>
    <row r="321" spans="1:79">
      <c r="A321" s="71" t="s">
        <v>289</v>
      </c>
      <c r="B321" s="71" t="s">
        <v>392</v>
      </c>
      <c r="C321" s="72">
        <f>$B28</f>
        <v>22153992.330856051</v>
      </c>
      <c r="D321" s="72">
        <f>$B29</f>
        <v>0</v>
      </c>
      <c r="E321" s="142">
        <f>$B30</f>
        <v>0</v>
      </c>
      <c r="F321" s="142">
        <f>$B31</f>
        <v>0</v>
      </c>
      <c r="G321" s="142">
        <f>$B32</f>
        <v>0</v>
      </c>
      <c r="H321" s="142">
        <f>$B33</f>
        <v>0</v>
      </c>
      <c r="I321" s="72">
        <f>$B34</f>
        <v>0</v>
      </c>
      <c r="J321" s="142">
        <f>$B35</f>
        <v>0</v>
      </c>
      <c r="K321" s="142">
        <f>$B36</f>
        <v>0</v>
      </c>
      <c r="L321" s="142">
        <f>$B37</f>
        <v>0</v>
      </c>
      <c r="M321" s="142">
        <f>$B38</f>
        <v>0</v>
      </c>
      <c r="N321" s="142">
        <f>$B39</f>
        <v>0</v>
      </c>
      <c r="O321" s="142">
        <f>$B40</f>
        <v>0</v>
      </c>
      <c r="P321" s="142">
        <f>$B41</f>
        <v>0</v>
      </c>
      <c r="Q321" s="142">
        <f>$B42</f>
        <v>0</v>
      </c>
      <c r="R321" s="142">
        <f>$B43</f>
        <v>0</v>
      </c>
      <c r="S321" s="142">
        <f>$B44</f>
        <v>0</v>
      </c>
      <c r="T321" s="142">
        <f>$B45</f>
        <v>0</v>
      </c>
      <c r="U321" s="142">
        <f>$B46</f>
        <v>0</v>
      </c>
      <c r="V321" s="142">
        <f>$B47</f>
        <v>0</v>
      </c>
      <c r="W321" s="142">
        <f>$B48</f>
        <v>0</v>
      </c>
      <c r="X321" s="142">
        <f>$B49</f>
        <v>0</v>
      </c>
      <c r="Y321" s="142">
        <f>$B50</f>
        <v>0</v>
      </c>
      <c r="Z321" s="142">
        <f>$B51</f>
        <v>0</v>
      </c>
      <c r="AA321" s="142">
        <f>$B52</f>
        <v>0</v>
      </c>
      <c r="AB321" s="142">
        <f>$B53</f>
        <v>0</v>
      </c>
      <c r="AC321" s="142">
        <f>$B54</f>
        <v>0</v>
      </c>
      <c r="AD321" s="142">
        <f>$B55</f>
        <v>0</v>
      </c>
      <c r="AE321" s="142">
        <f>$B56</f>
        <v>0</v>
      </c>
      <c r="AF321" s="142">
        <f>$B57</f>
        <v>0</v>
      </c>
      <c r="AG321" s="142">
        <f>$B58</f>
        <v>0</v>
      </c>
      <c r="AH321" s="142">
        <f>$B59</f>
        <v>0</v>
      </c>
      <c r="AI321" s="142">
        <f>$B60</f>
        <v>0</v>
      </c>
      <c r="AJ321" s="142">
        <f>$B61</f>
        <v>0</v>
      </c>
      <c r="AK321" s="142">
        <f>$B62</f>
        <v>0</v>
      </c>
      <c r="AL321" s="142">
        <f>$B63</f>
        <v>0</v>
      </c>
      <c r="AM321" s="142">
        <f>$B64</f>
        <v>0</v>
      </c>
      <c r="AN321" s="142">
        <f>$B65</f>
        <v>0</v>
      </c>
      <c r="AO321" s="142">
        <f>$B66</f>
        <v>0</v>
      </c>
      <c r="AP321" s="142">
        <f>$B67</f>
        <v>0</v>
      </c>
      <c r="AQ321" s="142">
        <f>$B68</f>
        <v>0</v>
      </c>
      <c r="AR321" s="72">
        <f>$B69</f>
        <v>0</v>
      </c>
      <c r="AS321" s="72">
        <f>$B70</f>
        <v>0</v>
      </c>
      <c r="AT321" s="78">
        <f>$B71</f>
        <v>0</v>
      </c>
      <c r="AU321" s="72">
        <f>$B72</f>
        <v>0</v>
      </c>
      <c r="AV321" s="72">
        <f>$B73</f>
        <v>0</v>
      </c>
      <c r="AW321" s="72">
        <f>$B74</f>
        <v>0</v>
      </c>
      <c r="AX321" s="72">
        <f>$B75</f>
        <v>0</v>
      </c>
      <c r="AY321" s="72">
        <f>$B76</f>
        <v>0</v>
      </c>
      <c r="AZ321" s="72">
        <f>$B77</f>
        <v>0</v>
      </c>
      <c r="BA321" s="72">
        <f>$B78</f>
        <v>0</v>
      </c>
      <c r="BB321" s="72">
        <f>$B79</f>
        <v>0</v>
      </c>
      <c r="BC321" s="79">
        <f>$B80</f>
        <v>0</v>
      </c>
      <c r="BD321" s="79">
        <f>$B81</f>
        <v>0</v>
      </c>
      <c r="BE321" s="72">
        <f>$B82</f>
        <v>0</v>
      </c>
      <c r="BF321" s="72">
        <f>$B83</f>
        <v>0</v>
      </c>
      <c r="BG321" s="72">
        <f>$B84</f>
        <v>0</v>
      </c>
      <c r="BH321" s="72">
        <f>$B85</f>
        <v>0</v>
      </c>
      <c r="BI321" s="72">
        <f>$B86</f>
        <v>0</v>
      </c>
      <c r="BJ321" s="72">
        <f>$B87</f>
        <v>0</v>
      </c>
      <c r="BK321" s="72">
        <f>$B88</f>
        <v>0</v>
      </c>
      <c r="BL321" s="72">
        <f>$B89</f>
        <v>0</v>
      </c>
      <c r="BM321" s="72">
        <f>$B90</f>
        <v>0</v>
      </c>
      <c r="BN321" s="72">
        <f>$B91</f>
        <v>0</v>
      </c>
      <c r="BO321" s="72">
        <f>$B92</f>
        <v>0</v>
      </c>
      <c r="BP321" s="72">
        <f>$B93</f>
        <v>0</v>
      </c>
      <c r="BQ321" s="143">
        <f>$B94</f>
        <v>0</v>
      </c>
      <c r="BR321" s="143">
        <f>$B95</f>
        <v>0</v>
      </c>
      <c r="BS321" s="143">
        <f>$B96</f>
        <v>0</v>
      </c>
      <c r="BT321" s="143">
        <f>$B97</f>
        <v>0</v>
      </c>
      <c r="BU321" s="72">
        <f>$B98</f>
        <v>0</v>
      </c>
      <c r="BV321" s="72">
        <f>$B99</f>
        <v>0</v>
      </c>
      <c r="BW321" s="72">
        <f>$B100</f>
        <v>0</v>
      </c>
      <c r="BX321" s="72">
        <f>$B101</f>
        <v>0</v>
      </c>
      <c r="BY321" s="72">
        <f>$B102</f>
        <v>0</v>
      </c>
      <c r="BZ321" s="72">
        <f>$B103</f>
        <v>0</v>
      </c>
      <c r="CA321" s="72">
        <f>SUM($C321:$BZ321)</f>
        <v>22153992.330856051</v>
      </c>
    </row>
    <row r="322" spans="1:79">
      <c r="A322" s="72"/>
      <c r="B322" s="72"/>
      <c r="C322" s="135" t="s">
        <v>246</v>
      </c>
      <c r="D322" s="135" t="s">
        <v>246</v>
      </c>
      <c r="E322" s="135" t="s">
        <v>246</v>
      </c>
      <c r="F322" s="135" t="s">
        <v>246</v>
      </c>
      <c r="G322" s="135" t="s">
        <v>246</v>
      </c>
      <c r="H322" s="135" t="s">
        <v>246</v>
      </c>
      <c r="I322" s="135" t="s">
        <v>246</v>
      </c>
      <c r="J322" s="135" t="s">
        <v>246</v>
      </c>
      <c r="K322" s="135" t="s">
        <v>246</v>
      </c>
      <c r="L322" s="135" t="s">
        <v>246</v>
      </c>
      <c r="M322" s="135" t="s">
        <v>246</v>
      </c>
      <c r="N322" s="135" t="s">
        <v>246</v>
      </c>
      <c r="O322" s="135" t="s">
        <v>246</v>
      </c>
      <c r="P322" s="135" t="s">
        <v>246</v>
      </c>
      <c r="Q322" s="135" t="s">
        <v>246</v>
      </c>
      <c r="R322" s="135" t="s">
        <v>246</v>
      </c>
      <c r="S322" s="135" t="s">
        <v>246</v>
      </c>
      <c r="T322" s="135" t="s">
        <v>246</v>
      </c>
      <c r="U322" s="135" t="s">
        <v>246</v>
      </c>
      <c r="V322" s="135" t="s">
        <v>246</v>
      </c>
      <c r="W322" s="135" t="s">
        <v>246</v>
      </c>
      <c r="X322" s="135" t="s">
        <v>246</v>
      </c>
      <c r="Y322" s="135" t="s">
        <v>246</v>
      </c>
      <c r="Z322" s="135" t="s">
        <v>246</v>
      </c>
      <c r="AA322" s="135" t="s">
        <v>246</v>
      </c>
      <c r="AB322" s="135" t="s">
        <v>246</v>
      </c>
      <c r="AC322" s="135" t="s">
        <v>246</v>
      </c>
      <c r="AD322" s="135" t="s">
        <v>246</v>
      </c>
      <c r="AE322" s="135" t="s">
        <v>246</v>
      </c>
      <c r="AF322" s="135" t="s">
        <v>246</v>
      </c>
      <c r="AG322" s="135" t="s">
        <v>246</v>
      </c>
      <c r="AH322" s="135" t="s">
        <v>246</v>
      </c>
      <c r="AI322" s="135" t="s">
        <v>246</v>
      </c>
      <c r="AJ322" s="135" t="s">
        <v>246</v>
      </c>
      <c r="AK322" s="135" t="s">
        <v>246</v>
      </c>
      <c r="AL322" s="135" t="s">
        <v>246</v>
      </c>
      <c r="AM322" s="135" t="s">
        <v>246</v>
      </c>
      <c r="AN322" s="135" t="s">
        <v>246</v>
      </c>
      <c r="AO322" s="135" t="s">
        <v>246</v>
      </c>
      <c r="AP322" s="135" t="s">
        <v>246</v>
      </c>
      <c r="AQ322" s="135" t="s">
        <v>246</v>
      </c>
      <c r="AR322" s="135" t="s">
        <v>246</v>
      </c>
      <c r="AS322" s="135" t="s">
        <v>246</v>
      </c>
      <c r="AT322" s="135" t="s">
        <v>246</v>
      </c>
      <c r="AU322" s="135" t="s">
        <v>246</v>
      </c>
      <c r="AV322" s="135" t="s">
        <v>246</v>
      </c>
      <c r="AW322" s="135" t="s">
        <v>246</v>
      </c>
      <c r="AX322" s="135" t="s">
        <v>246</v>
      </c>
      <c r="AY322" s="135" t="s">
        <v>246</v>
      </c>
      <c r="AZ322" s="135" t="s">
        <v>246</v>
      </c>
      <c r="BA322" s="135" t="s">
        <v>246</v>
      </c>
      <c r="BB322" s="135" t="s">
        <v>246</v>
      </c>
      <c r="BC322" s="135" t="s">
        <v>246</v>
      </c>
      <c r="BD322" s="135" t="s">
        <v>246</v>
      </c>
      <c r="BE322" s="135" t="s">
        <v>246</v>
      </c>
      <c r="BF322" s="135" t="s">
        <v>246</v>
      </c>
      <c r="BG322" s="135" t="s">
        <v>246</v>
      </c>
      <c r="BH322" s="135" t="s">
        <v>246</v>
      </c>
      <c r="BI322" s="135" t="s">
        <v>246</v>
      </c>
      <c r="BJ322" s="135" t="s">
        <v>246</v>
      </c>
      <c r="BK322" s="135" t="s">
        <v>246</v>
      </c>
      <c r="BL322" s="135" t="s">
        <v>246</v>
      </c>
      <c r="BM322" s="135" t="s">
        <v>246</v>
      </c>
      <c r="BN322" s="135" t="s">
        <v>246</v>
      </c>
      <c r="BO322" s="135" t="s">
        <v>246</v>
      </c>
      <c r="BP322" s="135" t="s">
        <v>246</v>
      </c>
      <c r="BQ322" s="135" t="s">
        <v>246</v>
      </c>
      <c r="BR322" s="135" t="s">
        <v>246</v>
      </c>
      <c r="BS322" s="135" t="s">
        <v>246</v>
      </c>
      <c r="BT322" s="135" t="s">
        <v>246</v>
      </c>
      <c r="BU322" s="135" t="s">
        <v>246</v>
      </c>
      <c r="BV322" s="135" t="s">
        <v>246</v>
      </c>
      <c r="BW322" s="135" t="s">
        <v>246</v>
      </c>
      <c r="BX322" s="135" t="s">
        <v>246</v>
      </c>
      <c r="BY322" s="135" t="s">
        <v>246</v>
      </c>
      <c r="BZ322" s="135" t="s">
        <v>246</v>
      </c>
      <c r="CA322" s="135" t="s">
        <v>246</v>
      </c>
    </row>
    <row r="323" spans="1:79">
      <c r="A323" s="148">
        <f>IF($B323=1,1/$D$9,IF($B323=$D$9+1,0,IF($B323&gt;$D$9,0,1/$D$9)))</f>
        <v>0.1</v>
      </c>
      <c r="B323" s="72">
        <f>+B322+1</f>
        <v>1</v>
      </c>
      <c r="C323" s="144">
        <f>C$321*$A323</f>
        <v>2215399.2330856053</v>
      </c>
      <c r="E323" s="80"/>
      <c r="F323" s="80"/>
      <c r="G323" s="80"/>
      <c r="H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  <c r="AN323" s="80"/>
      <c r="AO323" s="80"/>
      <c r="AP323" s="80"/>
      <c r="AQ323" s="80"/>
      <c r="AS323" s="72"/>
      <c r="AT323" s="78"/>
      <c r="AU323" s="72"/>
      <c r="AV323" s="72"/>
      <c r="AW323" s="72"/>
      <c r="AX323" s="72"/>
      <c r="AY323" s="72"/>
      <c r="AZ323" s="72"/>
      <c r="BA323" s="72"/>
      <c r="BB323" s="72"/>
      <c r="BC323" s="79"/>
      <c r="BD323" s="79"/>
      <c r="BE323" s="72"/>
      <c r="BF323" s="72"/>
      <c r="BG323" s="72"/>
      <c r="BH323" s="72"/>
      <c r="BI323" s="72"/>
      <c r="BJ323" s="72"/>
      <c r="BK323" s="72"/>
      <c r="BL323" s="72"/>
      <c r="BM323" s="72"/>
      <c r="BN323" s="72"/>
      <c r="BO323" s="72"/>
      <c r="BP323" s="72"/>
      <c r="BQ323" s="72"/>
      <c r="BR323" s="72"/>
      <c r="BS323" s="72"/>
      <c r="BT323" s="72"/>
      <c r="CA323" s="72">
        <f t="shared" ref="CA323:CA386" si="252">SUM($C323:$BZ323)</f>
        <v>2215399.2330856053</v>
      </c>
    </row>
    <row r="324" spans="1:79">
      <c r="A324" s="148">
        <f t="shared" ref="A324:A387" si="253">IF($B324=1,1/$D$9,IF($B324=$D$9+1,0,IF($B324&gt;$D$9,0,1/$D$9)))</f>
        <v>0.1</v>
      </c>
      <c r="B324" s="72">
        <f t="shared" ref="B324:B387" si="254">+B323+1</f>
        <v>2</v>
      </c>
      <c r="C324" s="144">
        <f t="shared" ref="C324:C387" si="255">C$321*$A324</f>
        <v>2215399.2330856053</v>
      </c>
      <c r="D324" s="76">
        <f>D$321*$A323</f>
        <v>0</v>
      </c>
      <c r="E324" s="80"/>
      <c r="F324" s="80"/>
      <c r="G324" s="80"/>
      <c r="H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  <c r="AN324" s="80"/>
      <c r="AO324" s="80"/>
      <c r="AP324" s="80"/>
      <c r="AQ324" s="80"/>
      <c r="AS324" s="72"/>
      <c r="AT324" s="78"/>
      <c r="AU324" s="72"/>
      <c r="AV324" s="72"/>
      <c r="AW324" s="72"/>
      <c r="AX324" s="72"/>
      <c r="AY324" s="72"/>
      <c r="AZ324" s="72"/>
      <c r="BA324" s="72"/>
      <c r="BB324" s="72"/>
      <c r="BC324" s="79"/>
      <c r="BD324" s="79"/>
      <c r="BE324" s="72"/>
      <c r="BF324" s="72"/>
      <c r="BG324" s="72"/>
      <c r="BH324" s="72"/>
      <c r="BI324" s="72"/>
      <c r="BJ324" s="72"/>
      <c r="BK324" s="72"/>
      <c r="BL324" s="72"/>
      <c r="BM324" s="72"/>
      <c r="BN324" s="72"/>
      <c r="BO324" s="72"/>
      <c r="BP324" s="72"/>
      <c r="BQ324" s="72"/>
      <c r="BR324" s="72"/>
      <c r="BS324" s="72"/>
      <c r="BT324" s="72"/>
      <c r="CA324" s="72">
        <f t="shared" si="252"/>
        <v>2215399.2330856053</v>
      </c>
    </row>
    <row r="325" spans="1:79">
      <c r="A325" s="148">
        <f t="shared" si="253"/>
        <v>0.1</v>
      </c>
      <c r="B325" s="72">
        <f t="shared" si="254"/>
        <v>3</v>
      </c>
      <c r="C325" s="144">
        <f t="shared" si="255"/>
        <v>2215399.2330856053</v>
      </c>
      <c r="D325" s="76">
        <f t="shared" ref="D325:D388" si="256">D$321*$A324</f>
        <v>0</v>
      </c>
      <c r="E325" s="80">
        <f>E$321*$A323</f>
        <v>0</v>
      </c>
      <c r="F325" s="80"/>
      <c r="G325" s="80"/>
      <c r="H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  <c r="AN325" s="80"/>
      <c r="AO325" s="80"/>
      <c r="AP325" s="80"/>
      <c r="AQ325" s="80"/>
      <c r="AS325" s="72"/>
      <c r="AT325" s="78"/>
      <c r="AU325" s="72"/>
      <c r="AV325" s="72"/>
      <c r="AW325" s="72"/>
      <c r="AX325" s="72"/>
      <c r="AY325" s="72"/>
      <c r="AZ325" s="72"/>
      <c r="BA325" s="72"/>
      <c r="BB325" s="72"/>
      <c r="BC325" s="79"/>
      <c r="BD325" s="79"/>
      <c r="BE325" s="72"/>
      <c r="BF325" s="72"/>
      <c r="BG325" s="72"/>
      <c r="BH325" s="72"/>
      <c r="BI325" s="72"/>
      <c r="BJ325" s="72"/>
      <c r="BK325" s="72"/>
      <c r="BL325" s="72"/>
      <c r="BM325" s="72"/>
      <c r="BN325" s="72"/>
      <c r="BO325" s="72"/>
      <c r="BP325" s="72"/>
      <c r="BQ325" s="72"/>
      <c r="BR325" s="72"/>
      <c r="BS325" s="72"/>
      <c r="BT325" s="72"/>
      <c r="CA325" s="72">
        <f t="shared" si="252"/>
        <v>2215399.2330856053</v>
      </c>
    </row>
    <row r="326" spans="1:79">
      <c r="A326" s="148">
        <f t="shared" si="253"/>
        <v>0.1</v>
      </c>
      <c r="B326" s="72">
        <f t="shared" si="254"/>
        <v>4</v>
      </c>
      <c r="C326" s="144">
        <f t="shared" si="255"/>
        <v>2215399.2330856053</v>
      </c>
      <c r="D326" s="76">
        <f t="shared" si="256"/>
        <v>0</v>
      </c>
      <c r="E326" s="80">
        <f t="shared" ref="E326:E389" si="257">E$321*$A324</f>
        <v>0</v>
      </c>
      <c r="F326" s="80">
        <f>F$321*$A323</f>
        <v>0</v>
      </c>
      <c r="G326" s="80"/>
      <c r="H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  <c r="AN326" s="80"/>
      <c r="AO326" s="80"/>
      <c r="AP326" s="80"/>
      <c r="AQ326" s="80"/>
      <c r="AS326" s="72"/>
      <c r="AT326" s="78"/>
      <c r="AU326" s="72"/>
      <c r="AV326" s="72"/>
      <c r="AW326" s="72"/>
      <c r="AX326" s="72"/>
      <c r="AY326" s="72"/>
      <c r="AZ326" s="72"/>
      <c r="BA326" s="72"/>
      <c r="BB326" s="72"/>
      <c r="BC326" s="79"/>
      <c r="BD326" s="79"/>
      <c r="BE326" s="72"/>
      <c r="BF326" s="72"/>
      <c r="BG326" s="72"/>
      <c r="BH326" s="72"/>
      <c r="BI326" s="72"/>
      <c r="BJ326" s="72"/>
      <c r="BK326" s="72"/>
      <c r="BL326" s="72"/>
      <c r="BM326" s="72"/>
      <c r="BN326" s="72"/>
      <c r="BO326" s="72"/>
      <c r="BP326" s="72"/>
      <c r="BQ326" s="72"/>
      <c r="BR326" s="72"/>
      <c r="BS326" s="72"/>
      <c r="BT326" s="72"/>
      <c r="CA326" s="72">
        <f t="shared" si="252"/>
        <v>2215399.2330856053</v>
      </c>
    </row>
    <row r="327" spans="1:79">
      <c r="A327" s="148">
        <f t="shared" si="253"/>
        <v>0.1</v>
      </c>
      <c r="B327" s="72">
        <f t="shared" si="254"/>
        <v>5</v>
      </c>
      <c r="C327" s="144">
        <f t="shared" si="255"/>
        <v>2215399.2330856053</v>
      </c>
      <c r="D327" s="76">
        <f t="shared" si="256"/>
        <v>0</v>
      </c>
      <c r="E327" s="80">
        <f t="shared" si="257"/>
        <v>0</v>
      </c>
      <c r="F327" s="80">
        <f t="shared" ref="F327:F390" si="258">F$321*$A324</f>
        <v>0</v>
      </c>
      <c r="G327" s="80">
        <f>G$321*$A323</f>
        <v>0</v>
      </c>
      <c r="H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  <c r="AN327" s="80"/>
      <c r="AO327" s="80"/>
      <c r="AP327" s="80"/>
      <c r="AQ327" s="80"/>
      <c r="AS327" s="72"/>
      <c r="AT327" s="78"/>
      <c r="AU327" s="72"/>
      <c r="AV327" s="72"/>
      <c r="AW327" s="72"/>
      <c r="AX327" s="72"/>
      <c r="AY327" s="72"/>
      <c r="AZ327" s="72"/>
      <c r="BA327" s="72"/>
      <c r="BB327" s="72"/>
      <c r="BC327" s="79"/>
      <c r="BD327" s="79"/>
      <c r="BE327" s="72"/>
      <c r="BF327" s="72"/>
      <c r="BG327" s="72"/>
      <c r="BH327" s="72"/>
      <c r="BI327" s="72"/>
      <c r="BJ327" s="72"/>
      <c r="BK327" s="72"/>
      <c r="BL327" s="72"/>
      <c r="BM327" s="72"/>
      <c r="BN327" s="72"/>
      <c r="BO327" s="72"/>
      <c r="BP327" s="72"/>
      <c r="BQ327" s="72"/>
      <c r="BR327" s="72"/>
      <c r="BS327" s="72"/>
      <c r="BT327" s="72"/>
      <c r="CA327" s="72">
        <f t="shared" si="252"/>
        <v>2215399.2330856053</v>
      </c>
    </row>
    <row r="328" spans="1:79">
      <c r="A328" s="148">
        <f t="shared" si="253"/>
        <v>0.1</v>
      </c>
      <c r="B328" s="72">
        <f t="shared" si="254"/>
        <v>6</v>
      </c>
      <c r="C328" s="144">
        <f t="shared" si="255"/>
        <v>2215399.2330856053</v>
      </c>
      <c r="D328" s="76">
        <f t="shared" si="256"/>
        <v>0</v>
      </c>
      <c r="E328" s="80">
        <f t="shared" si="257"/>
        <v>0</v>
      </c>
      <c r="F328" s="80">
        <f t="shared" si="258"/>
        <v>0</v>
      </c>
      <c r="G328" s="80">
        <f t="shared" ref="G328:G391" si="259">G$321*$A324</f>
        <v>0</v>
      </c>
      <c r="H328" s="80">
        <f>H$321*$A323</f>
        <v>0</v>
      </c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  <c r="AN328" s="80"/>
      <c r="AO328" s="80"/>
      <c r="AP328" s="80"/>
      <c r="AQ328" s="80"/>
      <c r="AS328" s="72"/>
      <c r="AT328" s="78"/>
      <c r="AU328" s="72"/>
      <c r="AV328" s="72"/>
      <c r="AW328" s="72"/>
      <c r="AX328" s="72"/>
      <c r="AY328" s="72"/>
      <c r="AZ328" s="72"/>
      <c r="BA328" s="72"/>
      <c r="BB328" s="72"/>
      <c r="BC328" s="79"/>
      <c r="BD328" s="79"/>
      <c r="BE328" s="72"/>
      <c r="BF328" s="72"/>
      <c r="BG328" s="72"/>
      <c r="BH328" s="72"/>
      <c r="BI328" s="72"/>
      <c r="BJ328" s="72"/>
      <c r="BK328" s="72"/>
      <c r="BL328" s="72"/>
      <c r="BM328" s="72"/>
      <c r="BN328" s="72"/>
      <c r="BO328" s="72"/>
      <c r="BP328" s="72"/>
      <c r="BQ328" s="72"/>
      <c r="BR328" s="72"/>
      <c r="BS328" s="72"/>
      <c r="BT328" s="72"/>
      <c r="CA328" s="72">
        <f t="shared" si="252"/>
        <v>2215399.2330856053</v>
      </c>
    </row>
    <row r="329" spans="1:79">
      <c r="A329" s="148">
        <f t="shared" si="253"/>
        <v>0.1</v>
      </c>
      <c r="B329" s="72">
        <f t="shared" si="254"/>
        <v>7</v>
      </c>
      <c r="C329" s="144">
        <f t="shared" si="255"/>
        <v>2215399.2330856053</v>
      </c>
      <c r="D329" s="76">
        <f t="shared" si="256"/>
        <v>0</v>
      </c>
      <c r="E329" s="80">
        <f t="shared" si="257"/>
        <v>0</v>
      </c>
      <c r="F329" s="80">
        <f t="shared" si="258"/>
        <v>0</v>
      </c>
      <c r="G329" s="80">
        <f t="shared" si="259"/>
        <v>0</v>
      </c>
      <c r="H329" s="80">
        <f t="shared" ref="H329:H392" si="260">H$321*$A324</f>
        <v>0</v>
      </c>
      <c r="I329" s="76">
        <f>I$321*$A323</f>
        <v>0</v>
      </c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  <c r="AN329" s="80"/>
      <c r="AO329" s="80"/>
      <c r="AP329" s="80"/>
      <c r="AQ329" s="80"/>
      <c r="AS329" s="72"/>
      <c r="AT329" s="78"/>
      <c r="AU329" s="72"/>
      <c r="AV329" s="72"/>
      <c r="AW329" s="72"/>
      <c r="AX329" s="72"/>
      <c r="AY329" s="72"/>
      <c r="AZ329" s="72"/>
      <c r="BA329" s="72"/>
      <c r="BB329" s="72"/>
      <c r="BC329" s="79"/>
      <c r="BD329" s="79"/>
      <c r="BE329" s="72"/>
      <c r="BF329" s="72"/>
      <c r="BG329" s="72"/>
      <c r="BH329" s="72"/>
      <c r="BI329" s="72"/>
      <c r="BJ329" s="72"/>
      <c r="BK329" s="72"/>
      <c r="BL329" s="72"/>
      <c r="BM329" s="72"/>
      <c r="BN329" s="72"/>
      <c r="BO329" s="72"/>
      <c r="BP329" s="72"/>
      <c r="BQ329" s="72"/>
      <c r="BR329" s="72"/>
      <c r="BS329" s="72"/>
      <c r="BT329" s="72"/>
      <c r="CA329" s="72">
        <f t="shared" si="252"/>
        <v>2215399.2330856053</v>
      </c>
    </row>
    <row r="330" spans="1:79">
      <c r="A330" s="148">
        <f t="shared" si="253"/>
        <v>0.1</v>
      </c>
      <c r="B330" s="72">
        <f t="shared" si="254"/>
        <v>8</v>
      </c>
      <c r="C330" s="144">
        <f t="shared" si="255"/>
        <v>2215399.2330856053</v>
      </c>
      <c r="D330" s="76">
        <f t="shared" si="256"/>
        <v>0</v>
      </c>
      <c r="E330" s="80">
        <f t="shared" si="257"/>
        <v>0</v>
      </c>
      <c r="F330" s="80">
        <f t="shared" si="258"/>
        <v>0</v>
      </c>
      <c r="G330" s="80">
        <f t="shared" si="259"/>
        <v>0</v>
      </c>
      <c r="H330" s="80">
        <f t="shared" si="260"/>
        <v>0</v>
      </c>
      <c r="I330" s="76">
        <f t="shared" ref="I330:I393" si="261">I$321*$A324</f>
        <v>0</v>
      </c>
      <c r="J330" s="80">
        <f>J$321*$A323</f>
        <v>0</v>
      </c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  <c r="AN330" s="80"/>
      <c r="AO330" s="80"/>
      <c r="AP330" s="80"/>
      <c r="AQ330" s="80"/>
      <c r="AS330" s="72"/>
      <c r="AT330" s="78"/>
      <c r="AU330" s="72"/>
      <c r="AV330" s="72"/>
      <c r="AW330" s="72"/>
      <c r="AX330" s="72"/>
      <c r="AY330" s="72"/>
      <c r="AZ330" s="72"/>
      <c r="BA330" s="72"/>
      <c r="BB330" s="72"/>
      <c r="BC330" s="79"/>
      <c r="BD330" s="79"/>
      <c r="BE330" s="72"/>
      <c r="BF330" s="72"/>
      <c r="BG330" s="72"/>
      <c r="BH330" s="72"/>
      <c r="BI330" s="72"/>
      <c r="BJ330" s="72"/>
      <c r="BK330" s="72"/>
      <c r="BL330" s="72"/>
      <c r="BM330" s="72"/>
      <c r="BN330" s="72"/>
      <c r="BO330" s="72"/>
      <c r="BP330" s="72"/>
      <c r="BQ330" s="72"/>
      <c r="BR330" s="72"/>
      <c r="BS330" s="72"/>
      <c r="BT330" s="72"/>
      <c r="CA330" s="72">
        <f t="shared" si="252"/>
        <v>2215399.2330856053</v>
      </c>
    </row>
    <row r="331" spans="1:79">
      <c r="A331" s="148">
        <f t="shared" si="253"/>
        <v>0.1</v>
      </c>
      <c r="B331" s="72">
        <f t="shared" si="254"/>
        <v>9</v>
      </c>
      <c r="C331" s="144">
        <f t="shared" si="255"/>
        <v>2215399.2330856053</v>
      </c>
      <c r="D331" s="76">
        <f t="shared" si="256"/>
        <v>0</v>
      </c>
      <c r="E331" s="80">
        <f t="shared" si="257"/>
        <v>0</v>
      </c>
      <c r="F331" s="80">
        <f t="shared" si="258"/>
        <v>0</v>
      </c>
      <c r="G331" s="80">
        <f t="shared" si="259"/>
        <v>0</v>
      </c>
      <c r="H331" s="80">
        <f t="shared" si="260"/>
        <v>0</v>
      </c>
      <c r="I331" s="76">
        <f t="shared" si="261"/>
        <v>0</v>
      </c>
      <c r="J331" s="80">
        <f t="shared" ref="J331:J394" si="262">J$321*$A324</f>
        <v>0</v>
      </c>
      <c r="K331" s="80">
        <f>K$321*$A323</f>
        <v>0</v>
      </c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  <c r="AN331" s="80"/>
      <c r="AO331" s="80"/>
      <c r="AP331" s="80"/>
      <c r="AQ331" s="80"/>
      <c r="AS331" s="72"/>
      <c r="AT331" s="78"/>
      <c r="AU331" s="72"/>
      <c r="AV331" s="72"/>
      <c r="AW331" s="72"/>
      <c r="AX331" s="72"/>
      <c r="AY331" s="72"/>
      <c r="AZ331" s="72"/>
      <c r="BA331" s="72"/>
      <c r="BB331" s="72"/>
      <c r="BC331" s="79"/>
      <c r="BD331" s="79"/>
      <c r="BE331" s="72"/>
      <c r="BF331" s="72"/>
      <c r="BG331" s="72"/>
      <c r="BH331" s="72"/>
      <c r="BI331" s="72"/>
      <c r="BJ331" s="72"/>
      <c r="BK331" s="72"/>
      <c r="BL331" s="72"/>
      <c r="BM331" s="72"/>
      <c r="BN331" s="72"/>
      <c r="BO331" s="72"/>
      <c r="BP331" s="72"/>
      <c r="BQ331" s="72"/>
      <c r="BR331" s="72"/>
      <c r="BS331" s="72"/>
      <c r="BT331" s="72"/>
      <c r="CA331" s="72">
        <f t="shared" si="252"/>
        <v>2215399.2330856053</v>
      </c>
    </row>
    <row r="332" spans="1:79">
      <c r="A332" s="148">
        <f t="shared" si="253"/>
        <v>0.1</v>
      </c>
      <c r="B332" s="72">
        <f t="shared" si="254"/>
        <v>10</v>
      </c>
      <c r="C332" s="144">
        <f t="shared" si="255"/>
        <v>2215399.2330856053</v>
      </c>
      <c r="D332" s="76">
        <f t="shared" si="256"/>
        <v>0</v>
      </c>
      <c r="E332" s="80">
        <f t="shared" si="257"/>
        <v>0</v>
      </c>
      <c r="F332" s="80">
        <f t="shared" si="258"/>
        <v>0</v>
      </c>
      <c r="G332" s="80">
        <f t="shared" si="259"/>
        <v>0</v>
      </c>
      <c r="H332" s="80">
        <f t="shared" si="260"/>
        <v>0</v>
      </c>
      <c r="I332" s="76">
        <f t="shared" si="261"/>
        <v>0</v>
      </c>
      <c r="J332" s="80">
        <f t="shared" si="262"/>
        <v>0</v>
      </c>
      <c r="K332" s="80">
        <f t="shared" ref="K332:K395" si="263">K$321*$A324</f>
        <v>0</v>
      </c>
      <c r="L332" s="80">
        <f>L$321*$A323</f>
        <v>0</v>
      </c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  <c r="AN332" s="80"/>
      <c r="AO332" s="80"/>
      <c r="AP332" s="80"/>
      <c r="AQ332" s="80"/>
      <c r="AS332" s="72"/>
      <c r="AT332" s="78"/>
      <c r="AU332" s="72"/>
      <c r="AV332" s="72"/>
      <c r="AW332" s="72"/>
      <c r="AX332" s="72"/>
      <c r="AY332" s="72"/>
      <c r="AZ332" s="72"/>
      <c r="BA332" s="72"/>
      <c r="BB332" s="72"/>
      <c r="BC332" s="79"/>
      <c r="BD332" s="79"/>
      <c r="BE332" s="72"/>
      <c r="BF332" s="72"/>
      <c r="BG332" s="72"/>
      <c r="BH332" s="72"/>
      <c r="BI332" s="72"/>
      <c r="BJ332" s="72"/>
      <c r="BK332" s="72"/>
      <c r="BL332" s="72"/>
      <c r="BM332" s="72"/>
      <c r="BN332" s="72"/>
      <c r="BO332" s="72"/>
      <c r="BP332" s="72"/>
      <c r="BQ332" s="72"/>
      <c r="BR332" s="72"/>
      <c r="BS332" s="72"/>
      <c r="BT332" s="72"/>
      <c r="CA332" s="72">
        <f t="shared" si="252"/>
        <v>2215399.2330856053</v>
      </c>
    </row>
    <row r="333" spans="1:79">
      <c r="A333" s="148">
        <f t="shared" si="253"/>
        <v>0</v>
      </c>
      <c r="B333" s="72">
        <f t="shared" si="254"/>
        <v>11</v>
      </c>
      <c r="C333" s="144">
        <f t="shared" si="255"/>
        <v>0</v>
      </c>
      <c r="D333" s="76">
        <f t="shared" si="256"/>
        <v>0</v>
      </c>
      <c r="E333" s="80">
        <f t="shared" si="257"/>
        <v>0</v>
      </c>
      <c r="F333" s="80">
        <f t="shared" si="258"/>
        <v>0</v>
      </c>
      <c r="G333" s="80">
        <f t="shared" si="259"/>
        <v>0</v>
      </c>
      <c r="H333" s="80">
        <f t="shared" si="260"/>
        <v>0</v>
      </c>
      <c r="I333" s="76">
        <f t="shared" si="261"/>
        <v>0</v>
      </c>
      <c r="J333" s="80">
        <f t="shared" si="262"/>
        <v>0</v>
      </c>
      <c r="K333" s="80">
        <f t="shared" si="263"/>
        <v>0</v>
      </c>
      <c r="L333" s="80">
        <f t="shared" ref="L333:L396" si="264">L$321*$A324</f>
        <v>0</v>
      </c>
      <c r="M333" s="80">
        <f>M$321*$A323</f>
        <v>0</v>
      </c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  <c r="AN333" s="80"/>
      <c r="AO333" s="80"/>
      <c r="AP333" s="80"/>
      <c r="AQ333" s="80"/>
      <c r="AS333" s="72"/>
      <c r="AT333" s="78"/>
      <c r="AU333" s="72"/>
      <c r="AV333" s="72"/>
      <c r="AW333" s="72"/>
      <c r="AX333" s="72"/>
      <c r="AY333" s="72"/>
      <c r="AZ333" s="72"/>
      <c r="BA333" s="72"/>
      <c r="BB333" s="72"/>
      <c r="BC333" s="79"/>
      <c r="BD333" s="79"/>
      <c r="BE333" s="72"/>
      <c r="BF333" s="72"/>
      <c r="BG333" s="72"/>
      <c r="BH333" s="72"/>
      <c r="BI333" s="72"/>
      <c r="BJ333" s="72"/>
      <c r="BK333" s="72"/>
      <c r="BL333" s="72"/>
      <c r="BM333" s="72"/>
      <c r="BN333" s="72"/>
      <c r="BO333" s="72"/>
      <c r="BP333" s="72"/>
      <c r="BQ333" s="72"/>
      <c r="BR333" s="72"/>
      <c r="BS333" s="72"/>
      <c r="BT333" s="72"/>
      <c r="CA333" s="72">
        <f t="shared" si="252"/>
        <v>0</v>
      </c>
    </row>
    <row r="334" spans="1:79">
      <c r="A334" s="148">
        <f t="shared" si="253"/>
        <v>0</v>
      </c>
      <c r="B334" s="72">
        <f t="shared" si="254"/>
        <v>12</v>
      </c>
      <c r="C334" s="144">
        <f t="shared" si="255"/>
        <v>0</v>
      </c>
      <c r="D334" s="76">
        <f t="shared" si="256"/>
        <v>0</v>
      </c>
      <c r="E334" s="80">
        <f t="shared" si="257"/>
        <v>0</v>
      </c>
      <c r="F334" s="80">
        <f t="shared" si="258"/>
        <v>0</v>
      </c>
      <c r="G334" s="80">
        <f t="shared" si="259"/>
        <v>0</v>
      </c>
      <c r="H334" s="80">
        <f t="shared" si="260"/>
        <v>0</v>
      </c>
      <c r="I334" s="76">
        <f t="shared" si="261"/>
        <v>0</v>
      </c>
      <c r="J334" s="80">
        <f t="shared" si="262"/>
        <v>0</v>
      </c>
      <c r="K334" s="80">
        <f t="shared" si="263"/>
        <v>0</v>
      </c>
      <c r="L334" s="80">
        <f t="shared" si="264"/>
        <v>0</v>
      </c>
      <c r="M334" s="80">
        <f t="shared" ref="M334:M397" si="265">M$321*$A324</f>
        <v>0</v>
      </c>
      <c r="N334" s="80">
        <f>N$321*$A323</f>
        <v>0</v>
      </c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  <c r="AN334" s="80"/>
      <c r="AO334" s="80"/>
      <c r="AP334" s="80"/>
      <c r="AQ334" s="80"/>
      <c r="AS334" s="72"/>
      <c r="AT334" s="78"/>
      <c r="AU334" s="72"/>
      <c r="AV334" s="72"/>
      <c r="AW334" s="72"/>
      <c r="AX334" s="72"/>
      <c r="AY334" s="72"/>
      <c r="AZ334" s="72"/>
      <c r="BA334" s="72"/>
      <c r="BB334" s="72"/>
      <c r="BC334" s="79"/>
      <c r="BD334" s="79"/>
      <c r="BE334" s="72"/>
      <c r="BF334" s="72"/>
      <c r="BG334" s="72"/>
      <c r="BH334" s="72"/>
      <c r="BI334" s="72"/>
      <c r="BJ334" s="72"/>
      <c r="BK334" s="72"/>
      <c r="BL334" s="72"/>
      <c r="BM334" s="72"/>
      <c r="BN334" s="72"/>
      <c r="BO334" s="72"/>
      <c r="BP334" s="72"/>
      <c r="BQ334" s="72"/>
      <c r="BR334" s="72"/>
      <c r="BS334" s="72"/>
      <c r="BT334" s="72"/>
      <c r="CA334" s="72">
        <f t="shared" si="252"/>
        <v>0</v>
      </c>
    </row>
    <row r="335" spans="1:79">
      <c r="A335" s="148">
        <f t="shared" si="253"/>
        <v>0</v>
      </c>
      <c r="B335" s="72">
        <f t="shared" si="254"/>
        <v>13</v>
      </c>
      <c r="C335" s="144">
        <f t="shared" si="255"/>
        <v>0</v>
      </c>
      <c r="D335" s="76">
        <f t="shared" si="256"/>
        <v>0</v>
      </c>
      <c r="E335" s="80">
        <f t="shared" si="257"/>
        <v>0</v>
      </c>
      <c r="F335" s="80">
        <f t="shared" si="258"/>
        <v>0</v>
      </c>
      <c r="G335" s="80">
        <f t="shared" si="259"/>
        <v>0</v>
      </c>
      <c r="H335" s="80">
        <f t="shared" si="260"/>
        <v>0</v>
      </c>
      <c r="I335" s="76">
        <f t="shared" si="261"/>
        <v>0</v>
      </c>
      <c r="J335" s="80">
        <f t="shared" si="262"/>
        <v>0</v>
      </c>
      <c r="K335" s="80">
        <f t="shared" si="263"/>
        <v>0</v>
      </c>
      <c r="L335" s="80">
        <f t="shared" si="264"/>
        <v>0</v>
      </c>
      <c r="M335" s="80">
        <f t="shared" si="265"/>
        <v>0</v>
      </c>
      <c r="N335" s="80">
        <f t="shared" ref="N335:N398" si="266">N$321*$A324</f>
        <v>0</v>
      </c>
      <c r="O335" s="80">
        <f>O$321*$A323</f>
        <v>0</v>
      </c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  <c r="AN335" s="80"/>
      <c r="AO335" s="80"/>
      <c r="AP335" s="80"/>
      <c r="AQ335" s="80"/>
      <c r="AS335" s="72"/>
      <c r="AT335" s="78"/>
      <c r="AU335" s="72"/>
      <c r="AV335" s="72"/>
      <c r="AW335" s="72"/>
      <c r="AX335" s="72"/>
      <c r="AY335" s="72"/>
      <c r="AZ335" s="72"/>
      <c r="BA335" s="72"/>
      <c r="BB335" s="72"/>
      <c r="BC335" s="79"/>
      <c r="BD335" s="79"/>
      <c r="BE335" s="72"/>
      <c r="BF335" s="72"/>
      <c r="BG335" s="72"/>
      <c r="BH335" s="72"/>
      <c r="BI335" s="72"/>
      <c r="BJ335" s="72"/>
      <c r="BK335" s="72"/>
      <c r="BL335" s="72"/>
      <c r="BM335" s="72"/>
      <c r="BN335" s="72"/>
      <c r="BO335" s="72"/>
      <c r="BP335" s="72"/>
      <c r="BQ335" s="72"/>
      <c r="BR335" s="72"/>
      <c r="BS335" s="72"/>
      <c r="BT335" s="72"/>
      <c r="CA335" s="72">
        <f t="shared" si="252"/>
        <v>0</v>
      </c>
    </row>
    <row r="336" spans="1:79">
      <c r="A336" s="148">
        <f t="shared" si="253"/>
        <v>0</v>
      </c>
      <c r="B336" s="72">
        <f t="shared" si="254"/>
        <v>14</v>
      </c>
      <c r="C336" s="144">
        <f t="shared" si="255"/>
        <v>0</v>
      </c>
      <c r="D336" s="76">
        <f t="shared" si="256"/>
        <v>0</v>
      </c>
      <c r="E336" s="80">
        <f t="shared" si="257"/>
        <v>0</v>
      </c>
      <c r="F336" s="80">
        <f t="shared" si="258"/>
        <v>0</v>
      </c>
      <c r="G336" s="80">
        <f t="shared" si="259"/>
        <v>0</v>
      </c>
      <c r="H336" s="80">
        <f t="shared" si="260"/>
        <v>0</v>
      </c>
      <c r="I336" s="76">
        <f t="shared" si="261"/>
        <v>0</v>
      </c>
      <c r="J336" s="80">
        <f t="shared" si="262"/>
        <v>0</v>
      </c>
      <c r="K336" s="80">
        <f t="shared" si="263"/>
        <v>0</v>
      </c>
      <c r="L336" s="80">
        <f t="shared" si="264"/>
        <v>0</v>
      </c>
      <c r="M336" s="80">
        <f t="shared" si="265"/>
        <v>0</v>
      </c>
      <c r="N336" s="80">
        <f t="shared" si="266"/>
        <v>0</v>
      </c>
      <c r="O336" s="80">
        <f t="shared" ref="O336:O398" si="267">O$321*$A324</f>
        <v>0</v>
      </c>
      <c r="P336" s="80">
        <f>P$321*$A323</f>
        <v>0</v>
      </c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  <c r="AN336" s="80"/>
      <c r="AO336" s="80"/>
      <c r="AP336" s="80"/>
      <c r="AQ336" s="80"/>
      <c r="AS336" s="72"/>
      <c r="AT336" s="78"/>
      <c r="AU336" s="72"/>
      <c r="AV336" s="72"/>
      <c r="AW336" s="72"/>
      <c r="AX336" s="72"/>
      <c r="AY336" s="72"/>
      <c r="AZ336" s="72"/>
      <c r="BA336" s="72"/>
      <c r="BB336" s="72"/>
      <c r="BC336" s="79"/>
      <c r="BD336" s="79"/>
      <c r="BE336" s="72"/>
      <c r="BF336" s="72"/>
      <c r="BG336" s="72"/>
      <c r="BH336" s="72"/>
      <c r="BI336" s="72"/>
      <c r="BJ336" s="72"/>
      <c r="BK336" s="72"/>
      <c r="BL336" s="72"/>
      <c r="BM336" s="72"/>
      <c r="BN336" s="72"/>
      <c r="BO336" s="72"/>
      <c r="BP336" s="72"/>
      <c r="BQ336" s="72"/>
      <c r="BR336" s="72"/>
      <c r="BS336" s="72"/>
      <c r="BT336" s="72"/>
      <c r="CA336" s="72">
        <f t="shared" si="252"/>
        <v>0</v>
      </c>
    </row>
    <row r="337" spans="1:79">
      <c r="A337" s="148">
        <f t="shared" si="253"/>
        <v>0</v>
      </c>
      <c r="B337" s="72">
        <f t="shared" si="254"/>
        <v>15</v>
      </c>
      <c r="C337" s="144">
        <f t="shared" si="255"/>
        <v>0</v>
      </c>
      <c r="D337" s="76">
        <f t="shared" si="256"/>
        <v>0</v>
      </c>
      <c r="E337" s="80">
        <f t="shared" si="257"/>
        <v>0</v>
      </c>
      <c r="F337" s="80">
        <f t="shared" si="258"/>
        <v>0</v>
      </c>
      <c r="G337" s="80">
        <f t="shared" si="259"/>
        <v>0</v>
      </c>
      <c r="H337" s="80">
        <f t="shared" si="260"/>
        <v>0</v>
      </c>
      <c r="I337" s="76">
        <f t="shared" si="261"/>
        <v>0</v>
      </c>
      <c r="J337" s="80">
        <f t="shared" si="262"/>
        <v>0</v>
      </c>
      <c r="K337" s="80">
        <f t="shared" si="263"/>
        <v>0</v>
      </c>
      <c r="L337" s="80">
        <f t="shared" si="264"/>
        <v>0</v>
      </c>
      <c r="M337" s="80">
        <f t="shared" si="265"/>
        <v>0</v>
      </c>
      <c r="N337" s="80">
        <f t="shared" si="266"/>
        <v>0</v>
      </c>
      <c r="O337" s="80">
        <f t="shared" si="267"/>
        <v>0</v>
      </c>
      <c r="P337" s="80">
        <f t="shared" ref="P337:P398" si="268">P$321*$A324</f>
        <v>0</v>
      </c>
      <c r="Q337" s="80">
        <f>Q$321*$A323</f>
        <v>0</v>
      </c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  <c r="AN337" s="80"/>
      <c r="AO337" s="80"/>
      <c r="AP337" s="80"/>
      <c r="AQ337" s="80"/>
      <c r="AS337" s="72"/>
      <c r="AT337" s="78"/>
      <c r="AU337" s="72"/>
      <c r="AV337" s="72"/>
      <c r="AW337" s="72"/>
      <c r="AX337" s="72"/>
      <c r="AY337" s="72"/>
      <c r="AZ337" s="72"/>
      <c r="BA337" s="72"/>
      <c r="BB337" s="72"/>
      <c r="BC337" s="79"/>
      <c r="BD337" s="79"/>
      <c r="BE337" s="72"/>
      <c r="BF337" s="72"/>
      <c r="BG337" s="72"/>
      <c r="BH337" s="72"/>
      <c r="BI337" s="72"/>
      <c r="BJ337" s="72"/>
      <c r="BK337" s="72"/>
      <c r="BL337" s="72"/>
      <c r="BM337" s="72"/>
      <c r="BN337" s="72"/>
      <c r="BO337" s="72"/>
      <c r="BP337" s="72"/>
      <c r="BQ337" s="72"/>
      <c r="BR337" s="72"/>
      <c r="BS337" s="72"/>
      <c r="BT337" s="72"/>
      <c r="CA337" s="72">
        <f t="shared" si="252"/>
        <v>0</v>
      </c>
    </row>
    <row r="338" spans="1:79">
      <c r="A338" s="148">
        <f t="shared" si="253"/>
        <v>0</v>
      </c>
      <c r="B338" s="72">
        <f t="shared" si="254"/>
        <v>16</v>
      </c>
      <c r="C338" s="144">
        <f t="shared" si="255"/>
        <v>0</v>
      </c>
      <c r="D338" s="76">
        <f t="shared" si="256"/>
        <v>0</v>
      </c>
      <c r="E338" s="80">
        <f t="shared" si="257"/>
        <v>0</v>
      </c>
      <c r="F338" s="80">
        <f t="shared" si="258"/>
        <v>0</v>
      </c>
      <c r="G338" s="80">
        <f t="shared" si="259"/>
        <v>0</v>
      </c>
      <c r="H338" s="80">
        <f t="shared" si="260"/>
        <v>0</v>
      </c>
      <c r="I338" s="76">
        <f t="shared" si="261"/>
        <v>0</v>
      </c>
      <c r="J338" s="80">
        <f t="shared" si="262"/>
        <v>0</v>
      </c>
      <c r="K338" s="80">
        <f t="shared" si="263"/>
        <v>0</v>
      </c>
      <c r="L338" s="80">
        <f t="shared" si="264"/>
        <v>0</v>
      </c>
      <c r="M338" s="80">
        <f t="shared" si="265"/>
        <v>0</v>
      </c>
      <c r="N338" s="80">
        <f t="shared" si="266"/>
        <v>0</v>
      </c>
      <c r="O338" s="80">
        <f t="shared" si="267"/>
        <v>0</v>
      </c>
      <c r="P338" s="80">
        <f t="shared" si="268"/>
        <v>0</v>
      </c>
      <c r="Q338" s="80">
        <f t="shared" ref="Q338:Q398" si="269">Q$321*$A324</f>
        <v>0</v>
      </c>
      <c r="R338" s="80">
        <f>R$321*$A323</f>
        <v>0</v>
      </c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  <c r="AN338" s="80"/>
      <c r="AO338" s="80"/>
      <c r="AP338" s="80"/>
      <c r="AQ338" s="80"/>
      <c r="AS338" s="72"/>
      <c r="AT338" s="78"/>
      <c r="AU338" s="72"/>
      <c r="AV338" s="72"/>
      <c r="AW338" s="72"/>
      <c r="AX338" s="72"/>
      <c r="AY338" s="72"/>
      <c r="AZ338" s="72"/>
      <c r="BA338" s="72"/>
      <c r="BB338" s="72"/>
      <c r="BC338" s="79"/>
      <c r="BD338" s="79"/>
      <c r="BE338" s="72"/>
      <c r="BF338" s="72"/>
      <c r="BG338" s="72"/>
      <c r="BH338" s="72"/>
      <c r="BI338" s="72"/>
      <c r="BJ338" s="72"/>
      <c r="BK338" s="72"/>
      <c r="BL338" s="72"/>
      <c r="BM338" s="72"/>
      <c r="BN338" s="72"/>
      <c r="BO338" s="72"/>
      <c r="BP338" s="72"/>
      <c r="BQ338" s="72"/>
      <c r="BR338" s="72"/>
      <c r="BS338" s="72"/>
      <c r="BT338" s="72"/>
      <c r="CA338" s="72">
        <f t="shared" si="252"/>
        <v>0</v>
      </c>
    </row>
    <row r="339" spans="1:79">
      <c r="A339" s="148">
        <f t="shared" si="253"/>
        <v>0</v>
      </c>
      <c r="B339" s="72">
        <f t="shared" si="254"/>
        <v>17</v>
      </c>
      <c r="C339" s="144">
        <f t="shared" si="255"/>
        <v>0</v>
      </c>
      <c r="D339" s="76">
        <f t="shared" si="256"/>
        <v>0</v>
      </c>
      <c r="E339" s="80">
        <f t="shared" si="257"/>
        <v>0</v>
      </c>
      <c r="F339" s="80">
        <f t="shared" si="258"/>
        <v>0</v>
      </c>
      <c r="G339" s="80">
        <f t="shared" si="259"/>
        <v>0</v>
      </c>
      <c r="H339" s="80">
        <f t="shared" si="260"/>
        <v>0</v>
      </c>
      <c r="I339" s="76">
        <f t="shared" si="261"/>
        <v>0</v>
      </c>
      <c r="J339" s="80">
        <f t="shared" si="262"/>
        <v>0</v>
      </c>
      <c r="K339" s="80">
        <f t="shared" si="263"/>
        <v>0</v>
      </c>
      <c r="L339" s="80">
        <f t="shared" si="264"/>
        <v>0</v>
      </c>
      <c r="M339" s="80">
        <f t="shared" si="265"/>
        <v>0</v>
      </c>
      <c r="N339" s="80">
        <f t="shared" si="266"/>
        <v>0</v>
      </c>
      <c r="O339" s="80">
        <f t="shared" si="267"/>
        <v>0</v>
      </c>
      <c r="P339" s="80">
        <f t="shared" si="268"/>
        <v>0</v>
      </c>
      <c r="Q339" s="80">
        <f t="shared" si="269"/>
        <v>0</v>
      </c>
      <c r="R339" s="80">
        <f t="shared" ref="R339:R398" si="270">R$321*$A324</f>
        <v>0</v>
      </c>
      <c r="S339" s="80">
        <f>S$321*$A323</f>
        <v>0</v>
      </c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  <c r="AN339" s="80"/>
      <c r="AO339" s="80"/>
      <c r="AP339" s="80"/>
      <c r="AQ339" s="80"/>
      <c r="AS339" s="72"/>
      <c r="AT339" s="78"/>
      <c r="AU339" s="72"/>
      <c r="AV339" s="72"/>
      <c r="AW339" s="72"/>
      <c r="AX339" s="72"/>
      <c r="AY339" s="72"/>
      <c r="AZ339" s="72"/>
      <c r="BA339" s="72"/>
      <c r="BB339" s="72"/>
      <c r="BC339" s="79"/>
      <c r="BD339" s="79"/>
      <c r="BE339" s="72"/>
      <c r="BF339" s="72"/>
      <c r="BG339" s="72"/>
      <c r="BH339" s="72"/>
      <c r="BI339" s="72"/>
      <c r="BJ339" s="72"/>
      <c r="BK339" s="72"/>
      <c r="BL339" s="72"/>
      <c r="BM339" s="72"/>
      <c r="BN339" s="72"/>
      <c r="BO339" s="72"/>
      <c r="BP339" s="72"/>
      <c r="BQ339" s="72"/>
      <c r="BR339" s="72"/>
      <c r="BS339" s="72"/>
      <c r="BT339" s="72"/>
      <c r="CA339" s="72">
        <f t="shared" si="252"/>
        <v>0</v>
      </c>
    </row>
    <row r="340" spans="1:79">
      <c r="A340" s="148">
        <f t="shared" si="253"/>
        <v>0</v>
      </c>
      <c r="B340" s="72">
        <f t="shared" si="254"/>
        <v>18</v>
      </c>
      <c r="C340" s="144">
        <f t="shared" si="255"/>
        <v>0</v>
      </c>
      <c r="D340" s="76">
        <f t="shared" si="256"/>
        <v>0</v>
      </c>
      <c r="E340" s="80">
        <f t="shared" si="257"/>
        <v>0</v>
      </c>
      <c r="F340" s="80">
        <f t="shared" si="258"/>
        <v>0</v>
      </c>
      <c r="G340" s="80">
        <f t="shared" si="259"/>
        <v>0</v>
      </c>
      <c r="H340" s="80">
        <f t="shared" si="260"/>
        <v>0</v>
      </c>
      <c r="I340" s="76">
        <f t="shared" si="261"/>
        <v>0</v>
      </c>
      <c r="J340" s="80">
        <f t="shared" si="262"/>
        <v>0</v>
      </c>
      <c r="K340" s="80">
        <f t="shared" si="263"/>
        <v>0</v>
      </c>
      <c r="L340" s="80">
        <f t="shared" si="264"/>
        <v>0</v>
      </c>
      <c r="M340" s="80">
        <f t="shared" si="265"/>
        <v>0</v>
      </c>
      <c r="N340" s="80">
        <f t="shared" si="266"/>
        <v>0</v>
      </c>
      <c r="O340" s="80">
        <f t="shared" si="267"/>
        <v>0</v>
      </c>
      <c r="P340" s="80">
        <f t="shared" si="268"/>
        <v>0</v>
      </c>
      <c r="Q340" s="80">
        <f t="shared" si="269"/>
        <v>0</v>
      </c>
      <c r="R340" s="80">
        <f t="shared" si="270"/>
        <v>0</v>
      </c>
      <c r="S340" s="80">
        <f t="shared" ref="S340:S398" si="271">S$321*$A324</f>
        <v>0</v>
      </c>
      <c r="T340" s="80">
        <f>T$321*$A323</f>
        <v>0</v>
      </c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  <c r="AN340" s="80"/>
      <c r="AO340" s="80"/>
      <c r="AP340" s="80"/>
      <c r="AQ340" s="80"/>
      <c r="AS340" s="72"/>
      <c r="AT340" s="78"/>
      <c r="AU340" s="72"/>
      <c r="AV340" s="72"/>
      <c r="AW340" s="72"/>
      <c r="AX340" s="72"/>
      <c r="AY340" s="72"/>
      <c r="AZ340" s="72"/>
      <c r="BA340" s="72"/>
      <c r="BB340" s="72"/>
      <c r="BC340" s="79"/>
      <c r="BD340" s="79"/>
      <c r="BE340" s="72"/>
      <c r="BF340" s="72"/>
      <c r="BG340" s="72"/>
      <c r="BH340" s="72"/>
      <c r="BI340" s="72"/>
      <c r="BJ340" s="72"/>
      <c r="BK340" s="72"/>
      <c r="BL340" s="72"/>
      <c r="BM340" s="72"/>
      <c r="BN340" s="72"/>
      <c r="BO340" s="72"/>
      <c r="BP340" s="72"/>
      <c r="BQ340" s="72"/>
      <c r="BR340" s="72"/>
      <c r="BS340" s="72"/>
      <c r="BT340" s="72"/>
      <c r="CA340" s="72">
        <f t="shared" si="252"/>
        <v>0</v>
      </c>
    </row>
    <row r="341" spans="1:79">
      <c r="A341" s="148">
        <f t="shared" si="253"/>
        <v>0</v>
      </c>
      <c r="B341" s="72">
        <f t="shared" si="254"/>
        <v>19</v>
      </c>
      <c r="C341" s="144">
        <f t="shared" si="255"/>
        <v>0</v>
      </c>
      <c r="D341" s="76">
        <f t="shared" si="256"/>
        <v>0</v>
      </c>
      <c r="E341" s="80">
        <f t="shared" si="257"/>
        <v>0</v>
      </c>
      <c r="F341" s="80">
        <f t="shared" si="258"/>
        <v>0</v>
      </c>
      <c r="G341" s="80">
        <f t="shared" si="259"/>
        <v>0</v>
      </c>
      <c r="H341" s="80">
        <f t="shared" si="260"/>
        <v>0</v>
      </c>
      <c r="I341" s="76">
        <f t="shared" si="261"/>
        <v>0</v>
      </c>
      <c r="J341" s="80">
        <f t="shared" si="262"/>
        <v>0</v>
      </c>
      <c r="K341" s="80">
        <f t="shared" si="263"/>
        <v>0</v>
      </c>
      <c r="L341" s="80">
        <f t="shared" si="264"/>
        <v>0</v>
      </c>
      <c r="M341" s="80">
        <f t="shared" si="265"/>
        <v>0</v>
      </c>
      <c r="N341" s="80">
        <f t="shared" si="266"/>
        <v>0</v>
      </c>
      <c r="O341" s="80">
        <f t="shared" si="267"/>
        <v>0</v>
      </c>
      <c r="P341" s="80">
        <f t="shared" si="268"/>
        <v>0</v>
      </c>
      <c r="Q341" s="80">
        <f t="shared" si="269"/>
        <v>0</v>
      </c>
      <c r="R341" s="80">
        <f t="shared" si="270"/>
        <v>0</v>
      </c>
      <c r="S341" s="80">
        <f t="shared" si="271"/>
        <v>0</v>
      </c>
      <c r="T341" s="80">
        <f t="shared" ref="T341:T398" si="272">T$321*$A324</f>
        <v>0</v>
      </c>
      <c r="U341" s="80">
        <f>U$321*$A323</f>
        <v>0</v>
      </c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  <c r="AN341" s="80"/>
      <c r="AO341" s="80"/>
      <c r="AP341" s="80"/>
      <c r="AQ341" s="80"/>
      <c r="AS341" s="72"/>
      <c r="AT341" s="78"/>
      <c r="AU341" s="72"/>
      <c r="AV341" s="72"/>
      <c r="AW341" s="72"/>
      <c r="AX341" s="72"/>
      <c r="AY341" s="72"/>
      <c r="AZ341" s="72"/>
      <c r="BA341" s="72"/>
      <c r="BB341" s="72"/>
      <c r="BC341" s="79"/>
      <c r="BD341" s="79"/>
      <c r="BE341" s="72"/>
      <c r="BF341" s="72"/>
      <c r="BG341" s="72"/>
      <c r="BH341" s="72"/>
      <c r="BI341" s="72"/>
      <c r="BJ341" s="72"/>
      <c r="BK341" s="72"/>
      <c r="BL341" s="72"/>
      <c r="BM341" s="72"/>
      <c r="BN341" s="72"/>
      <c r="BO341" s="72"/>
      <c r="BP341" s="72"/>
      <c r="BQ341" s="72"/>
      <c r="BR341" s="72"/>
      <c r="BS341" s="72"/>
      <c r="BT341" s="72"/>
      <c r="CA341" s="72">
        <f t="shared" si="252"/>
        <v>0</v>
      </c>
    </row>
    <row r="342" spans="1:79">
      <c r="A342" s="148">
        <f t="shared" si="253"/>
        <v>0</v>
      </c>
      <c r="B342" s="72">
        <f t="shared" si="254"/>
        <v>20</v>
      </c>
      <c r="C342" s="144">
        <f t="shared" si="255"/>
        <v>0</v>
      </c>
      <c r="D342" s="76">
        <f t="shared" si="256"/>
        <v>0</v>
      </c>
      <c r="E342" s="80">
        <f t="shared" si="257"/>
        <v>0</v>
      </c>
      <c r="F342" s="80">
        <f t="shared" si="258"/>
        <v>0</v>
      </c>
      <c r="G342" s="80">
        <f t="shared" si="259"/>
        <v>0</v>
      </c>
      <c r="H342" s="80">
        <f t="shared" si="260"/>
        <v>0</v>
      </c>
      <c r="I342" s="76">
        <f t="shared" si="261"/>
        <v>0</v>
      </c>
      <c r="J342" s="80">
        <f t="shared" si="262"/>
        <v>0</v>
      </c>
      <c r="K342" s="80">
        <f t="shared" si="263"/>
        <v>0</v>
      </c>
      <c r="L342" s="80">
        <f t="shared" si="264"/>
        <v>0</v>
      </c>
      <c r="M342" s="80">
        <f t="shared" si="265"/>
        <v>0</v>
      </c>
      <c r="N342" s="80">
        <f t="shared" si="266"/>
        <v>0</v>
      </c>
      <c r="O342" s="80">
        <f t="shared" si="267"/>
        <v>0</v>
      </c>
      <c r="P342" s="80">
        <f t="shared" si="268"/>
        <v>0</v>
      </c>
      <c r="Q342" s="80">
        <f t="shared" si="269"/>
        <v>0</v>
      </c>
      <c r="R342" s="80">
        <f t="shared" si="270"/>
        <v>0</v>
      </c>
      <c r="S342" s="80">
        <f t="shared" si="271"/>
        <v>0</v>
      </c>
      <c r="T342" s="80">
        <f t="shared" si="272"/>
        <v>0</v>
      </c>
      <c r="U342" s="80">
        <f t="shared" ref="U342:U398" si="273">U$321*$A324</f>
        <v>0</v>
      </c>
      <c r="V342" s="80">
        <f>V$321*$A323</f>
        <v>0</v>
      </c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  <c r="AN342" s="80"/>
      <c r="AO342" s="80"/>
      <c r="AP342" s="80"/>
      <c r="AQ342" s="80"/>
      <c r="AS342" s="72"/>
      <c r="AT342" s="78"/>
      <c r="AU342" s="72"/>
      <c r="AV342" s="72"/>
      <c r="AW342" s="72"/>
      <c r="AX342" s="72"/>
      <c r="AY342" s="72"/>
      <c r="AZ342" s="72"/>
      <c r="BA342" s="72"/>
      <c r="BB342" s="72"/>
      <c r="BC342" s="79"/>
      <c r="BD342" s="79"/>
      <c r="BE342" s="72"/>
      <c r="BF342" s="72"/>
      <c r="BG342" s="72"/>
      <c r="BH342" s="72"/>
      <c r="BI342" s="72"/>
      <c r="BJ342" s="72"/>
      <c r="BK342" s="72"/>
      <c r="BL342" s="72"/>
      <c r="BM342" s="72"/>
      <c r="BN342" s="72"/>
      <c r="BO342" s="72"/>
      <c r="BP342" s="72"/>
      <c r="BQ342" s="72"/>
      <c r="BR342" s="72"/>
      <c r="BS342" s="72"/>
      <c r="BT342" s="72"/>
      <c r="CA342" s="72">
        <f t="shared" si="252"/>
        <v>0</v>
      </c>
    </row>
    <row r="343" spans="1:79">
      <c r="A343" s="148">
        <f t="shared" si="253"/>
        <v>0</v>
      </c>
      <c r="B343" s="72">
        <f t="shared" si="254"/>
        <v>21</v>
      </c>
      <c r="C343" s="144">
        <f t="shared" si="255"/>
        <v>0</v>
      </c>
      <c r="D343" s="76">
        <f t="shared" si="256"/>
        <v>0</v>
      </c>
      <c r="E343" s="80">
        <f t="shared" si="257"/>
        <v>0</v>
      </c>
      <c r="F343" s="80">
        <f t="shared" si="258"/>
        <v>0</v>
      </c>
      <c r="G343" s="80">
        <f t="shared" si="259"/>
        <v>0</v>
      </c>
      <c r="H343" s="80">
        <f t="shared" si="260"/>
        <v>0</v>
      </c>
      <c r="I343" s="76">
        <f t="shared" si="261"/>
        <v>0</v>
      </c>
      <c r="J343" s="80">
        <f t="shared" si="262"/>
        <v>0</v>
      </c>
      <c r="K343" s="80">
        <f t="shared" si="263"/>
        <v>0</v>
      </c>
      <c r="L343" s="80">
        <f t="shared" si="264"/>
        <v>0</v>
      </c>
      <c r="M343" s="80">
        <f t="shared" si="265"/>
        <v>0</v>
      </c>
      <c r="N343" s="80">
        <f t="shared" si="266"/>
        <v>0</v>
      </c>
      <c r="O343" s="80">
        <f t="shared" si="267"/>
        <v>0</v>
      </c>
      <c r="P343" s="80">
        <f t="shared" si="268"/>
        <v>0</v>
      </c>
      <c r="Q343" s="80">
        <f t="shared" si="269"/>
        <v>0</v>
      </c>
      <c r="R343" s="80">
        <f t="shared" si="270"/>
        <v>0</v>
      </c>
      <c r="S343" s="80">
        <f t="shared" si="271"/>
        <v>0</v>
      </c>
      <c r="T343" s="80">
        <f t="shared" si="272"/>
        <v>0</v>
      </c>
      <c r="U343" s="80">
        <f t="shared" si="273"/>
        <v>0</v>
      </c>
      <c r="V343" s="80">
        <f t="shared" ref="V343:V398" si="274">V$321*$A324</f>
        <v>0</v>
      </c>
      <c r="W343" s="80">
        <f>W$321*$A323</f>
        <v>0</v>
      </c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  <c r="AN343" s="80"/>
      <c r="AO343" s="80"/>
      <c r="AP343" s="80"/>
      <c r="AQ343" s="80"/>
      <c r="AS343" s="72"/>
      <c r="AT343" s="78"/>
      <c r="AU343" s="72"/>
      <c r="AV343" s="72"/>
      <c r="AW343" s="72"/>
      <c r="AX343" s="72"/>
      <c r="AY343" s="72"/>
      <c r="AZ343" s="72"/>
      <c r="BA343" s="72"/>
      <c r="BB343" s="72"/>
      <c r="BC343" s="79"/>
      <c r="BD343" s="79"/>
      <c r="BE343" s="72"/>
      <c r="BF343" s="72"/>
      <c r="BG343" s="72"/>
      <c r="BH343" s="72"/>
      <c r="BI343" s="72"/>
      <c r="BJ343" s="72"/>
      <c r="BK343" s="72"/>
      <c r="BL343" s="72"/>
      <c r="BM343" s="72"/>
      <c r="BN343" s="72"/>
      <c r="BO343" s="72"/>
      <c r="BP343" s="72"/>
      <c r="BQ343" s="72"/>
      <c r="BR343" s="72"/>
      <c r="BS343" s="72"/>
      <c r="BT343" s="72"/>
      <c r="CA343" s="72">
        <f t="shared" si="252"/>
        <v>0</v>
      </c>
    </row>
    <row r="344" spans="1:79">
      <c r="A344" s="148">
        <f t="shared" si="253"/>
        <v>0</v>
      </c>
      <c r="B344" s="72">
        <f t="shared" si="254"/>
        <v>22</v>
      </c>
      <c r="C344" s="144">
        <f t="shared" si="255"/>
        <v>0</v>
      </c>
      <c r="D344" s="76">
        <f t="shared" si="256"/>
        <v>0</v>
      </c>
      <c r="E344" s="80">
        <f t="shared" si="257"/>
        <v>0</v>
      </c>
      <c r="F344" s="80">
        <f t="shared" si="258"/>
        <v>0</v>
      </c>
      <c r="G344" s="80">
        <f t="shared" si="259"/>
        <v>0</v>
      </c>
      <c r="H344" s="80">
        <f t="shared" si="260"/>
        <v>0</v>
      </c>
      <c r="I344" s="76">
        <f t="shared" si="261"/>
        <v>0</v>
      </c>
      <c r="J344" s="80">
        <f t="shared" si="262"/>
        <v>0</v>
      </c>
      <c r="K344" s="80">
        <f t="shared" si="263"/>
        <v>0</v>
      </c>
      <c r="L344" s="80">
        <f t="shared" si="264"/>
        <v>0</v>
      </c>
      <c r="M344" s="80">
        <f t="shared" si="265"/>
        <v>0</v>
      </c>
      <c r="N344" s="80">
        <f t="shared" si="266"/>
        <v>0</v>
      </c>
      <c r="O344" s="80">
        <f t="shared" si="267"/>
        <v>0</v>
      </c>
      <c r="P344" s="80">
        <f t="shared" si="268"/>
        <v>0</v>
      </c>
      <c r="Q344" s="80">
        <f t="shared" si="269"/>
        <v>0</v>
      </c>
      <c r="R344" s="80">
        <f t="shared" si="270"/>
        <v>0</v>
      </c>
      <c r="S344" s="80">
        <f t="shared" si="271"/>
        <v>0</v>
      </c>
      <c r="T344" s="80">
        <f t="shared" si="272"/>
        <v>0</v>
      </c>
      <c r="U344" s="80">
        <f t="shared" si="273"/>
        <v>0</v>
      </c>
      <c r="V344" s="80">
        <f t="shared" si="274"/>
        <v>0</v>
      </c>
      <c r="W344" s="80">
        <f t="shared" ref="W344:W398" si="275">W$321*$A324</f>
        <v>0</v>
      </c>
      <c r="X344" s="80">
        <f>X$321*$A323</f>
        <v>0</v>
      </c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  <c r="AN344" s="80"/>
      <c r="AO344" s="80"/>
      <c r="AP344" s="80"/>
      <c r="AQ344" s="80"/>
      <c r="AS344" s="72"/>
      <c r="AT344" s="78"/>
      <c r="AU344" s="72"/>
      <c r="AV344" s="72"/>
      <c r="AW344" s="72"/>
      <c r="AX344" s="72"/>
      <c r="AY344" s="72"/>
      <c r="AZ344" s="72"/>
      <c r="BA344" s="72"/>
      <c r="BB344" s="72"/>
      <c r="BC344" s="79"/>
      <c r="BD344" s="79"/>
      <c r="BE344" s="72"/>
      <c r="BF344" s="72"/>
      <c r="BG344" s="72"/>
      <c r="BH344" s="72"/>
      <c r="BI344" s="72"/>
      <c r="BJ344" s="72"/>
      <c r="BK344" s="72"/>
      <c r="BL344" s="72"/>
      <c r="BM344" s="72"/>
      <c r="BN344" s="72"/>
      <c r="BO344" s="72"/>
      <c r="BP344" s="72"/>
      <c r="BQ344" s="72"/>
      <c r="BR344" s="72"/>
      <c r="BS344" s="72"/>
      <c r="BT344" s="72"/>
      <c r="CA344" s="72">
        <f t="shared" si="252"/>
        <v>0</v>
      </c>
    </row>
    <row r="345" spans="1:79">
      <c r="A345" s="148">
        <f t="shared" si="253"/>
        <v>0</v>
      </c>
      <c r="B345" s="72">
        <f t="shared" si="254"/>
        <v>23</v>
      </c>
      <c r="C345" s="144">
        <f t="shared" si="255"/>
        <v>0</v>
      </c>
      <c r="D345" s="76">
        <f t="shared" si="256"/>
        <v>0</v>
      </c>
      <c r="E345" s="80">
        <f t="shared" si="257"/>
        <v>0</v>
      </c>
      <c r="F345" s="80">
        <f t="shared" si="258"/>
        <v>0</v>
      </c>
      <c r="G345" s="80">
        <f t="shared" si="259"/>
        <v>0</v>
      </c>
      <c r="H345" s="80">
        <f t="shared" si="260"/>
        <v>0</v>
      </c>
      <c r="I345" s="76">
        <f t="shared" si="261"/>
        <v>0</v>
      </c>
      <c r="J345" s="80">
        <f t="shared" si="262"/>
        <v>0</v>
      </c>
      <c r="K345" s="80">
        <f t="shared" si="263"/>
        <v>0</v>
      </c>
      <c r="L345" s="80">
        <f t="shared" si="264"/>
        <v>0</v>
      </c>
      <c r="M345" s="80">
        <f t="shared" si="265"/>
        <v>0</v>
      </c>
      <c r="N345" s="80">
        <f t="shared" si="266"/>
        <v>0</v>
      </c>
      <c r="O345" s="80">
        <f t="shared" si="267"/>
        <v>0</v>
      </c>
      <c r="P345" s="80">
        <f t="shared" si="268"/>
        <v>0</v>
      </c>
      <c r="Q345" s="80">
        <f t="shared" si="269"/>
        <v>0</v>
      </c>
      <c r="R345" s="80">
        <f t="shared" si="270"/>
        <v>0</v>
      </c>
      <c r="S345" s="80">
        <f t="shared" si="271"/>
        <v>0</v>
      </c>
      <c r="T345" s="80">
        <f t="shared" si="272"/>
        <v>0</v>
      </c>
      <c r="U345" s="80">
        <f t="shared" si="273"/>
        <v>0</v>
      </c>
      <c r="V345" s="80">
        <f t="shared" si="274"/>
        <v>0</v>
      </c>
      <c r="W345" s="80">
        <f t="shared" si="275"/>
        <v>0</v>
      </c>
      <c r="X345" s="80">
        <f t="shared" ref="X345:X398" si="276">X$321*$A324</f>
        <v>0</v>
      </c>
      <c r="Y345" s="80">
        <f>Y$321*$A323</f>
        <v>0</v>
      </c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  <c r="AN345" s="80"/>
      <c r="AO345" s="80"/>
      <c r="AP345" s="80"/>
      <c r="AQ345" s="80"/>
      <c r="AS345" s="72"/>
      <c r="AT345" s="78"/>
      <c r="AU345" s="72"/>
      <c r="AV345" s="72"/>
      <c r="AW345" s="72"/>
      <c r="AX345" s="72"/>
      <c r="AY345" s="72"/>
      <c r="AZ345" s="72"/>
      <c r="BA345" s="72"/>
      <c r="BB345" s="72"/>
      <c r="BC345" s="79"/>
      <c r="BD345" s="79"/>
      <c r="BE345" s="72"/>
      <c r="BF345" s="72"/>
      <c r="BG345" s="72"/>
      <c r="BH345" s="72"/>
      <c r="BI345" s="72"/>
      <c r="BJ345" s="72"/>
      <c r="BK345" s="72"/>
      <c r="BL345" s="72"/>
      <c r="BM345" s="72"/>
      <c r="BN345" s="72"/>
      <c r="BO345" s="72"/>
      <c r="BP345" s="72"/>
      <c r="BQ345" s="72"/>
      <c r="BR345" s="72"/>
      <c r="BS345" s="72"/>
      <c r="BT345" s="72"/>
      <c r="CA345" s="72">
        <f t="shared" si="252"/>
        <v>0</v>
      </c>
    </row>
    <row r="346" spans="1:79">
      <c r="A346" s="148">
        <f t="shared" si="253"/>
        <v>0</v>
      </c>
      <c r="B346" s="72">
        <f t="shared" si="254"/>
        <v>24</v>
      </c>
      <c r="C346" s="144">
        <f t="shared" si="255"/>
        <v>0</v>
      </c>
      <c r="D346" s="76">
        <f t="shared" si="256"/>
        <v>0</v>
      </c>
      <c r="E346" s="80">
        <f t="shared" si="257"/>
        <v>0</v>
      </c>
      <c r="F346" s="80">
        <f t="shared" si="258"/>
        <v>0</v>
      </c>
      <c r="G346" s="80">
        <f t="shared" si="259"/>
        <v>0</v>
      </c>
      <c r="H346" s="80">
        <f t="shared" si="260"/>
        <v>0</v>
      </c>
      <c r="I346" s="76">
        <f t="shared" si="261"/>
        <v>0</v>
      </c>
      <c r="J346" s="80">
        <f t="shared" si="262"/>
        <v>0</v>
      </c>
      <c r="K346" s="80">
        <f t="shared" si="263"/>
        <v>0</v>
      </c>
      <c r="L346" s="80">
        <f t="shared" si="264"/>
        <v>0</v>
      </c>
      <c r="M346" s="80">
        <f t="shared" si="265"/>
        <v>0</v>
      </c>
      <c r="N346" s="80">
        <f t="shared" si="266"/>
        <v>0</v>
      </c>
      <c r="O346" s="80">
        <f t="shared" si="267"/>
        <v>0</v>
      </c>
      <c r="P346" s="80">
        <f t="shared" si="268"/>
        <v>0</v>
      </c>
      <c r="Q346" s="80">
        <f t="shared" si="269"/>
        <v>0</v>
      </c>
      <c r="R346" s="80">
        <f t="shared" si="270"/>
        <v>0</v>
      </c>
      <c r="S346" s="80">
        <f t="shared" si="271"/>
        <v>0</v>
      </c>
      <c r="T346" s="80">
        <f t="shared" si="272"/>
        <v>0</v>
      </c>
      <c r="U346" s="80">
        <f t="shared" si="273"/>
        <v>0</v>
      </c>
      <c r="V346" s="80">
        <f t="shared" si="274"/>
        <v>0</v>
      </c>
      <c r="W346" s="80">
        <f t="shared" si="275"/>
        <v>0</v>
      </c>
      <c r="X346" s="80">
        <f t="shared" si="276"/>
        <v>0</v>
      </c>
      <c r="Y346" s="80">
        <f t="shared" ref="Y346:Y398" si="277">Y$321*$A324</f>
        <v>0</v>
      </c>
      <c r="Z346" s="80">
        <f>Z$321*$A323</f>
        <v>0</v>
      </c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  <c r="AK346" s="80"/>
      <c r="AL346" s="80"/>
      <c r="AM346" s="80"/>
      <c r="AN346" s="80"/>
      <c r="AO346" s="80"/>
      <c r="AP346" s="80"/>
      <c r="AQ346" s="80"/>
      <c r="AS346" s="72"/>
      <c r="AT346" s="78"/>
      <c r="AU346" s="72"/>
      <c r="AV346" s="72"/>
      <c r="AW346" s="72"/>
      <c r="AX346" s="72"/>
      <c r="AY346" s="72"/>
      <c r="AZ346" s="72"/>
      <c r="BA346" s="72"/>
      <c r="BB346" s="72"/>
      <c r="BC346" s="79"/>
      <c r="BD346" s="79"/>
      <c r="BE346" s="72"/>
      <c r="BF346" s="72"/>
      <c r="BG346" s="72"/>
      <c r="BH346" s="72"/>
      <c r="BI346" s="72"/>
      <c r="BJ346" s="72"/>
      <c r="BK346" s="72"/>
      <c r="BL346" s="72"/>
      <c r="BM346" s="72"/>
      <c r="BN346" s="72"/>
      <c r="BO346" s="72"/>
      <c r="BP346" s="72"/>
      <c r="BQ346" s="72"/>
      <c r="BR346" s="72"/>
      <c r="BS346" s="72"/>
      <c r="BT346" s="72"/>
      <c r="CA346" s="72">
        <f t="shared" si="252"/>
        <v>0</v>
      </c>
    </row>
    <row r="347" spans="1:79">
      <c r="A347" s="148">
        <f t="shared" si="253"/>
        <v>0</v>
      </c>
      <c r="B347" s="72">
        <f t="shared" si="254"/>
        <v>25</v>
      </c>
      <c r="C347" s="144">
        <f t="shared" si="255"/>
        <v>0</v>
      </c>
      <c r="D347" s="76">
        <f t="shared" si="256"/>
        <v>0</v>
      </c>
      <c r="E347" s="80">
        <f t="shared" si="257"/>
        <v>0</v>
      </c>
      <c r="F347" s="80">
        <f t="shared" si="258"/>
        <v>0</v>
      </c>
      <c r="G347" s="80">
        <f t="shared" si="259"/>
        <v>0</v>
      </c>
      <c r="H347" s="80">
        <f t="shared" si="260"/>
        <v>0</v>
      </c>
      <c r="I347" s="76">
        <f t="shared" si="261"/>
        <v>0</v>
      </c>
      <c r="J347" s="80">
        <f t="shared" si="262"/>
        <v>0</v>
      </c>
      <c r="K347" s="80">
        <f t="shared" si="263"/>
        <v>0</v>
      </c>
      <c r="L347" s="80">
        <f t="shared" si="264"/>
        <v>0</v>
      </c>
      <c r="M347" s="80">
        <f t="shared" si="265"/>
        <v>0</v>
      </c>
      <c r="N347" s="80">
        <f t="shared" si="266"/>
        <v>0</v>
      </c>
      <c r="O347" s="80">
        <f t="shared" si="267"/>
        <v>0</v>
      </c>
      <c r="P347" s="80">
        <f t="shared" si="268"/>
        <v>0</v>
      </c>
      <c r="Q347" s="80">
        <f t="shared" si="269"/>
        <v>0</v>
      </c>
      <c r="R347" s="80">
        <f t="shared" si="270"/>
        <v>0</v>
      </c>
      <c r="S347" s="80">
        <f t="shared" si="271"/>
        <v>0</v>
      </c>
      <c r="T347" s="80">
        <f t="shared" si="272"/>
        <v>0</v>
      </c>
      <c r="U347" s="80">
        <f t="shared" si="273"/>
        <v>0</v>
      </c>
      <c r="V347" s="80">
        <f t="shared" si="274"/>
        <v>0</v>
      </c>
      <c r="W347" s="80">
        <f t="shared" si="275"/>
        <v>0</v>
      </c>
      <c r="X347" s="80">
        <f t="shared" si="276"/>
        <v>0</v>
      </c>
      <c r="Y347" s="80">
        <f t="shared" si="277"/>
        <v>0</v>
      </c>
      <c r="Z347" s="80">
        <f t="shared" ref="Z347:Z398" si="278">Z$321*$A324</f>
        <v>0</v>
      </c>
      <c r="AA347" s="80">
        <f>AA$321*$A323</f>
        <v>0</v>
      </c>
      <c r="AB347" s="80"/>
      <c r="AC347" s="80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  <c r="AN347" s="80"/>
      <c r="AO347" s="80"/>
      <c r="AP347" s="80"/>
      <c r="AQ347" s="80"/>
      <c r="AS347" s="72"/>
      <c r="AT347" s="78"/>
      <c r="AU347" s="72"/>
      <c r="AV347" s="72"/>
      <c r="AW347" s="72"/>
      <c r="AX347" s="72"/>
      <c r="AY347" s="72"/>
      <c r="AZ347" s="72"/>
      <c r="BA347" s="72"/>
      <c r="BB347" s="72"/>
      <c r="BC347" s="79"/>
      <c r="BD347" s="79"/>
      <c r="BE347" s="72"/>
      <c r="BF347" s="72"/>
      <c r="BG347" s="72"/>
      <c r="BH347" s="72"/>
      <c r="BI347" s="72"/>
      <c r="BJ347" s="72"/>
      <c r="BK347" s="72"/>
      <c r="BL347" s="72"/>
      <c r="BM347" s="72"/>
      <c r="BN347" s="72"/>
      <c r="BO347" s="72"/>
      <c r="BP347" s="72"/>
      <c r="BQ347" s="72"/>
      <c r="BR347" s="72"/>
      <c r="BS347" s="72"/>
      <c r="BT347" s="72"/>
      <c r="CA347" s="72">
        <f t="shared" si="252"/>
        <v>0</v>
      </c>
    </row>
    <row r="348" spans="1:79">
      <c r="A348" s="148">
        <f t="shared" si="253"/>
        <v>0</v>
      </c>
      <c r="B348" s="72">
        <f t="shared" si="254"/>
        <v>26</v>
      </c>
      <c r="C348" s="144">
        <f t="shared" si="255"/>
        <v>0</v>
      </c>
      <c r="D348" s="76">
        <f t="shared" si="256"/>
        <v>0</v>
      </c>
      <c r="E348" s="80">
        <f t="shared" si="257"/>
        <v>0</v>
      </c>
      <c r="F348" s="80">
        <f t="shared" si="258"/>
        <v>0</v>
      </c>
      <c r="G348" s="80">
        <f t="shared" si="259"/>
        <v>0</v>
      </c>
      <c r="H348" s="80">
        <f t="shared" si="260"/>
        <v>0</v>
      </c>
      <c r="I348" s="76">
        <f t="shared" si="261"/>
        <v>0</v>
      </c>
      <c r="J348" s="80">
        <f t="shared" si="262"/>
        <v>0</v>
      </c>
      <c r="K348" s="80">
        <f t="shared" si="263"/>
        <v>0</v>
      </c>
      <c r="L348" s="80">
        <f t="shared" si="264"/>
        <v>0</v>
      </c>
      <c r="M348" s="80">
        <f t="shared" si="265"/>
        <v>0</v>
      </c>
      <c r="N348" s="80">
        <f t="shared" si="266"/>
        <v>0</v>
      </c>
      <c r="O348" s="80">
        <f t="shared" si="267"/>
        <v>0</v>
      </c>
      <c r="P348" s="80">
        <f t="shared" si="268"/>
        <v>0</v>
      </c>
      <c r="Q348" s="80">
        <f t="shared" si="269"/>
        <v>0</v>
      </c>
      <c r="R348" s="80">
        <f t="shared" si="270"/>
        <v>0</v>
      </c>
      <c r="S348" s="80">
        <f t="shared" si="271"/>
        <v>0</v>
      </c>
      <c r="T348" s="80">
        <f t="shared" si="272"/>
        <v>0</v>
      </c>
      <c r="U348" s="80">
        <f t="shared" si="273"/>
        <v>0</v>
      </c>
      <c r="V348" s="80">
        <f t="shared" si="274"/>
        <v>0</v>
      </c>
      <c r="W348" s="80">
        <f t="shared" si="275"/>
        <v>0</v>
      </c>
      <c r="X348" s="80">
        <f t="shared" si="276"/>
        <v>0</v>
      </c>
      <c r="Y348" s="80">
        <f t="shared" si="277"/>
        <v>0</v>
      </c>
      <c r="Z348" s="80">
        <f t="shared" si="278"/>
        <v>0</v>
      </c>
      <c r="AA348" s="80">
        <f t="shared" ref="AA348:AA398" si="279">AA$321*$A324</f>
        <v>0</v>
      </c>
      <c r="AB348" s="80">
        <f>AB$321*$A323</f>
        <v>0</v>
      </c>
      <c r="AC348" s="80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  <c r="AN348" s="80"/>
      <c r="AO348" s="80"/>
      <c r="AP348" s="80"/>
      <c r="AQ348" s="80"/>
      <c r="AS348" s="72"/>
      <c r="AT348" s="78"/>
      <c r="AU348" s="72"/>
      <c r="AV348" s="72"/>
      <c r="AW348" s="72"/>
      <c r="AX348" s="72"/>
      <c r="AY348" s="72"/>
      <c r="AZ348" s="72"/>
      <c r="BA348" s="72"/>
      <c r="BB348" s="72"/>
      <c r="BC348" s="79"/>
      <c r="BD348" s="79"/>
      <c r="BE348" s="72"/>
      <c r="BF348" s="72"/>
      <c r="BG348" s="72"/>
      <c r="BH348" s="72"/>
      <c r="BI348" s="72"/>
      <c r="BJ348" s="72"/>
      <c r="BK348" s="72"/>
      <c r="BL348" s="72"/>
      <c r="BM348" s="72"/>
      <c r="BN348" s="72"/>
      <c r="BO348" s="72"/>
      <c r="BP348" s="72"/>
      <c r="BQ348" s="72"/>
      <c r="BR348" s="72"/>
      <c r="BS348" s="72"/>
      <c r="BT348" s="72"/>
      <c r="CA348" s="72">
        <f t="shared" si="252"/>
        <v>0</v>
      </c>
    </row>
    <row r="349" spans="1:79">
      <c r="A349" s="148">
        <f t="shared" si="253"/>
        <v>0</v>
      </c>
      <c r="B349" s="72">
        <f t="shared" si="254"/>
        <v>27</v>
      </c>
      <c r="C349" s="144">
        <f t="shared" si="255"/>
        <v>0</v>
      </c>
      <c r="D349" s="76">
        <f t="shared" si="256"/>
        <v>0</v>
      </c>
      <c r="E349" s="80">
        <f t="shared" si="257"/>
        <v>0</v>
      </c>
      <c r="F349" s="80">
        <f t="shared" si="258"/>
        <v>0</v>
      </c>
      <c r="G349" s="80">
        <f t="shared" si="259"/>
        <v>0</v>
      </c>
      <c r="H349" s="80">
        <f t="shared" si="260"/>
        <v>0</v>
      </c>
      <c r="I349" s="76">
        <f t="shared" si="261"/>
        <v>0</v>
      </c>
      <c r="J349" s="80">
        <f t="shared" si="262"/>
        <v>0</v>
      </c>
      <c r="K349" s="80">
        <f t="shared" si="263"/>
        <v>0</v>
      </c>
      <c r="L349" s="80">
        <f t="shared" si="264"/>
        <v>0</v>
      </c>
      <c r="M349" s="80">
        <f t="shared" si="265"/>
        <v>0</v>
      </c>
      <c r="N349" s="80">
        <f t="shared" si="266"/>
        <v>0</v>
      </c>
      <c r="O349" s="80">
        <f t="shared" si="267"/>
        <v>0</v>
      </c>
      <c r="P349" s="80">
        <f t="shared" si="268"/>
        <v>0</v>
      </c>
      <c r="Q349" s="80">
        <f t="shared" si="269"/>
        <v>0</v>
      </c>
      <c r="R349" s="80">
        <f t="shared" si="270"/>
        <v>0</v>
      </c>
      <c r="S349" s="80">
        <f t="shared" si="271"/>
        <v>0</v>
      </c>
      <c r="T349" s="80">
        <f t="shared" si="272"/>
        <v>0</v>
      </c>
      <c r="U349" s="80">
        <f t="shared" si="273"/>
        <v>0</v>
      </c>
      <c r="V349" s="80">
        <f t="shared" si="274"/>
        <v>0</v>
      </c>
      <c r="W349" s="80">
        <f t="shared" si="275"/>
        <v>0</v>
      </c>
      <c r="X349" s="80">
        <f t="shared" si="276"/>
        <v>0</v>
      </c>
      <c r="Y349" s="80">
        <f t="shared" si="277"/>
        <v>0</v>
      </c>
      <c r="Z349" s="80">
        <f t="shared" si="278"/>
        <v>0</v>
      </c>
      <c r="AA349" s="80">
        <f t="shared" si="279"/>
        <v>0</v>
      </c>
      <c r="AB349" s="80">
        <f t="shared" ref="AB349:AB398" si="280">AB$321*$A324</f>
        <v>0</v>
      </c>
      <c r="AC349" s="80">
        <f>AC$321*$A323</f>
        <v>0</v>
      </c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  <c r="AN349" s="80"/>
      <c r="AO349" s="80"/>
      <c r="AP349" s="80"/>
      <c r="AQ349" s="80"/>
      <c r="AS349" s="72"/>
      <c r="AT349" s="78"/>
      <c r="AU349" s="72"/>
      <c r="AV349" s="72"/>
      <c r="AW349" s="72"/>
      <c r="AX349" s="72"/>
      <c r="AY349" s="72"/>
      <c r="AZ349" s="72"/>
      <c r="BA349" s="72"/>
      <c r="BB349" s="72"/>
      <c r="BC349" s="79"/>
      <c r="BD349" s="79"/>
      <c r="BE349" s="72"/>
      <c r="BF349" s="72"/>
      <c r="BG349" s="72"/>
      <c r="BH349" s="72"/>
      <c r="BI349" s="72"/>
      <c r="BJ349" s="72"/>
      <c r="BK349" s="72"/>
      <c r="BL349" s="72"/>
      <c r="BM349" s="72"/>
      <c r="BN349" s="72"/>
      <c r="BO349" s="72"/>
      <c r="BP349" s="72"/>
      <c r="BQ349" s="72"/>
      <c r="BR349" s="72"/>
      <c r="BS349" s="72"/>
      <c r="BT349" s="72"/>
      <c r="CA349" s="72">
        <f t="shared" si="252"/>
        <v>0</v>
      </c>
    </row>
    <row r="350" spans="1:79">
      <c r="A350" s="148">
        <f t="shared" si="253"/>
        <v>0</v>
      </c>
      <c r="B350" s="72">
        <f t="shared" si="254"/>
        <v>28</v>
      </c>
      <c r="C350" s="144">
        <f t="shared" si="255"/>
        <v>0</v>
      </c>
      <c r="D350" s="76">
        <f t="shared" si="256"/>
        <v>0</v>
      </c>
      <c r="E350" s="80">
        <f t="shared" si="257"/>
        <v>0</v>
      </c>
      <c r="F350" s="80">
        <f t="shared" si="258"/>
        <v>0</v>
      </c>
      <c r="G350" s="80">
        <f t="shared" si="259"/>
        <v>0</v>
      </c>
      <c r="H350" s="80">
        <f t="shared" si="260"/>
        <v>0</v>
      </c>
      <c r="I350" s="76">
        <f t="shared" si="261"/>
        <v>0</v>
      </c>
      <c r="J350" s="80">
        <f t="shared" si="262"/>
        <v>0</v>
      </c>
      <c r="K350" s="80">
        <f t="shared" si="263"/>
        <v>0</v>
      </c>
      <c r="L350" s="80">
        <f t="shared" si="264"/>
        <v>0</v>
      </c>
      <c r="M350" s="80">
        <f t="shared" si="265"/>
        <v>0</v>
      </c>
      <c r="N350" s="80">
        <f t="shared" si="266"/>
        <v>0</v>
      </c>
      <c r="O350" s="80">
        <f t="shared" si="267"/>
        <v>0</v>
      </c>
      <c r="P350" s="80">
        <f t="shared" si="268"/>
        <v>0</v>
      </c>
      <c r="Q350" s="80">
        <f t="shared" si="269"/>
        <v>0</v>
      </c>
      <c r="R350" s="80">
        <f t="shared" si="270"/>
        <v>0</v>
      </c>
      <c r="S350" s="80">
        <f t="shared" si="271"/>
        <v>0</v>
      </c>
      <c r="T350" s="80">
        <f t="shared" si="272"/>
        <v>0</v>
      </c>
      <c r="U350" s="80">
        <f t="shared" si="273"/>
        <v>0</v>
      </c>
      <c r="V350" s="80">
        <f t="shared" si="274"/>
        <v>0</v>
      </c>
      <c r="W350" s="80">
        <f t="shared" si="275"/>
        <v>0</v>
      </c>
      <c r="X350" s="80">
        <f t="shared" si="276"/>
        <v>0</v>
      </c>
      <c r="Y350" s="80">
        <f t="shared" si="277"/>
        <v>0</v>
      </c>
      <c r="Z350" s="80">
        <f t="shared" si="278"/>
        <v>0</v>
      </c>
      <c r="AA350" s="80">
        <f t="shared" si="279"/>
        <v>0</v>
      </c>
      <c r="AB350" s="80">
        <f t="shared" si="280"/>
        <v>0</v>
      </c>
      <c r="AC350" s="80">
        <f t="shared" ref="AC350:AC398" si="281">AC$321*$A324</f>
        <v>0</v>
      </c>
      <c r="AD350" s="80">
        <f>AD$321*$A323</f>
        <v>0</v>
      </c>
      <c r="AE350" s="80"/>
      <c r="AF350" s="80"/>
      <c r="AG350" s="80"/>
      <c r="AH350" s="80"/>
      <c r="AI350" s="80"/>
      <c r="AJ350" s="80"/>
      <c r="AK350" s="80"/>
      <c r="AL350" s="80"/>
      <c r="AM350" s="80"/>
      <c r="AN350" s="80"/>
      <c r="AO350" s="80"/>
      <c r="AP350" s="80"/>
      <c r="AQ350" s="80"/>
      <c r="AS350" s="72"/>
      <c r="AT350" s="78"/>
      <c r="AU350" s="72"/>
      <c r="AV350" s="72"/>
      <c r="AW350" s="72"/>
      <c r="AX350" s="72"/>
      <c r="AY350" s="72"/>
      <c r="AZ350" s="72"/>
      <c r="BA350" s="72"/>
      <c r="BB350" s="72"/>
      <c r="BC350" s="79"/>
      <c r="BD350" s="79"/>
      <c r="BE350" s="72"/>
      <c r="BF350" s="72"/>
      <c r="BG350" s="72"/>
      <c r="BH350" s="72"/>
      <c r="BI350" s="72"/>
      <c r="BJ350" s="72"/>
      <c r="BK350" s="72"/>
      <c r="BL350" s="72"/>
      <c r="BM350" s="72"/>
      <c r="BN350" s="72"/>
      <c r="BO350" s="72"/>
      <c r="BP350" s="72"/>
      <c r="BQ350" s="72"/>
      <c r="BR350" s="72"/>
      <c r="BS350" s="72"/>
      <c r="BT350" s="72"/>
      <c r="CA350" s="72">
        <f t="shared" si="252"/>
        <v>0</v>
      </c>
    </row>
    <row r="351" spans="1:79">
      <c r="A351" s="148">
        <f t="shared" si="253"/>
        <v>0</v>
      </c>
      <c r="B351" s="72">
        <f t="shared" si="254"/>
        <v>29</v>
      </c>
      <c r="C351" s="144">
        <f t="shared" si="255"/>
        <v>0</v>
      </c>
      <c r="D351" s="76">
        <f t="shared" si="256"/>
        <v>0</v>
      </c>
      <c r="E351" s="80">
        <f t="shared" si="257"/>
        <v>0</v>
      </c>
      <c r="F351" s="80">
        <f t="shared" si="258"/>
        <v>0</v>
      </c>
      <c r="G351" s="80">
        <f t="shared" si="259"/>
        <v>0</v>
      </c>
      <c r="H351" s="80">
        <f t="shared" si="260"/>
        <v>0</v>
      </c>
      <c r="I351" s="76">
        <f t="shared" si="261"/>
        <v>0</v>
      </c>
      <c r="J351" s="80">
        <f t="shared" si="262"/>
        <v>0</v>
      </c>
      <c r="K351" s="80">
        <f t="shared" si="263"/>
        <v>0</v>
      </c>
      <c r="L351" s="80">
        <f t="shared" si="264"/>
        <v>0</v>
      </c>
      <c r="M351" s="80">
        <f t="shared" si="265"/>
        <v>0</v>
      </c>
      <c r="N351" s="80">
        <f t="shared" si="266"/>
        <v>0</v>
      </c>
      <c r="O351" s="80">
        <f t="shared" si="267"/>
        <v>0</v>
      </c>
      <c r="P351" s="80">
        <f t="shared" si="268"/>
        <v>0</v>
      </c>
      <c r="Q351" s="80">
        <f t="shared" si="269"/>
        <v>0</v>
      </c>
      <c r="R351" s="80">
        <f t="shared" si="270"/>
        <v>0</v>
      </c>
      <c r="S351" s="80">
        <f t="shared" si="271"/>
        <v>0</v>
      </c>
      <c r="T351" s="80">
        <f t="shared" si="272"/>
        <v>0</v>
      </c>
      <c r="U351" s="80">
        <f t="shared" si="273"/>
        <v>0</v>
      </c>
      <c r="V351" s="80">
        <f t="shared" si="274"/>
        <v>0</v>
      </c>
      <c r="W351" s="80">
        <f t="shared" si="275"/>
        <v>0</v>
      </c>
      <c r="X351" s="80">
        <f t="shared" si="276"/>
        <v>0</v>
      </c>
      <c r="Y351" s="80">
        <f t="shared" si="277"/>
        <v>0</v>
      </c>
      <c r="Z351" s="80">
        <f t="shared" si="278"/>
        <v>0</v>
      </c>
      <c r="AA351" s="80">
        <f t="shared" si="279"/>
        <v>0</v>
      </c>
      <c r="AB351" s="80">
        <f t="shared" si="280"/>
        <v>0</v>
      </c>
      <c r="AC351" s="80">
        <f t="shared" si="281"/>
        <v>0</v>
      </c>
      <c r="AD351" s="80">
        <f t="shared" ref="AD351:AD398" si="282">AD$321*$A324</f>
        <v>0</v>
      </c>
      <c r="AE351" s="80">
        <f>AE$321*$A323</f>
        <v>0</v>
      </c>
      <c r="AF351" s="80"/>
      <c r="AG351" s="80"/>
      <c r="AH351" s="80"/>
      <c r="AI351" s="80"/>
      <c r="AJ351" s="80"/>
      <c r="AK351" s="80"/>
      <c r="AL351" s="80"/>
      <c r="AM351" s="80"/>
      <c r="AN351" s="80"/>
      <c r="AO351" s="80"/>
      <c r="AP351" s="80"/>
      <c r="AQ351" s="80"/>
      <c r="AS351" s="72"/>
      <c r="AT351" s="78"/>
      <c r="AU351" s="72"/>
      <c r="AV351" s="72"/>
      <c r="AW351" s="72"/>
      <c r="AX351" s="72"/>
      <c r="AY351" s="72"/>
      <c r="AZ351" s="72"/>
      <c r="BA351" s="72"/>
      <c r="BB351" s="72"/>
      <c r="BC351" s="79"/>
      <c r="BD351" s="79"/>
      <c r="BE351" s="72"/>
      <c r="BF351" s="72"/>
      <c r="BG351" s="72"/>
      <c r="BH351" s="72"/>
      <c r="BI351" s="72"/>
      <c r="BJ351" s="72"/>
      <c r="BK351" s="72"/>
      <c r="BL351" s="72"/>
      <c r="BM351" s="72"/>
      <c r="BN351" s="72"/>
      <c r="BO351" s="72"/>
      <c r="BP351" s="72"/>
      <c r="BQ351" s="72"/>
      <c r="BR351" s="72"/>
      <c r="BS351" s="72"/>
      <c r="BT351" s="72"/>
      <c r="CA351" s="72">
        <f t="shared" si="252"/>
        <v>0</v>
      </c>
    </row>
    <row r="352" spans="1:79">
      <c r="A352" s="148">
        <f t="shared" si="253"/>
        <v>0</v>
      </c>
      <c r="B352" s="72">
        <f t="shared" si="254"/>
        <v>30</v>
      </c>
      <c r="C352" s="144">
        <f t="shared" si="255"/>
        <v>0</v>
      </c>
      <c r="D352" s="76">
        <f t="shared" si="256"/>
        <v>0</v>
      </c>
      <c r="E352" s="80">
        <f t="shared" si="257"/>
        <v>0</v>
      </c>
      <c r="F352" s="80">
        <f t="shared" si="258"/>
        <v>0</v>
      </c>
      <c r="G352" s="80">
        <f t="shared" si="259"/>
        <v>0</v>
      </c>
      <c r="H352" s="80">
        <f t="shared" si="260"/>
        <v>0</v>
      </c>
      <c r="I352" s="76">
        <f t="shared" si="261"/>
        <v>0</v>
      </c>
      <c r="J352" s="80">
        <f t="shared" si="262"/>
        <v>0</v>
      </c>
      <c r="K352" s="80">
        <f t="shared" si="263"/>
        <v>0</v>
      </c>
      <c r="L352" s="80">
        <f t="shared" si="264"/>
        <v>0</v>
      </c>
      <c r="M352" s="80">
        <f t="shared" si="265"/>
        <v>0</v>
      </c>
      <c r="N352" s="80">
        <f t="shared" si="266"/>
        <v>0</v>
      </c>
      <c r="O352" s="80">
        <f t="shared" si="267"/>
        <v>0</v>
      </c>
      <c r="P352" s="80">
        <f t="shared" si="268"/>
        <v>0</v>
      </c>
      <c r="Q352" s="80">
        <f t="shared" si="269"/>
        <v>0</v>
      </c>
      <c r="R352" s="80">
        <f t="shared" si="270"/>
        <v>0</v>
      </c>
      <c r="S352" s="80">
        <f t="shared" si="271"/>
        <v>0</v>
      </c>
      <c r="T352" s="80">
        <f t="shared" si="272"/>
        <v>0</v>
      </c>
      <c r="U352" s="80">
        <f t="shared" si="273"/>
        <v>0</v>
      </c>
      <c r="V352" s="80">
        <f t="shared" si="274"/>
        <v>0</v>
      </c>
      <c r="W352" s="80">
        <f t="shared" si="275"/>
        <v>0</v>
      </c>
      <c r="X352" s="80">
        <f t="shared" si="276"/>
        <v>0</v>
      </c>
      <c r="Y352" s="80">
        <f t="shared" si="277"/>
        <v>0</v>
      </c>
      <c r="Z352" s="80">
        <f t="shared" si="278"/>
        <v>0</v>
      </c>
      <c r="AA352" s="80">
        <f t="shared" si="279"/>
        <v>0</v>
      </c>
      <c r="AB352" s="80">
        <f t="shared" si="280"/>
        <v>0</v>
      </c>
      <c r="AC352" s="80">
        <f t="shared" si="281"/>
        <v>0</v>
      </c>
      <c r="AD352" s="80">
        <f t="shared" si="282"/>
        <v>0</v>
      </c>
      <c r="AE352" s="80">
        <f t="shared" ref="AE352:AE398" si="283">AE$321*$A324</f>
        <v>0</v>
      </c>
      <c r="AF352" s="80">
        <f>AF$321*$A323</f>
        <v>0</v>
      </c>
      <c r="AG352" s="80"/>
      <c r="AH352" s="80"/>
      <c r="AI352" s="80"/>
      <c r="AJ352" s="80"/>
      <c r="AK352" s="80"/>
      <c r="AL352" s="80"/>
      <c r="AM352" s="80"/>
      <c r="AN352" s="80"/>
      <c r="AO352" s="80"/>
      <c r="AP352" s="80"/>
      <c r="AQ352" s="80"/>
      <c r="AS352" s="72"/>
      <c r="AT352" s="78"/>
      <c r="AU352" s="72"/>
      <c r="AV352" s="72"/>
      <c r="AW352" s="72"/>
      <c r="AX352" s="72"/>
      <c r="AY352" s="72"/>
      <c r="AZ352" s="72"/>
      <c r="BA352" s="72"/>
      <c r="BB352" s="72"/>
      <c r="BC352" s="79"/>
      <c r="BD352" s="79"/>
      <c r="BE352" s="72"/>
      <c r="BF352" s="72"/>
      <c r="BG352" s="72"/>
      <c r="BH352" s="72"/>
      <c r="BI352" s="72"/>
      <c r="BJ352" s="72"/>
      <c r="BK352" s="72"/>
      <c r="BL352" s="72"/>
      <c r="BM352" s="72"/>
      <c r="BN352" s="72"/>
      <c r="BO352" s="72"/>
      <c r="BP352" s="72"/>
      <c r="BQ352" s="72"/>
      <c r="BR352" s="72"/>
      <c r="BS352" s="72"/>
      <c r="BT352" s="72"/>
      <c r="CA352" s="72">
        <f t="shared" si="252"/>
        <v>0</v>
      </c>
    </row>
    <row r="353" spans="1:79">
      <c r="A353" s="148">
        <f t="shared" si="253"/>
        <v>0</v>
      </c>
      <c r="B353" s="72">
        <f t="shared" si="254"/>
        <v>31</v>
      </c>
      <c r="C353" s="144">
        <f t="shared" si="255"/>
        <v>0</v>
      </c>
      <c r="D353" s="76">
        <f t="shared" si="256"/>
        <v>0</v>
      </c>
      <c r="E353" s="80">
        <f t="shared" si="257"/>
        <v>0</v>
      </c>
      <c r="F353" s="80">
        <f t="shared" si="258"/>
        <v>0</v>
      </c>
      <c r="G353" s="80">
        <f t="shared" si="259"/>
        <v>0</v>
      </c>
      <c r="H353" s="80">
        <f t="shared" si="260"/>
        <v>0</v>
      </c>
      <c r="I353" s="76">
        <f t="shared" si="261"/>
        <v>0</v>
      </c>
      <c r="J353" s="80">
        <f t="shared" si="262"/>
        <v>0</v>
      </c>
      <c r="K353" s="80">
        <f t="shared" si="263"/>
        <v>0</v>
      </c>
      <c r="L353" s="80">
        <f t="shared" si="264"/>
        <v>0</v>
      </c>
      <c r="M353" s="80">
        <f t="shared" si="265"/>
        <v>0</v>
      </c>
      <c r="N353" s="80">
        <f t="shared" si="266"/>
        <v>0</v>
      </c>
      <c r="O353" s="80">
        <f t="shared" si="267"/>
        <v>0</v>
      </c>
      <c r="P353" s="80">
        <f t="shared" si="268"/>
        <v>0</v>
      </c>
      <c r="Q353" s="80">
        <f t="shared" si="269"/>
        <v>0</v>
      </c>
      <c r="R353" s="80">
        <f t="shared" si="270"/>
        <v>0</v>
      </c>
      <c r="S353" s="80">
        <f t="shared" si="271"/>
        <v>0</v>
      </c>
      <c r="T353" s="80">
        <f t="shared" si="272"/>
        <v>0</v>
      </c>
      <c r="U353" s="80">
        <f t="shared" si="273"/>
        <v>0</v>
      </c>
      <c r="V353" s="80">
        <f t="shared" si="274"/>
        <v>0</v>
      </c>
      <c r="W353" s="80">
        <f t="shared" si="275"/>
        <v>0</v>
      </c>
      <c r="X353" s="80">
        <f t="shared" si="276"/>
        <v>0</v>
      </c>
      <c r="Y353" s="80">
        <f t="shared" si="277"/>
        <v>0</v>
      </c>
      <c r="Z353" s="80">
        <f t="shared" si="278"/>
        <v>0</v>
      </c>
      <c r="AA353" s="80">
        <f t="shared" si="279"/>
        <v>0</v>
      </c>
      <c r="AB353" s="80">
        <f t="shared" si="280"/>
        <v>0</v>
      </c>
      <c r="AC353" s="80">
        <f t="shared" si="281"/>
        <v>0</v>
      </c>
      <c r="AD353" s="80">
        <f t="shared" si="282"/>
        <v>0</v>
      </c>
      <c r="AE353" s="80">
        <f t="shared" si="283"/>
        <v>0</v>
      </c>
      <c r="AF353" s="80">
        <f t="shared" ref="AF353:AF398" si="284">AF$321*$A324</f>
        <v>0</v>
      </c>
      <c r="AG353" s="80">
        <f>AG$321*$A323</f>
        <v>0</v>
      </c>
      <c r="AH353" s="80"/>
      <c r="AI353" s="80"/>
      <c r="AJ353" s="80"/>
      <c r="AK353" s="80"/>
      <c r="AL353" s="80"/>
      <c r="AM353" s="80"/>
      <c r="AN353" s="80"/>
      <c r="AO353" s="80"/>
      <c r="AP353" s="80"/>
      <c r="AQ353" s="80"/>
      <c r="AS353" s="72"/>
      <c r="AT353" s="78"/>
      <c r="AU353" s="72"/>
      <c r="AV353" s="72"/>
      <c r="AW353" s="72"/>
      <c r="AX353" s="72"/>
      <c r="AY353" s="72"/>
      <c r="AZ353" s="72"/>
      <c r="BA353" s="72"/>
      <c r="BB353" s="72"/>
      <c r="BC353" s="79"/>
      <c r="BD353" s="79"/>
      <c r="BE353" s="72"/>
      <c r="BF353" s="72"/>
      <c r="BG353" s="72"/>
      <c r="BH353" s="72"/>
      <c r="BI353" s="72"/>
      <c r="BJ353" s="72"/>
      <c r="BK353" s="72"/>
      <c r="BL353" s="72"/>
      <c r="BM353" s="72"/>
      <c r="BN353" s="72"/>
      <c r="BO353" s="72"/>
      <c r="BP353" s="72"/>
      <c r="BQ353" s="72"/>
      <c r="BR353" s="72"/>
      <c r="BS353" s="72"/>
      <c r="BT353" s="72"/>
      <c r="CA353" s="72">
        <f t="shared" si="252"/>
        <v>0</v>
      </c>
    </row>
    <row r="354" spans="1:79">
      <c r="A354" s="148">
        <f t="shared" si="253"/>
        <v>0</v>
      </c>
      <c r="B354" s="72">
        <f t="shared" si="254"/>
        <v>32</v>
      </c>
      <c r="C354" s="144">
        <f t="shared" si="255"/>
        <v>0</v>
      </c>
      <c r="D354" s="76">
        <f t="shared" si="256"/>
        <v>0</v>
      </c>
      <c r="E354" s="80">
        <f t="shared" si="257"/>
        <v>0</v>
      </c>
      <c r="F354" s="80">
        <f t="shared" si="258"/>
        <v>0</v>
      </c>
      <c r="G354" s="80">
        <f t="shared" si="259"/>
        <v>0</v>
      </c>
      <c r="H354" s="80">
        <f t="shared" si="260"/>
        <v>0</v>
      </c>
      <c r="I354" s="76">
        <f t="shared" si="261"/>
        <v>0</v>
      </c>
      <c r="J354" s="80">
        <f t="shared" si="262"/>
        <v>0</v>
      </c>
      <c r="K354" s="80">
        <f t="shared" si="263"/>
        <v>0</v>
      </c>
      <c r="L354" s="80">
        <f t="shared" si="264"/>
        <v>0</v>
      </c>
      <c r="M354" s="80">
        <f t="shared" si="265"/>
        <v>0</v>
      </c>
      <c r="N354" s="80">
        <f t="shared" si="266"/>
        <v>0</v>
      </c>
      <c r="O354" s="80">
        <f t="shared" si="267"/>
        <v>0</v>
      </c>
      <c r="P354" s="80">
        <f t="shared" si="268"/>
        <v>0</v>
      </c>
      <c r="Q354" s="80">
        <f t="shared" si="269"/>
        <v>0</v>
      </c>
      <c r="R354" s="80">
        <f t="shared" si="270"/>
        <v>0</v>
      </c>
      <c r="S354" s="80">
        <f t="shared" si="271"/>
        <v>0</v>
      </c>
      <c r="T354" s="80">
        <f t="shared" si="272"/>
        <v>0</v>
      </c>
      <c r="U354" s="80">
        <f t="shared" si="273"/>
        <v>0</v>
      </c>
      <c r="V354" s="80">
        <f t="shared" si="274"/>
        <v>0</v>
      </c>
      <c r="W354" s="80">
        <f t="shared" si="275"/>
        <v>0</v>
      </c>
      <c r="X354" s="80">
        <f t="shared" si="276"/>
        <v>0</v>
      </c>
      <c r="Y354" s="80">
        <f t="shared" si="277"/>
        <v>0</v>
      </c>
      <c r="Z354" s="80">
        <f t="shared" si="278"/>
        <v>0</v>
      </c>
      <c r="AA354" s="80">
        <f t="shared" si="279"/>
        <v>0</v>
      </c>
      <c r="AB354" s="80">
        <f t="shared" si="280"/>
        <v>0</v>
      </c>
      <c r="AC354" s="80">
        <f t="shared" si="281"/>
        <v>0</v>
      </c>
      <c r="AD354" s="80">
        <f t="shared" si="282"/>
        <v>0</v>
      </c>
      <c r="AE354" s="80">
        <f t="shared" si="283"/>
        <v>0</v>
      </c>
      <c r="AF354" s="80">
        <f t="shared" si="284"/>
        <v>0</v>
      </c>
      <c r="AG354" s="80">
        <f t="shared" ref="AG354:AG398" si="285">AG$321*$A324</f>
        <v>0</v>
      </c>
      <c r="AH354" s="80">
        <f>AH$321*$A323</f>
        <v>0</v>
      </c>
      <c r="AI354" s="80"/>
      <c r="AJ354" s="80"/>
      <c r="AK354" s="80"/>
      <c r="AL354" s="80"/>
      <c r="AM354" s="80"/>
      <c r="AN354" s="80"/>
      <c r="AO354" s="80"/>
      <c r="AP354" s="80"/>
      <c r="AQ354" s="80"/>
      <c r="AS354" s="72"/>
      <c r="AT354" s="78"/>
      <c r="AU354" s="72"/>
      <c r="AV354" s="72"/>
      <c r="AW354" s="72"/>
      <c r="AX354" s="72"/>
      <c r="AY354" s="72"/>
      <c r="AZ354" s="72"/>
      <c r="BA354" s="72"/>
      <c r="BB354" s="72"/>
      <c r="BC354" s="79"/>
      <c r="BD354" s="79"/>
      <c r="BE354" s="72"/>
      <c r="BF354" s="72"/>
      <c r="BG354" s="72"/>
      <c r="BH354" s="72"/>
      <c r="BI354" s="72"/>
      <c r="BJ354" s="72"/>
      <c r="BK354" s="72"/>
      <c r="BL354" s="72"/>
      <c r="BM354" s="72"/>
      <c r="BN354" s="72"/>
      <c r="BO354" s="72"/>
      <c r="BP354" s="72"/>
      <c r="BQ354" s="72"/>
      <c r="BR354" s="72"/>
      <c r="BS354" s="72"/>
      <c r="BT354" s="72"/>
      <c r="CA354" s="72">
        <f t="shared" si="252"/>
        <v>0</v>
      </c>
    </row>
    <row r="355" spans="1:79">
      <c r="A355" s="148">
        <f t="shared" si="253"/>
        <v>0</v>
      </c>
      <c r="B355" s="72">
        <f t="shared" si="254"/>
        <v>33</v>
      </c>
      <c r="C355" s="144">
        <f t="shared" si="255"/>
        <v>0</v>
      </c>
      <c r="D355" s="76">
        <f t="shared" si="256"/>
        <v>0</v>
      </c>
      <c r="E355" s="80">
        <f t="shared" si="257"/>
        <v>0</v>
      </c>
      <c r="F355" s="80">
        <f t="shared" si="258"/>
        <v>0</v>
      </c>
      <c r="G355" s="80">
        <f t="shared" si="259"/>
        <v>0</v>
      </c>
      <c r="H355" s="80">
        <f t="shared" si="260"/>
        <v>0</v>
      </c>
      <c r="I355" s="76">
        <f t="shared" si="261"/>
        <v>0</v>
      </c>
      <c r="J355" s="80">
        <f t="shared" si="262"/>
        <v>0</v>
      </c>
      <c r="K355" s="80">
        <f t="shared" si="263"/>
        <v>0</v>
      </c>
      <c r="L355" s="80">
        <f t="shared" si="264"/>
        <v>0</v>
      </c>
      <c r="M355" s="80">
        <f t="shared" si="265"/>
        <v>0</v>
      </c>
      <c r="N355" s="80">
        <f t="shared" si="266"/>
        <v>0</v>
      </c>
      <c r="O355" s="80">
        <f t="shared" si="267"/>
        <v>0</v>
      </c>
      <c r="P355" s="80">
        <f t="shared" si="268"/>
        <v>0</v>
      </c>
      <c r="Q355" s="80">
        <f t="shared" si="269"/>
        <v>0</v>
      </c>
      <c r="R355" s="80">
        <f t="shared" si="270"/>
        <v>0</v>
      </c>
      <c r="S355" s="80">
        <f t="shared" si="271"/>
        <v>0</v>
      </c>
      <c r="T355" s="80">
        <f t="shared" si="272"/>
        <v>0</v>
      </c>
      <c r="U355" s="80">
        <f t="shared" si="273"/>
        <v>0</v>
      </c>
      <c r="V355" s="80">
        <f t="shared" si="274"/>
        <v>0</v>
      </c>
      <c r="W355" s="80">
        <f t="shared" si="275"/>
        <v>0</v>
      </c>
      <c r="X355" s="80">
        <f t="shared" si="276"/>
        <v>0</v>
      </c>
      <c r="Y355" s="80">
        <f t="shared" si="277"/>
        <v>0</v>
      </c>
      <c r="Z355" s="80">
        <f t="shared" si="278"/>
        <v>0</v>
      </c>
      <c r="AA355" s="80">
        <f t="shared" si="279"/>
        <v>0</v>
      </c>
      <c r="AB355" s="80">
        <f t="shared" si="280"/>
        <v>0</v>
      </c>
      <c r="AC355" s="80">
        <f t="shared" si="281"/>
        <v>0</v>
      </c>
      <c r="AD355" s="80">
        <f t="shared" si="282"/>
        <v>0</v>
      </c>
      <c r="AE355" s="80">
        <f t="shared" si="283"/>
        <v>0</v>
      </c>
      <c r="AF355" s="80">
        <f t="shared" si="284"/>
        <v>0</v>
      </c>
      <c r="AG355" s="80">
        <f t="shared" si="285"/>
        <v>0</v>
      </c>
      <c r="AH355" s="80">
        <f t="shared" ref="AH355:AH398" si="286">AH$321*$A324</f>
        <v>0</v>
      </c>
      <c r="AI355" s="80">
        <f>AI$321*$A323</f>
        <v>0</v>
      </c>
      <c r="AJ355" s="80"/>
      <c r="AK355" s="80"/>
      <c r="AL355" s="80"/>
      <c r="AM355" s="80"/>
      <c r="AN355" s="80"/>
      <c r="AO355" s="80"/>
      <c r="AP355" s="80"/>
      <c r="AQ355" s="80"/>
      <c r="AS355" s="72"/>
      <c r="AT355" s="78"/>
      <c r="AU355" s="72"/>
      <c r="AV355" s="72"/>
      <c r="AW355" s="72"/>
      <c r="AX355" s="72"/>
      <c r="AY355" s="72"/>
      <c r="AZ355" s="72"/>
      <c r="BA355" s="72"/>
      <c r="BB355" s="72"/>
      <c r="BC355" s="79"/>
      <c r="BD355" s="79"/>
      <c r="BE355" s="72"/>
      <c r="BF355" s="72"/>
      <c r="BG355" s="72"/>
      <c r="BH355" s="72"/>
      <c r="BI355" s="72"/>
      <c r="BJ355" s="72"/>
      <c r="BK355" s="72"/>
      <c r="BL355" s="72"/>
      <c r="BM355" s="72"/>
      <c r="BN355" s="72"/>
      <c r="BO355" s="72"/>
      <c r="BP355" s="72"/>
      <c r="BQ355" s="72"/>
      <c r="BR355" s="72"/>
      <c r="BS355" s="72"/>
      <c r="BT355" s="72"/>
      <c r="CA355" s="72">
        <f t="shared" si="252"/>
        <v>0</v>
      </c>
    </row>
    <row r="356" spans="1:79">
      <c r="A356" s="148">
        <f t="shared" si="253"/>
        <v>0</v>
      </c>
      <c r="B356" s="72">
        <f t="shared" si="254"/>
        <v>34</v>
      </c>
      <c r="C356" s="144">
        <f t="shared" si="255"/>
        <v>0</v>
      </c>
      <c r="D356" s="76">
        <f t="shared" si="256"/>
        <v>0</v>
      </c>
      <c r="E356" s="80">
        <f t="shared" si="257"/>
        <v>0</v>
      </c>
      <c r="F356" s="80">
        <f t="shared" si="258"/>
        <v>0</v>
      </c>
      <c r="G356" s="80">
        <f t="shared" si="259"/>
        <v>0</v>
      </c>
      <c r="H356" s="80">
        <f t="shared" si="260"/>
        <v>0</v>
      </c>
      <c r="I356" s="76">
        <f t="shared" si="261"/>
        <v>0</v>
      </c>
      <c r="J356" s="80">
        <f t="shared" si="262"/>
        <v>0</v>
      </c>
      <c r="K356" s="80">
        <f t="shared" si="263"/>
        <v>0</v>
      </c>
      <c r="L356" s="80">
        <f t="shared" si="264"/>
        <v>0</v>
      </c>
      <c r="M356" s="80">
        <f t="shared" si="265"/>
        <v>0</v>
      </c>
      <c r="N356" s="80">
        <f t="shared" si="266"/>
        <v>0</v>
      </c>
      <c r="O356" s="80">
        <f t="shared" si="267"/>
        <v>0</v>
      </c>
      <c r="P356" s="80">
        <f t="shared" si="268"/>
        <v>0</v>
      </c>
      <c r="Q356" s="80">
        <f t="shared" si="269"/>
        <v>0</v>
      </c>
      <c r="R356" s="80">
        <f t="shared" si="270"/>
        <v>0</v>
      </c>
      <c r="S356" s="80">
        <f t="shared" si="271"/>
        <v>0</v>
      </c>
      <c r="T356" s="80">
        <f t="shared" si="272"/>
        <v>0</v>
      </c>
      <c r="U356" s="80">
        <f t="shared" si="273"/>
        <v>0</v>
      </c>
      <c r="V356" s="80">
        <f t="shared" si="274"/>
        <v>0</v>
      </c>
      <c r="W356" s="80">
        <f t="shared" si="275"/>
        <v>0</v>
      </c>
      <c r="X356" s="80">
        <f t="shared" si="276"/>
        <v>0</v>
      </c>
      <c r="Y356" s="80">
        <f t="shared" si="277"/>
        <v>0</v>
      </c>
      <c r="Z356" s="80">
        <f t="shared" si="278"/>
        <v>0</v>
      </c>
      <c r="AA356" s="80">
        <f t="shared" si="279"/>
        <v>0</v>
      </c>
      <c r="AB356" s="80">
        <f t="shared" si="280"/>
        <v>0</v>
      </c>
      <c r="AC356" s="80">
        <f t="shared" si="281"/>
        <v>0</v>
      </c>
      <c r="AD356" s="80">
        <f t="shared" si="282"/>
        <v>0</v>
      </c>
      <c r="AE356" s="80">
        <f t="shared" si="283"/>
        <v>0</v>
      </c>
      <c r="AF356" s="80">
        <f t="shared" si="284"/>
        <v>0</v>
      </c>
      <c r="AG356" s="80">
        <f t="shared" si="285"/>
        <v>0</v>
      </c>
      <c r="AH356" s="80">
        <f t="shared" si="286"/>
        <v>0</v>
      </c>
      <c r="AI356" s="80">
        <f t="shared" ref="AI356:AI398" si="287">AI$321*$A324</f>
        <v>0</v>
      </c>
      <c r="AJ356" s="80">
        <f>AJ$321*$A323</f>
        <v>0</v>
      </c>
      <c r="AK356" s="80"/>
      <c r="AL356" s="80"/>
      <c r="AM356" s="80"/>
      <c r="AN356" s="80"/>
      <c r="AO356" s="80"/>
      <c r="AP356" s="80"/>
      <c r="AQ356" s="80"/>
      <c r="AS356" s="72"/>
      <c r="AT356" s="78"/>
      <c r="AU356" s="72"/>
      <c r="AV356" s="72"/>
      <c r="AW356" s="72"/>
      <c r="AX356" s="72"/>
      <c r="AY356" s="72"/>
      <c r="AZ356" s="72"/>
      <c r="BA356" s="72"/>
      <c r="BB356" s="72"/>
      <c r="BC356" s="79"/>
      <c r="BD356" s="79"/>
      <c r="BE356" s="72"/>
      <c r="BF356" s="72"/>
      <c r="BG356" s="72"/>
      <c r="BH356" s="72"/>
      <c r="BI356" s="72"/>
      <c r="BJ356" s="72"/>
      <c r="BK356" s="72"/>
      <c r="BL356" s="72"/>
      <c r="BM356" s="72"/>
      <c r="BN356" s="72"/>
      <c r="BO356" s="72"/>
      <c r="BP356" s="72"/>
      <c r="BQ356" s="72"/>
      <c r="BR356" s="72"/>
      <c r="BS356" s="72"/>
      <c r="BT356" s="72"/>
      <c r="CA356" s="72">
        <f t="shared" si="252"/>
        <v>0</v>
      </c>
    </row>
    <row r="357" spans="1:79">
      <c r="A357" s="148">
        <f t="shared" si="253"/>
        <v>0</v>
      </c>
      <c r="B357" s="72">
        <f t="shared" si="254"/>
        <v>35</v>
      </c>
      <c r="C357" s="144">
        <f t="shared" si="255"/>
        <v>0</v>
      </c>
      <c r="D357" s="76">
        <f t="shared" si="256"/>
        <v>0</v>
      </c>
      <c r="E357" s="80">
        <f t="shared" si="257"/>
        <v>0</v>
      </c>
      <c r="F357" s="80">
        <f t="shared" si="258"/>
        <v>0</v>
      </c>
      <c r="G357" s="80">
        <f t="shared" si="259"/>
        <v>0</v>
      </c>
      <c r="H357" s="80">
        <f t="shared" si="260"/>
        <v>0</v>
      </c>
      <c r="I357" s="76">
        <f t="shared" si="261"/>
        <v>0</v>
      </c>
      <c r="J357" s="80">
        <f t="shared" si="262"/>
        <v>0</v>
      </c>
      <c r="K357" s="80">
        <f t="shared" si="263"/>
        <v>0</v>
      </c>
      <c r="L357" s="80">
        <f t="shared" si="264"/>
        <v>0</v>
      </c>
      <c r="M357" s="80">
        <f t="shared" si="265"/>
        <v>0</v>
      </c>
      <c r="N357" s="80">
        <f t="shared" si="266"/>
        <v>0</v>
      </c>
      <c r="O357" s="80">
        <f t="shared" si="267"/>
        <v>0</v>
      </c>
      <c r="P357" s="80">
        <f t="shared" si="268"/>
        <v>0</v>
      </c>
      <c r="Q357" s="80">
        <f t="shared" si="269"/>
        <v>0</v>
      </c>
      <c r="R357" s="80">
        <f t="shared" si="270"/>
        <v>0</v>
      </c>
      <c r="S357" s="80">
        <f t="shared" si="271"/>
        <v>0</v>
      </c>
      <c r="T357" s="80">
        <f t="shared" si="272"/>
        <v>0</v>
      </c>
      <c r="U357" s="80">
        <f t="shared" si="273"/>
        <v>0</v>
      </c>
      <c r="V357" s="80">
        <f t="shared" si="274"/>
        <v>0</v>
      </c>
      <c r="W357" s="80">
        <f t="shared" si="275"/>
        <v>0</v>
      </c>
      <c r="X357" s="80">
        <f t="shared" si="276"/>
        <v>0</v>
      </c>
      <c r="Y357" s="80">
        <f t="shared" si="277"/>
        <v>0</v>
      </c>
      <c r="Z357" s="80">
        <f t="shared" si="278"/>
        <v>0</v>
      </c>
      <c r="AA357" s="80">
        <f t="shared" si="279"/>
        <v>0</v>
      </c>
      <c r="AB357" s="80">
        <f t="shared" si="280"/>
        <v>0</v>
      </c>
      <c r="AC357" s="80">
        <f t="shared" si="281"/>
        <v>0</v>
      </c>
      <c r="AD357" s="80">
        <f t="shared" si="282"/>
        <v>0</v>
      </c>
      <c r="AE357" s="80">
        <f t="shared" si="283"/>
        <v>0</v>
      </c>
      <c r="AF357" s="80">
        <f t="shared" si="284"/>
        <v>0</v>
      </c>
      <c r="AG357" s="80">
        <f t="shared" si="285"/>
        <v>0</v>
      </c>
      <c r="AH357" s="80">
        <f t="shared" si="286"/>
        <v>0</v>
      </c>
      <c r="AI357" s="80">
        <f t="shared" si="287"/>
        <v>0</v>
      </c>
      <c r="AJ357" s="80">
        <f t="shared" ref="AJ357:AJ398" si="288">AJ$321*$A324</f>
        <v>0</v>
      </c>
      <c r="AK357" s="80">
        <f>AK$321*$A323</f>
        <v>0</v>
      </c>
      <c r="AL357" s="80"/>
      <c r="AM357" s="80"/>
      <c r="AN357" s="80"/>
      <c r="AO357" s="80"/>
      <c r="AP357" s="80"/>
      <c r="AQ357" s="80"/>
      <c r="AS357" s="72"/>
      <c r="AT357" s="78"/>
      <c r="AU357" s="72"/>
      <c r="AV357" s="72"/>
      <c r="AW357" s="72"/>
      <c r="AX357" s="72"/>
      <c r="AY357" s="72"/>
      <c r="AZ357" s="72"/>
      <c r="BA357" s="72"/>
      <c r="BB357" s="72"/>
      <c r="BC357" s="79"/>
      <c r="BD357" s="79"/>
      <c r="BE357" s="72"/>
      <c r="BF357" s="72"/>
      <c r="BG357" s="72"/>
      <c r="BH357" s="72"/>
      <c r="BI357" s="72"/>
      <c r="BJ357" s="72"/>
      <c r="BK357" s="72"/>
      <c r="BL357" s="72"/>
      <c r="BM357" s="72"/>
      <c r="BN357" s="72"/>
      <c r="BO357" s="72"/>
      <c r="BP357" s="72"/>
      <c r="BQ357" s="72"/>
      <c r="BR357" s="72"/>
      <c r="BS357" s="72"/>
      <c r="BT357" s="72"/>
      <c r="CA357" s="72">
        <f t="shared" si="252"/>
        <v>0</v>
      </c>
    </row>
    <row r="358" spans="1:79">
      <c r="A358" s="148">
        <f t="shared" si="253"/>
        <v>0</v>
      </c>
      <c r="B358" s="72">
        <f t="shared" si="254"/>
        <v>36</v>
      </c>
      <c r="C358" s="144">
        <f t="shared" si="255"/>
        <v>0</v>
      </c>
      <c r="D358" s="76">
        <f t="shared" si="256"/>
        <v>0</v>
      </c>
      <c r="E358" s="80">
        <f t="shared" si="257"/>
        <v>0</v>
      </c>
      <c r="F358" s="80">
        <f t="shared" si="258"/>
        <v>0</v>
      </c>
      <c r="G358" s="80">
        <f t="shared" si="259"/>
        <v>0</v>
      </c>
      <c r="H358" s="80">
        <f t="shared" si="260"/>
        <v>0</v>
      </c>
      <c r="I358" s="76">
        <f t="shared" si="261"/>
        <v>0</v>
      </c>
      <c r="J358" s="80">
        <f t="shared" si="262"/>
        <v>0</v>
      </c>
      <c r="K358" s="80">
        <f t="shared" si="263"/>
        <v>0</v>
      </c>
      <c r="L358" s="80">
        <f t="shared" si="264"/>
        <v>0</v>
      </c>
      <c r="M358" s="80">
        <f t="shared" si="265"/>
        <v>0</v>
      </c>
      <c r="N358" s="80">
        <f t="shared" si="266"/>
        <v>0</v>
      </c>
      <c r="O358" s="80">
        <f t="shared" si="267"/>
        <v>0</v>
      </c>
      <c r="P358" s="80">
        <f t="shared" si="268"/>
        <v>0</v>
      </c>
      <c r="Q358" s="80">
        <f t="shared" si="269"/>
        <v>0</v>
      </c>
      <c r="R358" s="80">
        <f t="shared" si="270"/>
        <v>0</v>
      </c>
      <c r="S358" s="80">
        <f t="shared" si="271"/>
        <v>0</v>
      </c>
      <c r="T358" s="80">
        <f t="shared" si="272"/>
        <v>0</v>
      </c>
      <c r="U358" s="80">
        <f t="shared" si="273"/>
        <v>0</v>
      </c>
      <c r="V358" s="80">
        <f t="shared" si="274"/>
        <v>0</v>
      </c>
      <c r="W358" s="80">
        <f t="shared" si="275"/>
        <v>0</v>
      </c>
      <c r="X358" s="80">
        <f t="shared" si="276"/>
        <v>0</v>
      </c>
      <c r="Y358" s="80">
        <f t="shared" si="277"/>
        <v>0</v>
      </c>
      <c r="Z358" s="80">
        <f t="shared" si="278"/>
        <v>0</v>
      </c>
      <c r="AA358" s="80">
        <f t="shared" si="279"/>
        <v>0</v>
      </c>
      <c r="AB358" s="80">
        <f t="shared" si="280"/>
        <v>0</v>
      </c>
      <c r="AC358" s="80">
        <f t="shared" si="281"/>
        <v>0</v>
      </c>
      <c r="AD358" s="80">
        <f t="shared" si="282"/>
        <v>0</v>
      </c>
      <c r="AE358" s="80">
        <f t="shared" si="283"/>
        <v>0</v>
      </c>
      <c r="AF358" s="80">
        <f t="shared" si="284"/>
        <v>0</v>
      </c>
      <c r="AG358" s="80">
        <f t="shared" si="285"/>
        <v>0</v>
      </c>
      <c r="AH358" s="80">
        <f t="shared" si="286"/>
        <v>0</v>
      </c>
      <c r="AI358" s="80">
        <f t="shared" si="287"/>
        <v>0</v>
      </c>
      <c r="AJ358" s="80">
        <f t="shared" si="288"/>
        <v>0</v>
      </c>
      <c r="AK358" s="80">
        <f t="shared" ref="AK358:AK398" si="289">AK$321*$A324</f>
        <v>0</v>
      </c>
      <c r="AL358" s="80">
        <f>AL$321*$A323</f>
        <v>0</v>
      </c>
      <c r="AM358" s="80"/>
      <c r="AN358" s="80"/>
      <c r="AO358" s="80"/>
      <c r="AP358" s="80"/>
      <c r="AQ358" s="80"/>
      <c r="AS358" s="72"/>
      <c r="AT358" s="78"/>
      <c r="AU358" s="72"/>
      <c r="AV358" s="72"/>
      <c r="AW358" s="72"/>
      <c r="AX358" s="72"/>
      <c r="AY358" s="72"/>
      <c r="AZ358" s="72"/>
      <c r="BA358" s="72"/>
      <c r="BB358" s="72"/>
      <c r="BC358" s="79"/>
      <c r="BD358" s="79"/>
      <c r="BE358" s="72"/>
      <c r="BF358" s="72"/>
      <c r="BG358" s="72"/>
      <c r="BH358" s="72"/>
      <c r="BI358" s="72"/>
      <c r="BJ358" s="72"/>
      <c r="BK358" s="72"/>
      <c r="BL358" s="72"/>
      <c r="BM358" s="72"/>
      <c r="BN358" s="72"/>
      <c r="BO358" s="72"/>
      <c r="BP358" s="72"/>
      <c r="BQ358" s="72"/>
      <c r="BR358" s="72"/>
      <c r="BS358" s="72"/>
      <c r="BT358" s="72"/>
      <c r="CA358" s="72">
        <f t="shared" si="252"/>
        <v>0</v>
      </c>
    </row>
    <row r="359" spans="1:79">
      <c r="A359" s="148">
        <f t="shared" si="253"/>
        <v>0</v>
      </c>
      <c r="B359" s="72">
        <f t="shared" si="254"/>
        <v>37</v>
      </c>
      <c r="C359" s="144">
        <f t="shared" si="255"/>
        <v>0</v>
      </c>
      <c r="D359" s="76">
        <f t="shared" si="256"/>
        <v>0</v>
      </c>
      <c r="E359" s="80">
        <f t="shared" si="257"/>
        <v>0</v>
      </c>
      <c r="F359" s="80">
        <f t="shared" si="258"/>
        <v>0</v>
      </c>
      <c r="G359" s="80">
        <f t="shared" si="259"/>
        <v>0</v>
      </c>
      <c r="H359" s="80">
        <f t="shared" si="260"/>
        <v>0</v>
      </c>
      <c r="I359" s="76">
        <f t="shared" si="261"/>
        <v>0</v>
      </c>
      <c r="J359" s="80">
        <f t="shared" si="262"/>
        <v>0</v>
      </c>
      <c r="K359" s="80">
        <f t="shared" si="263"/>
        <v>0</v>
      </c>
      <c r="L359" s="80">
        <f t="shared" si="264"/>
        <v>0</v>
      </c>
      <c r="M359" s="80">
        <f t="shared" si="265"/>
        <v>0</v>
      </c>
      <c r="N359" s="80">
        <f t="shared" si="266"/>
        <v>0</v>
      </c>
      <c r="O359" s="80">
        <f t="shared" si="267"/>
        <v>0</v>
      </c>
      <c r="P359" s="80">
        <f t="shared" si="268"/>
        <v>0</v>
      </c>
      <c r="Q359" s="80">
        <f t="shared" si="269"/>
        <v>0</v>
      </c>
      <c r="R359" s="80">
        <f t="shared" si="270"/>
        <v>0</v>
      </c>
      <c r="S359" s="80">
        <f t="shared" si="271"/>
        <v>0</v>
      </c>
      <c r="T359" s="80">
        <f t="shared" si="272"/>
        <v>0</v>
      </c>
      <c r="U359" s="80">
        <f t="shared" si="273"/>
        <v>0</v>
      </c>
      <c r="V359" s="80">
        <f t="shared" si="274"/>
        <v>0</v>
      </c>
      <c r="W359" s="80">
        <f t="shared" si="275"/>
        <v>0</v>
      </c>
      <c r="X359" s="80">
        <f t="shared" si="276"/>
        <v>0</v>
      </c>
      <c r="Y359" s="80">
        <f t="shared" si="277"/>
        <v>0</v>
      </c>
      <c r="Z359" s="80">
        <f t="shared" si="278"/>
        <v>0</v>
      </c>
      <c r="AA359" s="80">
        <f t="shared" si="279"/>
        <v>0</v>
      </c>
      <c r="AB359" s="80">
        <f t="shared" si="280"/>
        <v>0</v>
      </c>
      <c r="AC359" s="80">
        <f t="shared" si="281"/>
        <v>0</v>
      </c>
      <c r="AD359" s="80">
        <f t="shared" si="282"/>
        <v>0</v>
      </c>
      <c r="AE359" s="80">
        <f t="shared" si="283"/>
        <v>0</v>
      </c>
      <c r="AF359" s="80">
        <f t="shared" si="284"/>
        <v>0</v>
      </c>
      <c r="AG359" s="80">
        <f t="shared" si="285"/>
        <v>0</v>
      </c>
      <c r="AH359" s="80">
        <f t="shared" si="286"/>
        <v>0</v>
      </c>
      <c r="AI359" s="80">
        <f t="shared" si="287"/>
        <v>0</v>
      </c>
      <c r="AJ359" s="80">
        <f t="shared" si="288"/>
        <v>0</v>
      </c>
      <c r="AK359" s="80">
        <f t="shared" si="289"/>
        <v>0</v>
      </c>
      <c r="AL359" s="80">
        <f t="shared" ref="AL359:AL398" si="290">AL$321*$A324</f>
        <v>0</v>
      </c>
      <c r="AM359" s="80">
        <f>AM$321*$A323</f>
        <v>0</v>
      </c>
      <c r="AN359" s="80"/>
      <c r="AO359" s="80"/>
      <c r="AP359" s="80"/>
      <c r="AQ359" s="80"/>
      <c r="AS359" s="72"/>
      <c r="AT359" s="78"/>
      <c r="AU359" s="72"/>
      <c r="AV359" s="72"/>
      <c r="AW359" s="72"/>
      <c r="AX359" s="72"/>
      <c r="AY359" s="72"/>
      <c r="AZ359" s="72"/>
      <c r="BA359" s="72"/>
      <c r="BB359" s="72"/>
      <c r="BC359" s="79"/>
      <c r="BD359" s="79"/>
      <c r="BE359" s="72"/>
      <c r="BF359" s="72"/>
      <c r="BG359" s="72"/>
      <c r="BH359" s="72"/>
      <c r="BI359" s="72"/>
      <c r="BJ359" s="72"/>
      <c r="BK359" s="72"/>
      <c r="BL359" s="72"/>
      <c r="BM359" s="72"/>
      <c r="BN359" s="72"/>
      <c r="BO359" s="72"/>
      <c r="BP359" s="72"/>
      <c r="BQ359" s="72"/>
      <c r="BR359" s="72"/>
      <c r="BS359" s="72"/>
      <c r="BT359" s="72"/>
      <c r="CA359" s="72">
        <f t="shared" si="252"/>
        <v>0</v>
      </c>
    </row>
    <row r="360" spans="1:79">
      <c r="A360" s="148">
        <f t="shared" si="253"/>
        <v>0</v>
      </c>
      <c r="B360" s="72">
        <f t="shared" si="254"/>
        <v>38</v>
      </c>
      <c r="C360" s="144">
        <f t="shared" si="255"/>
        <v>0</v>
      </c>
      <c r="D360" s="76">
        <f t="shared" si="256"/>
        <v>0</v>
      </c>
      <c r="E360" s="80">
        <f t="shared" si="257"/>
        <v>0</v>
      </c>
      <c r="F360" s="80">
        <f t="shared" si="258"/>
        <v>0</v>
      </c>
      <c r="G360" s="80">
        <f t="shared" si="259"/>
        <v>0</v>
      </c>
      <c r="H360" s="80">
        <f t="shared" si="260"/>
        <v>0</v>
      </c>
      <c r="I360" s="76">
        <f t="shared" si="261"/>
        <v>0</v>
      </c>
      <c r="J360" s="80">
        <f t="shared" si="262"/>
        <v>0</v>
      </c>
      <c r="K360" s="80">
        <f t="shared" si="263"/>
        <v>0</v>
      </c>
      <c r="L360" s="80">
        <f t="shared" si="264"/>
        <v>0</v>
      </c>
      <c r="M360" s="80">
        <f t="shared" si="265"/>
        <v>0</v>
      </c>
      <c r="N360" s="80">
        <f t="shared" si="266"/>
        <v>0</v>
      </c>
      <c r="O360" s="80">
        <f t="shared" si="267"/>
        <v>0</v>
      </c>
      <c r="P360" s="80">
        <f t="shared" si="268"/>
        <v>0</v>
      </c>
      <c r="Q360" s="80">
        <f t="shared" si="269"/>
        <v>0</v>
      </c>
      <c r="R360" s="80">
        <f t="shared" si="270"/>
        <v>0</v>
      </c>
      <c r="S360" s="80">
        <f t="shared" si="271"/>
        <v>0</v>
      </c>
      <c r="T360" s="80">
        <f t="shared" si="272"/>
        <v>0</v>
      </c>
      <c r="U360" s="80">
        <f t="shared" si="273"/>
        <v>0</v>
      </c>
      <c r="V360" s="80">
        <f t="shared" si="274"/>
        <v>0</v>
      </c>
      <c r="W360" s="80">
        <f t="shared" si="275"/>
        <v>0</v>
      </c>
      <c r="X360" s="80">
        <f t="shared" si="276"/>
        <v>0</v>
      </c>
      <c r="Y360" s="80">
        <f t="shared" si="277"/>
        <v>0</v>
      </c>
      <c r="Z360" s="80">
        <f t="shared" si="278"/>
        <v>0</v>
      </c>
      <c r="AA360" s="80">
        <f t="shared" si="279"/>
        <v>0</v>
      </c>
      <c r="AB360" s="80">
        <f t="shared" si="280"/>
        <v>0</v>
      </c>
      <c r="AC360" s="80">
        <f t="shared" si="281"/>
        <v>0</v>
      </c>
      <c r="AD360" s="80">
        <f t="shared" si="282"/>
        <v>0</v>
      </c>
      <c r="AE360" s="80">
        <f t="shared" si="283"/>
        <v>0</v>
      </c>
      <c r="AF360" s="80">
        <f t="shared" si="284"/>
        <v>0</v>
      </c>
      <c r="AG360" s="80">
        <f t="shared" si="285"/>
        <v>0</v>
      </c>
      <c r="AH360" s="80">
        <f t="shared" si="286"/>
        <v>0</v>
      </c>
      <c r="AI360" s="80">
        <f t="shared" si="287"/>
        <v>0</v>
      </c>
      <c r="AJ360" s="80">
        <f t="shared" si="288"/>
        <v>0</v>
      </c>
      <c r="AK360" s="80">
        <f t="shared" si="289"/>
        <v>0</v>
      </c>
      <c r="AL360" s="80">
        <f t="shared" si="290"/>
        <v>0</v>
      </c>
      <c r="AM360" s="80">
        <f t="shared" ref="AM360:AM398" si="291">AM$321*$A324</f>
        <v>0</v>
      </c>
      <c r="AN360" s="80">
        <f>AN$321*$A323</f>
        <v>0</v>
      </c>
      <c r="AO360" s="80"/>
      <c r="AP360" s="80"/>
      <c r="AQ360" s="80"/>
      <c r="AS360" s="72"/>
      <c r="AT360" s="78"/>
      <c r="AU360" s="72"/>
      <c r="AV360" s="72"/>
      <c r="AW360" s="72"/>
      <c r="AX360" s="72"/>
      <c r="AY360" s="72"/>
      <c r="AZ360" s="72"/>
      <c r="BA360" s="72"/>
      <c r="BB360" s="72"/>
      <c r="BC360" s="79"/>
      <c r="BD360" s="79"/>
      <c r="BE360" s="72"/>
      <c r="BF360" s="72"/>
      <c r="BG360" s="72"/>
      <c r="BH360" s="72"/>
      <c r="BI360" s="72"/>
      <c r="BJ360" s="72"/>
      <c r="BK360" s="72"/>
      <c r="BL360" s="72"/>
      <c r="BM360" s="72"/>
      <c r="BN360" s="72"/>
      <c r="BO360" s="72"/>
      <c r="BP360" s="72"/>
      <c r="BQ360" s="72"/>
      <c r="BR360" s="72"/>
      <c r="BS360" s="72"/>
      <c r="BT360" s="72"/>
      <c r="CA360" s="72">
        <f t="shared" si="252"/>
        <v>0</v>
      </c>
    </row>
    <row r="361" spans="1:79">
      <c r="A361" s="148">
        <f t="shared" si="253"/>
        <v>0</v>
      </c>
      <c r="B361" s="72">
        <f t="shared" si="254"/>
        <v>39</v>
      </c>
      <c r="C361" s="144">
        <f t="shared" si="255"/>
        <v>0</v>
      </c>
      <c r="D361" s="76">
        <f t="shared" si="256"/>
        <v>0</v>
      </c>
      <c r="E361" s="80">
        <f t="shared" si="257"/>
        <v>0</v>
      </c>
      <c r="F361" s="80">
        <f t="shared" si="258"/>
        <v>0</v>
      </c>
      <c r="G361" s="80">
        <f t="shared" si="259"/>
        <v>0</v>
      </c>
      <c r="H361" s="80">
        <f t="shared" si="260"/>
        <v>0</v>
      </c>
      <c r="I361" s="76">
        <f t="shared" si="261"/>
        <v>0</v>
      </c>
      <c r="J361" s="80">
        <f t="shared" si="262"/>
        <v>0</v>
      </c>
      <c r="K361" s="80">
        <f t="shared" si="263"/>
        <v>0</v>
      </c>
      <c r="L361" s="80">
        <f t="shared" si="264"/>
        <v>0</v>
      </c>
      <c r="M361" s="80">
        <f t="shared" si="265"/>
        <v>0</v>
      </c>
      <c r="N361" s="80">
        <f t="shared" si="266"/>
        <v>0</v>
      </c>
      <c r="O361" s="80">
        <f t="shared" si="267"/>
        <v>0</v>
      </c>
      <c r="P361" s="80">
        <f t="shared" si="268"/>
        <v>0</v>
      </c>
      <c r="Q361" s="80">
        <f t="shared" si="269"/>
        <v>0</v>
      </c>
      <c r="R361" s="80">
        <f t="shared" si="270"/>
        <v>0</v>
      </c>
      <c r="S361" s="80">
        <f t="shared" si="271"/>
        <v>0</v>
      </c>
      <c r="T361" s="80">
        <f t="shared" si="272"/>
        <v>0</v>
      </c>
      <c r="U361" s="80">
        <f t="shared" si="273"/>
        <v>0</v>
      </c>
      <c r="V361" s="80">
        <f t="shared" si="274"/>
        <v>0</v>
      </c>
      <c r="W361" s="80">
        <f t="shared" si="275"/>
        <v>0</v>
      </c>
      <c r="X361" s="80">
        <f t="shared" si="276"/>
        <v>0</v>
      </c>
      <c r="Y361" s="80">
        <f t="shared" si="277"/>
        <v>0</v>
      </c>
      <c r="Z361" s="80">
        <f t="shared" si="278"/>
        <v>0</v>
      </c>
      <c r="AA361" s="80">
        <f t="shared" si="279"/>
        <v>0</v>
      </c>
      <c r="AB361" s="80">
        <f t="shared" si="280"/>
        <v>0</v>
      </c>
      <c r="AC361" s="80">
        <f t="shared" si="281"/>
        <v>0</v>
      </c>
      <c r="AD361" s="80">
        <f t="shared" si="282"/>
        <v>0</v>
      </c>
      <c r="AE361" s="80">
        <f t="shared" si="283"/>
        <v>0</v>
      </c>
      <c r="AF361" s="80">
        <f t="shared" si="284"/>
        <v>0</v>
      </c>
      <c r="AG361" s="80">
        <f t="shared" si="285"/>
        <v>0</v>
      </c>
      <c r="AH361" s="80">
        <f t="shared" si="286"/>
        <v>0</v>
      </c>
      <c r="AI361" s="80">
        <f t="shared" si="287"/>
        <v>0</v>
      </c>
      <c r="AJ361" s="80">
        <f t="shared" si="288"/>
        <v>0</v>
      </c>
      <c r="AK361" s="80">
        <f t="shared" si="289"/>
        <v>0</v>
      </c>
      <c r="AL361" s="80">
        <f t="shared" si="290"/>
        <v>0</v>
      </c>
      <c r="AM361" s="80">
        <f t="shared" si="291"/>
        <v>0</v>
      </c>
      <c r="AN361" s="80">
        <f t="shared" ref="AN361:AN398" si="292">AN$321*$A324</f>
        <v>0</v>
      </c>
      <c r="AO361" s="80">
        <f>AO$321*$A323</f>
        <v>0</v>
      </c>
      <c r="AP361" s="80"/>
      <c r="AQ361" s="80"/>
      <c r="AS361" s="72"/>
      <c r="AT361" s="78"/>
      <c r="AU361" s="72"/>
      <c r="AV361" s="72"/>
      <c r="AW361" s="72"/>
      <c r="AX361" s="72"/>
      <c r="AY361" s="72"/>
      <c r="AZ361" s="72"/>
      <c r="BA361" s="72"/>
      <c r="BB361" s="72"/>
      <c r="BC361" s="79"/>
      <c r="BD361" s="79"/>
      <c r="BE361" s="72"/>
      <c r="BF361" s="72"/>
      <c r="BG361" s="72"/>
      <c r="BH361" s="72"/>
      <c r="BI361" s="72"/>
      <c r="BJ361" s="72"/>
      <c r="BK361" s="72"/>
      <c r="BL361" s="72"/>
      <c r="BM361" s="72"/>
      <c r="BN361" s="72"/>
      <c r="BO361" s="72"/>
      <c r="BP361" s="72"/>
      <c r="BQ361" s="72"/>
      <c r="BR361" s="72"/>
      <c r="BS361" s="72"/>
      <c r="BT361" s="72"/>
      <c r="CA361" s="72">
        <f t="shared" si="252"/>
        <v>0</v>
      </c>
    </row>
    <row r="362" spans="1:79">
      <c r="A362" s="148">
        <f t="shared" si="253"/>
        <v>0</v>
      </c>
      <c r="B362" s="72">
        <f t="shared" si="254"/>
        <v>40</v>
      </c>
      <c r="C362" s="144">
        <f t="shared" si="255"/>
        <v>0</v>
      </c>
      <c r="D362" s="76">
        <f t="shared" si="256"/>
        <v>0</v>
      </c>
      <c r="E362" s="80">
        <f t="shared" si="257"/>
        <v>0</v>
      </c>
      <c r="F362" s="80">
        <f t="shared" si="258"/>
        <v>0</v>
      </c>
      <c r="G362" s="80">
        <f t="shared" si="259"/>
        <v>0</v>
      </c>
      <c r="H362" s="80">
        <f t="shared" si="260"/>
        <v>0</v>
      </c>
      <c r="I362" s="76">
        <f t="shared" si="261"/>
        <v>0</v>
      </c>
      <c r="J362" s="80">
        <f t="shared" si="262"/>
        <v>0</v>
      </c>
      <c r="K362" s="80">
        <f t="shared" si="263"/>
        <v>0</v>
      </c>
      <c r="L362" s="80">
        <f t="shared" si="264"/>
        <v>0</v>
      </c>
      <c r="M362" s="80">
        <f t="shared" si="265"/>
        <v>0</v>
      </c>
      <c r="N362" s="80">
        <f t="shared" si="266"/>
        <v>0</v>
      </c>
      <c r="O362" s="80">
        <f t="shared" si="267"/>
        <v>0</v>
      </c>
      <c r="P362" s="80">
        <f t="shared" si="268"/>
        <v>0</v>
      </c>
      <c r="Q362" s="80">
        <f t="shared" si="269"/>
        <v>0</v>
      </c>
      <c r="R362" s="80">
        <f t="shared" si="270"/>
        <v>0</v>
      </c>
      <c r="S362" s="80">
        <f t="shared" si="271"/>
        <v>0</v>
      </c>
      <c r="T362" s="80">
        <f t="shared" si="272"/>
        <v>0</v>
      </c>
      <c r="U362" s="80">
        <f t="shared" si="273"/>
        <v>0</v>
      </c>
      <c r="V362" s="80">
        <f t="shared" si="274"/>
        <v>0</v>
      </c>
      <c r="W362" s="80">
        <f t="shared" si="275"/>
        <v>0</v>
      </c>
      <c r="X362" s="80">
        <f t="shared" si="276"/>
        <v>0</v>
      </c>
      <c r="Y362" s="80">
        <f t="shared" si="277"/>
        <v>0</v>
      </c>
      <c r="Z362" s="80">
        <f t="shared" si="278"/>
        <v>0</v>
      </c>
      <c r="AA362" s="80">
        <f t="shared" si="279"/>
        <v>0</v>
      </c>
      <c r="AB362" s="80">
        <f t="shared" si="280"/>
        <v>0</v>
      </c>
      <c r="AC362" s="80">
        <f t="shared" si="281"/>
        <v>0</v>
      </c>
      <c r="AD362" s="80">
        <f t="shared" si="282"/>
        <v>0</v>
      </c>
      <c r="AE362" s="80">
        <f t="shared" si="283"/>
        <v>0</v>
      </c>
      <c r="AF362" s="80">
        <f t="shared" si="284"/>
        <v>0</v>
      </c>
      <c r="AG362" s="80">
        <f t="shared" si="285"/>
        <v>0</v>
      </c>
      <c r="AH362" s="80">
        <f t="shared" si="286"/>
        <v>0</v>
      </c>
      <c r="AI362" s="80">
        <f t="shared" si="287"/>
        <v>0</v>
      </c>
      <c r="AJ362" s="80">
        <f t="shared" si="288"/>
        <v>0</v>
      </c>
      <c r="AK362" s="80">
        <f t="shared" si="289"/>
        <v>0</v>
      </c>
      <c r="AL362" s="80">
        <f t="shared" si="290"/>
        <v>0</v>
      </c>
      <c r="AM362" s="80">
        <f t="shared" si="291"/>
        <v>0</v>
      </c>
      <c r="AN362" s="80">
        <f t="shared" si="292"/>
        <v>0</v>
      </c>
      <c r="AO362" s="80">
        <f t="shared" ref="AO362:AO398" si="293">AO$321*$A324</f>
        <v>0</v>
      </c>
      <c r="AP362" s="80">
        <f>AP$321*$A323</f>
        <v>0</v>
      </c>
      <c r="AQ362" s="80"/>
      <c r="AS362" s="72"/>
      <c r="AT362" s="78"/>
      <c r="AU362" s="72"/>
      <c r="AV362" s="72"/>
      <c r="AW362" s="72"/>
      <c r="AX362" s="72"/>
      <c r="AY362" s="72"/>
      <c r="AZ362" s="72"/>
      <c r="BA362" s="72"/>
      <c r="BB362" s="72"/>
      <c r="BC362" s="79"/>
      <c r="BD362" s="79"/>
      <c r="BE362" s="72"/>
      <c r="BF362" s="72"/>
      <c r="BG362" s="72"/>
      <c r="BH362" s="72"/>
      <c r="BI362" s="72"/>
      <c r="BJ362" s="72"/>
      <c r="BK362" s="72"/>
      <c r="BL362" s="72"/>
      <c r="BM362" s="72"/>
      <c r="BN362" s="72"/>
      <c r="BO362" s="72"/>
      <c r="BP362" s="72"/>
      <c r="BQ362" s="72"/>
      <c r="BR362" s="72"/>
      <c r="BS362" s="72"/>
      <c r="BT362" s="72"/>
      <c r="CA362" s="72">
        <f t="shared" si="252"/>
        <v>0</v>
      </c>
    </row>
    <row r="363" spans="1:79">
      <c r="A363" s="148">
        <f t="shared" si="253"/>
        <v>0</v>
      </c>
      <c r="B363" s="72">
        <f t="shared" si="254"/>
        <v>41</v>
      </c>
      <c r="C363" s="144">
        <f t="shared" si="255"/>
        <v>0</v>
      </c>
      <c r="D363" s="76">
        <f t="shared" si="256"/>
        <v>0</v>
      </c>
      <c r="E363" s="80">
        <f t="shared" si="257"/>
        <v>0</v>
      </c>
      <c r="F363" s="80">
        <f t="shared" si="258"/>
        <v>0</v>
      </c>
      <c r="G363" s="80">
        <f t="shared" si="259"/>
        <v>0</v>
      </c>
      <c r="H363" s="80">
        <f t="shared" si="260"/>
        <v>0</v>
      </c>
      <c r="I363" s="76">
        <f t="shared" si="261"/>
        <v>0</v>
      </c>
      <c r="J363" s="80">
        <f t="shared" si="262"/>
        <v>0</v>
      </c>
      <c r="K363" s="80">
        <f t="shared" si="263"/>
        <v>0</v>
      </c>
      <c r="L363" s="80">
        <f t="shared" si="264"/>
        <v>0</v>
      </c>
      <c r="M363" s="80">
        <f t="shared" si="265"/>
        <v>0</v>
      </c>
      <c r="N363" s="80">
        <f t="shared" si="266"/>
        <v>0</v>
      </c>
      <c r="O363" s="80">
        <f t="shared" si="267"/>
        <v>0</v>
      </c>
      <c r="P363" s="80">
        <f t="shared" si="268"/>
        <v>0</v>
      </c>
      <c r="Q363" s="80">
        <f t="shared" si="269"/>
        <v>0</v>
      </c>
      <c r="R363" s="80">
        <f t="shared" si="270"/>
        <v>0</v>
      </c>
      <c r="S363" s="80">
        <f t="shared" si="271"/>
        <v>0</v>
      </c>
      <c r="T363" s="80">
        <f t="shared" si="272"/>
        <v>0</v>
      </c>
      <c r="U363" s="80">
        <f t="shared" si="273"/>
        <v>0</v>
      </c>
      <c r="V363" s="80">
        <f t="shared" si="274"/>
        <v>0</v>
      </c>
      <c r="W363" s="80">
        <f t="shared" si="275"/>
        <v>0</v>
      </c>
      <c r="X363" s="80">
        <f t="shared" si="276"/>
        <v>0</v>
      </c>
      <c r="Y363" s="80">
        <f t="shared" si="277"/>
        <v>0</v>
      </c>
      <c r="Z363" s="80">
        <f t="shared" si="278"/>
        <v>0</v>
      </c>
      <c r="AA363" s="80">
        <f t="shared" si="279"/>
        <v>0</v>
      </c>
      <c r="AB363" s="80">
        <f t="shared" si="280"/>
        <v>0</v>
      </c>
      <c r="AC363" s="80">
        <f t="shared" si="281"/>
        <v>0</v>
      </c>
      <c r="AD363" s="80">
        <f t="shared" si="282"/>
        <v>0</v>
      </c>
      <c r="AE363" s="80">
        <f t="shared" si="283"/>
        <v>0</v>
      </c>
      <c r="AF363" s="80">
        <f t="shared" si="284"/>
        <v>0</v>
      </c>
      <c r="AG363" s="80">
        <f t="shared" si="285"/>
        <v>0</v>
      </c>
      <c r="AH363" s="80">
        <f t="shared" si="286"/>
        <v>0</v>
      </c>
      <c r="AI363" s="80">
        <f t="shared" si="287"/>
        <v>0</v>
      </c>
      <c r="AJ363" s="80">
        <f t="shared" si="288"/>
        <v>0</v>
      </c>
      <c r="AK363" s="80">
        <f t="shared" si="289"/>
        <v>0</v>
      </c>
      <c r="AL363" s="80">
        <f t="shared" si="290"/>
        <v>0</v>
      </c>
      <c r="AM363" s="80">
        <f t="shared" si="291"/>
        <v>0</v>
      </c>
      <c r="AN363" s="80">
        <f t="shared" si="292"/>
        <v>0</v>
      </c>
      <c r="AO363" s="80">
        <f t="shared" si="293"/>
        <v>0</v>
      </c>
      <c r="AP363" s="80">
        <f t="shared" ref="AP363:AP398" si="294">AP$321*$A324</f>
        <v>0</v>
      </c>
      <c r="AQ363" s="80">
        <f>AQ$321*$A323</f>
        <v>0</v>
      </c>
      <c r="AS363" s="72"/>
      <c r="AT363" s="78"/>
      <c r="AU363" s="72"/>
      <c r="AV363" s="72"/>
      <c r="AW363" s="72"/>
      <c r="AX363" s="72"/>
      <c r="AY363" s="72"/>
      <c r="AZ363" s="72"/>
      <c r="BA363" s="72"/>
      <c r="BB363" s="72"/>
      <c r="BC363" s="79"/>
      <c r="BD363" s="79"/>
      <c r="BE363" s="72"/>
      <c r="BF363" s="72"/>
      <c r="BG363" s="72"/>
      <c r="BH363" s="72"/>
      <c r="BI363" s="72"/>
      <c r="BJ363" s="72"/>
      <c r="BK363" s="72"/>
      <c r="BL363" s="72"/>
      <c r="BM363" s="72"/>
      <c r="BN363" s="72"/>
      <c r="BO363" s="72"/>
      <c r="BP363" s="72"/>
      <c r="BQ363" s="72"/>
      <c r="BR363" s="72"/>
      <c r="BS363" s="72"/>
      <c r="BT363" s="72"/>
      <c r="CA363" s="72">
        <f t="shared" si="252"/>
        <v>0</v>
      </c>
    </row>
    <row r="364" spans="1:79">
      <c r="A364" s="148">
        <f t="shared" si="253"/>
        <v>0</v>
      </c>
      <c r="B364" s="72">
        <f t="shared" si="254"/>
        <v>42</v>
      </c>
      <c r="C364" s="144">
        <f t="shared" si="255"/>
        <v>0</v>
      </c>
      <c r="D364" s="76">
        <f t="shared" si="256"/>
        <v>0</v>
      </c>
      <c r="E364" s="80">
        <f t="shared" si="257"/>
        <v>0</v>
      </c>
      <c r="F364" s="80">
        <f t="shared" si="258"/>
        <v>0</v>
      </c>
      <c r="G364" s="80">
        <f t="shared" si="259"/>
        <v>0</v>
      </c>
      <c r="H364" s="80">
        <f t="shared" si="260"/>
        <v>0</v>
      </c>
      <c r="I364" s="76">
        <f t="shared" si="261"/>
        <v>0</v>
      </c>
      <c r="J364" s="80">
        <f t="shared" si="262"/>
        <v>0</v>
      </c>
      <c r="K364" s="80">
        <f t="shared" si="263"/>
        <v>0</v>
      </c>
      <c r="L364" s="80">
        <f t="shared" si="264"/>
        <v>0</v>
      </c>
      <c r="M364" s="80">
        <f t="shared" si="265"/>
        <v>0</v>
      </c>
      <c r="N364" s="80">
        <f t="shared" si="266"/>
        <v>0</v>
      </c>
      <c r="O364" s="80">
        <f t="shared" si="267"/>
        <v>0</v>
      </c>
      <c r="P364" s="80">
        <f t="shared" si="268"/>
        <v>0</v>
      </c>
      <c r="Q364" s="80">
        <f t="shared" si="269"/>
        <v>0</v>
      </c>
      <c r="R364" s="80">
        <f t="shared" si="270"/>
        <v>0</v>
      </c>
      <c r="S364" s="80">
        <f t="shared" si="271"/>
        <v>0</v>
      </c>
      <c r="T364" s="80">
        <f t="shared" si="272"/>
        <v>0</v>
      </c>
      <c r="U364" s="80">
        <f t="shared" si="273"/>
        <v>0</v>
      </c>
      <c r="V364" s="80">
        <f t="shared" si="274"/>
        <v>0</v>
      </c>
      <c r="W364" s="80">
        <f t="shared" si="275"/>
        <v>0</v>
      </c>
      <c r="X364" s="80">
        <f t="shared" si="276"/>
        <v>0</v>
      </c>
      <c r="Y364" s="80">
        <f t="shared" si="277"/>
        <v>0</v>
      </c>
      <c r="Z364" s="80">
        <f t="shared" si="278"/>
        <v>0</v>
      </c>
      <c r="AA364" s="80">
        <f t="shared" si="279"/>
        <v>0</v>
      </c>
      <c r="AB364" s="80">
        <f t="shared" si="280"/>
        <v>0</v>
      </c>
      <c r="AC364" s="80">
        <f t="shared" si="281"/>
        <v>0</v>
      </c>
      <c r="AD364" s="80">
        <f t="shared" si="282"/>
        <v>0</v>
      </c>
      <c r="AE364" s="80">
        <f t="shared" si="283"/>
        <v>0</v>
      </c>
      <c r="AF364" s="80">
        <f t="shared" si="284"/>
        <v>0</v>
      </c>
      <c r="AG364" s="80">
        <f t="shared" si="285"/>
        <v>0</v>
      </c>
      <c r="AH364" s="80">
        <f t="shared" si="286"/>
        <v>0</v>
      </c>
      <c r="AI364" s="80">
        <f t="shared" si="287"/>
        <v>0</v>
      </c>
      <c r="AJ364" s="80">
        <f t="shared" si="288"/>
        <v>0</v>
      </c>
      <c r="AK364" s="80">
        <f t="shared" si="289"/>
        <v>0</v>
      </c>
      <c r="AL364" s="80">
        <f t="shared" si="290"/>
        <v>0</v>
      </c>
      <c r="AM364" s="80">
        <f t="shared" si="291"/>
        <v>0</v>
      </c>
      <c r="AN364" s="80">
        <f t="shared" si="292"/>
        <v>0</v>
      </c>
      <c r="AO364" s="80">
        <f t="shared" si="293"/>
        <v>0</v>
      </c>
      <c r="AP364" s="80">
        <f t="shared" si="294"/>
        <v>0</v>
      </c>
      <c r="AQ364" s="80">
        <f t="shared" ref="AQ364:AQ398" si="295">AQ$321*$A324</f>
        <v>0</v>
      </c>
      <c r="AR364" s="76">
        <f>AR$321*$A323</f>
        <v>0</v>
      </c>
      <c r="AS364" s="72"/>
      <c r="AT364" s="78"/>
      <c r="AU364" s="72"/>
      <c r="AV364" s="72"/>
      <c r="AW364" s="72"/>
      <c r="AX364" s="72"/>
      <c r="AY364" s="72"/>
      <c r="AZ364" s="72"/>
      <c r="BA364" s="72"/>
      <c r="BB364" s="72"/>
      <c r="BC364" s="79"/>
      <c r="BD364" s="79"/>
      <c r="BE364" s="72"/>
      <c r="BF364" s="72"/>
      <c r="BG364" s="72"/>
      <c r="BH364" s="72"/>
      <c r="BI364" s="72"/>
      <c r="BJ364" s="72"/>
      <c r="BK364" s="72"/>
      <c r="BL364" s="72"/>
      <c r="BM364" s="72"/>
      <c r="BN364" s="72"/>
      <c r="BO364" s="72"/>
      <c r="BP364" s="72"/>
      <c r="BQ364" s="72"/>
      <c r="BR364" s="72"/>
      <c r="BS364" s="72"/>
      <c r="BT364" s="72"/>
      <c r="CA364" s="72">
        <f t="shared" si="252"/>
        <v>0</v>
      </c>
    </row>
    <row r="365" spans="1:79">
      <c r="A365" s="148">
        <f t="shared" si="253"/>
        <v>0</v>
      </c>
      <c r="B365" s="72">
        <f t="shared" si="254"/>
        <v>43</v>
      </c>
      <c r="C365" s="144">
        <f t="shared" si="255"/>
        <v>0</v>
      </c>
      <c r="D365" s="76">
        <f t="shared" si="256"/>
        <v>0</v>
      </c>
      <c r="E365" s="80">
        <f t="shared" si="257"/>
        <v>0</v>
      </c>
      <c r="F365" s="80">
        <f t="shared" si="258"/>
        <v>0</v>
      </c>
      <c r="G365" s="80">
        <f t="shared" si="259"/>
        <v>0</v>
      </c>
      <c r="H365" s="80">
        <f t="shared" si="260"/>
        <v>0</v>
      </c>
      <c r="I365" s="76">
        <f t="shared" si="261"/>
        <v>0</v>
      </c>
      <c r="J365" s="80">
        <f t="shared" si="262"/>
        <v>0</v>
      </c>
      <c r="K365" s="80">
        <f t="shared" si="263"/>
        <v>0</v>
      </c>
      <c r="L365" s="80">
        <f t="shared" si="264"/>
        <v>0</v>
      </c>
      <c r="M365" s="80">
        <f t="shared" si="265"/>
        <v>0</v>
      </c>
      <c r="N365" s="80">
        <f t="shared" si="266"/>
        <v>0</v>
      </c>
      <c r="O365" s="80">
        <f t="shared" si="267"/>
        <v>0</v>
      </c>
      <c r="P365" s="80">
        <f t="shared" si="268"/>
        <v>0</v>
      </c>
      <c r="Q365" s="80">
        <f t="shared" si="269"/>
        <v>0</v>
      </c>
      <c r="R365" s="80">
        <f t="shared" si="270"/>
        <v>0</v>
      </c>
      <c r="S365" s="80">
        <f t="shared" si="271"/>
        <v>0</v>
      </c>
      <c r="T365" s="80">
        <f t="shared" si="272"/>
        <v>0</v>
      </c>
      <c r="U365" s="80">
        <f t="shared" si="273"/>
        <v>0</v>
      </c>
      <c r="V365" s="80">
        <f t="shared" si="274"/>
        <v>0</v>
      </c>
      <c r="W365" s="80">
        <f t="shared" si="275"/>
        <v>0</v>
      </c>
      <c r="X365" s="80">
        <f t="shared" si="276"/>
        <v>0</v>
      </c>
      <c r="Y365" s="80">
        <f t="shared" si="277"/>
        <v>0</v>
      </c>
      <c r="Z365" s="80">
        <f t="shared" si="278"/>
        <v>0</v>
      </c>
      <c r="AA365" s="80">
        <f t="shared" si="279"/>
        <v>0</v>
      </c>
      <c r="AB365" s="80">
        <f t="shared" si="280"/>
        <v>0</v>
      </c>
      <c r="AC365" s="80">
        <f t="shared" si="281"/>
        <v>0</v>
      </c>
      <c r="AD365" s="80">
        <f t="shared" si="282"/>
        <v>0</v>
      </c>
      <c r="AE365" s="80">
        <f t="shared" si="283"/>
        <v>0</v>
      </c>
      <c r="AF365" s="80">
        <f t="shared" si="284"/>
        <v>0</v>
      </c>
      <c r="AG365" s="80">
        <f t="shared" si="285"/>
        <v>0</v>
      </c>
      <c r="AH365" s="80">
        <f t="shared" si="286"/>
        <v>0</v>
      </c>
      <c r="AI365" s="80">
        <f t="shared" si="287"/>
        <v>0</v>
      </c>
      <c r="AJ365" s="80">
        <f t="shared" si="288"/>
        <v>0</v>
      </c>
      <c r="AK365" s="80">
        <f t="shared" si="289"/>
        <v>0</v>
      </c>
      <c r="AL365" s="80">
        <f t="shared" si="290"/>
        <v>0</v>
      </c>
      <c r="AM365" s="80">
        <f t="shared" si="291"/>
        <v>0</v>
      </c>
      <c r="AN365" s="80">
        <f t="shared" si="292"/>
        <v>0</v>
      </c>
      <c r="AO365" s="80">
        <f t="shared" si="293"/>
        <v>0</v>
      </c>
      <c r="AP365" s="80">
        <f t="shared" si="294"/>
        <v>0</v>
      </c>
      <c r="AQ365" s="80">
        <f t="shared" si="295"/>
        <v>0</v>
      </c>
      <c r="AR365" s="76">
        <f t="shared" ref="AR365:AR398" si="296">AR$321*$A324</f>
        <v>0</v>
      </c>
      <c r="AS365" s="72">
        <f>AS$321*$A323</f>
        <v>0</v>
      </c>
      <c r="AT365" s="78"/>
      <c r="AU365" s="72"/>
      <c r="AV365" s="72"/>
      <c r="AW365" s="72"/>
      <c r="AX365" s="72"/>
      <c r="AY365" s="72"/>
      <c r="AZ365" s="72"/>
      <c r="BA365" s="72"/>
      <c r="BB365" s="72"/>
      <c r="BC365" s="79"/>
      <c r="BD365" s="79"/>
      <c r="BE365" s="72"/>
      <c r="BF365" s="72"/>
      <c r="BG365" s="72"/>
      <c r="BH365" s="72"/>
      <c r="BI365" s="72"/>
      <c r="BJ365" s="72"/>
      <c r="BK365" s="72"/>
      <c r="BL365" s="72"/>
      <c r="BM365" s="72"/>
      <c r="BN365" s="72"/>
      <c r="BO365" s="72"/>
      <c r="BP365" s="72"/>
      <c r="BQ365" s="72"/>
      <c r="BR365" s="72"/>
      <c r="BS365" s="72"/>
      <c r="BT365" s="72"/>
      <c r="CA365" s="72">
        <f t="shared" si="252"/>
        <v>0</v>
      </c>
    </row>
    <row r="366" spans="1:79">
      <c r="A366" s="148">
        <f t="shared" si="253"/>
        <v>0</v>
      </c>
      <c r="B366" s="72">
        <f t="shared" si="254"/>
        <v>44</v>
      </c>
      <c r="C366" s="144">
        <f t="shared" si="255"/>
        <v>0</v>
      </c>
      <c r="D366" s="76">
        <f t="shared" si="256"/>
        <v>0</v>
      </c>
      <c r="E366" s="80">
        <f t="shared" si="257"/>
        <v>0</v>
      </c>
      <c r="F366" s="80">
        <f t="shared" si="258"/>
        <v>0</v>
      </c>
      <c r="G366" s="80">
        <f t="shared" si="259"/>
        <v>0</v>
      </c>
      <c r="H366" s="80">
        <f t="shared" si="260"/>
        <v>0</v>
      </c>
      <c r="I366" s="76">
        <f t="shared" si="261"/>
        <v>0</v>
      </c>
      <c r="J366" s="80">
        <f t="shared" si="262"/>
        <v>0</v>
      </c>
      <c r="K366" s="80">
        <f t="shared" si="263"/>
        <v>0</v>
      </c>
      <c r="L366" s="80">
        <f t="shared" si="264"/>
        <v>0</v>
      </c>
      <c r="M366" s="80">
        <f t="shared" si="265"/>
        <v>0</v>
      </c>
      <c r="N366" s="80">
        <f t="shared" si="266"/>
        <v>0</v>
      </c>
      <c r="O366" s="80">
        <f t="shared" si="267"/>
        <v>0</v>
      </c>
      <c r="P366" s="80">
        <f t="shared" si="268"/>
        <v>0</v>
      </c>
      <c r="Q366" s="80">
        <f t="shared" si="269"/>
        <v>0</v>
      </c>
      <c r="R366" s="80">
        <f t="shared" si="270"/>
        <v>0</v>
      </c>
      <c r="S366" s="80">
        <f t="shared" si="271"/>
        <v>0</v>
      </c>
      <c r="T366" s="80">
        <f t="shared" si="272"/>
        <v>0</v>
      </c>
      <c r="U366" s="80">
        <f t="shared" si="273"/>
        <v>0</v>
      </c>
      <c r="V366" s="80">
        <f t="shared" si="274"/>
        <v>0</v>
      </c>
      <c r="W366" s="80">
        <f t="shared" si="275"/>
        <v>0</v>
      </c>
      <c r="X366" s="80">
        <f t="shared" si="276"/>
        <v>0</v>
      </c>
      <c r="Y366" s="80">
        <f t="shared" si="277"/>
        <v>0</v>
      </c>
      <c r="Z366" s="80">
        <f t="shared" si="278"/>
        <v>0</v>
      </c>
      <c r="AA366" s="80">
        <f t="shared" si="279"/>
        <v>0</v>
      </c>
      <c r="AB366" s="80">
        <f t="shared" si="280"/>
        <v>0</v>
      </c>
      <c r="AC366" s="80">
        <f t="shared" si="281"/>
        <v>0</v>
      </c>
      <c r="AD366" s="80">
        <f t="shared" si="282"/>
        <v>0</v>
      </c>
      <c r="AE366" s="80">
        <f t="shared" si="283"/>
        <v>0</v>
      </c>
      <c r="AF366" s="80">
        <f t="shared" si="284"/>
        <v>0</v>
      </c>
      <c r="AG366" s="80">
        <f t="shared" si="285"/>
        <v>0</v>
      </c>
      <c r="AH366" s="80">
        <f t="shared" si="286"/>
        <v>0</v>
      </c>
      <c r="AI366" s="80">
        <f t="shared" si="287"/>
        <v>0</v>
      </c>
      <c r="AJ366" s="80">
        <f t="shared" si="288"/>
        <v>0</v>
      </c>
      <c r="AK366" s="80">
        <f t="shared" si="289"/>
        <v>0</v>
      </c>
      <c r="AL366" s="80">
        <f t="shared" si="290"/>
        <v>0</v>
      </c>
      <c r="AM366" s="80">
        <f t="shared" si="291"/>
        <v>0</v>
      </c>
      <c r="AN366" s="80">
        <f t="shared" si="292"/>
        <v>0</v>
      </c>
      <c r="AO366" s="80">
        <f t="shared" si="293"/>
        <v>0</v>
      </c>
      <c r="AP366" s="80">
        <f t="shared" si="294"/>
        <v>0</v>
      </c>
      <c r="AQ366" s="80">
        <f t="shared" si="295"/>
        <v>0</v>
      </c>
      <c r="AR366" s="76">
        <f t="shared" si="296"/>
        <v>0</v>
      </c>
      <c r="AS366" s="72">
        <f t="shared" ref="AS366:AS398" si="297">AS$321*$A324</f>
        <v>0</v>
      </c>
      <c r="AT366" s="78">
        <f>AT$321*$A323</f>
        <v>0</v>
      </c>
      <c r="AU366" s="72"/>
      <c r="AV366" s="72"/>
      <c r="AW366" s="72"/>
      <c r="AX366" s="72"/>
      <c r="AY366" s="72"/>
      <c r="AZ366" s="72"/>
      <c r="BA366" s="72"/>
      <c r="BB366" s="72"/>
      <c r="BC366" s="79"/>
      <c r="BD366" s="79"/>
      <c r="BE366" s="72"/>
      <c r="BF366" s="72"/>
      <c r="BG366" s="72"/>
      <c r="BH366" s="72"/>
      <c r="BI366" s="72"/>
      <c r="BJ366" s="72"/>
      <c r="BK366" s="72"/>
      <c r="BL366" s="72"/>
      <c r="BM366" s="72"/>
      <c r="BN366" s="72"/>
      <c r="BO366" s="72"/>
      <c r="BP366" s="72"/>
      <c r="BQ366" s="72"/>
      <c r="BR366" s="72"/>
      <c r="BS366" s="72"/>
      <c r="BT366" s="72"/>
      <c r="CA366" s="72">
        <f t="shared" si="252"/>
        <v>0</v>
      </c>
    </row>
    <row r="367" spans="1:79">
      <c r="A367" s="148">
        <f t="shared" si="253"/>
        <v>0</v>
      </c>
      <c r="B367" s="72">
        <f t="shared" si="254"/>
        <v>45</v>
      </c>
      <c r="C367" s="144">
        <f t="shared" si="255"/>
        <v>0</v>
      </c>
      <c r="D367" s="76">
        <f t="shared" si="256"/>
        <v>0</v>
      </c>
      <c r="E367" s="80">
        <f t="shared" si="257"/>
        <v>0</v>
      </c>
      <c r="F367" s="80">
        <f t="shared" si="258"/>
        <v>0</v>
      </c>
      <c r="G367" s="80">
        <f t="shared" si="259"/>
        <v>0</v>
      </c>
      <c r="H367" s="80">
        <f t="shared" si="260"/>
        <v>0</v>
      </c>
      <c r="I367" s="76">
        <f t="shared" si="261"/>
        <v>0</v>
      </c>
      <c r="J367" s="80">
        <f t="shared" si="262"/>
        <v>0</v>
      </c>
      <c r="K367" s="80">
        <f t="shared" si="263"/>
        <v>0</v>
      </c>
      <c r="L367" s="80">
        <f t="shared" si="264"/>
        <v>0</v>
      </c>
      <c r="M367" s="80">
        <f t="shared" si="265"/>
        <v>0</v>
      </c>
      <c r="N367" s="80">
        <f t="shared" si="266"/>
        <v>0</v>
      </c>
      <c r="O367" s="80">
        <f t="shared" si="267"/>
        <v>0</v>
      </c>
      <c r="P367" s="80">
        <f t="shared" si="268"/>
        <v>0</v>
      </c>
      <c r="Q367" s="80">
        <f t="shared" si="269"/>
        <v>0</v>
      </c>
      <c r="R367" s="80">
        <f t="shared" si="270"/>
        <v>0</v>
      </c>
      <c r="S367" s="80">
        <f t="shared" si="271"/>
        <v>0</v>
      </c>
      <c r="T367" s="80">
        <f t="shared" si="272"/>
        <v>0</v>
      </c>
      <c r="U367" s="80">
        <f t="shared" si="273"/>
        <v>0</v>
      </c>
      <c r="V367" s="80">
        <f t="shared" si="274"/>
        <v>0</v>
      </c>
      <c r="W367" s="80">
        <f t="shared" si="275"/>
        <v>0</v>
      </c>
      <c r="X367" s="80">
        <f t="shared" si="276"/>
        <v>0</v>
      </c>
      <c r="Y367" s="80">
        <f t="shared" si="277"/>
        <v>0</v>
      </c>
      <c r="Z367" s="80">
        <f t="shared" si="278"/>
        <v>0</v>
      </c>
      <c r="AA367" s="80">
        <f t="shared" si="279"/>
        <v>0</v>
      </c>
      <c r="AB367" s="80">
        <f t="shared" si="280"/>
        <v>0</v>
      </c>
      <c r="AC367" s="80">
        <f t="shared" si="281"/>
        <v>0</v>
      </c>
      <c r="AD367" s="80">
        <f t="shared" si="282"/>
        <v>0</v>
      </c>
      <c r="AE367" s="80">
        <f t="shared" si="283"/>
        <v>0</v>
      </c>
      <c r="AF367" s="80">
        <f t="shared" si="284"/>
        <v>0</v>
      </c>
      <c r="AG367" s="80">
        <f t="shared" si="285"/>
        <v>0</v>
      </c>
      <c r="AH367" s="80">
        <f t="shared" si="286"/>
        <v>0</v>
      </c>
      <c r="AI367" s="80">
        <f t="shared" si="287"/>
        <v>0</v>
      </c>
      <c r="AJ367" s="80">
        <f t="shared" si="288"/>
        <v>0</v>
      </c>
      <c r="AK367" s="80">
        <f t="shared" si="289"/>
        <v>0</v>
      </c>
      <c r="AL367" s="80">
        <f t="shared" si="290"/>
        <v>0</v>
      </c>
      <c r="AM367" s="80">
        <f t="shared" si="291"/>
        <v>0</v>
      </c>
      <c r="AN367" s="80">
        <f t="shared" si="292"/>
        <v>0</v>
      </c>
      <c r="AO367" s="80">
        <f t="shared" si="293"/>
        <v>0</v>
      </c>
      <c r="AP367" s="80">
        <f t="shared" si="294"/>
        <v>0</v>
      </c>
      <c r="AQ367" s="80">
        <f t="shared" si="295"/>
        <v>0</v>
      </c>
      <c r="AR367" s="76">
        <f t="shared" si="296"/>
        <v>0</v>
      </c>
      <c r="AS367" s="72">
        <f t="shared" si="297"/>
        <v>0</v>
      </c>
      <c r="AT367" s="78">
        <f t="shared" ref="AT367:AT398" si="298">AT$321*$A324</f>
        <v>0</v>
      </c>
      <c r="AU367" s="72">
        <f>AU$321*$A323</f>
        <v>0</v>
      </c>
      <c r="AV367" s="72"/>
      <c r="AW367" s="72"/>
      <c r="AX367" s="72"/>
      <c r="AY367" s="72"/>
      <c r="AZ367" s="72"/>
      <c r="BA367" s="72"/>
      <c r="BB367" s="72"/>
      <c r="BC367" s="79"/>
      <c r="BD367" s="79"/>
      <c r="BE367" s="72"/>
      <c r="BF367" s="72"/>
      <c r="BG367" s="72"/>
      <c r="BH367" s="72"/>
      <c r="BI367" s="72"/>
      <c r="BJ367" s="72"/>
      <c r="BK367" s="72"/>
      <c r="BL367" s="72"/>
      <c r="BM367" s="72"/>
      <c r="BN367" s="72"/>
      <c r="BO367" s="72"/>
      <c r="BP367" s="72"/>
      <c r="BQ367" s="72"/>
      <c r="BR367" s="72"/>
      <c r="BS367" s="72"/>
      <c r="BT367" s="72"/>
      <c r="CA367" s="72">
        <f t="shared" si="252"/>
        <v>0</v>
      </c>
    </row>
    <row r="368" spans="1:79">
      <c r="A368" s="148">
        <f t="shared" si="253"/>
        <v>0</v>
      </c>
      <c r="B368" s="72">
        <f t="shared" si="254"/>
        <v>46</v>
      </c>
      <c r="C368" s="144">
        <f t="shared" si="255"/>
        <v>0</v>
      </c>
      <c r="D368" s="76">
        <f t="shared" si="256"/>
        <v>0</v>
      </c>
      <c r="E368" s="80">
        <f t="shared" si="257"/>
        <v>0</v>
      </c>
      <c r="F368" s="80">
        <f t="shared" si="258"/>
        <v>0</v>
      </c>
      <c r="G368" s="80">
        <f t="shared" si="259"/>
        <v>0</v>
      </c>
      <c r="H368" s="80">
        <f t="shared" si="260"/>
        <v>0</v>
      </c>
      <c r="I368" s="76">
        <f t="shared" si="261"/>
        <v>0</v>
      </c>
      <c r="J368" s="80">
        <f t="shared" si="262"/>
        <v>0</v>
      </c>
      <c r="K368" s="80">
        <f t="shared" si="263"/>
        <v>0</v>
      </c>
      <c r="L368" s="80">
        <f t="shared" si="264"/>
        <v>0</v>
      </c>
      <c r="M368" s="80">
        <f t="shared" si="265"/>
        <v>0</v>
      </c>
      <c r="N368" s="80">
        <f t="shared" si="266"/>
        <v>0</v>
      </c>
      <c r="O368" s="80">
        <f t="shared" si="267"/>
        <v>0</v>
      </c>
      <c r="P368" s="80">
        <f t="shared" si="268"/>
        <v>0</v>
      </c>
      <c r="Q368" s="80">
        <f t="shared" si="269"/>
        <v>0</v>
      </c>
      <c r="R368" s="80">
        <f t="shared" si="270"/>
        <v>0</v>
      </c>
      <c r="S368" s="80">
        <f t="shared" si="271"/>
        <v>0</v>
      </c>
      <c r="T368" s="80">
        <f t="shared" si="272"/>
        <v>0</v>
      </c>
      <c r="U368" s="80">
        <f t="shared" si="273"/>
        <v>0</v>
      </c>
      <c r="V368" s="80">
        <f t="shared" si="274"/>
        <v>0</v>
      </c>
      <c r="W368" s="80">
        <f t="shared" si="275"/>
        <v>0</v>
      </c>
      <c r="X368" s="80">
        <f t="shared" si="276"/>
        <v>0</v>
      </c>
      <c r="Y368" s="80">
        <f t="shared" si="277"/>
        <v>0</v>
      </c>
      <c r="Z368" s="80">
        <f t="shared" si="278"/>
        <v>0</v>
      </c>
      <c r="AA368" s="80">
        <f t="shared" si="279"/>
        <v>0</v>
      </c>
      <c r="AB368" s="80">
        <f t="shared" si="280"/>
        <v>0</v>
      </c>
      <c r="AC368" s="80">
        <f t="shared" si="281"/>
        <v>0</v>
      </c>
      <c r="AD368" s="80">
        <f t="shared" si="282"/>
        <v>0</v>
      </c>
      <c r="AE368" s="80">
        <f t="shared" si="283"/>
        <v>0</v>
      </c>
      <c r="AF368" s="80">
        <f t="shared" si="284"/>
        <v>0</v>
      </c>
      <c r="AG368" s="80">
        <f t="shared" si="285"/>
        <v>0</v>
      </c>
      <c r="AH368" s="80">
        <f t="shared" si="286"/>
        <v>0</v>
      </c>
      <c r="AI368" s="80">
        <f t="shared" si="287"/>
        <v>0</v>
      </c>
      <c r="AJ368" s="80">
        <f t="shared" si="288"/>
        <v>0</v>
      </c>
      <c r="AK368" s="80">
        <f t="shared" si="289"/>
        <v>0</v>
      </c>
      <c r="AL368" s="80">
        <f t="shared" si="290"/>
        <v>0</v>
      </c>
      <c r="AM368" s="80">
        <f t="shared" si="291"/>
        <v>0</v>
      </c>
      <c r="AN368" s="80">
        <f t="shared" si="292"/>
        <v>0</v>
      </c>
      <c r="AO368" s="80">
        <f t="shared" si="293"/>
        <v>0</v>
      </c>
      <c r="AP368" s="80">
        <f t="shared" si="294"/>
        <v>0</v>
      </c>
      <c r="AQ368" s="80">
        <f t="shared" si="295"/>
        <v>0</v>
      </c>
      <c r="AR368" s="76">
        <f t="shared" si="296"/>
        <v>0</v>
      </c>
      <c r="AS368" s="72">
        <f t="shared" si="297"/>
        <v>0</v>
      </c>
      <c r="AT368" s="78">
        <f t="shared" si="298"/>
        <v>0</v>
      </c>
      <c r="AU368" s="72">
        <f t="shared" ref="AU368:AU398" si="299">AU$321*$A324</f>
        <v>0</v>
      </c>
      <c r="AV368" s="72">
        <f>AV$321*$A323</f>
        <v>0</v>
      </c>
      <c r="AW368" s="72"/>
      <c r="AX368" s="72"/>
      <c r="AY368" s="72"/>
      <c r="AZ368" s="72"/>
      <c r="BA368" s="72"/>
      <c r="BB368" s="72"/>
      <c r="BC368" s="79"/>
      <c r="BD368" s="79"/>
      <c r="BE368" s="72"/>
      <c r="BF368" s="72"/>
      <c r="BG368" s="72"/>
      <c r="BH368" s="72"/>
      <c r="BI368" s="72"/>
      <c r="BJ368" s="72"/>
      <c r="BK368" s="72"/>
      <c r="BL368" s="72"/>
      <c r="BM368" s="72"/>
      <c r="BN368" s="72"/>
      <c r="BO368" s="72"/>
      <c r="BP368" s="72"/>
      <c r="BQ368" s="72"/>
      <c r="BR368" s="72"/>
      <c r="BS368" s="72"/>
      <c r="BT368" s="72"/>
      <c r="CA368" s="72">
        <f t="shared" si="252"/>
        <v>0</v>
      </c>
    </row>
    <row r="369" spans="1:79">
      <c r="A369" s="148">
        <f t="shared" si="253"/>
        <v>0</v>
      </c>
      <c r="B369" s="72">
        <f t="shared" si="254"/>
        <v>47</v>
      </c>
      <c r="C369" s="144">
        <f t="shared" si="255"/>
        <v>0</v>
      </c>
      <c r="D369" s="76">
        <f t="shared" si="256"/>
        <v>0</v>
      </c>
      <c r="E369" s="80">
        <f t="shared" si="257"/>
        <v>0</v>
      </c>
      <c r="F369" s="80">
        <f t="shared" si="258"/>
        <v>0</v>
      </c>
      <c r="G369" s="80">
        <f t="shared" si="259"/>
        <v>0</v>
      </c>
      <c r="H369" s="80">
        <f t="shared" si="260"/>
        <v>0</v>
      </c>
      <c r="I369" s="76">
        <f t="shared" si="261"/>
        <v>0</v>
      </c>
      <c r="J369" s="80">
        <f t="shared" si="262"/>
        <v>0</v>
      </c>
      <c r="K369" s="80">
        <f t="shared" si="263"/>
        <v>0</v>
      </c>
      <c r="L369" s="80">
        <f t="shared" si="264"/>
        <v>0</v>
      </c>
      <c r="M369" s="80">
        <f t="shared" si="265"/>
        <v>0</v>
      </c>
      <c r="N369" s="80">
        <f t="shared" si="266"/>
        <v>0</v>
      </c>
      <c r="O369" s="80">
        <f t="shared" si="267"/>
        <v>0</v>
      </c>
      <c r="P369" s="80">
        <f t="shared" si="268"/>
        <v>0</v>
      </c>
      <c r="Q369" s="80">
        <f t="shared" si="269"/>
        <v>0</v>
      </c>
      <c r="R369" s="80">
        <f t="shared" si="270"/>
        <v>0</v>
      </c>
      <c r="S369" s="80">
        <f t="shared" si="271"/>
        <v>0</v>
      </c>
      <c r="T369" s="80">
        <f t="shared" si="272"/>
        <v>0</v>
      </c>
      <c r="U369" s="80">
        <f t="shared" si="273"/>
        <v>0</v>
      </c>
      <c r="V369" s="80">
        <f t="shared" si="274"/>
        <v>0</v>
      </c>
      <c r="W369" s="80">
        <f t="shared" si="275"/>
        <v>0</v>
      </c>
      <c r="X369" s="80">
        <f t="shared" si="276"/>
        <v>0</v>
      </c>
      <c r="Y369" s="80">
        <f t="shared" si="277"/>
        <v>0</v>
      </c>
      <c r="Z369" s="80">
        <f t="shared" si="278"/>
        <v>0</v>
      </c>
      <c r="AA369" s="80">
        <f t="shared" si="279"/>
        <v>0</v>
      </c>
      <c r="AB369" s="80">
        <f t="shared" si="280"/>
        <v>0</v>
      </c>
      <c r="AC369" s="80">
        <f t="shared" si="281"/>
        <v>0</v>
      </c>
      <c r="AD369" s="80">
        <f t="shared" si="282"/>
        <v>0</v>
      </c>
      <c r="AE369" s="80">
        <f t="shared" si="283"/>
        <v>0</v>
      </c>
      <c r="AF369" s="80">
        <f t="shared" si="284"/>
        <v>0</v>
      </c>
      <c r="AG369" s="80">
        <f t="shared" si="285"/>
        <v>0</v>
      </c>
      <c r="AH369" s="80">
        <f t="shared" si="286"/>
        <v>0</v>
      </c>
      <c r="AI369" s="80">
        <f t="shared" si="287"/>
        <v>0</v>
      </c>
      <c r="AJ369" s="80">
        <f t="shared" si="288"/>
        <v>0</v>
      </c>
      <c r="AK369" s="80">
        <f t="shared" si="289"/>
        <v>0</v>
      </c>
      <c r="AL369" s="80">
        <f t="shared" si="290"/>
        <v>0</v>
      </c>
      <c r="AM369" s="80">
        <f t="shared" si="291"/>
        <v>0</v>
      </c>
      <c r="AN369" s="80">
        <f t="shared" si="292"/>
        <v>0</v>
      </c>
      <c r="AO369" s="80">
        <f t="shared" si="293"/>
        <v>0</v>
      </c>
      <c r="AP369" s="80">
        <f t="shared" si="294"/>
        <v>0</v>
      </c>
      <c r="AQ369" s="80">
        <f t="shared" si="295"/>
        <v>0</v>
      </c>
      <c r="AR369" s="76">
        <f t="shared" si="296"/>
        <v>0</v>
      </c>
      <c r="AS369" s="72">
        <f t="shared" si="297"/>
        <v>0</v>
      </c>
      <c r="AT369" s="78">
        <f t="shared" si="298"/>
        <v>0</v>
      </c>
      <c r="AU369" s="72">
        <f t="shared" si="299"/>
        <v>0</v>
      </c>
      <c r="AV369" s="72">
        <f t="shared" ref="AV369:AV398" si="300">AV$321*$A324</f>
        <v>0</v>
      </c>
      <c r="AW369" s="72">
        <f>AW$321*$A323</f>
        <v>0</v>
      </c>
      <c r="AX369" s="72"/>
      <c r="AY369" s="72"/>
      <c r="AZ369" s="72"/>
      <c r="BA369" s="72"/>
      <c r="BB369" s="72"/>
      <c r="BC369" s="79"/>
      <c r="BD369" s="79"/>
      <c r="BE369" s="72"/>
      <c r="BF369" s="72"/>
      <c r="BG369" s="72"/>
      <c r="BH369" s="72"/>
      <c r="BI369" s="72"/>
      <c r="BJ369" s="72"/>
      <c r="BK369" s="72"/>
      <c r="BL369" s="72"/>
      <c r="BM369" s="72"/>
      <c r="BN369" s="72"/>
      <c r="BO369" s="72"/>
      <c r="BP369" s="72"/>
      <c r="BQ369" s="72"/>
      <c r="BR369" s="72"/>
      <c r="BS369" s="72"/>
      <c r="BT369" s="72"/>
      <c r="CA369" s="72">
        <f t="shared" si="252"/>
        <v>0</v>
      </c>
    </row>
    <row r="370" spans="1:79">
      <c r="A370" s="148">
        <f t="shared" si="253"/>
        <v>0</v>
      </c>
      <c r="B370" s="72">
        <f t="shared" si="254"/>
        <v>48</v>
      </c>
      <c r="C370" s="144">
        <f t="shared" si="255"/>
        <v>0</v>
      </c>
      <c r="D370" s="76">
        <f t="shared" si="256"/>
        <v>0</v>
      </c>
      <c r="E370" s="80">
        <f t="shared" si="257"/>
        <v>0</v>
      </c>
      <c r="F370" s="80">
        <f t="shared" si="258"/>
        <v>0</v>
      </c>
      <c r="G370" s="80">
        <f t="shared" si="259"/>
        <v>0</v>
      </c>
      <c r="H370" s="80">
        <f t="shared" si="260"/>
        <v>0</v>
      </c>
      <c r="I370" s="76">
        <f t="shared" si="261"/>
        <v>0</v>
      </c>
      <c r="J370" s="80">
        <f t="shared" si="262"/>
        <v>0</v>
      </c>
      <c r="K370" s="80">
        <f t="shared" si="263"/>
        <v>0</v>
      </c>
      <c r="L370" s="80">
        <f t="shared" si="264"/>
        <v>0</v>
      </c>
      <c r="M370" s="80">
        <f t="shared" si="265"/>
        <v>0</v>
      </c>
      <c r="N370" s="80">
        <f t="shared" si="266"/>
        <v>0</v>
      </c>
      <c r="O370" s="80">
        <f t="shared" si="267"/>
        <v>0</v>
      </c>
      <c r="P370" s="80">
        <f t="shared" si="268"/>
        <v>0</v>
      </c>
      <c r="Q370" s="80">
        <f t="shared" si="269"/>
        <v>0</v>
      </c>
      <c r="R370" s="80">
        <f t="shared" si="270"/>
        <v>0</v>
      </c>
      <c r="S370" s="80">
        <f t="shared" si="271"/>
        <v>0</v>
      </c>
      <c r="T370" s="80">
        <f t="shared" si="272"/>
        <v>0</v>
      </c>
      <c r="U370" s="80">
        <f t="shared" si="273"/>
        <v>0</v>
      </c>
      <c r="V370" s="80">
        <f t="shared" si="274"/>
        <v>0</v>
      </c>
      <c r="W370" s="80">
        <f t="shared" si="275"/>
        <v>0</v>
      </c>
      <c r="X370" s="80">
        <f t="shared" si="276"/>
        <v>0</v>
      </c>
      <c r="Y370" s="80">
        <f t="shared" si="277"/>
        <v>0</v>
      </c>
      <c r="Z370" s="80">
        <f t="shared" si="278"/>
        <v>0</v>
      </c>
      <c r="AA370" s="80">
        <f t="shared" si="279"/>
        <v>0</v>
      </c>
      <c r="AB370" s="80">
        <f t="shared" si="280"/>
        <v>0</v>
      </c>
      <c r="AC370" s="80">
        <f t="shared" si="281"/>
        <v>0</v>
      </c>
      <c r="AD370" s="80">
        <f t="shared" si="282"/>
        <v>0</v>
      </c>
      <c r="AE370" s="80">
        <f t="shared" si="283"/>
        <v>0</v>
      </c>
      <c r="AF370" s="80">
        <f t="shared" si="284"/>
        <v>0</v>
      </c>
      <c r="AG370" s="80">
        <f t="shared" si="285"/>
        <v>0</v>
      </c>
      <c r="AH370" s="80">
        <f t="shared" si="286"/>
        <v>0</v>
      </c>
      <c r="AI370" s="80">
        <f t="shared" si="287"/>
        <v>0</v>
      </c>
      <c r="AJ370" s="80">
        <f t="shared" si="288"/>
        <v>0</v>
      </c>
      <c r="AK370" s="80">
        <f t="shared" si="289"/>
        <v>0</v>
      </c>
      <c r="AL370" s="80">
        <f t="shared" si="290"/>
        <v>0</v>
      </c>
      <c r="AM370" s="80">
        <f t="shared" si="291"/>
        <v>0</v>
      </c>
      <c r="AN370" s="80">
        <f t="shared" si="292"/>
        <v>0</v>
      </c>
      <c r="AO370" s="80">
        <f t="shared" si="293"/>
        <v>0</v>
      </c>
      <c r="AP370" s="80">
        <f t="shared" si="294"/>
        <v>0</v>
      </c>
      <c r="AQ370" s="80">
        <f t="shared" si="295"/>
        <v>0</v>
      </c>
      <c r="AR370" s="76">
        <f t="shared" si="296"/>
        <v>0</v>
      </c>
      <c r="AS370" s="72">
        <f t="shared" si="297"/>
        <v>0</v>
      </c>
      <c r="AT370" s="78">
        <f t="shared" si="298"/>
        <v>0</v>
      </c>
      <c r="AU370" s="72">
        <f t="shared" si="299"/>
        <v>0</v>
      </c>
      <c r="AV370" s="72">
        <f t="shared" si="300"/>
        <v>0</v>
      </c>
      <c r="AW370" s="72">
        <f t="shared" ref="AW370:AW398" si="301">AW$321*$A324</f>
        <v>0</v>
      </c>
      <c r="AX370" s="72">
        <f>AX$321*$A323</f>
        <v>0</v>
      </c>
      <c r="AY370" s="72"/>
      <c r="AZ370" s="72"/>
      <c r="BA370" s="72"/>
      <c r="BB370" s="72"/>
      <c r="BC370" s="79"/>
      <c r="BD370" s="79"/>
      <c r="BE370" s="72"/>
      <c r="BF370" s="72"/>
      <c r="BG370" s="72"/>
      <c r="BH370" s="72"/>
      <c r="BI370" s="72"/>
      <c r="BJ370" s="72"/>
      <c r="BK370" s="72"/>
      <c r="BL370" s="72"/>
      <c r="BM370" s="72"/>
      <c r="BN370" s="72"/>
      <c r="BO370" s="72"/>
      <c r="BP370" s="72"/>
      <c r="BQ370" s="72"/>
      <c r="BR370" s="72"/>
      <c r="BS370" s="72"/>
      <c r="BT370" s="72"/>
      <c r="CA370" s="72">
        <f t="shared" si="252"/>
        <v>0</v>
      </c>
    </row>
    <row r="371" spans="1:79">
      <c r="A371" s="148">
        <f t="shared" si="253"/>
        <v>0</v>
      </c>
      <c r="B371" s="72">
        <f t="shared" si="254"/>
        <v>49</v>
      </c>
      <c r="C371" s="144">
        <f t="shared" si="255"/>
        <v>0</v>
      </c>
      <c r="D371" s="76">
        <f t="shared" si="256"/>
        <v>0</v>
      </c>
      <c r="E371" s="80">
        <f t="shared" si="257"/>
        <v>0</v>
      </c>
      <c r="F371" s="80">
        <f t="shared" si="258"/>
        <v>0</v>
      </c>
      <c r="G371" s="80">
        <f t="shared" si="259"/>
        <v>0</v>
      </c>
      <c r="H371" s="80">
        <f t="shared" si="260"/>
        <v>0</v>
      </c>
      <c r="I371" s="76">
        <f t="shared" si="261"/>
        <v>0</v>
      </c>
      <c r="J371" s="80">
        <f t="shared" si="262"/>
        <v>0</v>
      </c>
      <c r="K371" s="80">
        <f t="shared" si="263"/>
        <v>0</v>
      </c>
      <c r="L371" s="80">
        <f t="shared" si="264"/>
        <v>0</v>
      </c>
      <c r="M371" s="80">
        <f t="shared" si="265"/>
        <v>0</v>
      </c>
      <c r="N371" s="80">
        <f t="shared" si="266"/>
        <v>0</v>
      </c>
      <c r="O371" s="80">
        <f t="shared" si="267"/>
        <v>0</v>
      </c>
      <c r="P371" s="80">
        <f t="shared" si="268"/>
        <v>0</v>
      </c>
      <c r="Q371" s="80">
        <f t="shared" si="269"/>
        <v>0</v>
      </c>
      <c r="R371" s="80">
        <f t="shared" si="270"/>
        <v>0</v>
      </c>
      <c r="S371" s="80">
        <f t="shared" si="271"/>
        <v>0</v>
      </c>
      <c r="T371" s="80">
        <f t="shared" si="272"/>
        <v>0</v>
      </c>
      <c r="U371" s="80">
        <f t="shared" si="273"/>
        <v>0</v>
      </c>
      <c r="V371" s="80">
        <f t="shared" si="274"/>
        <v>0</v>
      </c>
      <c r="W371" s="80">
        <f t="shared" si="275"/>
        <v>0</v>
      </c>
      <c r="X371" s="80">
        <f t="shared" si="276"/>
        <v>0</v>
      </c>
      <c r="Y371" s="80">
        <f t="shared" si="277"/>
        <v>0</v>
      </c>
      <c r="Z371" s="80">
        <f t="shared" si="278"/>
        <v>0</v>
      </c>
      <c r="AA371" s="80">
        <f t="shared" si="279"/>
        <v>0</v>
      </c>
      <c r="AB371" s="80">
        <f t="shared" si="280"/>
        <v>0</v>
      </c>
      <c r="AC371" s="80">
        <f t="shared" si="281"/>
        <v>0</v>
      </c>
      <c r="AD371" s="80">
        <f t="shared" si="282"/>
        <v>0</v>
      </c>
      <c r="AE371" s="80">
        <f t="shared" si="283"/>
        <v>0</v>
      </c>
      <c r="AF371" s="80">
        <f t="shared" si="284"/>
        <v>0</v>
      </c>
      <c r="AG371" s="80">
        <f t="shared" si="285"/>
        <v>0</v>
      </c>
      <c r="AH371" s="80">
        <f t="shared" si="286"/>
        <v>0</v>
      </c>
      <c r="AI371" s="80">
        <f t="shared" si="287"/>
        <v>0</v>
      </c>
      <c r="AJ371" s="80">
        <f t="shared" si="288"/>
        <v>0</v>
      </c>
      <c r="AK371" s="80">
        <f t="shared" si="289"/>
        <v>0</v>
      </c>
      <c r="AL371" s="80">
        <f t="shared" si="290"/>
        <v>0</v>
      </c>
      <c r="AM371" s="80">
        <f t="shared" si="291"/>
        <v>0</v>
      </c>
      <c r="AN371" s="80">
        <f t="shared" si="292"/>
        <v>0</v>
      </c>
      <c r="AO371" s="80">
        <f t="shared" si="293"/>
        <v>0</v>
      </c>
      <c r="AP371" s="80">
        <f t="shared" si="294"/>
        <v>0</v>
      </c>
      <c r="AQ371" s="80">
        <f t="shared" si="295"/>
        <v>0</v>
      </c>
      <c r="AR371" s="76">
        <f t="shared" si="296"/>
        <v>0</v>
      </c>
      <c r="AS371" s="72">
        <f t="shared" si="297"/>
        <v>0</v>
      </c>
      <c r="AT371" s="78">
        <f t="shared" si="298"/>
        <v>0</v>
      </c>
      <c r="AU371" s="72">
        <f t="shared" si="299"/>
        <v>0</v>
      </c>
      <c r="AV371" s="72">
        <f t="shared" si="300"/>
        <v>0</v>
      </c>
      <c r="AW371" s="72">
        <f t="shared" si="301"/>
        <v>0</v>
      </c>
      <c r="AX371" s="72">
        <f t="shared" ref="AX371:AX398" si="302">AX$321*$A324</f>
        <v>0</v>
      </c>
      <c r="AY371" s="72">
        <f>AY$321*$A323</f>
        <v>0</v>
      </c>
      <c r="AZ371" s="72"/>
      <c r="BA371" s="72"/>
      <c r="BB371" s="72"/>
      <c r="BC371" s="79"/>
      <c r="BD371" s="79"/>
      <c r="BE371" s="72"/>
      <c r="BF371" s="72"/>
      <c r="BG371" s="72"/>
      <c r="BH371" s="72"/>
      <c r="BI371" s="72"/>
      <c r="BJ371" s="72"/>
      <c r="BK371" s="72"/>
      <c r="BL371" s="72"/>
      <c r="BM371" s="72"/>
      <c r="BN371" s="72"/>
      <c r="BO371" s="72"/>
      <c r="BP371" s="72"/>
      <c r="BQ371" s="72"/>
      <c r="BR371" s="72"/>
      <c r="BS371" s="72"/>
      <c r="BT371" s="72"/>
      <c r="CA371" s="72">
        <f t="shared" si="252"/>
        <v>0</v>
      </c>
    </row>
    <row r="372" spans="1:79">
      <c r="A372" s="148">
        <f t="shared" si="253"/>
        <v>0</v>
      </c>
      <c r="B372" s="72">
        <f t="shared" si="254"/>
        <v>50</v>
      </c>
      <c r="C372" s="144">
        <f t="shared" si="255"/>
        <v>0</v>
      </c>
      <c r="D372" s="76">
        <f t="shared" si="256"/>
        <v>0</v>
      </c>
      <c r="E372" s="80">
        <f t="shared" si="257"/>
        <v>0</v>
      </c>
      <c r="F372" s="80">
        <f t="shared" si="258"/>
        <v>0</v>
      </c>
      <c r="G372" s="80">
        <f t="shared" si="259"/>
        <v>0</v>
      </c>
      <c r="H372" s="80">
        <f t="shared" si="260"/>
        <v>0</v>
      </c>
      <c r="I372" s="76">
        <f t="shared" si="261"/>
        <v>0</v>
      </c>
      <c r="J372" s="80">
        <f t="shared" si="262"/>
        <v>0</v>
      </c>
      <c r="K372" s="80">
        <f t="shared" si="263"/>
        <v>0</v>
      </c>
      <c r="L372" s="80">
        <f t="shared" si="264"/>
        <v>0</v>
      </c>
      <c r="M372" s="80">
        <f t="shared" si="265"/>
        <v>0</v>
      </c>
      <c r="N372" s="80">
        <f t="shared" si="266"/>
        <v>0</v>
      </c>
      <c r="O372" s="80">
        <f t="shared" si="267"/>
        <v>0</v>
      </c>
      <c r="P372" s="80">
        <f t="shared" si="268"/>
        <v>0</v>
      </c>
      <c r="Q372" s="80">
        <f t="shared" si="269"/>
        <v>0</v>
      </c>
      <c r="R372" s="80">
        <f t="shared" si="270"/>
        <v>0</v>
      </c>
      <c r="S372" s="80">
        <f t="shared" si="271"/>
        <v>0</v>
      </c>
      <c r="T372" s="80">
        <f t="shared" si="272"/>
        <v>0</v>
      </c>
      <c r="U372" s="80">
        <f t="shared" si="273"/>
        <v>0</v>
      </c>
      <c r="V372" s="80">
        <f t="shared" si="274"/>
        <v>0</v>
      </c>
      <c r="W372" s="80">
        <f t="shared" si="275"/>
        <v>0</v>
      </c>
      <c r="X372" s="80">
        <f t="shared" si="276"/>
        <v>0</v>
      </c>
      <c r="Y372" s="80">
        <f t="shared" si="277"/>
        <v>0</v>
      </c>
      <c r="Z372" s="80">
        <f t="shared" si="278"/>
        <v>0</v>
      </c>
      <c r="AA372" s="80">
        <f t="shared" si="279"/>
        <v>0</v>
      </c>
      <c r="AB372" s="80">
        <f t="shared" si="280"/>
        <v>0</v>
      </c>
      <c r="AC372" s="80">
        <f t="shared" si="281"/>
        <v>0</v>
      </c>
      <c r="AD372" s="80">
        <f t="shared" si="282"/>
        <v>0</v>
      </c>
      <c r="AE372" s="80">
        <f t="shared" si="283"/>
        <v>0</v>
      </c>
      <c r="AF372" s="80">
        <f t="shared" si="284"/>
        <v>0</v>
      </c>
      <c r="AG372" s="80">
        <f t="shared" si="285"/>
        <v>0</v>
      </c>
      <c r="AH372" s="80">
        <f t="shared" si="286"/>
        <v>0</v>
      </c>
      <c r="AI372" s="80">
        <f t="shared" si="287"/>
        <v>0</v>
      </c>
      <c r="AJ372" s="80">
        <f t="shared" si="288"/>
        <v>0</v>
      </c>
      <c r="AK372" s="80">
        <f t="shared" si="289"/>
        <v>0</v>
      </c>
      <c r="AL372" s="80">
        <f t="shared" si="290"/>
        <v>0</v>
      </c>
      <c r="AM372" s="80">
        <f t="shared" si="291"/>
        <v>0</v>
      </c>
      <c r="AN372" s="80">
        <f t="shared" si="292"/>
        <v>0</v>
      </c>
      <c r="AO372" s="80">
        <f t="shared" si="293"/>
        <v>0</v>
      </c>
      <c r="AP372" s="80">
        <f t="shared" si="294"/>
        <v>0</v>
      </c>
      <c r="AQ372" s="80">
        <f t="shared" si="295"/>
        <v>0</v>
      </c>
      <c r="AR372" s="76">
        <f t="shared" si="296"/>
        <v>0</v>
      </c>
      <c r="AS372" s="72">
        <f t="shared" si="297"/>
        <v>0</v>
      </c>
      <c r="AT372" s="78">
        <f t="shared" si="298"/>
        <v>0</v>
      </c>
      <c r="AU372" s="72">
        <f t="shared" si="299"/>
        <v>0</v>
      </c>
      <c r="AV372" s="72">
        <f t="shared" si="300"/>
        <v>0</v>
      </c>
      <c r="AW372" s="72">
        <f t="shared" si="301"/>
        <v>0</v>
      </c>
      <c r="AX372" s="72">
        <f t="shared" si="302"/>
        <v>0</v>
      </c>
      <c r="AY372" s="72">
        <f t="shared" ref="AY372:AY398" si="303">AY$321*$A324</f>
        <v>0</v>
      </c>
      <c r="AZ372" s="72">
        <f>AZ$321*$A323</f>
        <v>0</v>
      </c>
      <c r="BA372" s="72"/>
      <c r="BB372" s="72"/>
      <c r="BC372" s="79"/>
      <c r="BD372" s="79"/>
      <c r="BE372" s="72"/>
      <c r="BF372" s="72"/>
      <c r="BG372" s="72"/>
      <c r="BH372" s="72"/>
      <c r="BI372" s="72"/>
      <c r="BJ372" s="72"/>
      <c r="BK372" s="72"/>
      <c r="BL372" s="72"/>
      <c r="BM372" s="72"/>
      <c r="BN372" s="72"/>
      <c r="BO372" s="72"/>
      <c r="BP372" s="72"/>
      <c r="BQ372" s="72"/>
      <c r="BR372" s="72"/>
      <c r="BS372" s="72"/>
      <c r="BT372" s="72"/>
      <c r="CA372" s="72">
        <f t="shared" si="252"/>
        <v>0</v>
      </c>
    </row>
    <row r="373" spans="1:79">
      <c r="A373" s="148">
        <f t="shared" si="253"/>
        <v>0</v>
      </c>
      <c r="B373" s="72">
        <f t="shared" si="254"/>
        <v>51</v>
      </c>
      <c r="C373" s="144">
        <f t="shared" si="255"/>
        <v>0</v>
      </c>
      <c r="D373" s="76">
        <f t="shared" si="256"/>
        <v>0</v>
      </c>
      <c r="E373" s="80">
        <f t="shared" si="257"/>
        <v>0</v>
      </c>
      <c r="F373" s="80">
        <f t="shared" si="258"/>
        <v>0</v>
      </c>
      <c r="G373" s="80">
        <f t="shared" si="259"/>
        <v>0</v>
      </c>
      <c r="H373" s="80">
        <f t="shared" si="260"/>
        <v>0</v>
      </c>
      <c r="I373" s="76">
        <f t="shared" si="261"/>
        <v>0</v>
      </c>
      <c r="J373" s="80">
        <f t="shared" si="262"/>
        <v>0</v>
      </c>
      <c r="K373" s="80">
        <f t="shared" si="263"/>
        <v>0</v>
      </c>
      <c r="L373" s="80">
        <f t="shared" si="264"/>
        <v>0</v>
      </c>
      <c r="M373" s="80">
        <f t="shared" si="265"/>
        <v>0</v>
      </c>
      <c r="N373" s="80">
        <f t="shared" si="266"/>
        <v>0</v>
      </c>
      <c r="O373" s="80">
        <f t="shared" si="267"/>
        <v>0</v>
      </c>
      <c r="P373" s="80">
        <f t="shared" si="268"/>
        <v>0</v>
      </c>
      <c r="Q373" s="80">
        <f t="shared" si="269"/>
        <v>0</v>
      </c>
      <c r="R373" s="80">
        <f t="shared" si="270"/>
        <v>0</v>
      </c>
      <c r="S373" s="80">
        <f t="shared" si="271"/>
        <v>0</v>
      </c>
      <c r="T373" s="80">
        <f t="shared" si="272"/>
        <v>0</v>
      </c>
      <c r="U373" s="80">
        <f t="shared" si="273"/>
        <v>0</v>
      </c>
      <c r="V373" s="80">
        <f t="shared" si="274"/>
        <v>0</v>
      </c>
      <c r="W373" s="80">
        <f t="shared" si="275"/>
        <v>0</v>
      </c>
      <c r="X373" s="80">
        <f t="shared" si="276"/>
        <v>0</v>
      </c>
      <c r="Y373" s="80">
        <f t="shared" si="277"/>
        <v>0</v>
      </c>
      <c r="Z373" s="80">
        <f t="shared" si="278"/>
        <v>0</v>
      </c>
      <c r="AA373" s="80">
        <f t="shared" si="279"/>
        <v>0</v>
      </c>
      <c r="AB373" s="80">
        <f t="shared" si="280"/>
        <v>0</v>
      </c>
      <c r="AC373" s="80">
        <f t="shared" si="281"/>
        <v>0</v>
      </c>
      <c r="AD373" s="80">
        <f t="shared" si="282"/>
        <v>0</v>
      </c>
      <c r="AE373" s="80">
        <f t="shared" si="283"/>
        <v>0</v>
      </c>
      <c r="AF373" s="80">
        <f t="shared" si="284"/>
        <v>0</v>
      </c>
      <c r="AG373" s="80">
        <f t="shared" si="285"/>
        <v>0</v>
      </c>
      <c r="AH373" s="80">
        <f t="shared" si="286"/>
        <v>0</v>
      </c>
      <c r="AI373" s="80">
        <f t="shared" si="287"/>
        <v>0</v>
      </c>
      <c r="AJ373" s="80">
        <f t="shared" si="288"/>
        <v>0</v>
      </c>
      <c r="AK373" s="80">
        <f t="shared" si="289"/>
        <v>0</v>
      </c>
      <c r="AL373" s="80">
        <f t="shared" si="290"/>
        <v>0</v>
      </c>
      <c r="AM373" s="80">
        <f t="shared" si="291"/>
        <v>0</v>
      </c>
      <c r="AN373" s="80">
        <f t="shared" si="292"/>
        <v>0</v>
      </c>
      <c r="AO373" s="80">
        <f t="shared" si="293"/>
        <v>0</v>
      </c>
      <c r="AP373" s="80">
        <f t="shared" si="294"/>
        <v>0</v>
      </c>
      <c r="AQ373" s="80">
        <f t="shared" si="295"/>
        <v>0</v>
      </c>
      <c r="AR373" s="76">
        <f t="shared" si="296"/>
        <v>0</v>
      </c>
      <c r="AS373" s="72">
        <f t="shared" si="297"/>
        <v>0</v>
      </c>
      <c r="AT373" s="78">
        <f t="shared" si="298"/>
        <v>0</v>
      </c>
      <c r="AU373" s="72">
        <f t="shared" si="299"/>
        <v>0</v>
      </c>
      <c r="AV373" s="72">
        <f t="shared" si="300"/>
        <v>0</v>
      </c>
      <c r="AW373" s="72">
        <f t="shared" si="301"/>
        <v>0</v>
      </c>
      <c r="AX373" s="72">
        <f t="shared" si="302"/>
        <v>0</v>
      </c>
      <c r="AY373" s="72">
        <f t="shared" si="303"/>
        <v>0</v>
      </c>
      <c r="AZ373" s="72">
        <f t="shared" ref="AZ373:AZ398" si="304">AZ$321*$A324</f>
        <v>0</v>
      </c>
      <c r="BA373" s="72">
        <f>BA$321*$A323</f>
        <v>0</v>
      </c>
      <c r="BB373" s="72"/>
      <c r="BC373" s="79"/>
      <c r="BD373" s="79"/>
      <c r="BE373" s="72"/>
      <c r="BF373" s="72"/>
      <c r="BG373" s="72"/>
      <c r="BH373" s="72"/>
      <c r="BI373" s="72"/>
      <c r="BJ373" s="72"/>
      <c r="BK373" s="72"/>
      <c r="BL373" s="72"/>
      <c r="BM373" s="72"/>
      <c r="BN373" s="72"/>
      <c r="BO373" s="72"/>
      <c r="BP373" s="72"/>
      <c r="BQ373" s="72"/>
      <c r="BR373" s="72"/>
      <c r="BS373" s="72"/>
      <c r="BT373" s="72"/>
      <c r="CA373" s="72">
        <f t="shared" si="252"/>
        <v>0</v>
      </c>
    </row>
    <row r="374" spans="1:79">
      <c r="A374" s="148">
        <f t="shared" si="253"/>
        <v>0</v>
      </c>
      <c r="B374" s="72">
        <f t="shared" si="254"/>
        <v>52</v>
      </c>
      <c r="C374" s="144">
        <f t="shared" si="255"/>
        <v>0</v>
      </c>
      <c r="D374" s="76">
        <f t="shared" si="256"/>
        <v>0</v>
      </c>
      <c r="E374" s="80">
        <f t="shared" si="257"/>
        <v>0</v>
      </c>
      <c r="F374" s="80">
        <f t="shared" si="258"/>
        <v>0</v>
      </c>
      <c r="G374" s="80">
        <f t="shared" si="259"/>
        <v>0</v>
      </c>
      <c r="H374" s="80">
        <f t="shared" si="260"/>
        <v>0</v>
      </c>
      <c r="I374" s="76">
        <f t="shared" si="261"/>
        <v>0</v>
      </c>
      <c r="J374" s="80">
        <f t="shared" si="262"/>
        <v>0</v>
      </c>
      <c r="K374" s="80">
        <f t="shared" si="263"/>
        <v>0</v>
      </c>
      <c r="L374" s="80">
        <f t="shared" si="264"/>
        <v>0</v>
      </c>
      <c r="M374" s="80">
        <f t="shared" si="265"/>
        <v>0</v>
      </c>
      <c r="N374" s="80">
        <f t="shared" si="266"/>
        <v>0</v>
      </c>
      <c r="O374" s="80">
        <f t="shared" si="267"/>
        <v>0</v>
      </c>
      <c r="P374" s="80">
        <f t="shared" si="268"/>
        <v>0</v>
      </c>
      <c r="Q374" s="80">
        <f t="shared" si="269"/>
        <v>0</v>
      </c>
      <c r="R374" s="80">
        <f t="shared" si="270"/>
        <v>0</v>
      </c>
      <c r="S374" s="80">
        <f t="shared" si="271"/>
        <v>0</v>
      </c>
      <c r="T374" s="80">
        <f t="shared" si="272"/>
        <v>0</v>
      </c>
      <c r="U374" s="80">
        <f t="shared" si="273"/>
        <v>0</v>
      </c>
      <c r="V374" s="80">
        <f t="shared" si="274"/>
        <v>0</v>
      </c>
      <c r="W374" s="80">
        <f t="shared" si="275"/>
        <v>0</v>
      </c>
      <c r="X374" s="80">
        <f t="shared" si="276"/>
        <v>0</v>
      </c>
      <c r="Y374" s="80">
        <f t="shared" si="277"/>
        <v>0</v>
      </c>
      <c r="Z374" s="80">
        <f t="shared" si="278"/>
        <v>0</v>
      </c>
      <c r="AA374" s="80">
        <f t="shared" si="279"/>
        <v>0</v>
      </c>
      <c r="AB374" s="80">
        <f t="shared" si="280"/>
        <v>0</v>
      </c>
      <c r="AC374" s="80">
        <f t="shared" si="281"/>
        <v>0</v>
      </c>
      <c r="AD374" s="80">
        <f t="shared" si="282"/>
        <v>0</v>
      </c>
      <c r="AE374" s="80">
        <f t="shared" si="283"/>
        <v>0</v>
      </c>
      <c r="AF374" s="80">
        <f t="shared" si="284"/>
        <v>0</v>
      </c>
      <c r="AG374" s="80">
        <f t="shared" si="285"/>
        <v>0</v>
      </c>
      <c r="AH374" s="80">
        <f t="shared" si="286"/>
        <v>0</v>
      </c>
      <c r="AI374" s="80">
        <f t="shared" si="287"/>
        <v>0</v>
      </c>
      <c r="AJ374" s="80">
        <f t="shared" si="288"/>
        <v>0</v>
      </c>
      <c r="AK374" s="80">
        <f t="shared" si="289"/>
        <v>0</v>
      </c>
      <c r="AL374" s="80">
        <f t="shared" si="290"/>
        <v>0</v>
      </c>
      <c r="AM374" s="80">
        <f t="shared" si="291"/>
        <v>0</v>
      </c>
      <c r="AN374" s="80">
        <f t="shared" si="292"/>
        <v>0</v>
      </c>
      <c r="AO374" s="80">
        <f t="shared" si="293"/>
        <v>0</v>
      </c>
      <c r="AP374" s="80">
        <f t="shared" si="294"/>
        <v>0</v>
      </c>
      <c r="AQ374" s="80">
        <f t="shared" si="295"/>
        <v>0</v>
      </c>
      <c r="AR374" s="76">
        <f t="shared" si="296"/>
        <v>0</v>
      </c>
      <c r="AS374" s="72">
        <f t="shared" si="297"/>
        <v>0</v>
      </c>
      <c r="AT374" s="78">
        <f t="shared" si="298"/>
        <v>0</v>
      </c>
      <c r="AU374" s="72">
        <f t="shared" si="299"/>
        <v>0</v>
      </c>
      <c r="AV374" s="72">
        <f t="shared" si="300"/>
        <v>0</v>
      </c>
      <c r="AW374" s="72">
        <f t="shared" si="301"/>
        <v>0</v>
      </c>
      <c r="AX374" s="72">
        <f t="shared" si="302"/>
        <v>0</v>
      </c>
      <c r="AY374" s="72">
        <f t="shared" si="303"/>
        <v>0</v>
      </c>
      <c r="AZ374" s="72">
        <f t="shared" si="304"/>
        <v>0</v>
      </c>
      <c r="BA374" s="72">
        <f t="shared" ref="BA374:BA398" si="305">BA$321*$A324</f>
        <v>0</v>
      </c>
      <c r="BB374" s="72">
        <f>BB$321*$A323</f>
        <v>0</v>
      </c>
      <c r="BC374" s="79"/>
      <c r="BD374" s="79"/>
      <c r="BE374" s="72"/>
      <c r="BF374" s="72"/>
      <c r="BG374" s="72"/>
      <c r="BH374" s="72"/>
      <c r="BI374" s="72"/>
      <c r="BJ374" s="72"/>
      <c r="BK374" s="72"/>
      <c r="BL374" s="72"/>
      <c r="BM374" s="72"/>
      <c r="BN374" s="72"/>
      <c r="BO374" s="72"/>
      <c r="BP374" s="72"/>
      <c r="BQ374" s="72"/>
      <c r="BR374" s="72"/>
      <c r="BS374" s="72"/>
      <c r="BT374" s="72"/>
      <c r="CA374" s="72">
        <f t="shared" si="252"/>
        <v>0</v>
      </c>
    </row>
    <row r="375" spans="1:79">
      <c r="A375" s="148">
        <f t="shared" si="253"/>
        <v>0</v>
      </c>
      <c r="B375" s="72">
        <f t="shared" si="254"/>
        <v>53</v>
      </c>
      <c r="C375" s="144">
        <f t="shared" si="255"/>
        <v>0</v>
      </c>
      <c r="D375" s="76">
        <f t="shared" si="256"/>
        <v>0</v>
      </c>
      <c r="E375" s="80">
        <f t="shared" si="257"/>
        <v>0</v>
      </c>
      <c r="F375" s="80">
        <f t="shared" si="258"/>
        <v>0</v>
      </c>
      <c r="G375" s="80">
        <f t="shared" si="259"/>
        <v>0</v>
      </c>
      <c r="H375" s="80">
        <f t="shared" si="260"/>
        <v>0</v>
      </c>
      <c r="I375" s="76">
        <f t="shared" si="261"/>
        <v>0</v>
      </c>
      <c r="J375" s="80">
        <f t="shared" si="262"/>
        <v>0</v>
      </c>
      <c r="K375" s="80">
        <f t="shared" si="263"/>
        <v>0</v>
      </c>
      <c r="L375" s="80">
        <f t="shared" si="264"/>
        <v>0</v>
      </c>
      <c r="M375" s="80">
        <f t="shared" si="265"/>
        <v>0</v>
      </c>
      <c r="N375" s="80">
        <f t="shared" si="266"/>
        <v>0</v>
      </c>
      <c r="O375" s="80">
        <f t="shared" si="267"/>
        <v>0</v>
      </c>
      <c r="P375" s="80">
        <f t="shared" si="268"/>
        <v>0</v>
      </c>
      <c r="Q375" s="80">
        <f t="shared" si="269"/>
        <v>0</v>
      </c>
      <c r="R375" s="80">
        <f t="shared" si="270"/>
        <v>0</v>
      </c>
      <c r="S375" s="80">
        <f t="shared" si="271"/>
        <v>0</v>
      </c>
      <c r="T375" s="80">
        <f t="shared" si="272"/>
        <v>0</v>
      </c>
      <c r="U375" s="80">
        <f t="shared" si="273"/>
        <v>0</v>
      </c>
      <c r="V375" s="80">
        <f t="shared" si="274"/>
        <v>0</v>
      </c>
      <c r="W375" s="80">
        <f t="shared" si="275"/>
        <v>0</v>
      </c>
      <c r="X375" s="80">
        <f t="shared" si="276"/>
        <v>0</v>
      </c>
      <c r="Y375" s="80">
        <f t="shared" si="277"/>
        <v>0</v>
      </c>
      <c r="Z375" s="80">
        <f t="shared" si="278"/>
        <v>0</v>
      </c>
      <c r="AA375" s="80">
        <f t="shared" si="279"/>
        <v>0</v>
      </c>
      <c r="AB375" s="80">
        <f t="shared" si="280"/>
        <v>0</v>
      </c>
      <c r="AC375" s="80">
        <f t="shared" si="281"/>
        <v>0</v>
      </c>
      <c r="AD375" s="80">
        <f t="shared" si="282"/>
        <v>0</v>
      </c>
      <c r="AE375" s="80">
        <f t="shared" si="283"/>
        <v>0</v>
      </c>
      <c r="AF375" s="80">
        <f t="shared" si="284"/>
        <v>0</v>
      </c>
      <c r="AG375" s="80">
        <f t="shared" si="285"/>
        <v>0</v>
      </c>
      <c r="AH375" s="80">
        <f t="shared" si="286"/>
        <v>0</v>
      </c>
      <c r="AI375" s="80">
        <f t="shared" si="287"/>
        <v>0</v>
      </c>
      <c r="AJ375" s="80">
        <f t="shared" si="288"/>
        <v>0</v>
      </c>
      <c r="AK375" s="80">
        <f t="shared" si="289"/>
        <v>0</v>
      </c>
      <c r="AL375" s="80">
        <f t="shared" si="290"/>
        <v>0</v>
      </c>
      <c r="AM375" s="80">
        <f t="shared" si="291"/>
        <v>0</v>
      </c>
      <c r="AN375" s="80">
        <f t="shared" si="292"/>
        <v>0</v>
      </c>
      <c r="AO375" s="80">
        <f t="shared" si="293"/>
        <v>0</v>
      </c>
      <c r="AP375" s="80">
        <f t="shared" si="294"/>
        <v>0</v>
      </c>
      <c r="AQ375" s="80">
        <f t="shared" si="295"/>
        <v>0</v>
      </c>
      <c r="AR375" s="76">
        <f t="shared" si="296"/>
        <v>0</v>
      </c>
      <c r="AS375" s="72">
        <f t="shared" si="297"/>
        <v>0</v>
      </c>
      <c r="AT375" s="78">
        <f t="shared" si="298"/>
        <v>0</v>
      </c>
      <c r="AU375" s="72">
        <f t="shared" si="299"/>
        <v>0</v>
      </c>
      <c r="AV375" s="72">
        <f t="shared" si="300"/>
        <v>0</v>
      </c>
      <c r="AW375" s="72">
        <f t="shared" si="301"/>
        <v>0</v>
      </c>
      <c r="AX375" s="72">
        <f t="shared" si="302"/>
        <v>0</v>
      </c>
      <c r="AY375" s="72">
        <f t="shared" si="303"/>
        <v>0</v>
      </c>
      <c r="AZ375" s="72">
        <f t="shared" si="304"/>
        <v>0</v>
      </c>
      <c r="BA375" s="72">
        <f t="shared" si="305"/>
        <v>0</v>
      </c>
      <c r="BB375" s="72">
        <f t="shared" ref="BB375:BB398" si="306">BB$321*$A324</f>
        <v>0</v>
      </c>
      <c r="BC375" s="79">
        <f>BC$321*$A323</f>
        <v>0</v>
      </c>
      <c r="BD375" s="79"/>
      <c r="BE375" s="72"/>
      <c r="BF375" s="72"/>
      <c r="BG375" s="72"/>
      <c r="BH375" s="72"/>
      <c r="BI375" s="72"/>
      <c r="BJ375" s="72"/>
      <c r="BK375" s="72"/>
      <c r="BL375" s="72"/>
      <c r="BM375" s="72"/>
      <c r="BN375" s="72"/>
      <c r="BO375" s="72"/>
      <c r="BP375" s="72"/>
      <c r="BQ375" s="72"/>
      <c r="BR375" s="72"/>
      <c r="BS375" s="72"/>
      <c r="BT375" s="72"/>
      <c r="CA375" s="72">
        <f t="shared" si="252"/>
        <v>0</v>
      </c>
    </row>
    <row r="376" spans="1:79">
      <c r="A376" s="148">
        <f t="shared" si="253"/>
        <v>0</v>
      </c>
      <c r="B376" s="72">
        <f t="shared" si="254"/>
        <v>54</v>
      </c>
      <c r="C376" s="144">
        <f t="shared" si="255"/>
        <v>0</v>
      </c>
      <c r="D376" s="76">
        <f t="shared" si="256"/>
        <v>0</v>
      </c>
      <c r="E376" s="80">
        <f t="shared" si="257"/>
        <v>0</v>
      </c>
      <c r="F376" s="80">
        <f t="shared" si="258"/>
        <v>0</v>
      </c>
      <c r="G376" s="80">
        <f t="shared" si="259"/>
        <v>0</v>
      </c>
      <c r="H376" s="80">
        <f t="shared" si="260"/>
        <v>0</v>
      </c>
      <c r="I376" s="76">
        <f t="shared" si="261"/>
        <v>0</v>
      </c>
      <c r="J376" s="80">
        <f t="shared" si="262"/>
        <v>0</v>
      </c>
      <c r="K376" s="80">
        <f t="shared" si="263"/>
        <v>0</v>
      </c>
      <c r="L376" s="80">
        <f t="shared" si="264"/>
        <v>0</v>
      </c>
      <c r="M376" s="80">
        <f t="shared" si="265"/>
        <v>0</v>
      </c>
      <c r="N376" s="80">
        <f t="shared" si="266"/>
        <v>0</v>
      </c>
      <c r="O376" s="80">
        <f t="shared" si="267"/>
        <v>0</v>
      </c>
      <c r="P376" s="80">
        <f t="shared" si="268"/>
        <v>0</v>
      </c>
      <c r="Q376" s="80">
        <f t="shared" si="269"/>
        <v>0</v>
      </c>
      <c r="R376" s="80">
        <f t="shared" si="270"/>
        <v>0</v>
      </c>
      <c r="S376" s="80">
        <f t="shared" si="271"/>
        <v>0</v>
      </c>
      <c r="T376" s="80">
        <f t="shared" si="272"/>
        <v>0</v>
      </c>
      <c r="U376" s="80">
        <f t="shared" si="273"/>
        <v>0</v>
      </c>
      <c r="V376" s="80">
        <f t="shared" si="274"/>
        <v>0</v>
      </c>
      <c r="W376" s="80">
        <f t="shared" si="275"/>
        <v>0</v>
      </c>
      <c r="X376" s="80">
        <f t="shared" si="276"/>
        <v>0</v>
      </c>
      <c r="Y376" s="80">
        <f t="shared" si="277"/>
        <v>0</v>
      </c>
      <c r="Z376" s="80">
        <f t="shared" si="278"/>
        <v>0</v>
      </c>
      <c r="AA376" s="80">
        <f t="shared" si="279"/>
        <v>0</v>
      </c>
      <c r="AB376" s="80">
        <f t="shared" si="280"/>
        <v>0</v>
      </c>
      <c r="AC376" s="80">
        <f t="shared" si="281"/>
        <v>0</v>
      </c>
      <c r="AD376" s="80">
        <f t="shared" si="282"/>
        <v>0</v>
      </c>
      <c r="AE376" s="80">
        <f t="shared" si="283"/>
        <v>0</v>
      </c>
      <c r="AF376" s="80">
        <f t="shared" si="284"/>
        <v>0</v>
      </c>
      <c r="AG376" s="80">
        <f t="shared" si="285"/>
        <v>0</v>
      </c>
      <c r="AH376" s="80">
        <f t="shared" si="286"/>
        <v>0</v>
      </c>
      <c r="AI376" s="80">
        <f t="shared" si="287"/>
        <v>0</v>
      </c>
      <c r="AJ376" s="80">
        <f t="shared" si="288"/>
        <v>0</v>
      </c>
      <c r="AK376" s="80">
        <f t="shared" si="289"/>
        <v>0</v>
      </c>
      <c r="AL376" s="80">
        <f t="shared" si="290"/>
        <v>0</v>
      </c>
      <c r="AM376" s="80">
        <f t="shared" si="291"/>
        <v>0</v>
      </c>
      <c r="AN376" s="80">
        <f t="shared" si="292"/>
        <v>0</v>
      </c>
      <c r="AO376" s="80">
        <f t="shared" si="293"/>
        <v>0</v>
      </c>
      <c r="AP376" s="80">
        <f t="shared" si="294"/>
        <v>0</v>
      </c>
      <c r="AQ376" s="80">
        <f t="shared" si="295"/>
        <v>0</v>
      </c>
      <c r="AR376" s="76">
        <f t="shared" si="296"/>
        <v>0</v>
      </c>
      <c r="AS376" s="72">
        <f t="shared" si="297"/>
        <v>0</v>
      </c>
      <c r="AT376" s="78">
        <f t="shared" si="298"/>
        <v>0</v>
      </c>
      <c r="AU376" s="72">
        <f t="shared" si="299"/>
        <v>0</v>
      </c>
      <c r="AV376" s="72">
        <f t="shared" si="300"/>
        <v>0</v>
      </c>
      <c r="AW376" s="72">
        <f t="shared" si="301"/>
        <v>0</v>
      </c>
      <c r="AX376" s="72">
        <f t="shared" si="302"/>
        <v>0</v>
      </c>
      <c r="AY376" s="72">
        <f t="shared" si="303"/>
        <v>0</v>
      </c>
      <c r="AZ376" s="72">
        <f t="shared" si="304"/>
        <v>0</v>
      </c>
      <c r="BA376" s="72">
        <f t="shared" si="305"/>
        <v>0</v>
      </c>
      <c r="BB376" s="72">
        <f t="shared" si="306"/>
        <v>0</v>
      </c>
      <c r="BC376" s="79">
        <f t="shared" ref="BC376:BC398" si="307">BC$321*$A324</f>
        <v>0</v>
      </c>
      <c r="BD376" s="79">
        <f>BD$321*$A323</f>
        <v>0</v>
      </c>
      <c r="BE376" s="72"/>
      <c r="BF376" s="72"/>
      <c r="BG376" s="72"/>
      <c r="BH376" s="72"/>
      <c r="BI376" s="72"/>
      <c r="BJ376" s="72"/>
      <c r="BK376" s="72"/>
      <c r="BL376" s="72"/>
      <c r="BM376" s="72"/>
      <c r="BN376" s="72"/>
      <c r="BO376" s="72"/>
      <c r="BP376" s="72"/>
      <c r="BQ376" s="72"/>
      <c r="BR376" s="72"/>
      <c r="BS376" s="72"/>
      <c r="BT376" s="72"/>
      <c r="CA376" s="72">
        <f t="shared" si="252"/>
        <v>0</v>
      </c>
    </row>
    <row r="377" spans="1:79">
      <c r="A377" s="148">
        <f t="shared" si="253"/>
        <v>0</v>
      </c>
      <c r="B377" s="72">
        <f t="shared" si="254"/>
        <v>55</v>
      </c>
      <c r="C377" s="144">
        <f t="shared" si="255"/>
        <v>0</v>
      </c>
      <c r="D377" s="76">
        <f t="shared" si="256"/>
        <v>0</v>
      </c>
      <c r="E377" s="80">
        <f t="shared" si="257"/>
        <v>0</v>
      </c>
      <c r="F377" s="80">
        <f t="shared" si="258"/>
        <v>0</v>
      </c>
      <c r="G377" s="80">
        <f t="shared" si="259"/>
        <v>0</v>
      </c>
      <c r="H377" s="80">
        <f t="shared" si="260"/>
        <v>0</v>
      </c>
      <c r="I377" s="76">
        <f t="shared" si="261"/>
        <v>0</v>
      </c>
      <c r="J377" s="80">
        <f t="shared" si="262"/>
        <v>0</v>
      </c>
      <c r="K377" s="80">
        <f t="shared" si="263"/>
        <v>0</v>
      </c>
      <c r="L377" s="80">
        <f t="shared" si="264"/>
        <v>0</v>
      </c>
      <c r="M377" s="80">
        <f t="shared" si="265"/>
        <v>0</v>
      </c>
      <c r="N377" s="80">
        <f t="shared" si="266"/>
        <v>0</v>
      </c>
      <c r="O377" s="80">
        <f t="shared" si="267"/>
        <v>0</v>
      </c>
      <c r="P377" s="80">
        <f t="shared" si="268"/>
        <v>0</v>
      </c>
      <c r="Q377" s="80">
        <f t="shared" si="269"/>
        <v>0</v>
      </c>
      <c r="R377" s="80">
        <f t="shared" si="270"/>
        <v>0</v>
      </c>
      <c r="S377" s="80">
        <f t="shared" si="271"/>
        <v>0</v>
      </c>
      <c r="T377" s="80">
        <f t="shared" si="272"/>
        <v>0</v>
      </c>
      <c r="U377" s="80">
        <f t="shared" si="273"/>
        <v>0</v>
      </c>
      <c r="V377" s="80">
        <f t="shared" si="274"/>
        <v>0</v>
      </c>
      <c r="W377" s="80">
        <f t="shared" si="275"/>
        <v>0</v>
      </c>
      <c r="X377" s="80">
        <f t="shared" si="276"/>
        <v>0</v>
      </c>
      <c r="Y377" s="80">
        <f t="shared" si="277"/>
        <v>0</v>
      </c>
      <c r="Z377" s="80">
        <f t="shared" si="278"/>
        <v>0</v>
      </c>
      <c r="AA377" s="80">
        <f t="shared" si="279"/>
        <v>0</v>
      </c>
      <c r="AB377" s="80">
        <f t="shared" si="280"/>
        <v>0</v>
      </c>
      <c r="AC377" s="80">
        <f t="shared" si="281"/>
        <v>0</v>
      </c>
      <c r="AD377" s="80">
        <f t="shared" si="282"/>
        <v>0</v>
      </c>
      <c r="AE377" s="80">
        <f t="shared" si="283"/>
        <v>0</v>
      </c>
      <c r="AF377" s="80">
        <f t="shared" si="284"/>
        <v>0</v>
      </c>
      <c r="AG377" s="80">
        <f t="shared" si="285"/>
        <v>0</v>
      </c>
      <c r="AH377" s="80">
        <f t="shared" si="286"/>
        <v>0</v>
      </c>
      <c r="AI377" s="80">
        <f t="shared" si="287"/>
        <v>0</v>
      </c>
      <c r="AJ377" s="80">
        <f t="shared" si="288"/>
        <v>0</v>
      </c>
      <c r="AK377" s="80">
        <f t="shared" si="289"/>
        <v>0</v>
      </c>
      <c r="AL377" s="80">
        <f t="shared" si="290"/>
        <v>0</v>
      </c>
      <c r="AM377" s="80">
        <f t="shared" si="291"/>
        <v>0</v>
      </c>
      <c r="AN377" s="80">
        <f t="shared" si="292"/>
        <v>0</v>
      </c>
      <c r="AO377" s="80">
        <f t="shared" si="293"/>
        <v>0</v>
      </c>
      <c r="AP377" s="80">
        <f t="shared" si="294"/>
        <v>0</v>
      </c>
      <c r="AQ377" s="80">
        <f t="shared" si="295"/>
        <v>0</v>
      </c>
      <c r="AR377" s="76">
        <f t="shared" si="296"/>
        <v>0</v>
      </c>
      <c r="AS377" s="72">
        <f t="shared" si="297"/>
        <v>0</v>
      </c>
      <c r="AT377" s="78">
        <f t="shared" si="298"/>
        <v>0</v>
      </c>
      <c r="AU377" s="72">
        <f t="shared" si="299"/>
        <v>0</v>
      </c>
      <c r="AV377" s="72">
        <f t="shared" si="300"/>
        <v>0</v>
      </c>
      <c r="AW377" s="72">
        <f t="shared" si="301"/>
        <v>0</v>
      </c>
      <c r="AX377" s="72">
        <f t="shared" si="302"/>
        <v>0</v>
      </c>
      <c r="AY377" s="72">
        <f t="shared" si="303"/>
        <v>0</v>
      </c>
      <c r="AZ377" s="72">
        <f t="shared" si="304"/>
        <v>0</v>
      </c>
      <c r="BA377" s="72">
        <f t="shared" si="305"/>
        <v>0</v>
      </c>
      <c r="BB377" s="72">
        <f t="shared" si="306"/>
        <v>0</v>
      </c>
      <c r="BC377" s="79">
        <f t="shared" si="307"/>
        <v>0</v>
      </c>
      <c r="BD377" s="79">
        <f t="shared" ref="BD377:BD398" si="308">BD$321*$A324</f>
        <v>0</v>
      </c>
      <c r="BE377" s="72">
        <f>BE$321*$A323</f>
        <v>0</v>
      </c>
      <c r="BF377" s="72"/>
      <c r="BG377" s="72"/>
      <c r="BH377" s="72"/>
      <c r="BI377" s="72"/>
      <c r="BJ377" s="72"/>
      <c r="BK377" s="72"/>
      <c r="BL377" s="72"/>
      <c r="BM377" s="72"/>
      <c r="BN377" s="72"/>
      <c r="BO377" s="72"/>
      <c r="BP377" s="72"/>
      <c r="BQ377" s="72"/>
      <c r="BR377" s="72"/>
      <c r="BS377" s="72"/>
      <c r="BT377" s="72"/>
      <c r="CA377" s="72">
        <f t="shared" si="252"/>
        <v>0</v>
      </c>
    </row>
    <row r="378" spans="1:79">
      <c r="A378" s="148">
        <f t="shared" si="253"/>
        <v>0</v>
      </c>
      <c r="B378" s="72">
        <f t="shared" si="254"/>
        <v>56</v>
      </c>
      <c r="C378" s="144">
        <f t="shared" si="255"/>
        <v>0</v>
      </c>
      <c r="D378" s="76">
        <f t="shared" si="256"/>
        <v>0</v>
      </c>
      <c r="E378" s="80">
        <f t="shared" si="257"/>
        <v>0</v>
      </c>
      <c r="F378" s="80">
        <f t="shared" si="258"/>
        <v>0</v>
      </c>
      <c r="G378" s="80">
        <f t="shared" si="259"/>
        <v>0</v>
      </c>
      <c r="H378" s="80">
        <f t="shared" si="260"/>
        <v>0</v>
      </c>
      <c r="I378" s="76">
        <f t="shared" si="261"/>
        <v>0</v>
      </c>
      <c r="J378" s="80">
        <f t="shared" si="262"/>
        <v>0</v>
      </c>
      <c r="K378" s="80">
        <f t="shared" si="263"/>
        <v>0</v>
      </c>
      <c r="L378" s="80">
        <f t="shared" si="264"/>
        <v>0</v>
      </c>
      <c r="M378" s="80">
        <f t="shared" si="265"/>
        <v>0</v>
      </c>
      <c r="N378" s="80">
        <f t="shared" si="266"/>
        <v>0</v>
      </c>
      <c r="O378" s="80">
        <f t="shared" si="267"/>
        <v>0</v>
      </c>
      <c r="P378" s="80">
        <f t="shared" si="268"/>
        <v>0</v>
      </c>
      <c r="Q378" s="80">
        <f t="shared" si="269"/>
        <v>0</v>
      </c>
      <c r="R378" s="80">
        <f t="shared" si="270"/>
        <v>0</v>
      </c>
      <c r="S378" s="80">
        <f t="shared" si="271"/>
        <v>0</v>
      </c>
      <c r="T378" s="80">
        <f t="shared" si="272"/>
        <v>0</v>
      </c>
      <c r="U378" s="80">
        <f t="shared" si="273"/>
        <v>0</v>
      </c>
      <c r="V378" s="80">
        <f t="shared" si="274"/>
        <v>0</v>
      </c>
      <c r="W378" s="80">
        <f t="shared" si="275"/>
        <v>0</v>
      </c>
      <c r="X378" s="80">
        <f t="shared" si="276"/>
        <v>0</v>
      </c>
      <c r="Y378" s="80">
        <f t="shared" si="277"/>
        <v>0</v>
      </c>
      <c r="Z378" s="80">
        <f t="shared" si="278"/>
        <v>0</v>
      </c>
      <c r="AA378" s="80">
        <f t="shared" si="279"/>
        <v>0</v>
      </c>
      <c r="AB378" s="80">
        <f t="shared" si="280"/>
        <v>0</v>
      </c>
      <c r="AC378" s="80">
        <f t="shared" si="281"/>
        <v>0</v>
      </c>
      <c r="AD378" s="80">
        <f t="shared" si="282"/>
        <v>0</v>
      </c>
      <c r="AE378" s="80">
        <f t="shared" si="283"/>
        <v>0</v>
      </c>
      <c r="AF378" s="80">
        <f t="shared" si="284"/>
        <v>0</v>
      </c>
      <c r="AG378" s="80">
        <f t="shared" si="285"/>
        <v>0</v>
      </c>
      <c r="AH378" s="80">
        <f t="shared" si="286"/>
        <v>0</v>
      </c>
      <c r="AI378" s="80">
        <f t="shared" si="287"/>
        <v>0</v>
      </c>
      <c r="AJ378" s="80">
        <f t="shared" si="288"/>
        <v>0</v>
      </c>
      <c r="AK378" s="80">
        <f t="shared" si="289"/>
        <v>0</v>
      </c>
      <c r="AL378" s="80">
        <f t="shared" si="290"/>
        <v>0</v>
      </c>
      <c r="AM378" s="80">
        <f t="shared" si="291"/>
        <v>0</v>
      </c>
      <c r="AN378" s="80">
        <f t="shared" si="292"/>
        <v>0</v>
      </c>
      <c r="AO378" s="80">
        <f t="shared" si="293"/>
        <v>0</v>
      </c>
      <c r="AP378" s="80">
        <f t="shared" si="294"/>
        <v>0</v>
      </c>
      <c r="AQ378" s="80">
        <f t="shared" si="295"/>
        <v>0</v>
      </c>
      <c r="AR378" s="76">
        <f t="shared" si="296"/>
        <v>0</v>
      </c>
      <c r="AS378" s="72">
        <f t="shared" si="297"/>
        <v>0</v>
      </c>
      <c r="AT378" s="78">
        <f t="shared" si="298"/>
        <v>0</v>
      </c>
      <c r="AU378" s="72">
        <f t="shared" si="299"/>
        <v>0</v>
      </c>
      <c r="AV378" s="72">
        <f t="shared" si="300"/>
        <v>0</v>
      </c>
      <c r="AW378" s="72">
        <f t="shared" si="301"/>
        <v>0</v>
      </c>
      <c r="AX378" s="72">
        <f t="shared" si="302"/>
        <v>0</v>
      </c>
      <c r="AY378" s="72">
        <f t="shared" si="303"/>
        <v>0</v>
      </c>
      <c r="AZ378" s="72">
        <f t="shared" si="304"/>
        <v>0</v>
      </c>
      <c r="BA378" s="72">
        <f t="shared" si="305"/>
        <v>0</v>
      </c>
      <c r="BB378" s="72">
        <f t="shared" si="306"/>
        <v>0</v>
      </c>
      <c r="BC378" s="79">
        <f t="shared" si="307"/>
        <v>0</v>
      </c>
      <c r="BD378" s="79">
        <f t="shared" si="308"/>
        <v>0</v>
      </c>
      <c r="BE378" s="72">
        <f t="shared" ref="BE378:BE398" si="309">BE$321*$A324</f>
        <v>0</v>
      </c>
      <c r="BF378" s="72">
        <f>BF$321*$A323</f>
        <v>0</v>
      </c>
      <c r="BG378" s="72"/>
      <c r="BH378" s="72"/>
      <c r="BI378" s="72"/>
      <c r="BJ378" s="72"/>
      <c r="BK378" s="72"/>
      <c r="BL378" s="72"/>
      <c r="BM378" s="72"/>
      <c r="BN378" s="72"/>
      <c r="BO378" s="72"/>
      <c r="BP378" s="72"/>
      <c r="BQ378" s="72"/>
      <c r="BR378" s="72"/>
      <c r="BS378" s="72"/>
      <c r="BT378" s="72"/>
      <c r="CA378" s="72">
        <f t="shared" si="252"/>
        <v>0</v>
      </c>
    </row>
    <row r="379" spans="1:79">
      <c r="A379" s="148">
        <f t="shared" si="253"/>
        <v>0</v>
      </c>
      <c r="B379" s="72">
        <f t="shared" si="254"/>
        <v>57</v>
      </c>
      <c r="C379" s="144">
        <f t="shared" si="255"/>
        <v>0</v>
      </c>
      <c r="D379" s="76">
        <f t="shared" si="256"/>
        <v>0</v>
      </c>
      <c r="E379" s="80">
        <f t="shared" si="257"/>
        <v>0</v>
      </c>
      <c r="F379" s="80">
        <f t="shared" si="258"/>
        <v>0</v>
      </c>
      <c r="G379" s="80">
        <f t="shared" si="259"/>
        <v>0</v>
      </c>
      <c r="H379" s="80">
        <f t="shared" si="260"/>
        <v>0</v>
      </c>
      <c r="I379" s="76">
        <f t="shared" si="261"/>
        <v>0</v>
      </c>
      <c r="J379" s="80">
        <f t="shared" si="262"/>
        <v>0</v>
      </c>
      <c r="K379" s="80">
        <f t="shared" si="263"/>
        <v>0</v>
      </c>
      <c r="L379" s="80">
        <f t="shared" si="264"/>
        <v>0</v>
      </c>
      <c r="M379" s="80">
        <f t="shared" si="265"/>
        <v>0</v>
      </c>
      <c r="N379" s="80">
        <f t="shared" si="266"/>
        <v>0</v>
      </c>
      <c r="O379" s="80">
        <f t="shared" si="267"/>
        <v>0</v>
      </c>
      <c r="P379" s="80">
        <f t="shared" si="268"/>
        <v>0</v>
      </c>
      <c r="Q379" s="80">
        <f t="shared" si="269"/>
        <v>0</v>
      </c>
      <c r="R379" s="80">
        <f t="shared" si="270"/>
        <v>0</v>
      </c>
      <c r="S379" s="80">
        <f t="shared" si="271"/>
        <v>0</v>
      </c>
      <c r="T379" s="80">
        <f t="shared" si="272"/>
        <v>0</v>
      </c>
      <c r="U379" s="80">
        <f t="shared" si="273"/>
        <v>0</v>
      </c>
      <c r="V379" s="80">
        <f t="shared" si="274"/>
        <v>0</v>
      </c>
      <c r="W379" s="80">
        <f t="shared" si="275"/>
        <v>0</v>
      </c>
      <c r="X379" s="80">
        <f t="shared" si="276"/>
        <v>0</v>
      </c>
      <c r="Y379" s="80">
        <f t="shared" si="277"/>
        <v>0</v>
      </c>
      <c r="Z379" s="80">
        <f t="shared" si="278"/>
        <v>0</v>
      </c>
      <c r="AA379" s="80">
        <f t="shared" si="279"/>
        <v>0</v>
      </c>
      <c r="AB379" s="80">
        <f t="shared" si="280"/>
        <v>0</v>
      </c>
      <c r="AC379" s="80">
        <f t="shared" si="281"/>
        <v>0</v>
      </c>
      <c r="AD379" s="80">
        <f t="shared" si="282"/>
        <v>0</v>
      </c>
      <c r="AE379" s="80">
        <f t="shared" si="283"/>
        <v>0</v>
      </c>
      <c r="AF379" s="80">
        <f t="shared" si="284"/>
        <v>0</v>
      </c>
      <c r="AG379" s="80">
        <f t="shared" si="285"/>
        <v>0</v>
      </c>
      <c r="AH379" s="80">
        <f t="shared" si="286"/>
        <v>0</v>
      </c>
      <c r="AI379" s="80">
        <f t="shared" si="287"/>
        <v>0</v>
      </c>
      <c r="AJ379" s="80">
        <f t="shared" si="288"/>
        <v>0</v>
      </c>
      <c r="AK379" s="80">
        <f t="shared" si="289"/>
        <v>0</v>
      </c>
      <c r="AL379" s="80">
        <f t="shared" si="290"/>
        <v>0</v>
      </c>
      <c r="AM379" s="80">
        <f t="shared" si="291"/>
        <v>0</v>
      </c>
      <c r="AN379" s="80">
        <f t="shared" si="292"/>
        <v>0</v>
      </c>
      <c r="AO379" s="80">
        <f t="shared" si="293"/>
        <v>0</v>
      </c>
      <c r="AP379" s="80">
        <f t="shared" si="294"/>
        <v>0</v>
      </c>
      <c r="AQ379" s="80">
        <f t="shared" si="295"/>
        <v>0</v>
      </c>
      <c r="AR379" s="76">
        <f t="shared" si="296"/>
        <v>0</v>
      </c>
      <c r="AS379" s="72">
        <f t="shared" si="297"/>
        <v>0</v>
      </c>
      <c r="AT379" s="78">
        <f t="shared" si="298"/>
        <v>0</v>
      </c>
      <c r="AU379" s="72">
        <f t="shared" si="299"/>
        <v>0</v>
      </c>
      <c r="AV379" s="72">
        <f t="shared" si="300"/>
        <v>0</v>
      </c>
      <c r="AW379" s="72">
        <f t="shared" si="301"/>
        <v>0</v>
      </c>
      <c r="AX379" s="72">
        <f t="shared" si="302"/>
        <v>0</v>
      </c>
      <c r="AY379" s="72">
        <f t="shared" si="303"/>
        <v>0</v>
      </c>
      <c r="AZ379" s="72">
        <f t="shared" si="304"/>
        <v>0</v>
      </c>
      <c r="BA379" s="72">
        <f t="shared" si="305"/>
        <v>0</v>
      </c>
      <c r="BB379" s="72">
        <f t="shared" si="306"/>
        <v>0</v>
      </c>
      <c r="BC379" s="79">
        <f t="shared" si="307"/>
        <v>0</v>
      </c>
      <c r="BD379" s="79">
        <f t="shared" si="308"/>
        <v>0</v>
      </c>
      <c r="BE379" s="72">
        <f t="shared" si="309"/>
        <v>0</v>
      </c>
      <c r="BF379" s="72">
        <f t="shared" ref="BF379:BF398" si="310">BF$321*$A324</f>
        <v>0</v>
      </c>
      <c r="BG379" s="72">
        <f>BG$321*$A323</f>
        <v>0</v>
      </c>
      <c r="BH379" s="72"/>
      <c r="BI379" s="72"/>
      <c r="BJ379" s="72"/>
      <c r="BK379" s="72"/>
      <c r="BL379" s="72"/>
      <c r="BM379" s="72"/>
      <c r="BN379" s="72"/>
      <c r="BO379" s="72"/>
      <c r="BP379" s="72"/>
      <c r="BQ379" s="72"/>
      <c r="BR379" s="72"/>
      <c r="BS379" s="72"/>
      <c r="BT379" s="72"/>
      <c r="CA379" s="72">
        <f t="shared" si="252"/>
        <v>0</v>
      </c>
    </row>
    <row r="380" spans="1:79">
      <c r="A380" s="148">
        <f t="shared" si="253"/>
        <v>0</v>
      </c>
      <c r="B380" s="72">
        <f t="shared" si="254"/>
        <v>58</v>
      </c>
      <c r="C380" s="144">
        <f t="shared" si="255"/>
        <v>0</v>
      </c>
      <c r="D380" s="76">
        <f t="shared" si="256"/>
        <v>0</v>
      </c>
      <c r="E380" s="80">
        <f t="shared" si="257"/>
        <v>0</v>
      </c>
      <c r="F380" s="80">
        <f t="shared" si="258"/>
        <v>0</v>
      </c>
      <c r="G380" s="80">
        <f t="shared" si="259"/>
        <v>0</v>
      </c>
      <c r="H380" s="80">
        <f t="shared" si="260"/>
        <v>0</v>
      </c>
      <c r="I380" s="76">
        <f t="shared" si="261"/>
        <v>0</v>
      </c>
      <c r="J380" s="80">
        <f t="shared" si="262"/>
        <v>0</v>
      </c>
      <c r="K380" s="80">
        <f t="shared" si="263"/>
        <v>0</v>
      </c>
      <c r="L380" s="80">
        <f t="shared" si="264"/>
        <v>0</v>
      </c>
      <c r="M380" s="80">
        <f t="shared" si="265"/>
        <v>0</v>
      </c>
      <c r="N380" s="80">
        <f t="shared" si="266"/>
        <v>0</v>
      </c>
      <c r="O380" s="80">
        <f t="shared" si="267"/>
        <v>0</v>
      </c>
      <c r="P380" s="80">
        <f t="shared" si="268"/>
        <v>0</v>
      </c>
      <c r="Q380" s="80">
        <f t="shared" si="269"/>
        <v>0</v>
      </c>
      <c r="R380" s="80">
        <f t="shared" si="270"/>
        <v>0</v>
      </c>
      <c r="S380" s="80">
        <f t="shared" si="271"/>
        <v>0</v>
      </c>
      <c r="T380" s="80">
        <f t="shared" si="272"/>
        <v>0</v>
      </c>
      <c r="U380" s="80">
        <f t="shared" si="273"/>
        <v>0</v>
      </c>
      <c r="V380" s="80">
        <f t="shared" si="274"/>
        <v>0</v>
      </c>
      <c r="W380" s="80">
        <f t="shared" si="275"/>
        <v>0</v>
      </c>
      <c r="X380" s="80">
        <f t="shared" si="276"/>
        <v>0</v>
      </c>
      <c r="Y380" s="80">
        <f t="shared" si="277"/>
        <v>0</v>
      </c>
      <c r="Z380" s="80">
        <f t="shared" si="278"/>
        <v>0</v>
      </c>
      <c r="AA380" s="80">
        <f t="shared" si="279"/>
        <v>0</v>
      </c>
      <c r="AB380" s="80">
        <f t="shared" si="280"/>
        <v>0</v>
      </c>
      <c r="AC380" s="80">
        <f t="shared" si="281"/>
        <v>0</v>
      </c>
      <c r="AD380" s="80">
        <f t="shared" si="282"/>
        <v>0</v>
      </c>
      <c r="AE380" s="80">
        <f t="shared" si="283"/>
        <v>0</v>
      </c>
      <c r="AF380" s="80">
        <f t="shared" si="284"/>
        <v>0</v>
      </c>
      <c r="AG380" s="80">
        <f t="shared" si="285"/>
        <v>0</v>
      </c>
      <c r="AH380" s="80">
        <f t="shared" si="286"/>
        <v>0</v>
      </c>
      <c r="AI380" s="80">
        <f t="shared" si="287"/>
        <v>0</v>
      </c>
      <c r="AJ380" s="80">
        <f t="shared" si="288"/>
        <v>0</v>
      </c>
      <c r="AK380" s="80">
        <f t="shared" si="289"/>
        <v>0</v>
      </c>
      <c r="AL380" s="80">
        <f t="shared" si="290"/>
        <v>0</v>
      </c>
      <c r="AM380" s="80">
        <f t="shared" si="291"/>
        <v>0</v>
      </c>
      <c r="AN380" s="80">
        <f t="shared" si="292"/>
        <v>0</v>
      </c>
      <c r="AO380" s="80">
        <f t="shared" si="293"/>
        <v>0</v>
      </c>
      <c r="AP380" s="80">
        <f t="shared" si="294"/>
        <v>0</v>
      </c>
      <c r="AQ380" s="80">
        <f t="shared" si="295"/>
        <v>0</v>
      </c>
      <c r="AR380" s="76">
        <f t="shared" si="296"/>
        <v>0</v>
      </c>
      <c r="AS380" s="72">
        <f t="shared" si="297"/>
        <v>0</v>
      </c>
      <c r="AT380" s="78">
        <f t="shared" si="298"/>
        <v>0</v>
      </c>
      <c r="AU380" s="72">
        <f t="shared" si="299"/>
        <v>0</v>
      </c>
      <c r="AV380" s="72">
        <f t="shared" si="300"/>
        <v>0</v>
      </c>
      <c r="AW380" s="72">
        <f t="shared" si="301"/>
        <v>0</v>
      </c>
      <c r="AX380" s="72">
        <f t="shared" si="302"/>
        <v>0</v>
      </c>
      <c r="AY380" s="72">
        <f t="shared" si="303"/>
        <v>0</v>
      </c>
      <c r="AZ380" s="72">
        <f t="shared" si="304"/>
        <v>0</v>
      </c>
      <c r="BA380" s="72">
        <f t="shared" si="305"/>
        <v>0</v>
      </c>
      <c r="BB380" s="72">
        <f t="shared" si="306"/>
        <v>0</v>
      </c>
      <c r="BC380" s="79">
        <f t="shared" si="307"/>
        <v>0</v>
      </c>
      <c r="BD380" s="79">
        <f t="shared" si="308"/>
        <v>0</v>
      </c>
      <c r="BE380" s="72">
        <f t="shared" si="309"/>
        <v>0</v>
      </c>
      <c r="BF380" s="72">
        <f t="shared" si="310"/>
        <v>0</v>
      </c>
      <c r="BG380" s="72">
        <f t="shared" ref="BG380:BG398" si="311">BG$321*$A324</f>
        <v>0</v>
      </c>
      <c r="BH380" s="72">
        <f>BH$321*$A323</f>
        <v>0</v>
      </c>
      <c r="BI380" s="72"/>
      <c r="BJ380" s="72"/>
      <c r="BK380" s="72"/>
      <c r="BL380" s="72"/>
      <c r="BM380" s="72"/>
      <c r="BN380" s="72"/>
      <c r="BO380" s="72"/>
      <c r="BP380" s="72"/>
      <c r="BQ380" s="72"/>
      <c r="BR380" s="72"/>
      <c r="BS380" s="72"/>
      <c r="BT380" s="72"/>
      <c r="CA380" s="72">
        <f t="shared" si="252"/>
        <v>0</v>
      </c>
    </row>
    <row r="381" spans="1:79">
      <c r="A381" s="148">
        <f t="shared" si="253"/>
        <v>0</v>
      </c>
      <c r="B381" s="72">
        <f t="shared" si="254"/>
        <v>59</v>
      </c>
      <c r="C381" s="144">
        <f t="shared" si="255"/>
        <v>0</v>
      </c>
      <c r="D381" s="76">
        <f t="shared" si="256"/>
        <v>0</v>
      </c>
      <c r="E381" s="80">
        <f t="shared" si="257"/>
        <v>0</v>
      </c>
      <c r="F381" s="80">
        <f t="shared" si="258"/>
        <v>0</v>
      </c>
      <c r="G381" s="80">
        <f t="shared" si="259"/>
        <v>0</v>
      </c>
      <c r="H381" s="80">
        <f t="shared" si="260"/>
        <v>0</v>
      </c>
      <c r="I381" s="76">
        <f t="shared" si="261"/>
        <v>0</v>
      </c>
      <c r="J381" s="80">
        <f t="shared" si="262"/>
        <v>0</v>
      </c>
      <c r="K381" s="80">
        <f t="shared" si="263"/>
        <v>0</v>
      </c>
      <c r="L381" s="80">
        <f t="shared" si="264"/>
        <v>0</v>
      </c>
      <c r="M381" s="80">
        <f t="shared" si="265"/>
        <v>0</v>
      </c>
      <c r="N381" s="80">
        <f t="shared" si="266"/>
        <v>0</v>
      </c>
      <c r="O381" s="80">
        <f t="shared" si="267"/>
        <v>0</v>
      </c>
      <c r="P381" s="80">
        <f t="shared" si="268"/>
        <v>0</v>
      </c>
      <c r="Q381" s="80">
        <f t="shared" si="269"/>
        <v>0</v>
      </c>
      <c r="R381" s="80">
        <f t="shared" si="270"/>
        <v>0</v>
      </c>
      <c r="S381" s="80">
        <f t="shared" si="271"/>
        <v>0</v>
      </c>
      <c r="T381" s="80">
        <f t="shared" si="272"/>
        <v>0</v>
      </c>
      <c r="U381" s="80">
        <f t="shared" si="273"/>
        <v>0</v>
      </c>
      <c r="V381" s="80">
        <f t="shared" si="274"/>
        <v>0</v>
      </c>
      <c r="W381" s="80">
        <f t="shared" si="275"/>
        <v>0</v>
      </c>
      <c r="X381" s="80">
        <f t="shared" si="276"/>
        <v>0</v>
      </c>
      <c r="Y381" s="80">
        <f t="shared" si="277"/>
        <v>0</v>
      </c>
      <c r="Z381" s="80">
        <f t="shared" si="278"/>
        <v>0</v>
      </c>
      <c r="AA381" s="80">
        <f t="shared" si="279"/>
        <v>0</v>
      </c>
      <c r="AB381" s="80">
        <f t="shared" si="280"/>
        <v>0</v>
      </c>
      <c r="AC381" s="80">
        <f t="shared" si="281"/>
        <v>0</v>
      </c>
      <c r="AD381" s="80">
        <f t="shared" si="282"/>
        <v>0</v>
      </c>
      <c r="AE381" s="80">
        <f t="shared" si="283"/>
        <v>0</v>
      </c>
      <c r="AF381" s="80">
        <f t="shared" si="284"/>
        <v>0</v>
      </c>
      <c r="AG381" s="80">
        <f t="shared" si="285"/>
        <v>0</v>
      </c>
      <c r="AH381" s="80">
        <f t="shared" si="286"/>
        <v>0</v>
      </c>
      <c r="AI381" s="80">
        <f t="shared" si="287"/>
        <v>0</v>
      </c>
      <c r="AJ381" s="80">
        <f t="shared" si="288"/>
        <v>0</v>
      </c>
      <c r="AK381" s="80">
        <f t="shared" si="289"/>
        <v>0</v>
      </c>
      <c r="AL381" s="80">
        <f t="shared" si="290"/>
        <v>0</v>
      </c>
      <c r="AM381" s="80">
        <f t="shared" si="291"/>
        <v>0</v>
      </c>
      <c r="AN381" s="80">
        <f t="shared" si="292"/>
        <v>0</v>
      </c>
      <c r="AO381" s="80">
        <f t="shared" si="293"/>
        <v>0</v>
      </c>
      <c r="AP381" s="80">
        <f t="shared" si="294"/>
        <v>0</v>
      </c>
      <c r="AQ381" s="80">
        <f t="shared" si="295"/>
        <v>0</v>
      </c>
      <c r="AR381" s="76">
        <f t="shared" si="296"/>
        <v>0</v>
      </c>
      <c r="AS381" s="72">
        <f t="shared" si="297"/>
        <v>0</v>
      </c>
      <c r="AT381" s="78">
        <f t="shared" si="298"/>
        <v>0</v>
      </c>
      <c r="AU381" s="72">
        <f t="shared" si="299"/>
        <v>0</v>
      </c>
      <c r="AV381" s="72">
        <f t="shared" si="300"/>
        <v>0</v>
      </c>
      <c r="AW381" s="72">
        <f t="shared" si="301"/>
        <v>0</v>
      </c>
      <c r="AX381" s="72">
        <f t="shared" si="302"/>
        <v>0</v>
      </c>
      <c r="AY381" s="72">
        <f t="shared" si="303"/>
        <v>0</v>
      </c>
      <c r="AZ381" s="72">
        <f t="shared" si="304"/>
        <v>0</v>
      </c>
      <c r="BA381" s="72">
        <f t="shared" si="305"/>
        <v>0</v>
      </c>
      <c r="BB381" s="72">
        <f t="shared" si="306"/>
        <v>0</v>
      </c>
      <c r="BC381" s="79">
        <f t="shared" si="307"/>
        <v>0</v>
      </c>
      <c r="BD381" s="79">
        <f t="shared" si="308"/>
        <v>0</v>
      </c>
      <c r="BE381" s="72">
        <f t="shared" si="309"/>
        <v>0</v>
      </c>
      <c r="BF381" s="72">
        <f t="shared" si="310"/>
        <v>0</v>
      </c>
      <c r="BG381" s="72">
        <f t="shared" si="311"/>
        <v>0</v>
      </c>
      <c r="BH381" s="72">
        <f t="shared" ref="BH381:BH398" si="312">BH$321*$A324</f>
        <v>0</v>
      </c>
      <c r="BI381" s="72">
        <f>BI$321*$A323</f>
        <v>0</v>
      </c>
      <c r="BJ381" s="72"/>
      <c r="BK381" s="72"/>
      <c r="BL381" s="72"/>
      <c r="BM381" s="72"/>
      <c r="BN381" s="72"/>
      <c r="BO381" s="72"/>
      <c r="BP381" s="72"/>
      <c r="BQ381" s="72"/>
      <c r="BR381" s="72"/>
      <c r="BS381" s="72"/>
      <c r="BT381" s="72"/>
      <c r="CA381" s="72">
        <f t="shared" si="252"/>
        <v>0</v>
      </c>
    </row>
    <row r="382" spans="1:79">
      <c r="A382" s="148">
        <f t="shared" si="253"/>
        <v>0</v>
      </c>
      <c r="B382" s="72">
        <f t="shared" si="254"/>
        <v>60</v>
      </c>
      <c r="C382" s="144">
        <f t="shared" si="255"/>
        <v>0</v>
      </c>
      <c r="D382" s="76">
        <f t="shared" si="256"/>
        <v>0</v>
      </c>
      <c r="E382" s="80">
        <f t="shared" si="257"/>
        <v>0</v>
      </c>
      <c r="F382" s="80">
        <f t="shared" si="258"/>
        <v>0</v>
      </c>
      <c r="G382" s="80">
        <f t="shared" si="259"/>
        <v>0</v>
      </c>
      <c r="H382" s="80">
        <f t="shared" si="260"/>
        <v>0</v>
      </c>
      <c r="I382" s="76">
        <f t="shared" si="261"/>
        <v>0</v>
      </c>
      <c r="J382" s="80">
        <f t="shared" si="262"/>
        <v>0</v>
      </c>
      <c r="K382" s="80">
        <f t="shared" si="263"/>
        <v>0</v>
      </c>
      <c r="L382" s="80">
        <f t="shared" si="264"/>
        <v>0</v>
      </c>
      <c r="M382" s="80">
        <f t="shared" si="265"/>
        <v>0</v>
      </c>
      <c r="N382" s="80">
        <f t="shared" si="266"/>
        <v>0</v>
      </c>
      <c r="O382" s="80">
        <f t="shared" si="267"/>
        <v>0</v>
      </c>
      <c r="P382" s="80">
        <f t="shared" si="268"/>
        <v>0</v>
      </c>
      <c r="Q382" s="80">
        <f t="shared" si="269"/>
        <v>0</v>
      </c>
      <c r="R382" s="80">
        <f t="shared" si="270"/>
        <v>0</v>
      </c>
      <c r="S382" s="80">
        <f t="shared" si="271"/>
        <v>0</v>
      </c>
      <c r="T382" s="80">
        <f t="shared" si="272"/>
        <v>0</v>
      </c>
      <c r="U382" s="80">
        <f t="shared" si="273"/>
        <v>0</v>
      </c>
      <c r="V382" s="80">
        <f t="shared" si="274"/>
        <v>0</v>
      </c>
      <c r="W382" s="80">
        <f t="shared" si="275"/>
        <v>0</v>
      </c>
      <c r="X382" s="80">
        <f t="shared" si="276"/>
        <v>0</v>
      </c>
      <c r="Y382" s="80">
        <f t="shared" si="277"/>
        <v>0</v>
      </c>
      <c r="Z382" s="80">
        <f t="shared" si="278"/>
        <v>0</v>
      </c>
      <c r="AA382" s="80">
        <f t="shared" si="279"/>
        <v>0</v>
      </c>
      <c r="AB382" s="80">
        <f t="shared" si="280"/>
        <v>0</v>
      </c>
      <c r="AC382" s="80">
        <f t="shared" si="281"/>
        <v>0</v>
      </c>
      <c r="AD382" s="80">
        <f t="shared" si="282"/>
        <v>0</v>
      </c>
      <c r="AE382" s="80">
        <f t="shared" si="283"/>
        <v>0</v>
      </c>
      <c r="AF382" s="80">
        <f t="shared" si="284"/>
        <v>0</v>
      </c>
      <c r="AG382" s="80">
        <f t="shared" si="285"/>
        <v>0</v>
      </c>
      <c r="AH382" s="80">
        <f t="shared" si="286"/>
        <v>0</v>
      </c>
      <c r="AI382" s="80">
        <f t="shared" si="287"/>
        <v>0</v>
      </c>
      <c r="AJ382" s="80">
        <f t="shared" si="288"/>
        <v>0</v>
      </c>
      <c r="AK382" s="80">
        <f t="shared" si="289"/>
        <v>0</v>
      </c>
      <c r="AL382" s="80">
        <f t="shared" si="290"/>
        <v>0</v>
      </c>
      <c r="AM382" s="80">
        <f t="shared" si="291"/>
        <v>0</v>
      </c>
      <c r="AN382" s="80">
        <f t="shared" si="292"/>
        <v>0</v>
      </c>
      <c r="AO382" s="80">
        <f t="shared" si="293"/>
        <v>0</v>
      </c>
      <c r="AP382" s="80">
        <f t="shared" si="294"/>
        <v>0</v>
      </c>
      <c r="AQ382" s="80">
        <f t="shared" si="295"/>
        <v>0</v>
      </c>
      <c r="AR382" s="76">
        <f t="shared" si="296"/>
        <v>0</v>
      </c>
      <c r="AS382" s="72">
        <f t="shared" si="297"/>
        <v>0</v>
      </c>
      <c r="AT382" s="78">
        <f t="shared" si="298"/>
        <v>0</v>
      </c>
      <c r="AU382" s="72">
        <f t="shared" si="299"/>
        <v>0</v>
      </c>
      <c r="AV382" s="72">
        <f t="shared" si="300"/>
        <v>0</v>
      </c>
      <c r="AW382" s="72">
        <f t="shared" si="301"/>
        <v>0</v>
      </c>
      <c r="AX382" s="72">
        <f t="shared" si="302"/>
        <v>0</v>
      </c>
      <c r="AY382" s="72">
        <f t="shared" si="303"/>
        <v>0</v>
      </c>
      <c r="AZ382" s="72">
        <f t="shared" si="304"/>
        <v>0</v>
      </c>
      <c r="BA382" s="72">
        <f t="shared" si="305"/>
        <v>0</v>
      </c>
      <c r="BB382" s="72">
        <f t="shared" si="306"/>
        <v>0</v>
      </c>
      <c r="BC382" s="79">
        <f t="shared" si="307"/>
        <v>0</v>
      </c>
      <c r="BD382" s="79">
        <f t="shared" si="308"/>
        <v>0</v>
      </c>
      <c r="BE382" s="72">
        <f t="shared" si="309"/>
        <v>0</v>
      </c>
      <c r="BF382" s="72">
        <f t="shared" si="310"/>
        <v>0</v>
      </c>
      <c r="BG382" s="72">
        <f t="shared" si="311"/>
        <v>0</v>
      </c>
      <c r="BH382" s="72">
        <f t="shared" si="312"/>
        <v>0</v>
      </c>
      <c r="BI382" s="72">
        <f t="shared" ref="BI382:BI398" si="313">BI$321*$A324</f>
        <v>0</v>
      </c>
      <c r="BJ382" s="72">
        <f>BJ$321*$A323</f>
        <v>0</v>
      </c>
      <c r="BK382" s="72"/>
      <c r="BL382" s="72"/>
      <c r="BM382" s="72"/>
      <c r="BN382" s="72"/>
      <c r="BO382" s="72"/>
      <c r="BP382" s="72"/>
      <c r="BQ382" s="72"/>
      <c r="BR382" s="72"/>
      <c r="BS382" s="72"/>
      <c r="BT382" s="72"/>
      <c r="CA382" s="72">
        <f t="shared" si="252"/>
        <v>0</v>
      </c>
    </row>
    <row r="383" spans="1:79">
      <c r="A383" s="148">
        <f t="shared" si="253"/>
        <v>0</v>
      </c>
      <c r="B383" s="72">
        <f t="shared" si="254"/>
        <v>61</v>
      </c>
      <c r="C383" s="144">
        <f t="shared" si="255"/>
        <v>0</v>
      </c>
      <c r="D383" s="76">
        <f t="shared" si="256"/>
        <v>0</v>
      </c>
      <c r="E383" s="80">
        <f t="shared" si="257"/>
        <v>0</v>
      </c>
      <c r="F383" s="80">
        <f t="shared" si="258"/>
        <v>0</v>
      </c>
      <c r="G383" s="80">
        <f t="shared" si="259"/>
        <v>0</v>
      </c>
      <c r="H383" s="80">
        <f t="shared" si="260"/>
        <v>0</v>
      </c>
      <c r="I383" s="76">
        <f t="shared" si="261"/>
        <v>0</v>
      </c>
      <c r="J383" s="80">
        <f t="shared" si="262"/>
        <v>0</v>
      </c>
      <c r="K383" s="80">
        <f t="shared" si="263"/>
        <v>0</v>
      </c>
      <c r="L383" s="80">
        <f t="shared" si="264"/>
        <v>0</v>
      </c>
      <c r="M383" s="80">
        <f t="shared" si="265"/>
        <v>0</v>
      </c>
      <c r="N383" s="80">
        <f t="shared" si="266"/>
        <v>0</v>
      </c>
      <c r="O383" s="80">
        <f t="shared" si="267"/>
        <v>0</v>
      </c>
      <c r="P383" s="80">
        <f t="shared" si="268"/>
        <v>0</v>
      </c>
      <c r="Q383" s="80">
        <f t="shared" si="269"/>
        <v>0</v>
      </c>
      <c r="R383" s="80">
        <f t="shared" si="270"/>
        <v>0</v>
      </c>
      <c r="S383" s="80">
        <f t="shared" si="271"/>
        <v>0</v>
      </c>
      <c r="T383" s="80">
        <f t="shared" si="272"/>
        <v>0</v>
      </c>
      <c r="U383" s="80">
        <f t="shared" si="273"/>
        <v>0</v>
      </c>
      <c r="V383" s="80">
        <f t="shared" si="274"/>
        <v>0</v>
      </c>
      <c r="W383" s="80">
        <f t="shared" si="275"/>
        <v>0</v>
      </c>
      <c r="X383" s="80">
        <f t="shared" si="276"/>
        <v>0</v>
      </c>
      <c r="Y383" s="80">
        <f t="shared" si="277"/>
        <v>0</v>
      </c>
      <c r="Z383" s="80">
        <f t="shared" si="278"/>
        <v>0</v>
      </c>
      <c r="AA383" s="80">
        <f t="shared" si="279"/>
        <v>0</v>
      </c>
      <c r="AB383" s="80">
        <f t="shared" si="280"/>
        <v>0</v>
      </c>
      <c r="AC383" s="80">
        <f t="shared" si="281"/>
        <v>0</v>
      </c>
      <c r="AD383" s="80">
        <f t="shared" si="282"/>
        <v>0</v>
      </c>
      <c r="AE383" s="80">
        <f t="shared" si="283"/>
        <v>0</v>
      </c>
      <c r="AF383" s="80">
        <f t="shared" si="284"/>
        <v>0</v>
      </c>
      <c r="AG383" s="80">
        <f t="shared" si="285"/>
        <v>0</v>
      </c>
      <c r="AH383" s="80">
        <f t="shared" si="286"/>
        <v>0</v>
      </c>
      <c r="AI383" s="80">
        <f t="shared" si="287"/>
        <v>0</v>
      </c>
      <c r="AJ383" s="80">
        <f t="shared" si="288"/>
        <v>0</v>
      </c>
      <c r="AK383" s="80">
        <f t="shared" si="289"/>
        <v>0</v>
      </c>
      <c r="AL383" s="80">
        <f t="shared" si="290"/>
        <v>0</v>
      </c>
      <c r="AM383" s="80">
        <f t="shared" si="291"/>
        <v>0</v>
      </c>
      <c r="AN383" s="80">
        <f t="shared" si="292"/>
        <v>0</v>
      </c>
      <c r="AO383" s="80">
        <f t="shared" si="293"/>
        <v>0</v>
      </c>
      <c r="AP383" s="80">
        <f t="shared" si="294"/>
        <v>0</v>
      </c>
      <c r="AQ383" s="80">
        <f t="shared" si="295"/>
        <v>0</v>
      </c>
      <c r="AR383" s="76">
        <f t="shared" si="296"/>
        <v>0</v>
      </c>
      <c r="AS383" s="72">
        <f t="shared" si="297"/>
        <v>0</v>
      </c>
      <c r="AT383" s="78">
        <f t="shared" si="298"/>
        <v>0</v>
      </c>
      <c r="AU383" s="72">
        <f t="shared" si="299"/>
        <v>0</v>
      </c>
      <c r="AV383" s="72">
        <f t="shared" si="300"/>
        <v>0</v>
      </c>
      <c r="AW383" s="72">
        <f t="shared" si="301"/>
        <v>0</v>
      </c>
      <c r="AX383" s="72">
        <f t="shared" si="302"/>
        <v>0</v>
      </c>
      <c r="AY383" s="72">
        <f t="shared" si="303"/>
        <v>0</v>
      </c>
      <c r="AZ383" s="72">
        <f t="shared" si="304"/>
        <v>0</v>
      </c>
      <c r="BA383" s="72">
        <f t="shared" si="305"/>
        <v>0</v>
      </c>
      <c r="BB383" s="72">
        <f t="shared" si="306"/>
        <v>0</v>
      </c>
      <c r="BC383" s="79">
        <f t="shared" si="307"/>
        <v>0</v>
      </c>
      <c r="BD383" s="79">
        <f t="shared" si="308"/>
        <v>0</v>
      </c>
      <c r="BE383" s="72">
        <f t="shared" si="309"/>
        <v>0</v>
      </c>
      <c r="BF383" s="72">
        <f t="shared" si="310"/>
        <v>0</v>
      </c>
      <c r="BG383" s="72">
        <f t="shared" si="311"/>
        <v>0</v>
      </c>
      <c r="BH383" s="72">
        <f t="shared" si="312"/>
        <v>0</v>
      </c>
      <c r="BI383" s="72">
        <f t="shared" si="313"/>
        <v>0</v>
      </c>
      <c r="BJ383" s="72">
        <f t="shared" ref="BJ383:BJ398" si="314">BJ$321*$A324</f>
        <v>0</v>
      </c>
      <c r="BK383" s="72">
        <f>BK$321*$A323</f>
        <v>0</v>
      </c>
      <c r="BL383" s="72"/>
      <c r="BM383" s="72"/>
      <c r="BN383" s="72"/>
      <c r="BO383" s="72"/>
      <c r="BP383" s="72"/>
      <c r="BQ383" s="72"/>
      <c r="BR383" s="72"/>
      <c r="BS383" s="72"/>
      <c r="BT383" s="72"/>
      <c r="CA383" s="72">
        <f t="shared" si="252"/>
        <v>0</v>
      </c>
    </row>
    <row r="384" spans="1:79">
      <c r="A384" s="148">
        <f t="shared" si="253"/>
        <v>0</v>
      </c>
      <c r="B384" s="72">
        <f t="shared" si="254"/>
        <v>62</v>
      </c>
      <c r="C384" s="144">
        <f t="shared" si="255"/>
        <v>0</v>
      </c>
      <c r="D384" s="76">
        <f t="shared" si="256"/>
        <v>0</v>
      </c>
      <c r="E384" s="80">
        <f t="shared" si="257"/>
        <v>0</v>
      </c>
      <c r="F384" s="80">
        <f t="shared" si="258"/>
        <v>0</v>
      </c>
      <c r="G384" s="80">
        <f t="shared" si="259"/>
        <v>0</v>
      </c>
      <c r="H384" s="80">
        <f t="shared" si="260"/>
        <v>0</v>
      </c>
      <c r="I384" s="76">
        <f t="shared" si="261"/>
        <v>0</v>
      </c>
      <c r="J384" s="80">
        <f t="shared" si="262"/>
        <v>0</v>
      </c>
      <c r="K384" s="80">
        <f t="shared" si="263"/>
        <v>0</v>
      </c>
      <c r="L384" s="80">
        <f t="shared" si="264"/>
        <v>0</v>
      </c>
      <c r="M384" s="80">
        <f t="shared" si="265"/>
        <v>0</v>
      </c>
      <c r="N384" s="80">
        <f t="shared" si="266"/>
        <v>0</v>
      </c>
      <c r="O384" s="80">
        <f t="shared" si="267"/>
        <v>0</v>
      </c>
      <c r="P384" s="80">
        <f t="shared" si="268"/>
        <v>0</v>
      </c>
      <c r="Q384" s="80">
        <f t="shared" si="269"/>
        <v>0</v>
      </c>
      <c r="R384" s="80">
        <f t="shared" si="270"/>
        <v>0</v>
      </c>
      <c r="S384" s="80">
        <f t="shared" si="271"/>
        <v>0</v>
      </c>
      <c r="T384" s="80">
        <f t="shared" si="272"/>
        <v>0</v>
      </c>
      <c r="U384" s="80">
        <f t="shared" si="273"/>
        <v>0</v>
      </c>
      <c r="V384" s="80">
        <f t="shared" si="274"/>
        <v>0</v>
      </c>
      <c r="W384" s="80">
        <f t="shared" si="275"/>
        <v>0</v>
      </c>
      <c r="X384" s="80">
        <f t="shared" si="276"/>
        <v>0</v>
      </c>
      <c r="Y384" s="80">
        <f t="shared" si="277"/>
        <v>0</v>
      </c>
      <c r="Z384" s="80">
        <f t="shared" si="278"/>
        <v>0</v>
      </c>
      <c r="AA384" s="80">
        <f t="shared" si="279"/>
        <v>0</v>
      </c>
      <c r="AB384" s="80">
        <f t="shared" si="280"/>
        <v>0</v>
      </c>
      <c r="AC384" s="80">
        <f t="shared" si="281"/>
        <v>0</v>
      </c>
      <c r="AD384" s="80">
        <f t="shared" si="282"/>
        <v>0</v>
      </c>
      <c r="AE384" s="80">
        <f t="shared" si="283"/>
        <v>0</v>
      </c>
      <c r="AF384" s="80">
        <f t="shared" si="284"/>
        <v>0</v>
      </c>
      <c r="AG384" s="80">
        <f t="shared" si="285"/>
        <v>0</v>
      </c>
      <c r="AH384" s="80">
        <f t="shared" si="286"/>
        <v>0</v>
      </c>
      <c r="AI384" s="80">
        <f t="shared" si="287"/>
        <v>0</v>
      </c>
      <c r="AJ384" s="80">
        <f t="shared" si="288"/>
        <v>0</v>
      </c>
      <c r="AK384" s="80">
        <f t="shared" si="289"/>
        <v>0</v>
      </c>
      <c r="AL384" s="80">
        <f t="shared" si="290"/>
        <v>0</v>
      </c>
      <c r="AM384" s="80">
        <f t="shared" si="291"/>
        <v>0</v>
      </c>
      <c r="AN384" s="80">
        <f t="shared" si="292"/>
        <v>0</v>
      </c>
      <c r="AO384" s="80">
        <f t="shared" si="293"/>
        <v>0</v>
      </c>
      <c r="AP384" s="80">
        <f t="shared" si="294"/>
        <v>0</v>
      </c>
      <c r="AQ384" s="80">
        <f t="shared" si="295"/>
        <v>0</v>
      </c>
      <c r="AR384" s="76">
        <f t="shared" si="296"/>
        <v>0</v>
      </c>
      <c r="AS384" s="72">
        <f t="shared" si="297"/>
        <v>0</v>
      </c>
      <c r="AT384" s="78">
        <f t="shared" si="298"/>
        <v>0</v>
      </c>
      <c r="AU384" s="72">
        <f t="shared" si="299"/>
        <v>0</v>
      </c>
      <c r="AV384" s="72">
        <f t="shared" si="300"/>
        <v>0</v>
      </c>
      <c r="AW384" s="72">
        <f t="shared" si="301"/>
        <v>0</v>
      </c>
      <c r="AX384" s="72">
        <f t="shared" si="302"/>
        <v>0</v>
      </c>
      <c r="AY384" s="72">
        <f t="shared" si="303"/>
        <v>0</v>
      </c>
      <c r="AZ384" s="72">
        <f t="shared" si="304"/>
        <v>0</v>
      </c>
      <c r="BA384" s="72">
        <f t="shared" si="305"/>
        <v>0</v>
      </c>
      <c r="BB384" s="72">
        <f t="shared" si="306"/>
        <v>0</v>
      </c>
      <c r="BC384" s="79">
        <f t="shared" si="307"/>
        <v>0</v>
      </c>
      <c r="BD384" s="79">
        <f t="shared" si="308"/>
        <v>0</v>
      </c>
      <c r="BE384" s="72">
        <f t="shared" si="309"/>
        <v>0</v>
      </c>
      <c r="BF384" s="72">
        <f t="shared" si="310"/>
        <v>0</v>
      </c>
      <c r="BG384" s="72">
        <f t="shared" si="311"/>
        <v>0</v>
      </c>
      <c r="BH384" s="72">
        <f t="shared" si="312"/>
        <v>0</v>
      </c>
      <c r="BI384" s="72">
        <f t="shared" si="313"/>
        <v>0</v>
      </c>
      <c r="BJ384" s="72">
        <f t="shared" si="314"/>
        <v>0</v>
      </c>
      <c r="BK384" s="72">
        <f t="shared" ref="BK384:BK398" si="315">BK$321*$A324</f>
        <v>0</v>
      </c>
      <c r="BL384" s="72">
        <f>BL$321*$A323</f>
        <v>0</v>
      </c>
      <c r="BM384" s="72"/>
      <c r="BN384" s="72"/>
      <c r="BO384" s="72"/>
      <c r="BP384" s="72"/>
      <c r="BQ384" s="72"/>
      <c r="BR384" s="72"/>
      <c r="BS384" s="72"/>
      <c r="BT384" s="72"/>
      <c r="CA384" s="72">
        <f t="shared" si="252"/>
        <v>0</v>
      </c>
    </row>
    <row r="385" spans="1:79">
      <c r="A385" s="148">
        <f t="shared" si="253"/>
        <v>0</v>
      </c>
      <c r="B385" s="72">
        <f t="shared" si="254"/>
        <v>63</v>
      </c>
      <c r="C385" s="144">
        <f t="shared" si="255"/>
        <v>0</v>
      </c>
      <c r="D385" s="76">
        <f t="shared" si="256"/>
        <v>0</v>
      </c>
      <c r="E385" s="80">
        <f t="shared" si="257"/>
        <v>0</v>
      </c>
      <c r="F385" s="80">
        <f t="shared" si="258"/>
        <v>0</v>
      </c>
      <c r="G385" s="80">
        <f t="shared" si="259"/>
        <v>0</v>
      </c>
      <c r="H385" s="80">
        <f t="shared" si="260"/>
        <v>0</v>
      </c>
      <c r="I385" s="76">
        <f t="shared" si="261"/>
        <v>0</v>
      </c>
      <c r="J385" s="80">
        <f t="shared" si="262"/>
        <v>0</v>
      </c>
      <c r="K385" s="80">
        <f t="shared" si="263"/>
        <v>0</v>
      </c>
      <c r="L385" s="80">
        <f t="shared" si="264"/>
        <v>0</v>
      </c>
      <c r="M385" s="80">
        <f t="shared" si="265"/>
        <v>0</v>
      </c>
      <c r="N385" s="80">
        <f t="shared" si="266"/>
        <v>0</v>
      </c>
      <c r="O385" s="80">
        <f t="shared" si="267"/>
        <v>0</v>
      </c>
      <c r="P385" s="80">
        <f t="shared" si="268"/>
        <v>0</v>
      </c>
      <c r="Q385" s="80">
        <f t="shared" si="269"/>
        <v>0</v>
      </c>
      <c r="R385" s="80">
        <f t="shared" si="270"/>
        <v>0</v>
      </c>
      <c r="S385" s="80">
        <f t="shared" si="271"/>
        <v>0</v>
      </c>
      <c r="T385" s="80">
        <f t="shared" si="272"/>
        <v>0</v>
      </c>
      <c r="U385" s="80">
        <f t="shared" si="273"/>
        <v>0</v>
      </c>
      <c r="V385" s="80">
        <f t="shared" si="274"/>
        <v>0</v>
      </c>
      <c r="W385" s="80">
        <f t="shared" si="275"/>
        <v>0</v>
      </c>
      <c r="X385" s="80">
        <f t="shared" si="276"/>
        <v>0</v>
      </c>
      <c r="Y385" s="80">
        <f t="shared" si="277"/>
        <v>0</v>
      </c>
      <c r="Z385" s="80">
        <f t="shared" si="278"/>
        <v>0</v>
      </c>
      <c r="AA385" s="80">
        <f t="shared" si="279"/>
        <v>0</v>
      </c>
      <c r="AB385" s="80">
        <f t="shared" si="280"/>
        <v>0</v>
      </c>
      <c r="AC385" s="80">
        <f t="shared" si="281"/>
        <v>0</v>
      </c>
      <c r="AD385" s="80">
        <f t="shared" si="282"/>
        <v>0</v>
      </c>
      <c r="AE385" s="80">
        <f t="shared" si="283"/>
        <v>0</v>
      </c>
      <c r="AF385" s="80">
        <f t="shared" si="284"/>
        <v>0</v>
      </c>
      <c r="AG385" s="80">
        <f t="shared" si="285"/>
        <v>0</v>
      </c>
      <c r="AH385" s="80">
        <f t="shared" si="286"/>
        <v>0</v>
      </c>
      <c r="AI385" s="80">
        <f t="shared" si="287"/>
        <v>0</v>
      </c>
      <c r="AJ385" s="80">
        <f t="shared" si="288"/>
        <v>0</v>
      </c>
      <c r="AK385" s="80">
        <f t="shared" si="289"/>
        <v>0</v>
      </c>
      <c r="AL385" s="80">
        <f t="shared" si="290"/>
        <v>0</v>
      </c>
      <c r="AM385" s="80">
        <f t="shared" si="291"/>
        <v>0</v>
      </c>
      <c r="AN385" s="80">
        <f t="shared" si="292"/>
        <v>0</v>
      </c>
      <c r="AO385" s="80">
        <f t="shared" si="293"/>
        <v>0</v>
      </c>
      <c r="AP385" s="80">
        <f t="shared" si="294"/>
        <v>0</v>
      </c>
      <c r="AQ385" s="80">
        <f t="shared" si="295"/>
        <v>0</v>
      </c>
      <c r="AR385" s="76">
        <f t="shared" si="296"/>
        <v>0</v>
      </c>
      <c r="AS385" s="72">
        <f t="shared" si="297"/>
        <v>0</v>
      </c>
      <c r="AT385" s="78">
        <f t="shared" si="298"/>
        <v>0</v>
      </c>
      <c r="AU385" s="72">
        <f t="shared" si="299"/>
        <v>0</v>
      </c>
      <c r="AV385" s="72">
        <f t="shared" si="300"/>
        <v>0</v>
      </c>
      <c r="AW385" s="72">
        <f t="shared" si="301"/>
        <v>0</v>
      </c>
      <c r="AX385" s="72">
        <f t="shared" si="302"/>
        <v>0</v>
      </c>
      <c r="AY385" s="72">
        <f t="shared" si="303"/>
        <v>0</v>
      </c>
      <c r="AZ385" s="72">
        <f t="shared" si="304"/>
        <v>0</v>
      </c>
      <c r="BA385" s="72">
        <f t="shared" si="305"/>
        <v>0</v>
      </c>
      <c r="BB385" s="72">
        <f t="shared" si="306"/>
        <v>0</v>
      </c>
      <c r="BC385" s="79">
        <f t="shared" si="307"/>
        <v>0</v>
      </c>
      <c r="BD385" s="79">
        <f t="shared" si="308"/>
        <v>0</v>
      </c>
      <c r="BE385" s="72">
        <f t="shared" si="309"/>
        <v>0</v>
      </c>
      <c r="BF385" s="72">
        <f t="shared" si="310"/>
        <v>0</v>
      </c>
      <c r="BG385" s="72">
        <f t="shared" si="311"/>
        <v>0</v>
      </c>
      <c r="BH385" s="72">
        <f t="shared" si="312"/>
        <v>0</v>
      </c>
      <c r="BI385" s="72">
        <f t="shared" si="313"/>
        <v>0</v>
      </c>
      <c r="BJ385" s="72">
        <f t="shared" si="314"/>
        <v>0</v>
      </c>
      <c r="BK385" s="72">
        <f t="shared" si="315"/>
        <v>0</v>
      </c>
      <c r="BL385" s="72">
        <f t="shared" ref="BL385:BL398" si="316">BL$321*$A324</f>
        <v>0</v>
      </c>
      <c r="BM385" s="72">
        <f>BM$321*$A323</f>
        <v>0</v>
      </c>
      <c r="BN385" s="72"/>
      <c r="BO385" s="72"/>
      <c r="BP385" s="72"/>
      <c r="BQ385" s="72"/>
      <c r="BR385" s="72"/>
      <c r="BS385" s="72"/>
      <c r="BT385" s="72"/>
      <c r="CA385" s="72">
        <f t="shared" si="252"/>
        <v>0</v>
      </c>
    </row>
    <row r="386" spans="1:79">
      <c r="A386" s="148">
        <f t="shared" si="253"/>
        <v>0</v>
      </c>
      <c r="B386" s="72">
        <f t="shared" si="254"/>
        <v>64</v>
      </c>
      <c r="C386" s="144">
        <f t="shared" si="255"/>
        <v>0</v>
      </c>
      <c r="D386" s="76">
        <f t="shared" si="256"/>
        <v>0</v>
      </c>
      <c r="E386" s="80">
        <f t="shared" si="257"/>
        <v>0</v>
      </c>
      <c r="F386" s="80">
        <f t="shared" si="258"/>
        <v>0</v>
      </c>
      <c r="G386" s="80">
        <f t="shared" si="259"/>
        <v>0</v>
      </c>
      <c r="H386" s="80">
        <f t="shared" si="260"/>
        <v>0</v>
      </c>
      <c r="I386" s="76">
        <f t="shared" si="261"/>
        <v>0</v>
      </c>
      <c r="J386" s="80">
        <f t="shared" si="262"/>
        <v>0</v>
      </c>
      <c r="K386" s="80">
        <f t="shared" si="263"/>
        <v>0</v>
      </c>
      <c r="L386" s="80">
        <f t="shared" si="264"/>
        <v>0</v>
      </c>
      <c r="M386" s="80">
        <f t="shared" si="265"/>
        <v>0</v>
      </c>
      <c r="N386" s="80">
        <f t="shared" si="266"/>
        <v>0</v>
      </c>
      <c r="O386" s="80">
        <f t="shared" si="267"/>
        <v>0</v>
      </c>
      <c r="P386" s="80">
        <f t="shared" si="268"/>
        <v>0</v>
      </c>
      <c r="Q386" s="80">
        <f t="shared" si="269"/>
        <v>0</v>
      </c>
      <c r="R386" s="80">
        <f t="shared" si="270"/>
        <v>0</v>
      </c>
      <c r="S386" s="80">
        <f t="shared" si="271"/>
        <v>0</v>
      </c>
      <c r="T386" s="80">
        <f t="shared" si="272"/>
        <v>0</v>
      </c>
      <c r="U386" s="80">
        <f t="shared" si="273"/>
        <v>0</v>
      </c>
      <c r="V386" s="80">
        <f t="shared" si="274"/>
        <v>0</v>
      </c>
      <c r="W386" s="80">
        <f t="shared" si="275"/>
        <v>0</v>
      </c>
      <c r="X386" s="80">
        <f t="shared" si="276"/>
        <v>0</v>
      </c>
      <c r="Y386" s="80">
        <f t="shared" si="277"/>
        <v>0</v>
      </c>
      <c r="Z386" s="80">
        <f t="shared" si="278"/>
        <v>0</v>
      </c>
      <c r="AA386" s="80">
        <f t="shared" si="279"/>
        <v>0</v>
      </c>
      <c r="AB386" s="80">
        <f t="shared" si="280"/>
        <v>0</v>
      </c>
      <c r="AC386" s="80">
        <f t="shared" si="281"/>
        <v>0</v>
      </c>
      <c r="AD386" s="80">
        <f t="shared" si="282"/>
        <v>0</v>
      </c>
      <c r="AE386" s="80">
        <f t="shared" si="283"/>
        <v>0</v>
      </c>
      <c r="AF386" s="80">
        <f t="shared" si="284"/>
        <v>0</v>
      </c>
      <c r="AG386" s="80">
        <f t="shared" si="285"/>
        <v>0</v>
      </c>
      <c r="AH386" s="80">
        <f t="shared" si="286"/>
        <v>0</v>
      </c>
      <c r="AI386" s="80">
        <f t="shared" si="287"/>
        <v>0</v>
      </c>
      <c r="AJ386" s="80">
        <f t="shared" si="288"/>
        <v>0</v>
      </c>
      <c r="AK386" s="80">
        <f t="shared" si="289"/>
        <v>0</v>
      </c>
      <c r="AL386" s="80">
        <f t="shared" si="290"/>
        <v>0</v>
      </c>
      <c r="AM386" s="80">
        <f t="shared" si="291"/>
        <v>0</v>
      </c>
      <c r="AN386" s="80">
        <f t="shared" si="292"/>
        <v>0</v>
      </c>
      <c r="AO386" s="80">
        <f t="shared" si="293"/>
        <v>0</v>
      </c>
      <c r="AP386" s="80">
        <f t="shared" si="294"/>
        <v>0</v>
      </c>
      <c r="AQ386" s="80">
        <f t="shared" si="295"/>
        <v>0</v>
      </c>
      <c r="AR386" s="76">
        <f t="shared" si="296"/>
        <v>0</v>
      </c>
      <c r="AS386" s="72">
        <f t="shared" si="297"/>
        <v>0</v>
      </c>
      <c r="AT386" s="78">
        <f t="shared" si="298"/>
        <v>0</v>
      </c>
      <c r="AU386" s="72">
        <f t="shared" si="299"/>
        <v>0</v>
      </c>
      <c r="AV386" s="72">
        <f t="shared" si="300"/>
        <v>0</v>
      </c>
      <c r="AW386" s="72">
        <f t="shared" si="301"/>
        <v>0</v>
      </c>
      <c r="AX386" s="72">
        <f t="shared" si="302"/>
        <v>0</v>
      </c>
      <c r="AY386" s="72">
        <f t="shared" si="303"/>
        <v>0</v>
      </c>
      <c r="AZ386" s="72">
        <f t="shared" si="304"/>
        <v>0</v>
      </c>
      <c r="BA386" s="72">
        <f t="shared" si="305"/>
        <v>0</v>
      </c>
      <c r="BB386" s="72">
        <f t="shared" si="306"/>
        <v>0</v>
      </c>
      <c r="BC386" s="79">
        <f t="shared" si="307"/>
        <v>0</v>
      </c>
      <c r="BD386" s="79">
        <f t="shared" si="308"/>
        <v>0</v>
      </c>
      <c r="BE386" s="72">
        <f t="shared" si="309"/>
        <v>0</v>
      </c>
      <c r="BF386" s="72">
        <f t="shared" si="310"/>
        <v>0</v>
      </c>
      <c r="BG386" s="72">
        <f t="shared" si="311"/>
        <v>0</v>
      </c>
      <c r="BH386" s="72">
        <f t="shared" si="312"/>
        <v>0</v>
      </c>
      <c r="BI386" s="72">
        <f t="shared" si="313"/>
        <v>0</v>
      </c>
      <c r="BJ386" s="72">
        <f t="shared" si="314"/>
        <v>0</v>
      </c>
      <c r="BK386" s="72">
        <f t="shared" si="315"/>
        <v>0</v>
      </c>
      <c r="BL386" s="72">
        <f t="shared" si="316"/>
        <v>0</v>
      </c>
      <c r="BM386" s="72">
        <f t="shared" ref="BM386:BM398" si="317">BM$321*$A324</f>
        <v>0</v>
      </c>
      <c r="BN386" s="72">
        <f>BN$321*$A323</f>
        <v>0</v>
      </c>
      <c r="BO386" s="72"/>
      <c r="BP386" s="72"/>
      <c r="BQ386" s="72"/>
      <c r="BR386" s="72"/>
      <c r="BS386" s="72"/>
      <c r="BT386" s="72"/>
      <c r="CA386" s="72">
        <f t="shared" si="252"/>
        <v>0</v>
      </c>
    </row>
    <row r="387" spans="1:79">
      <c r="A387" s="148">
        <f t="shared" si="253"/>
        <v>0</v>
      </c>
      <c r="B387" s="72">
        <f t="shared" si="254"/>
        <v>65</v>
      </c>
      <c r="C387" s="144">
        <f t="shared" si="255"/>
        <v>0</v>
      </c>
      <c r="D387" s="76">
        <f t="shared" si="256"/>
        <v>0</v>
      </c>
      <c r="E387" s="80">
        <f t="shared" si="257"/>
        <v>0</v>
      </c>
      <c r="F387" s="80">
        <f t="shared" si="258"/>
        <v>0</v>
      </c>
      <c r="G387" s="80">
        <f t="shared" si="259"/>
        <v>0</v>
      </c>
      <c r="H387" s="80">
        <f t="shared" si="260"/>
        <v>0</v>
      </c>
      <c r="I387" s="76">
        <f t="shared" si="261"/>
        <v>0</v>
      </c>
      <c r="J387" s="80">
        <f t="shared" si="262"/>
        <v>0</v>
      </c>
      <c r="K387" s="80">
        <f t="shared" si="263"/>
        <v>0</v>
      </c>
      <c r="L387" s="80">
        <f t="shared" si="264"/>
        <v>0</v>
      </c>
      <c r="M387" s="80">
        <f t="shared" si="265"/>
        <v>0</v>
      </c>
      <c r="N387" s="80">
        <f t="shared" si="266"/>
        <v>0</v>
      </c>
      <c r="O387" s="80">
        <f t="shared" si="267"/>
        <v>0</v>
      </c>
      <c r="P387" s="80">
        <f t="shared" si="268"/>
        <v>0</v>
      </c>
      <c r="Q387" s="80">
        <f t="shared" si="269"/>
        <v>0</v>
      </c>
      <c r="R387" s="80">
        <f t="shared" si="270"/>
        <v>0</v>
      </c>
      <c r="S387" s="80">
        <f t="shared" si="271"/>
        <v>0</v>
      </c>
      <c r="T387" s="80">
        <f t="shared" si="272"/>
        <v>0</v>
      </c>
      <c r="U387" s="80">
        <f t="shared" si="273"/>
        <v>0</v>
      </c>
      <c r="V387" s="80">
        <f t="shared" si="274"/>
        <v>0</v>
      </c>
      <c r="W387" s="80">
        <f t="shared" si="275"/>
        <v>0</v>
      </c>
      <c r="X387" s="80">
        <f t="shared" si="276"/>
        <v>0</v>
      </c>
      <c r="Y387" s="80">
        <f t="shared" si="277"/>
        <v>0</v>
      </c>
      <c r="Z387" s="80">
        <f t="shared" si="278"/>
        <v>0</v>
      </c>
      <c r="AA387" s="80">
        <f t="shared" si="279"/>
        <v>0</v>
      </c>
      <c r="AB387" s="80">
        <f t="shared" si="280"/>
        <v>0</v>
      </c>
      <c r="AC387" s="80">
        <f t="shared" si="281"/>
        <v>0</v>
      </c>
      <c r="AD387" s="80">
        <f t="shared" si="282"/>
        <v>0</v>
      </c>
      <c r="AE387" s="80">
        <f t="shared" si="283"/>
        <v>0</v>
      </c>
      <c r="AF387" s="80">
        <f t="shared" si="284"/>
        <v>0</v>
      </c>
      <c r="AG387" s="80">
        <f t="shared" si="285"/>
        <v>0</v>
      </c>
      <c r="AH387" s="80">
        <f t="shared" si="286"/>
        <v>0</v>
      </c>
      <c r="AI387" s="80">
        <f t="shared" si="287"/>
        <v>0</v>
      </c>
      <c r="AJ387" s="80">
        <f t="shared" si="288"/>
        <v>0</v>
      </c>
      <c r="AK387" s="80">
        <f t="shared" si="289"/>
        <v>0</v>
      </c>
      <c r="AL387" s="80">
        <f t="shared" si="290"/>
        <v>0</v>
      </c>
      <c r="AM387" s="80">
        <f t="shared" si="291"/>
        <v>0</v>
      </c>
      <c r="AN387" s="80">
        <f t="shared" si="292"/>
        <v>0</v>
      </c>
      <c r="AO387" s="80">
        <f t="shared" si="293"/>
        <v>0</v>
      </c>
      <c r="AP387" s="80">
        <f t="shared" si="294"/>
        <v>0</v>
      </c>
      <c r="AQ387" s="80">
        <f t="shared" si="295"/>
        <v>0</v>
      </c>
      <c r="AR387" s="76">
        <f t="shared" si="296"/>
        <v>0</v>
      </c>
      <c r="AS387" s="72">
        <f t="shared" si="297"/>
        <v>0</v>
      </c>
      <c r="AT387" s="78">
        <f t="shared" si="298"/>
        <v>0</v>
      </c>
      <c r="AU387" s="72">
        <f t="shared" si="299"/>
        <v>0</v>
      </c>
      <c r="AV387" s="72">
        <f t="shared" si="300"/>
        <v>0</v>
      </c>
      <c r="AW387" s="72">
        <f t="shared" si="301"/>
        <v>0</v>
      </c>
      <c r="AX387" s="72">
        <f t="shared" si="302"/>
        <v>0</v>
      </c>
      <c r="AY387" s="72">
        <f t="shared" si="303"/>
        <v>0</v>
      </c>
      <c r="AZ387" s="72">
        <f t="shared" si="304"/>
        <v>0</v>
      </c>
      <c r="BA387" s="72">
        <f t="shared" si="305"/>
        <v>0</v>
      </c>
      <c r="BB387" s="72">
        <f t="shared" si="306"/>
        <v>0</v>
      </c>
      <c r="BC387" s="79">
        <f t="shared" si="307"/>
        <v>0</v>
      </c>
      <c r="BD387" s="79">
        <f t="shared" si="308"/>
        <v>0</v>
      </c>
      <c r="BE387" s="72">
        <f t="shared" si="309"/>
        <v>0</v>
      </c>
      <c r="BF387" s="72">
        <f t="shared" si="310"/>
        <v>0</v>
      </c>
      <c r="BG387" s="72">
        <f t="shared" si="311"/>
        <v>0</v>
      </c>
      <c r="BH387" s="72">
        <f t="shared" si="312"/>
        <v>0</v>
      </c>
      <c r="BI387" s="72">
        <f t="shared" si="313"/>
        <v>0</v>
      </c>
      <c r="BJ387" s="72">
        <f t="shared" si="314"/>
        <v>0</v>
      </c>
      <c r="BK387" s="72">
        <f t="shared" si="315"/>
        <v>0</v>
      </c>
      <c r="BL387" s="72">
        <f t="shared" si="316"/>
        <v>0</v>
      </c>
      <c r="BM387" s="72">
        <f t="shared" si="317"/>
        <v>0</v>
      </c>
      <c r="BN387" s="72">
        <f t="shared" ref="BN387:BN398" si="318">BN$321*$A324</f>
        <v>0</v>
      </c>
      <c r="BO387" s="72">
        <f>BO$321*$A323</f>
        <v>0</v>
      </c>
      <c r="BP387" s="72"/>
      <c r="BQ387" s="72"/>
      <c r="BR387" s="72"/>
      <c r="BS387" s="72"/>
      <c r="BT387" s="72"/>
      <c r="CA387" s="72">
        <f t="shared" ref="CA387:CA398" si="319">SUM($C387:$BZ387)</f>
        <v>0</v>
      </c>
    </row>
    <row r="388" spans="1:79">
      <c r="A388" s="148">
        <f t="shared" ref="A388:A398" si="320">IF($B388=1,1/$D$9,IF($B388=$D$9+1,0,IF($B388&gt;$D$9,0,1/$D$9)))</f>
        <v>0</v>
      </c>
      <c r="B388" s="72">
        <f t="shared" ref="B388:B398" si="321">+B387+1</f>
        <v>66</v>
      </c>
      <c r="C388" s="144">
        <f t="shared" ref="C388:C398" si="322">C$321*$A388</f>
        <v>0</v>
      </c>
      <c r="D388" s="76">
        <f t="shared" si="256"/>
        <v>0</v>
      </c>
      <c r="E388" s="80">
        <f t="shared" si="257"/>
        <v>0</v>
      </c>
      <c r="F388" s="80">
        <f t="shared" si="258"/>
        <v>0</v>
      </c>
      <c r="G388" s="80">
        <f t="shared" si="259"/>
        <v>0</v>
      </c>
      <c r="H388" s="80">
        <f t="shared" si="260"/>
        <v>0</v>
      </c>
      <c r="I388" s="76">
        <f t="shared" si="261"/>
        <v>0</v>
      </c>
      <c r="J388" s="80">
        <f t="shared" si="262"/>
        <v>0</v>
      </c>
      <c r="K388" s="80">
        <f t="shared" si="263"/>
        <v>0</v>
      </c>
      <c r="L388" s="80">
        <f t="shared" si="264"/>
        <v>0</v>
      </c>
      <c r="M388" s="80">
        <f t="shared" si="265"/>
        <v>0</v>
      </c>
      <c r="N388" s="80">
        <f t="shared" si="266"/>
        <v>0</v>
      </c>
      <c r="O388" s="80">
        <f t="shared" si="267"/>
        <v>0</v>
      </c>
      <c r="P388" s="80">
        <f t="shared" si="268"/>
        <v>0</v>
      </c>
      <c r="Q388" s="80">
        <f t="shared" si="269"/>
        <v>0</v>
      </c>
      <c r="R388" s="80">
        <f t="shared" si="270"/>
        <v>0</v>
      </c>
      <c r="S388" s="80">
        <f t="shared" si="271"/>
        <v>0</v>
      </c>
      <c r="T388" s="80">
        <f t="shared" si="272"/>
        <v>0</v>
      </c>
      <c r="U388" s="80">
        <f t="shared" si="273"/>
        <v>0</v>
      </c>
      <c r="V388" s="80">
        <f t="shared" si="274"/>
        <v>0</v>
      </c>
      <c r="W388" s="80">
        <f t="shared" si="275"/>
        <v>0</v>
      </c>
      <c r="X388" s="80">
        <f t="shared" si="276"/>
        <v>0</v>
      </c>
      <c r="Y388" s="80">
        <f t="shared" si="277"/>
        <v>0</v>
      </c>
      <c r="Z388" s="80">
        <f t="shared" si="278"/>
        <v>0</v>
      </c>
      <c r="AA388" s="80">
        <f t="shared" si="279"/>
        <v>0</v>
      </c>
      <c r="AB388" s="80">
        <f t="shared" si="280"/>
        <v>0</v>
      </c>
      <c r="AC388" s="80">
        <f t="shared" si="281"/>
        <v>0</v>
      </c>
      <c r="AD388" s="80">
        <f t="shared" si="282"/>
        <v>0</v>
      </c>
      <c r="AE388" s="80">
        <f t="shared" si="283"/>
        <v>0</v>
      </c>
      <c r="AF388" s="80">
        <f t="shared" si="284"/>
        <v>0</v>
      </c>
      <c r="AG388" s="80">
        <f t="shared" si="285"/>
        <v>0</v>
      </c>
      <c r="AH388" s="80">
        <f t="shared" si="286"/>
        <v>0</v>
      </c>
      <c r="AI388" s="80">
        <f t="shared" si="287"/>
        <v>0</v>
      </c>
      <c r="AJ388" s="80">
        <f t="shared" si="288"/>
        <v>0</v>
      </c>
      <c r="AK388" s="80">
        <f t="shared" si="289"/>
        <v>0</v>
      </c>
      <c r="AL388" s="80">
        <f t="shared" si="290"/>
        <v>0</v>
      </c>
      <c r="AM388" s="80">
        <f t="shared" si="291"/>
        <v>0</v>
      </c>
      <c r="AN388" s="80">
        <f t="shared" si="292"/>
        <v>0</v>
      </c>
      <c r="AO388" s="80">
        <f t="shared" si="293"/>
        <v>0</v>
      </c>
      <c r="AP388" s="80">
        <f t="shared" si="294"/>
        <v>0</v>
      </c>
      <c r="AQ388" s="80">
        <f t="shared" si="295"/>
        <v>0</v>
      </c>
      <c r="AR388" s="76">
        <f t="shared" si="296"/>
        <v>0</v>
      </c>
      <c r="AS388" s="72">
        <f t="shared" si="297"/>
        <v>0</v>
      </c>
      <c r="AT388" s="78">
        <f t="shared" si="298"/>
        <v>0</v>
      </c>
      <c r="AU388" s="72">
        <f t="shared" si="299"/>
        <v>0</v>
      </c>
      <c r="AV388" s="72">
        <f t="shared" si="300"/>
        <v>0</v>
      </c>
      <c r="AW388" s="72">
        <f t="shared" si="301"/>
        <v>0</v>
      </c>
      <c r="AX388" s="72">
        <f t="shared" si="302"/>
        <v>0</v>
      </c>
      <c r="AY388" s="72">
        <f t="shared" si="303"/>
        <v>0</v>
      </c>
      <c r="AZ388" s="72">
        <f t="shared" si="304"/>
        <v>0</v>
      </c>
      <c r="BA388" s="72">
        <f t="shared" si="305"/>
        <v>0</v>
      </c>
      <c r="BB388" s="72">
        <f t="shared" si="306"/>
        <v>0</v>
      </c>
      <c r="BC388" s="79">
        <f t="shared" si="307"/>
        <v>0</v>
      </c>
      <c r="BD388" s="79">
        <f t="shared" si="308"/>
        <v>0</v>
      </c>
      <c r="BE388" s="72">
        <f t="shared" si="309"/>
        <v>0</v>
      </c>
      <c r="BF388" s="72">
        <f t="shared" si="310"/>
        <v>0</v>
      </c>
      <c r="BG388" s="72">
        <f t="shared" si="311"/>
        <v>0</v>
      </c>
      <c r="BH388" s="72">
        <f t="shared" si="312"/>
        <v>0</v>
      </c>
      <c r="BI388" s="72">
        <f t="shared" si="313"/>
        <v>0</v>
      </c>
      <c r="BJ388" s="72">
        <f t="shared" si="314"/>
        <v>0</v>
      </c>
      <c r="BK388" s="72">
        <f t="shared" si="315"/>
        <v>0</v>
      </c>
      <c r="BL388" s="72">
        <f t="shared" si="316"/>
        <v>0</v>
      </c>
      <c r="BM388" s="72">
        <f t="shared" si="317"/>
        <v>0</v>
      </c>
      <c r="BN388" s="72">
        <f t="shared" si="318"/>
        <v>0</v>
      </c>
      <c r="BO388" s="72">
        <f t="shared" ref="BO388:BO398" si="323">BO$321*$A324</f>
        <v>0</v>
      </c>
      <c r="BP388" s="72">
        <f>BP$321*$A323</f>
        <v>0</v>
      </c>
      <c r="BQ388" s="72"/>
      <c r="BR388" s="72"/>
      <c r="BS388" s="72"/>
      <c r="BT388" s="72"/>
      <c r="CA388" s="72">
        <f t="shared" si="319"/>
        <v>0</v>
      </c>
    </row>
    <row r="389" spans="1:79">
      <c r="A389" s="148">
        <f t="shared" si="320"/>
        <v>0</v>
      </c>
      <c r="B389" s="72">
        <f t="shared" si="321"/>
        <v>67</v>
      </c>
      <c r="C389" s="144">
        <f t="shared" si="322"/>
        <v>0</v>
      </c>
      <c r="D389" s="76">
        <f t="shared" ref="D389:D398" si="324">D$321*$A388</f>
        <v>0</v>
      </c>
      <c r="E389" s="80">
        <f t="shared" si="257"/>
        <v>0</v>
      </c>
      <c r="F389" s="80">
        <f t="shared" si="258"/>
        <v>0</v>
      </c>
      <c r="G389" s="80">
        <f t="shared" si="259"/>
        <v>0</v>
      </c>
      <c r="H389" s="80">
        <f t="shared" si="260"/>
        <v>0</v>
      </c>
      <c r="I389" s="76">
        <f t="shared" si="261"/>
        <v>0</v>
      </c>
      <c r="J389" s="80">
        <f t="shared" si="262"/>
        <v>0</v>
      </c>
      <c r="K389" s="80">
        <f t="shared" si="263"/>
        <v>0</v>
      </c>
      <c r="L389" s="80">
        <f t="shared" si="264"/>
        <v>0</v>
      </c>
      <c r="M389" s="80">
        <f t="shared" si="265"/>
        <v>0</v>
      </c>
      <c r="N389" s="80">
        <f t="shared" si="266"/>
        <v>0</v>
      </c>
      <c r="O389" s="80">
        <f t="shared" si="267"/>
        <v>0</v>
      </c>
      <c r="P389" s="80">
        <f t="shared" si="268"/>
        <v>0</v>
      </c>
      <c r="Q389" s="80">
        <f t="shared" si="269"/>
        <v>0</v>
      </c>
      <c r="R389" s="80">
        <f t="shared" si="270"/>
        <v>0</v>
      </c>
      <c r="S389" s="80">
        <f t="shared" si="271"/>
        <v>0</v>
      </c>
      <c r="T389" s="80">
        <f t="shared" si="272"/>
        <v>0</v>
      </c>
      <c r="U389" s="80">
        <f t="shared" si="273"/>
        <v>0</v>
      </c>
      <c r="V389" s="80">
        <f t="shared" si="274"/>
        <v>0</v>
      </c>
      <c r="W389" s="80">
        <f t="shared" si="275"/>
        <v>0</v>
      </c>
      <c r="X389" s="80">
        <f t="shared" si="276"/>
        <v>0</v>
      </c>
      <c r="Y389" s="80">
        <f t="shared" si="277"/>
        <v>0</v>
      </c>
      <c r="Z389" s="80">
        <f t="shared" si="278"/>
        <v>0</v>
      </c>
      <c r="AA389" s="80">
        <f t="shared" si="279"/>
        <v>0</v>
      </c>
      <c r="AB389" s="80">
        <f t="shared" si="280"/>
        <v>0</v>
      </c>
      <c r="AC389" s="80">
        <f t="shared" si="281"/>
        <v>0</v>
      </c>
      <c r="AD389" s="80">
        <f t="shared" si="282"/>
        <v>0</v>
      </c>
      <c r="AE389" s="80">
        <f t="shared" si="283"/>
        <v>0</v>
      </c>
      <c r="AF389" s="80">
        <f t="shared" si="284"/>
        <v>0</v>
      </c>
      <c r="AG389" s="80">
        <f t="shared" si="285"/>
        <v>0</v>
      </c>
      <c r="AH389" s="80">
        <f t="shared" si="286"/>
        <v>0</v>
      </c>
      <c r="AI389" s="80">
        <f t="shared" si="287"/>
        <v>0</v>
      </c>
      <c r="AJ389" s="80">
        <f t="shared" si="288"/>
        <v>0</v>
      </c>
      <c r="AK389" s="80">
        <f t="shared" si="289"/>
        <v>0</v>
      </c>
      <c r="AL389" s="80">
        <f t="shared" si="290"/>
        <v>0</v>
      </c>
      <c r="AM389" s="80">
        <f t="shared" si="291"/>
        <v>0</v>
      </c>
      <c r="AN389" s="80">
        <f t="shared" si="292"/>
        <v>0</v>
      </c>
      <c r="AO389" s="80">
        <f t="shared" si="293"/>
        <v>0</v>
      </c>
      <c r="AP389" s="80">
        <f t="shared" si="294"/>
        <v>0</v>
      </c>
      <c r="AQ389" s="80">
        <f t="shared" si="295"/>
        <v>0</v>
      </c>
      <c r="AR389" s="76">
        <f t="shared" si="296"/>
        <v>0</v>
      </c>
      <c r="AS389" s="72">
        <f t="shared" si="297"/>
        <v>0</v>
      </c>
      <c r="AT389" s="78">
        <f t="shared" si="298"/>
        <v>0</v>
      </c>
      <c r="AU389" s="72">
        <f t="shared" si="299"/>
        <v>0</v>
      </c>
      <c r="AV389" s="72">
        <f t="shared" si="300"/>
        <v>0</v>
      </c>
      <c r="AW389" s="72">
        <f t="shared" si="301"/>
        <v>0</v>
      </c>
      <c r="AX389" s="72">
        <f t="shared" si="302"/>
        <v>0</v>
      </c>
      <c r="AY389" s="72">
        <f t="shared" si="303"/>
        <v>0</v>
      </c>
      <c r="AZ389" s="72">
        <f t="shared" si="304"/>
        <v>0</v>
      </c>
      <c r="BA389" s="72">
        <f t="shared" si="305"/>
        <v>0</v>
      </c>
      <c r="BB389" s="72">
        <f t="shared" si="306"/>
        <v>0</v>
      </c>
      <c r="BC389" s="79">
        <f t="shared" si="307"/>
        <v>0</v>
      </c>
      <c r="BD389" s="79">
        <f t="shared" si="308"/>
        <v>0</v>
      </c>
      <c r="BE389" s="72">
        <f t="shared" si="309"/>
        <v>0</v>
      </c>
      <c r="BF389" s="72">
        <f t="shared" si="310"/>
        <v>0</v>
      </c>
      <c r="BG389" s="72">
        <f t="shared" si="311"/>
        <v>0</v>
      </c>
      <c r="BH389" s="72">
        <f t="shared" si="312"/>
        <v>0</v>
      </c>
      <c r="BI389" s="72">
        <f t="shared" si="313"/>
        <v>0</v>
      </c>
      <c r="BJ389" s="72">
        <f t="shared" si="314"/>
        <v>0</v>
      </c>
      <c r="BK389" s="72">
        <f t="shared" si="315"/>
        <v>0</v>
      </c>
      <c r="BL389" s="72">
        <f t="shared" si="316"/>
        <v>0</v>
      </c>
      <c r="BM389" s="72">
        <f t="shared" si="317"/>
        <v>0</v>
      </c>
      <c r="BN389" s="72">
        <f t="shared" si="318"/>
        <v>0</v>
      </c>
      <c r="BO389" s="72">
        <f t="shared" si="323"/>
        <v>0</v>
      </c>
      <c r="BP389" s="72">
        <f t="shared" ref="BP389:BP398" si="325">BP$321*$A324</f>
        <v>0</v>
      </c>
      <c r="BQ389" s="72">
        <f>BQ$321*$A323</f>
        <v>0</v>
      </c>
      <c r="BR389" s="72"/>
      <c r="BS389" s="72"/>
      <c r="BT389" s="72"/>
      <c r="CA389" s="72">
        <f t="shared" si="319"/>
        <v>0</v>
      </c>
    </row>
    <row r="390" spans="1:79">
      <c r="A390" s="148">
        <f t="shared" si="320"/>
        <v>0</v>
      </c>
      <c r="B390" s="72">
        <f t="shared" si="321"/>
        <v>68</v>
      </c>
      <c r="C390" s="144">
        <f t="shared" si="322"/>
        <v>0</v>
      </c>
      <c r="D390" s="76">
        <f t="shared" si="324"/>
        <v>0</v>
      </c>
      <c r="E390" s="80">
        <f t="shared" ref="E390:E398" si="326">E$321*$A388</f>
        <v>0</v>
      </c>
      <c r="F390" s="80">
        <f t="shared" si="258"/>
        <v>0</v>
      </c>
      <c r="G390" s="80">
        <f t="shared" si="259"/>
        <v>0</v>
      </c>
      <c r="H390" s="80">
        <f t="shared" si="260"/>
        <v>0</v>
      </c>
      <c r="I390" s="76">
        <f t="shared" si="261"/>
        <v>0</v>
      </c>
      <c r="J390" s="80">
        <f t="shared" si="262"/>
        <v>0</v>
      </c>
      <c r="K390" s="80">
        <f t="shared" si="263"/>
        <v>0</v>
      </c>
      <c r="L390" s="80">
        <f t="shared" si="264"/>
        <v>0</v>
      </c>
      <c r="M390" s="80">
        <f t="shared" si="265"/>
        <v>0</v>
      </c>
      <c r="N390" s="80">
        <f t="shared" si="266"/>
        <v>0</v>
      </c>
      <c r="O390" s="80">
        <f t="shared" si="267"/>
        <v>0</v>
      </c>
      <c r="P390" s="80">
        <f t="shared" si="268"/>
        <v>0</v>
      </c>
      <c r="Q390" s="80">
        <f t="shared" si="269"/>
        <v>0</v>
      </c>
      <c r="R390" s="80">
        <f t="shared" si="270"/>
        <v>0</v>
      </c>
      <c r="S390" s="80">
        <f t="shared" si="271"/>
        <v>0</v>
      </c>
      <c r="T390" s="80">
        <f t="shared" si="272"/>
        <v>0</v>
      </c>
      <c r="U390" s="80">
        <f t="shared" si="273"/>
        <v>0</v>
      </c>
      <c r="V390" s="80">
        <f t="shared" si="274"/>
        <v>0</v>
      </c>
      <c r="W390" s="80">
        <f t="shared" si="275"/>
        <v>0</v>
      </c>
      <c r="X390" s="80">
        <f t="shared" si="276"/>
        <v>0</v>
      </c>
      <c r="Y390" s="80">
        <f t="shared" si="277"/>
        <v>0</v>
      </c>
      <c r="Z390" s="80">
        <f t="shared" si="278"/>
        <v>0</v>
      </c>
      <c r="AA390" s="80">
        <f t="shared" si="279"/>
        <v>0</v>
      </c>
      <c r="AB390" s="80">
        <f t="shared" si="280"/>
        <v>0</v>
      </c>
      <c r="AC390" s="80">
        <f t="shared" si="281"/>
        <v>0</v>
      </c>
      <c r="AD390" s="80">
        <f t="shared" si="282"/>
        <v>0</v>
      </c>
      <c r="AE390" s="80">
        <f t="shared" si="283"/>
        <v>0</v>
      </c>
      <c r="AF390" s="80">
        <f t="shared" si="284"/>
        <v>0</v>
      </c>
      <c r="AG390" s="80">
        <f t="shared" si="285"/>
        <v>0</v>
      </c>
      <c r="AH390" s="80">
        <f t="shared" si="286"/>
        <v>0</v>
      </c>
      <c r="AI390" s="80">
        <f t="shared" si="287"/>
        <v>0</v>
      </c>
      <c r="AJ390" s="80">
        <f t="shared" si="288"/>
        <v>0</v>
      </c>
      <c r="AK390" s="80">
        <f t="shared" si="289"/>
        <v>0</v>
      </c>
      <c r="AL390" s="80">
        <f t="shared" si="290"/>
        <v>0</v>
      </c>
      <c r="AM390" s="80">
        <f t="shared" si="291"/>
        <v>0</v>
      </c>
      <c r="AN390" s="80">
        <f t="shared" si="292"/>
        <v>0</v>
      </c>
      <c r="AO390" s="80">
        <f t="shared" si="293"/>
        <v>0</v>
      </c>
      <c r="AP390" s="80">
        <f t="shared" si="294"/>
        <v>0</v>
      </c>
      <c r="AQ390" s="80">
        <f t="shared" si="295"/>
        <v>0</v>
      </c>
      <c r="AR390" s="76">
        <f t="shared" si="296"/>
        <v>0</v>
      </c>
      <c r="AS390" s="72">
        <f t="shared" si="297"/>
        <v>0</v>
      </c>
      <c r="AT390" s="78">
        <f t="shared" si="298"/>
        <v>0</v>
      </c>
      <c r="AU390" s="72">
        <f t="shared" si="299"/>
        <v>0</v>
      </c>
      <c r="AV390" s="72">
        <f t="shared" si="300"/>
        <v>0</v>
      </c>
      <c r="AW390" s="72">
        <f t="shared" si="301"/>
        <v>0</v>
      </c>
      <c r="AX390" s="72">
        <f t="shared" si="302"/>
        <v>0</v>
      </c>
      <c r="AY390" s="72">
        <f t="shared" si="303"/>
        <v>0</v>
      </c>
      <c r="AZ390" s="72">
        <f t="shared" si="304"/>
        <v>0</v>
      </c>
      <c r="BA390" s="72">
        <f t="shared" si="305"/>
        <v>0</v>
      </c>
      <c r="BB390" s="72">
        <f t="shared" si="306"/>
        <v>0</v>
      </c>
      <c r="BC390" s="79">
        <f t="shared" si="307"/>
        <v>0</v>
      </c>
      <c r="BD390" s="79">
        <f t="shared" si="308"/>
        <v>0</v>
      </c>
      <c r="BE390" s="72">
        <f t="shared" si="309"/>
        <v>0</v>
      </c>
      <c r="BF390" s="72">
        <f t="shared" si="310"/>
        <v>0</v>
      </c>
      <c r="BG390" s="72">
        <f t="shared" si="311"/>
        <v>0</v>
      </c>
      <c r="BH390" s="72">
        <f t="shared" si="312"/>
        <v>0</v>
      </c>
      <c r="BI390" s="72">
        <f t="shared" si="313"/>
        <v>0</v>
      </c>
      <c r="BJ390" s="72">
        <f t="shared" si="314"/>
        <v>0</v>
      </c>
      <c r="BK390" s="72">
        <f t="shared" si="315"/>
        <v>0</v>
      </c>
      <c r="BL390" s="72">
        <f t="shared" si="316"/>
        <v>0</v>
      </c>
      <c r="BM390" s="72">
        <f t="shared" si="317"/>
        <v>0</v>
      </c>
      <c r="BN390" s="72">
        <f t="shared" si="318"/>
        <v>0</v>
      </c>
      <c r="BO390" s="72">
        <f t="shared" si="323"/>
        <v>0</v>
      </c>
      <c r="BP390" s="72">
        <f t="shared" si="325"/>
        <v>0</v>
      </c>
      <c r="BQ390" s="72">
        <f t="shared" ref="BQ390:BQ398" si="327">BQ$321*$A324</f>
        <v>0</v>
      </c>
      <c r="BR390" s="72">
        <f>BR$321*$A323</f>
        <v>0</v>
      </c>
      <c r="BS390" s="72"/>
      <c r="BT390" s="72"/>
      <c r="CA390" s="72">
        <f t="shared" si="319"/>
        <v>0</v>
      </c>
    </row>
    <row r="391" spans="1:79">
      <c r="A391" s="148">
        <f t="shared" si="320"/>
        <v>0</v>
      </c>
      <c r="B391" s="72">
        <f t="shared" si="321"/>
        <v>69</v>
      </c>
      <c r="C391" s="144">
        <f t="shared" si="322"/>
        <v>0</v>
      </c>
      <c r="D391" s="76">
        <f t="shared" si="324"/>
        <v>0</v>
      </c>
      <c r="E391" s="80">
        <f t="shared" si="326"/>
        <v>0</v>
      </c>
      <c r="F391" s="80">
        <f t="shared" ref="F391:F398" si="328">F$321*$A388</f>
        <v>0</v>
      </c>
      <c r="G391" s="80">
        <f t="shared" si="259"/>
        <v>0</v>
      </c>
      <c r="H391" s="80">
        <f t="shared" si="260"/>
        <v>0</v>
      </c>
      <c r="I391" s="76">
        <f t="shared" si="261"/>
        <v>0</v>
      </c>
      <c r="J391" s="80">
        <f t="shared" si="262"/>
        <v>0</v>
      </c>
      <c r="K391" s="80">
        <f t="shared" si="263"/>
        <v>0</v>
      </c>
      <c r="L391" s="80">
        <f t="shared" si="264"/>
        <v>0</v>
      </c>
      <c r="M391" s="80">
        <f t="shared" si="265"/>
        <v>0</v>
      </c>
      <c r="N391" s="80">
        <f t="shared" si="266"/>
        <v>0</v>
      </c>
      <c r="O391" s="80">
        <f t="shared" si="267"/>
        <v>0</v>
      </c>
      <c r="P391" s="80">
        <f t="shared" si="268"/>
        <v>0</v>
      </c>
      <c r="Q391" s="80">
        <f t="shared" si="269"/>
        <v>0</v>
      </c>
      <c r="R391" s="80">
        <f t="shared" si="270"/>
        <v>0</v>
      </c>
      <c r="S391" s="80">
        <f t="shared" si="271"/>
        <v>0</v>
      </c>
      <c r="T391" s="80">
        <f t="shared" si="272"/>
        <v>0</v>
      </c>
      <c r="U391" s="80">
        <f t="shared" si="273"/>
        <v>0</v>
      </c>
      <c r="V391" s="80">
        <f t="shared" si="274"/>
        <v>0</v>
      </c>
      <c r="W391" s="80">
        <f t="shared" si="275"/>
        <v>0</v>
      </c>
      <c r="X391" s="80">
        <f t="shared" si="276"/>
        <v>0</v>
      </c>
      <c r="Y391" s="80">
        <f t="shared" si="277"/>
        <v>0</v>
      </c>
      <c r="Z391" s="80">
        <f t="shared" si="278"/>
        <v>0</v>
      </c>
      <c r="AA391" s="80">
        <f t="shared" si="279"/>
        <v>0</v>
      </c>
      <c r="AB391" s="80">
        <f t="shared" si="280"/>
        <v>0</v>
      </c>
      <c r="AC391" s="80">
        <f t="shared" si="281"/>
        <v>0</v>
      </c>
      <c r="AD391" s="80">
        <f t="shared" si="282"/>
        <v>0</v>
      </c>
      <c r="AE391" s="80">
        <f t="shared" si="283"/>
        <v>0</v>
      </c>
      <c r="AF391" s="80">
        <f t="shared" si="284"/>
        <v>0</v>
      </c>
      <c r="AG391" s="80">
        <f t="shared" si="285"/>
        <v>0</v>
      </c>
      <c r="AH391" s="80">
        <f t="shared" si="286"/>
        <v>0</v>
      </c>
      <c r="AI391" s="80">
        <f t="shared" si="287"/>
        <v>0</v>
      </c>
      <c r="AJ391" s="80">
        <f t="shared" si="288"/>
        <v>0</v>
      </c>
      <c r="AK391" s="80">
        <f t="shared" si="289"/>
        <v>0</v>
      </c>
      <c r="AL391" s="80">
        <f t="shared" si="290"/>
        <v>0</v>
      </c>
      <c r="AM391" s="80">
        <f t="shared" si="291"/>
        <v>0</v>
      </c>
      <c r="AN391" s="80">
        <f t="shared" si="292"/>
        <v>0</v>
      </c>
      <c r="AO391" s="80">
        <f t="shared" si="293"/>
        <v>0</v>
      </c>
      <c r="AP391" s="80">
        <f t="shared" si="294"/>
        <v>0</v>
      </c>
      <c r="AQ391" s="80">
        <f t="shared" si="295"/>
        <v>0</v>
      </c>
      <c r="AR391" s="76">
        <f t="shared" si="296"/>
        <v>0</v>
      </c>
      <c r="AS391" s="72">
        <f t="shared" si="297"/>
        <v>0</v>
      </c>
      <c r="AT391" s="78">
        <f t="shared" si="298"/>
        <v>0</v>
      </c>
      <c r="AU391" s="72">
        <f t="shared" si="299"/>
        <v>0</v>
      </c>
      <c r="AV391" s="72">
        <f t="shared" si="300"/>
        <v>0</v>
      </c>
      <c r="AW391" s="72">
        <f t="shared" si="301"/>
        <v>0</v>
      </c>
      <c r="AX391" s="72">
        <f t="shared" si="302"/>
        <v>0</v>
      </c>
      <c r="AY391" s="72">
        <f t="shared" si="303"/>
        <v>0</v>
      </c>
      <c r="AZ391" s="72">
        <f t="shared" si="304"/>
        <v>0</v>
      </c>
      <c r="BA391" s="72">
        <f t="shared" si="305"/>
        <v>0</v>
      </c>
      <c r="BB391" s="72">
        <f t="shared" si="306"/>
        <v>0</v>
      </c>
      <c r="BC391" s="79">
        <f t="shared" si="307"/>
        <v>0</v>
      </c>
      <c r="BD391" s="79">
        <f t="shared" si="308"/>
        <v>0</v>
      </c>
      <c r="BE391" s="72">
        <f t="shared" si="309"/>
        <v>0</v>
      </c>
      <c r="BF391" s="72">
        <f t="shared" si="310"/>
        <v>0</v>
      </c>
      <c r="BG391" s="72">
        <f t="shared" si="311"/>
        <v>0</v>
      </c>
      <c r="BH391" s="72">
        <f t="shared" si="312"/>
        <v>0</v>
      </c>
      <c r="BI391" s="72">
        <f t="shared" si="313"/>
        <v>0</v>
      </c>
      <c r="BJ391" s="72">
        <f t="shared" si="314"/>
        <v>0</v>
      </c>
      <c r="BK391" s="72">
        <f t="shared" si="315"/>
        <v>0</v>
      </c>
      <c r="BL391" s="72">
        <f t="shared" si="316"/>
        <v>0</v>
      </c>
      <c r="BM391" s="72">
        <f t="shared" si="317"/>
        <v>0</v>
      </c>
      <c r="BN391" s="72">
        <f t="shared" si="318"/>
        <v>0</v>
      </c>
      <c r="BO391" s="72">
        <f t="shared" si="323"/>
        <v>0</v>
      </c>
      <c r="BP391" s="72">
        <f t="shared" si="325"/>
        <v>0</v>
      </c>
      <c r="BQ391" s="72">
        <f t="shared" si="327"/>
        <v>0</v>
      </c>
      <c r="BR391" s="72">
        <f t="shared" ref="BR391:BR398" si="329">BR$321*$A324</f>
        <v>0</v>
      </c>
      <c r="BS391" s="72">
        <f>BS$321*$A323</f>
        <v>0</v>
      </c>
      <c r="BT391" s="72"/>
      <c r="CA391" s="72">
        <f t="shared" si="319"/>
        <v>0</v>
      </c>
    </row>
    <row r="392" spans="1:79">
      <c r="A392" s="148">
        <f t="shared" si="320"/>
        <v>0</v>
      </c>
      <c r="B392" s="72">
        <f t="shared" si="321"/>
        <v>70</v>
      </c>
      <c r="C392" s="144">
        <f t="shared" si="322"/>
        <v>0</v>
      </c>
      <c r="D392" s="76">
        <f t="shared" si="324"/>
        <v>0</v>
      </c>
      <c r="E392" s="80">
        <f t="shared" si="326"/>
        <v>0</v>
      </c>
      <c r="F392" s="80">
        <f t="shared" si="328"/>
        <v>0</v>
      </c>
      <c r="G392" s="80">
        <f t="shared" ref="G392:G398" si="330">G$321*$A388</f>
        <v>0</v>
      </c>
      <c r="H392" s="80">
        <f t="shared" si="260"/>
        <v>0</v>
      </c>
      <c r="I392" s="76">
        <f t="shared" si="261"/>
        <v>0</v>
      </c>
      <c r="J392" s="80">
        <f t="shared" si="262"/>
        <v>0</v>
      </c>
      <c r="K392" s="80">
        <f t="shared" si="263"/>
        <v>0</v>
      </c>
      <c r="L392" s="80">
        <f t="shared" si="264"/>
        <v>0</v>
      </c>
      <c r="M392" s="80">
        <f t="shared" si="265"/>
        <v>0</v>
      </c>
      <c r="N392" s="80">
        <f t="shared" si="266"/>
        <v>0</v>
      </c>
      <c r="O392" s="80">
        <f t="shared" si="267"/>
        <v>0</v>
      </c>
      <c r="P392" s="80">
        <f t="shared" si="268"/>
        <v>0</v>
      </c>
      <c r="Q392" s="80">
        <f t="shared" si="269"/>
        <v>0</v>
      </c>
      <c r="R392" s="80">
        <f t="shared" si="270"/>
        <v>0</v>
      </c>
      <c r="S392" s="80">
        <f t="shared" si="271"/>
        <v>0</v>
      </c>
      <c r="T392" s="80">
        <f t="shared" si="272"/>
        <v>0</v>
      </c>
      <c r="U392" s="80">
        <f t="shared" si="273"/>
        <v>0</v>
      </c>
      <c r="V392" s="80">
        <f t="shared" si="274"/>
        <v>0</v>
      </c>
      <c r="W392" s="80">
        <f t="shared" si="275"/>
        <v>0</v>
      </c>
      <c r="X392" s="80">
        <f t="shared" si="276"/>
        <v>0</v>
      </c>
      <c r="Y392" s="80">
        <f t="shared" si="277"/>
        <v>0</v>
      </c>
      <c r="Z392" s="80">
        <f t="shared" si="278"/>
        <v>0</v>
      </c>
      <c r="AA392" s="80">
        <f t="shared" si="279"/>
        <v>0</v>
      </c>
      <c r="AB392" s="80">
        <f t="shared" si="280"/>
        <v>0</v>
      </c>
      <c r="AC392" s="80">
        <f t="shared" si="281"/>
        <v>0</v>
      </c>
      <c r="AD392" s="80">
        <f t="shared" si="282"/>
        <v>0</v>
      </c>
      <c r="AE392" s="80">
        <f t="shared" si="283"/>
        <v>0</v>
      </c>
      <c r="AF392" s="80">
        <f t="shared" si="284"/>
        <v>0</v>
      </c>
      <c r="AG392" s="80">
        <f t="shared" si="285"/>
        <v>0</v>
      </c>
      <c r="AH392" s="80">
        <f t="shared" si="286"/>
        <v>0</v>
      </c>
      <c r="AI392" s="80">
        <f t="shared" si="287"/>
        <v>0</v>
      </c>
      <c r="AJ392" s="80">
        <f t="shared" si="288"/>
        <v>0</v>
      </c>
      <c r="AK392" s="80">
        <f t="shared" si="289"/>
        <v>0</v>
      </c>
      <c r="AL392" s="80">
        <f t="shared" si="290"/>
        <v>0</v>
      </c>
      <c r="AM392" s="80">
        <f t="shared" si="291"/>
        <v>0</v>
      </c>
      <c r="AN392" s="80">
        <f t="shared" si="292"/>
        <v>0</v>
      </c>
      <c r="AO392" s="80">
        <f t="shared" si="293"/>
        <v>0</v>
      </c>
      <c r="AP392" s="80">
        <f t="shared" si="294"/>
        <v>0</v>
      </c>
      <c r="AQ392" s="80">
        <f t="shared" si="295"/>
        <v>0</v>
      </c>
      <c r="AR392" s="76">
        <f t="shared" si="296"/>
        <v>0</v>
      </c>
      <c r="AS392" s="72">
        <f t="shared" si="297"/>
        <v>0</v>
      </c>
      <c r="AT392" s="78">
        <f t="shared" si="298"/>
        <v>0</v>
      </c>
      <c r="AU392" s="72">
        <f t="shared" si="299"/>
        <v>0</v>
      </c>
      <c r="AV392" s="72">
        <f t="shared" si="300"/>
        <v>0</v>
      </c>
      <c r="AW392" s="72">
        <f t="shared" si="301"/>
        <v>0</v>
      </c>
      <c r="AX392" s="72">
        <f t="shared" si="302"/>
        <v>0</v>
      </c>
      <c r="AY392" s="72">
        <f t="shared" si="303"/>
        <v>0</v>
      </c>
      <c r="AZ392" s="72">
        <f t="shared" si="304"/>
        <v>0</v>
      </c>
      <c r="BA392" s="72">
        <f t="shared" si="305"/>
        <v>0</v>
      </c>
      <c r="BB392" s="72">
        <f t="shared" si="306"/>
        <v>0</v>
      </c>
      <c r="BC392" s="79">
        <f t="shared" si="307"/>
        <v>0</v>
      </c>
      <c r="BD392" s="79">
        <f t="shared" si="308"/>
        <v>0</v>
      </c>
      <c r="BE392" s="72">
        <f t="shared" si="309"/>
        <v>0</v>
      </c>
      <c r="BF392" s="72">
        <f t="shared" si="310"/>
        <v>0</v>
      </c>
      <c r="BG392" s="72">
        <f t="shared" si="311"/>
        <v>0</v>
      </c>
      <c r="BH392" s="72">
        <f t="shared" si="312"/>
        <v>0</v>
      </c>
      <c r="BI392" s="72">
        <f t="shared" si="313"/>
        <v>0</v>
      </c>
      <c r="BJ392" s="72">
        <f t="shared" si="314"/>
        <v>0</v>
      </c>
      <c r="BK392" s="72">
        <f t="shared" si="315"/>
        <v>0</v>
      </c>
      <c r="BL392" s="72">
        <f t="shared" si="316"/>
        <v>0</v>
      </c>
      <c r="BM392" s="72">
        <f t="shared" si="317"/>
        <v>0</v>
      </c>
      <c r="BN392" s="72">
        <f t="shared" si="318"/>
        <v>0</v>
      </c>
      <c r="BO392" s="72">
        <f t="shared" si="323"/>
        <v>0</v>
      </c>
      <c r="BP392" s="72">
        <f t="shared" si="325"/>
        <v>0</v>
      </c>
      <c r="BQ392" s="72">
        <f t="shared" si="327"/>
        <v>0</v>
      </c>
      <c r="BR392" s="72">
        <f t="shared" si="329"/>
        <v>0</v>
      </c>
      <c r="BS392" s="72">
        <f t="shared" ref="BS392:BS398" si="331">BS$321*$A324</f>
        <v>0</v>
      </c>
      <c r="BT392" s="72">
        <f>BT$321*$A323</f>
        <v>0</v>
      </c>
      <c r="CA392" s="72">
        <f t="shared" si="319"/>
        <v>0</v>
      </c>
    </row>
    <row r="393" spans="1:79">
      <c r="A393" s="148">
        <f t="shared" si="320"/>
        <v>0</v>
      </c>
      <c r="B393" s="72">
        <f t="shared" si="321"/>
        <v>71</v>
      </c>
      <c r="C393" s="144">
        <f t="shared" si="322"/>
        <v>0</v>
      </c>
      <c r="D393" s="76">
        <f t="shared" si="324"/>
        <v>0</v>
      </c>
      <c r="E393" s="80">
        <f t="shared" si="326"/>
        <v>0</v>
      </c>
      <c r="F393" s="80">
        <f t="shared" si="328"/>
        <v>0</v>
      </c>
      <c r="G393" s="80">
        <f t="shared" si="330"/>
        <v>0</v>
      </c>
      <c r="H393" s="80">
        <f t="shared" ref="H393:H398" si="332">H$321*$A388</f>
        <v>0</v>
      </c>
      <c r="I393" s="76">
        <f t="shared" si="261"/>
        <v>0</v>
      </c>
      <c r="J393" s="80">
        <f t="shared" si="262"/>
        <v>0</v>
      </c>
      <c r="K393" s="80">
        <f t="shared" si="263"/>
        <v>0</v>
      </c>
      <c r="L393" s="80">
        <f t="shared" si="264"/>
        <v>0</v>
      </c>
      <c r="M393" s="80">
        <f t="shared" si="265"/>
        <v>0</v>
      </c>
      <c r="N393" s="80">
        <f t="shared" si="266"/>
        <v>0</v>
      </c>
      <c r="O393" s="80">
        <f t="shared" si="267"/>
        <v>0</v>
      </c>
      <c r="P393" s="80">
        <f t="shared" si="268"/>
        <v>0</v>
      </c>
      <c r="Q393" s="80">
        <f t="shared" si="269"/>
        <v>0</v>
      </c>
      <c r="R393" s="80">
        <f t="shared" si="270"/>
        <v>0</v>
      </c>
      <c r="S393" s="80">
        <f t="shared" si="271"/>
        <v>0</v>
      </c>
      <c r="T393" s="80">
        <f t="shared" si="272"/>
        <v>0</v>
      </c>
      <c r="U393" s="80">
        <f t="shared" si="273"/>
        <v>0</v>
      </c>
      <c r="V393" s="80">
        <f t="shared" si="274"/>
        <v>0</v>
      </c>
      <c r="W393" s="80">
        <f t="shared" si="275"/>
        <v>0</v>
      </c>
      <c r="X393" s="80">
        <f t="shared" si="276"/>
        <v>0</v>
      </c>
      <c r="Y393" s="80">
        <f t="shared" si="277"/>
        <v>0</v>
      </c>
      <c r="Z393" s="80">
        <f t="shared" si="278"/>
        <v>0</v>
      </c>
      <c r="AA393" s="80">
        <f t="shared" si="279"/>
        <v>0</v>
      </c>
      <c r="AB393" s="80">
        <f t="shared" si="280"/>
        <v>0</v>
      </c>
      <c r="AC393" s="80">
        <f t="shared" si="281"/>
        <v>0</v>
      </c>
      <c r="AD393" s="80">
        <f t="shared" si="282"/>
        <v>0</v>
      </c>
      <c r="AE393" s="80">
        <f t="shared" si="283"/>
        <v>0</v>
      </c>
      <c r="AF393" s="80">
        <f t="shared" si="284"/>
        <v>0</v>
      </c>
      <c r="AG393" s="80">
        <f t="shared" si="285"/>
        <v>0</v>
      </c>
      <c r="AH393" s="80">
        <f t="shared" si="286"/>
        <v>0</v>
      </c>
      <c r="AI393" s="80">
        <f t="shared" si="287"/>
        <v>0</v>
      </c>
      <c r="AJ393" s="80">
        <f t="shared" si="288"/>
        <v>0</v>
      </c>
      <c r="AK393" s="80">
        <f t="shared" si="289"/>
        <v>0</v>
      </c>
      <c r="AL393" s="80">
        <f t="shared" si="290"/>
        <v>0</v>
      </c>
      <c r="AM393" s="80">
        <f t="shared" si="291"/>
        <v>0</v>
      </c>
      <c r="AN393" s="80">
        <f t="shared" si="292"/>
        <v>0</v>
      </c>
      <c r="AO393" s="80">
        <f t="shared" si="293"/>
        <v>0</v>
      </c>
      <c r="AP393" s="80">
        <f t="shared" si="294"/>
        <v>0</v>
      </c>
      <c r="AQ393" s="80">
        <f t="shared" si="295"/>
        <v>0</v>
      </c>
      <c r="AR393" s="76">
        <f t="shared" si="296"/>
        <v>0</v>
      </c>
      <c r="AS393" s="72">
        <f t="shared" si="297"/>
        <v>0</v>
      </c>
      <c r="AT393" s="78">
        <f t="shared" si="298"/>
        <v>0</v>
      </c>
      <c r="AU393" s="72">
        <f t="shared" si="299"/>
        <v>0</v>
      </c>
      <c r="AV393" s="72">
        <f t="shared" si="300"/>
        <v>0</v>
      </c>
      <c r="AW393" s="72">
        <f t="shared" si="301"/>
        <v>0</v>
      </c>
      <c r="AX393" s="72">
        <f t="shared" si="302"/>
        <v>0</v>
      </c>
      <c r="AY393" s="72">
        <f t="shared" si="303"/>
        <v>0</v>
      </c>
      <c r="AZ393" s="72">
        <f t="shared" si="304"/>
        <v>0</v>
      </c>
      <c r="BA393" s="72">
        <f t="shared" si="305"/>
        <v>0</v>
      </c>
      <c r="BB393" s="72">
        <f t="shared" si="306"/>
        <v>0</v>
      </c>
      <c r="BC393" s="79">
        <f t="shared" si="307"/>
        <v>0</v>
      </c>
      <c r="BD393" s="79">
        <f t="shared" si="308"/>
        <v>0</v>
      </c>
      <c r="BE393" s="72">
        <f t="shared" si="309"/>
        <v>0</v>
      </c>
      <c r="BF393" s="72">
        <f t="shared" si="310"/>
        <v>0</v>
      </c>
      <c r="BG393" s="72">
        <f t="shared" si="311"/>
        <v>0</v>
      </c>
      <c r="BH393" s="72">
        <f t="shared" si="312"/>
        <v>0</v>
      </c>
      <c r="BI393" s="72">
        <f t="shared" si="313"/>
        <v>0</v>
      </c>
      <c r="BJ393" s="72">
        <f t="shared" si="314"/>
        <v>0</v>
      </c>
      <c r="BK393" s="72">
        <f t="shared" si="315"/>
        <v>0</v>
      </c>
      <c r="BL393" s="72">
        <f t="shared" si="316"/>
        <v>0</v>
      </c>
      <c r="BM393" s="72">
        <f t="shared" si="317"/>
        <v>0</v>
      </c>
      <c r="BN393" s="72">
        <f t="shared" si="318"/>
        <v>0</v>
      </c>
      <c r="BO393" s="72">
        <f t="shared" si="323"/>
        <v>0</v>
      </c>
      <c r="BP393" s="72">
        <f t="shared" si="325"/>
        <v>0</v>
      </c>
      <c r="BQ393" s="72">
        <f t="shared" si="327"/>
        <v>0</v>
      </c>
      <c r="BR393" s="72">
        <f t="shared" si="329"/>
        <v>0</v>
      </c>
      <c r="BS393" s="72">
        <f t="shared" si="331"/>
        <v>0</v>
      </c>
      <c r="BT393" s="72">
        <f t="shared" ref="BT393:BT398" si="333">BT$321*$A324</f>
        <v>0</v>
      </c>
      <c r="BU393" s="76">
        <f>BU$321*$A323</f>
        <v>0</v>
      </c>
      <c r="CA393" s="72">
        <f t="shared" si="319"/>
        <v>0</v>
      </c>
    </row>
    <row r="394" spans="1:79">
      <c r="A394" s="148">
        <f t="shared" si="320"/>
        <v>0</v>
      </c>
      <c r="B394" s="72">
        <f t="shared" si="321"/>
        <v>72</v>
      </c>
      <c r="C394" s="144">
        <f t="shared" si="322"/>
        <v>0</v>
      </c>
      <c r="D394" s="76">
        <f t="shared" si="324"/>
        <v>0</v>
      </c>
      <c r="E394" s="80">
        <f t="shared" si="326"/>
        <v>0</v>
      </c>
      <c r="F394" s="80">
        <f t="shared" si="328"/>
        <v>0</v>
      </c>
      <c r="G394" s="80">
        <f t="shared" si="330"/>
        <v>0</v>
      </c>
      <c r="H394" s="80">
        <f t="shared" si="332"/>
        <v>0</v>
      </c>
      <c r="I394" s="76">
        <f t="shared" ref="I394:I398" si="334">I$321*$A388</f>
        <v>0</v>
      </c>
      <c r="J394" s="80">
        <f t="shared" si="262"/>
        <v>0</v>
      </c>
      <c r="K394" s="80">
        <f t="shared" si="263"/>
        <v>0</v>
      </c>
      <c r="L394" s="80">
        <f t="shared" si="264"/>
        <v>0</v>
      </c>
      <c r="M394" s="80">
        <f t="shared" si="265"/>
        <v>0</v>
      </c>
      <c r="N394" s="80">
        <f t="shared" si="266"/>
        <v>0</v>
      </c>
      <c r="O394" s="80">
        <f t="shared" si="267"/>
        <v>0</v>
      </c>
      <c r="P394" s="80">
        <f t="shared" si="268"/>
        <v>0</v>
      </c>
      <c r="Q394" s="80">
        <f t="shared" si="269"/>
        <v>0</v>
      </c>
      <c r="R394" s="80">
        <f t="shared" si="270"/>
        <v>0</v>
      </c>
      <c r="S394" s="80">
        <f t="shared" si="271"/>
        <v>0</v>
      </c>
      <c r="T394" s="80">
        <f t="shared" si="272"/>
        <v>0</v>
      </c>
      <c r="U394" s="80">
        <f t="shared" si="273"/>
        <v>0</v>
      </c>
      <c r="V394" s="80">
        <f t="shared" si="274"/>
        <v>0</v>
      </c>
      <c r="W394" s="80">
        <f t="shared" si="275"/>
        <v>0</v>
      </c>
      <c r="X394" s="80">
        <f t="shared" si="276"/>
        <v>0</v>
      </c>
      <c r="Y394" s="80">
        <f t="shared" si="277"/>
        <v>0</v>
      </c>
      <c r="Z394" s="80">
        <f t="shared" si="278"/>
        <v>0</v>
      </c>
      <c r="AA394" s="80">
        <f t="shared" si="279"/>
        <v>0</v>
      </c>
      <c r="AB394" s="80">
        <f t="shared" si="280"/>
        <v>0</v>
      </c>
      <c r="AC394" s="80">
        <f t="shared" si="281"/>
        <v>0</v>
      </c>
      <c r="AD394" s="80">
        <f t="shared" si="282"/>
        <v>0</v>
      </c>
      <c r="AE394" s="80">
        <f t="shared" si="283"/>
        <v>0</v>
      </c>
      <c r="AF394" s="80">
        <f t="shared" si="284"/>
        <v>0</v>
      </c>
      <c r="AG394" s="80">
        <f t="shared" si="285"/>
        <v>0</v>
      </c>
      <c r="AH394" s="80">
        <f t="shared" si="286"/>
        <v>0</v>
      </c>
      <c r="AI394" s="80">
        <f t="shared" si="287"/>
        <v>0</v>
      </c>
      <c r="AJ394" s="80">
        <f t="shared" si="288"/>
        <v>0</v>
      </c>
      <c r="AK394" s="80">
        <f t="shared" si="289"/>
        <v>0</v>
      </c>
      <c r="AL394" s="80">
        <f t="shared" si="290"/>
        <v>0</v>
      </c>
      <c r="AM394" s="80">
        <f t="shared" si="291"/>
        <v>0</v>
      </c>
      <c r="AN394" s="80">
        <f t="shared" si="292"/>
        <v>0</v>
      </c>
      <c r="AO394" s="80">
        <f t="shared" si="293"/>
        <v>0</v>
      </c>
      <c r="AP394" s="80">
        <f t="shared" si="294"/>
        <v>0</v>
      </c>
      <c r="AQ394" s="80">
        <f t="shared" si="295"/>
        <v>0</v>
      </c>
      <c r="AR394" s="76">
        <f t="shared" si="296"/>
        <v>0</v>
      </c>
      <c r="AS394" s="72">
        <f t="shared" si="297"/>
        <v>0</v>
      </c>
      <c r="AT394" s="78">
        <f t="shared" si="298"/>
        <v>0</v>
      </c>
      <c r="AU394" s="72">
        <f t="shared" si="299"/>
        <v>0</v>
      </c>
      <c r="AV394" s="72">
        <f t="shared" si="300"/>
        <v>0</v>
      </c>
      <c r="AW394" s="72">
        <f t="shared" si="301"/>
        <v>0</v>
      </c>
      <c r="AX394" s="72">
        <f t="shared" si="302"/>
        <v>0</v>
      </c>
      <c r="AY394" s="72">
        <f t="shared" si="303"/>
        <v>0</v>
      </c>
      <c r="AZ394" s="72">
        <f t="shared" si="304"/>
        <v>0</v>
      </c>
      <c r="BA394" s="72">
        <f t="shared" si="305"/>
        <v>0</v>
      </c>
      <c r="BB394" s="72">
        <f t="shared" si="306"/>
        <v>0</v>
      </c>
      <c r="BC394" s="79">
        <f t="shared" si="307"/>
        <v>0</v>
      </c>
      <c r="BD394" s="79">
        <f t="shared" si="308"/>
        <v>0</v>
      </c>
      <c r="BE394" s="72">
        <f t="shared" si="309"/>
        <v>0</v>
      </c>
      <c r="BF394" s="72">
        <f t="shared" si="310"/>
        <v>0</v>
      </c>
      <c r="BG394" s="72">
        <f t="shared" si="311"/>
        <v>0</v>
      </c>
      <c r="BH394" s="72">
        <f t="shared" si="312"/>
        <v>0</v>
      </c>
      <c r="BI394" s="72">
        <f t="shared" si="313"/>
        <v>0</v>
      </c>
      <c r="BJ394" s="72">
        <f t="shared" si="314"/>
        <v>0</v>
      </c>
      <c r="BK394" s="72">
        <f t="shared" si="315"/>
        <v>0</v>
      </c>
      <c r="BL394" s="72">
        <f t="shared" si="316"/>
        <v>0</v>
      </c>
      <c r="BM394" s="72">
        <f t="shared" si="317"/>
        <v>0</v>
      </c>
      <c r="BN394" s="72">
        <f t="shared" si="318"/>
        <v>0</v>
      </c>
      <c r="BO394" s="72">
        <f t="shared" si="323"/>
        <v>0</v>
      </c>
      <c r="BP394" s="72">
        <f t="shared" si="325"/>
        <v>0</v>
      </c>
      <c r="BQ394" s="72">
        <f t="shared" si="327"/>
        <v>0</v>
      </c>
      <c r="BR394" s="72">
        <f t="shared" si="329"/>
        <v>0</v>
      </c>
      <c r="BS394" s="72">
        <f t="shared" si="331"/>
        <v>0</v>
      </c>
      <c r="BT394" s="72">
        <f t="shared" si="333"/>
        <v>0</v>
      </c>
      <c r="BU394" s="76">
        <f t="shared" ref="BU394:BU398" si="335">BU$321*$A324</f>
        <v>0</v>
      </c>
      <c r="BV394" s="76">
        <f>BV$321*$A323</f>
        <v>0</v>
      </c>
      <c r="CA394" s="72">
        <f t="shared" si="319"/>
        <v>0</v>
      </c>
    </row>
    <row r="395" spans="1:79">
      <c r="A395" s="148">
        <f t="shared" si="320"/>
        <v>0</v>
      </c>
      <c r="B395" s="72">
        <f t="shared" si="321"/>
        <v>73</v>
      </c>
      <c r="C395" s="144">
        <f t="shared" si="322"/>
        <v>0</v>
      </c>
      <c r="D395" s="76">
        <f t="shared" si="324"/>
        <v>0</v>
      </c>
      <c r="E395" s="80">
        <f t="shared" si="326"/>
        <v>0</v>
      </c>
      <c r="F395" s="80">
        <f t="shared" si="328"/>
        <v>0</v>
      </c>
      <c r="G395" s="80">
        <f t="shared" si="330"/>
        <v>0</v>
      </c>
      <c r="H395" s="80">
        <f t="shared" si="332"/>
        <v>0</v>
      </c>
      <c r="I395" s="76">
        <f t="shared" si="334"/>
        <v>0</v>
      </c>
      <c r="J395" s="80">
        <f t="shared" ref="J395:J398" si="336">J$321*$A388</f>
        <v>0</v>
      </c>
      <c r="K395" s="80">
        <f t="shared" si="263"/>
        <v>0</v>
      </c>
      <c r="L395" s="80">
        <f t="shared" si="264"/>
        <v>0</v>
      </c>
      <c r="M395" s="80">
        <f t="shared" si="265"/>
        <v>0</v>
      </c>
      <c r="N395" s="80">
        <f t="shared" si="266"/>
        <v>0</v>
      </c>
      <c r="O395" s="80">
        <f t="shared" si="267"/>
        <v>0</v>
      </c>
      <c r="P395" s="80">
        <f t="shared" si="268"/>
        <v>0</v>
      </c>
      <c r="Q395" s="80">
        <f t="shared" si="269"/>
        <v>0</v>
      </c>
      <c r="R395" s="80">
        <f t="shared" si="270"/>
        <v>0</v>
      </c>
      <c r="S395" s="80">
        <f t="shared" si="271"/>
        <v>0</v>
      </c>
      <c r="T395" s="80">
        <f t="shared" si="272"/>
        <v>0</v>
      </c>
      <c r="U395" s="80">
        <f t="shared" si="273"/>
        <v>0</v>
      </c>
      <c r="V395" s="80">
        <f t="shared" si="274"/>
        <v>0</v>
      </c>
      <c r="W395" s="80">
        <f t="shared" si="275"/>
        <v>0</v>
      </c>
      <c r="X395" s="80">
        <f t="shared" si="276"/>
        <v>0</v>
      </c>
      <c r="Y395" s="80">
        <f t="shared" si="277"/>
        <v>0</v>
      </c>
      <c r="Z395" s="80">
        <f t="shared" si="278"/>
        <v>0</v>
      </c>
      <c r="AA395" s="80">
        <f t="shared" si="279"/>
        <v>0</v>
      </c>
      <c r="AB395" s="80">
        <f t="shared" si="280"/>
        <v>0</v>
      </c>
      <c r="AC395" s="80">
        <f t="shared" si="281"/>
        <v>0</v>
      </c>
      <c r="AD395" s="80">
        <f t="shared" si="282"/>
        <v>0</v>
      </c>
      <c r="AE395" s="80">
        <f t="shared" si="283"/>
        <v>0</v>
      </c>
      <c r="AF395" s="80">
        <f t="shared" si="284"/>
        <v>0</v>
      </c>
      <c r="AG395" s="80">
        <f t="shared" si="285"/>
        <v>0</v>
      </c>
      <c r="AH395" s="80">
        <f t="shared" si="286"/>
        <v>0</v>
      </c>
      <c r="AI395" s="80">
        <f t="shared" si="287"/>
        <v>0</v>
      </c>
      <c r="AJ395" s="80">
        <f t="shared" si="288"/>
        <v>0</v>
      </c>
      <c r="AK395" s="80">
        <f t="shared" si="289"/>
        <v>0</v>
      </c>
      <c r="AL395" s="80">
        <f t="shared" si="290"/>
        <v>0</v>
      </c>
      <c r="AM395" s="80">
        <f t="shared" si="291"/>
        <v>0</v>
      </c>
      <c r="AN395" s="80">
        <f t="shared" si="292"/>
        <v>0</v>
      </c>
      <c r="AO395" s="80">
        <f t="shared" si="293"/>
        <v>0</v>
      </c>
      <c r="AP395" s="80">
        <f t="shared" si="294"/>
        <v>0</v>
      </c>
      <c r="AQ395" s="80">
        <f t="shared" si="295"/>
        <v>0</v>
      </c>
      <c r="AR395" s="76">
        <f t="shared" si="296"/>
        <v>0</v>
      </c>
      <c r="AS395" s="72">
        <f t="shared" si="297"/>
        <v>0</v>
      </c>
      <c r="AT395" s="78">
        <f t="shared" si="298"/>
        <v>0</v>
      </c>
      <c r="AU395" s="72">
        <f t="shared" si="299"/>
        <v>0</v>
      </c>
      <c r="AV395" s="72">
        <f t="shared" si="300"/>
        <v>0</v>
      </c>
      <c r="AW395" s="72">
        <f t="shared" si="301"/>
        <v>0</v>
      </c>
      <c r="AX395" s="72">
        <f t="shared" si="302"/>
        <v>0</v>
      </c>
      <c r="AY395" s="72">
        <f t="shared" si="303"/>
        <v>0</v>
      </c>
      <c r="AZ395" s="72">
        <f t="shared" si="304"/>
        <v>0</v>
      </c>
      <c r="BA395" s="72">
        <f t="shared" si="305"/>
        <v>0</v>
      </c>
      <c r="BB395" s="72">
        <f t="shared" si="306"/>
        <v>0</v>
      </c>
      <c r="BC395" s="79">
        <f t="shared" si="307"/>
        <v>0</v>
      </c>
      <c r="BD395" s="79">
        <f t="shared" si="308"/>
        <v>0</v>
      </c>
      <c r="BE395" s="72">
        <f t="shared" si="309"/>
        <v>0</v>
      </c>
      <c r="BF395" s="72">
        <f t="shared" si="310"/>
        <v>0</v>
      </c>
      <c r="BG395" s="72">
        <f t="shared" si="311"/>
        <v>0</v>
      </c>
      <c r="BH395" s="72">
        <f t="shared" si="312"/>
        <v>0</v>
      </c>
      <c r="BI395" s="72">
        <f t="shared" si="313"/>
        <v>0</v>
      </c>
      <c r="BJ395" s="72">
        <f t="shared" si="314"/>
        <v>0</v>
      </c>
      <c r="BK395" s="72">
        <f t="shared" si="315"/>
        <v>0</v>
      </c>
      <c r="BL395" s="72">
        <f t="shared" si="316"/>
        <v>0</v>
      </c>
      <c r="BM395" s="72">
        <f t="shared" si="317"/>
        <v>0</v>
      </c>
      <c r="BN395" s="72">
        <f t="shared" si="318"/>
        <v>0</v>
      </c>
      <c r="BO395" s="72">
        <f t="shared" si="323"/>
        <v>0</v>
      </c>
      <c r="BP395" s="72">
        <f t="shared" si="325"/>
        <v>0</v>
      </c>
      <c r="BQ395" s="72">
        <f t="shared" si="327"/>
        <v>0</v>
      </c>
      <c r="BR395" s="72">
        <f t="shared" si="329"/>
        <v>0</v>
      </c>
      <c r="BS395" s="72">
        <f t="shared" si="331"/>
        <v>0</v>
      </c>
      <c r="BT395" s="72">
        <f t="shared" si="333"/>
        <v>0</v>
      </c>
      <c r="BU395" s="76">
        <f t="shared" si="335"/>
        <v>0</v>
      </c>
      <c r="BV395" s="76">
        <f t="shared" ref="BV395:BV398" si="337">BV$321*$A324</f>
        <v>0</v>
      </c>
      <c r="BW395" s="76">
        <f>BW$321*$A323</f>
        <v>0</v>
      </c>
      <c r="CA395" s="72">
        <f t="shared" si="319"/>
        <v>0</v>
      </c>
    </row>
    <row r="396" spans="1:79">
      <c r="A396" s="148">
        <f t="shared" si="320"/>
        <v>0</v>
      </c>
      <c r="B396" s="72">
        <f t="shared" si="321"/>
        <v>74</v>
      </c>
      <c r="C396" s="144">
        <f t="shared" si="322"/>
        <v>0</v>
      </c>
      <c r="D396" s="76">
        <f t="shared" si="324"/>
        <v>0</v>
      </c>
      <c r="E396" s="80">
        <f t="shared" si="326"/>
        <v>0</v>
      </c>
      <c r="F396" s="80">
        <f t="shared" si="328"/>
        <v>0</v>
      </c>
      <c r="G396" s="80">
        <f t="shared" si="330"/>
        <v>0</v>
      </c>
      <c r="H396" s="80">
        <f t="shared" si="332"/>
        <v>0</v>
      </c>
      <c r="I396" s="76">
        <f t="shared" si="334"/>
        <v>0</v>
      </c>
      <c r="J396" s="80">
        <f t="shared" si="336"/>
        <v>0</v>
      </c>
      <c r="K396" s="80">
        <f t="shared" ref="K396:K398" si="338">K$321*$A388</f>
        <v>0</v>
      </c>
      <c r="L396" s="80">
        <f t="shared" si="264"/>
        <v>0</v>
      </c>
      <c r="M396" s="80">
        <f t="shared" si="265"/>
        <v>0</v>
      </c>
      <c r="N396" s="80">
        <f t="shared" si="266"/>
        <v>0</v>
      </c>
      <c r="O396" s="80">
        <f t="shared" si="267"/>
        <v>0</v>
      </c>
      <c r="P396" s="80">
        <f t="shared" si="268"/>
        <v>0</v>
      </c>
      <c r="Q396" s="80">
        <f t="shared" si="269"/>
        <v>0</v>
      </c>
      <c r="R396" s="80">
        <f t="shared" si="270"/>
        <v>0</v>
      </c>
      <c r="S396" s="80">
        <f t="shared" si="271"/>
        <v>0</v>
      </c>
      <c r="T396" s="80">
        <f t="shared" si="272"/>
        <v>0</v>
      </c>
      <c r="U396" s="80">
        <f t="shared" si="273"/>
        <v>0</v>
      </c>
      <c r="V396" s="80">
        <f t="shared" si="274"/>
        <v>0</v>
      </c>
      <c r="W396" s="80">
        <f t="shared" si="275"/>
        <v>0</v>
      </c>
      <c r="X396" s="80">
        <f t="shared" si="276"/>
        <v>0</v>
      </c>
      <c r="Y396" s="80">
        <f t="shared" si="277"/>
        <v>0</v>
      </c>
      <c r="Z396" s="80">
        <f t="shared" si="278"/>
        <v>0</v>
      </c>
      <c r="AA396" s="80">
        <f t="shared" si="279"/>
        <v>0</v>
      </c>
      <c r="AB396" s="80">
        <f t="shared" si="280"/>
        <v>0</v>
      </c>
      <c r="AC396" s="80">
        <f t="shared" si="281"/>
        <v>0</v>
      </c>
      <c r="AD396" s="80">
        <f t="shared" si="282"/>
        <v>0</v>
      </c>
      <c r="AE396" s="80">
        <f t="shared" si="283"/>
        <v>0</v>
      </c>
      <c r="AF396" s="80">
        <f t="shared" si="284"/>
        <v>0</v>
      </c>
      <c r="AG396" s="80">
        <f t="shared" si="285"/>
        <v>0</v>
      </c>
      <c r="AH396" s="80">
        <f t="shared" si="286"/>
        <v>0</v>
      </c>
      <c r="AI396" s="80">
        <f t="shared" si="287"/>
        <v>0</v>
      </c>
      <c r="AJ396" s="80">
        <f t="shared" si="288"/>
        <v>0</v>
      </c>
      <c r="AK396" s="80">
        <f t="shared" si="289"/>
        <v>0</v>
      </c>
      <c r="AL396" s="80">
        <f t="shared" si="290"/>
        <v>0</v>
      </c>
      <c r="AM396" s="80">
        <f t="shared" si="291"/>
        <v>0</v>
      </c>
      <c r="AN396" s="80">
        <f t="shared" si="292"/>
        <v>0</v>
      </c>
      <c r="AO396" s="80">
        <f t="shared" si="293"/>
        <v>0</v>
      </c>
      <c r="AP396" s="80">
        <f t="shared" si="294"/>
        <v>0</v>
      </c>
      <c r="AQ396" s="80">
        <f t="shared" si="295"/>
        <v>0</v>
      </c>
      <c r="AR396" s="76">
        <f t="shared" si="296"/>
        <v>0</v>
      </c>
      <c r="AS396" s="72">
        <f t="shared" si="297"/>
        <v>0</v>
      </c>
      <c r="AT396" s="78">
        <f t="shared" si="298"/>
        <v>0</v>
      </c>
      <c r="AU396" s="72">
        <f t="shared" si="299"/>
        <v>0</v>
      </c>
      <c r="AV396" s="72">
        <f t="shared" si="300"/>
        <v>0</v>
      </c>
      <c r="AW396" s="72">
        <f t="shared" si="301"/>
        <v>0</v>
      </c>
      <c r="AX396" s="72">
        <f t="shared" si="302"/>
        <v>0</v>
      </c>
      <c r="AY396" s="72">
        <f t="shared" si="303"/>
        <v>0</v>
      </c>
      <c r="AZ396" s="72">
        <f t="shared" si="304"/>
        <v>0</v>
      </c>
      <c r="BA396" s="72">
        <f t="shared" si="305"/>
        <v>0</v>
      </c>
      <c r="BB396" s="72">
        <f t="shared" si="306"/>
        <v>0</v>
      </c>
      <c r="BC396" s="79">
        <f t="shared" si="307"/>
        <v>0</v>
      </c>
      <c r="BD396" s="79">
        <f t="shared" si="308"/>
        <v>0</v>
      </c>
      <c r="BE396" s="72">
        <f t="shared" si="309"/>
        <v>0</v>
      </c>
      <c r="BF396" s="72">
        <f t="shared" si="310"/>
        <v>0</v>
      </c>
      <c r="BG396" s="72">
        <f t="shared" si="311"/>
        <v>0</v>
      </c>
      <c r="BH396" s="72">
        <f t="shared" si="312"/>
        <v>0</v>
      </c>
      <c r="BI396" s="72">
        <f t="shared" si="313"/>
        <v>0</v>
      </c>
      <c r="BJ396" s="72">
        <f t="shared" si="314"/>
        <v>0</v>
      </c>
      <c r="BK396" s="72">
        <f t="shared" si="315"/>
        <v>0</v>
      </c>
      <c r="BL396" s="72">
        <f t="shared" si="316"/>
        <v>0</v>
      </c>
      <c r="BM396" s="72">
        <f t="shared" si="317"/>
        <v>0</v>
      </c>
      <c r="BN396" s="72">
        <f t="shared" si="318"/>
        <v>0</v>
      </c>
      <c r="BO396" s="72">
        <f t="shared" si="323"/>
        <v>0</v>
      </c>
      <c r="BP396" s="72">
        <f t="shared" si="325"/>
        <v>0</v>
      </c>
      <c r="BQ396" s="72">
        <f t="shared" si="327"/>
        <v>0</v>
      </c>
      <c r="BR396" s="72">
        <f t="shared" si="329"/>
        <v>0</v>
      </c>
      <c r="BS396" s="72">
        <f t="shared" si="331"/>
        <v>0</v>
      </c>
      <c r="BT396" s="72">
        <f t="shared" si="333"/>
        <v>0</v>
      </c>
      <c r="BU396" s="76">
        <f t="shared" si="335"/>
        <v>0</v>
      </c>
      <c r="BV396" s="76">
        <f t="shared" si="337"/>
        <v>0</v>
      </c>
      <c r="BW396" s="76">
        <f t="shared" ref="BW396:BW398" si="339">BW$321*$A324</f>
        <v>0</v>
      </c>
      <c r="BX396" s="76">
        <f>BX$321*$A323</f>
        <v>0</v>
      </c>
      <c r="CA396" s="72">
        <f t="shared" si="319"/>
        <v>0</v>
      </c>
    </row>
    <row r="397" spans="1:79">
      <c r="A397" s="148">
        <f t="shared" si="320"/>
        <v>0</v>
      </c>
      <c r="B397" s="72">
        <f t="shared" si="321"/>
        <v>75</v>
      </c>
      <c r="C397" s="144">
        <f t="shared" si="322"/>
        <v>0</v>
      </c>
      <c r="D397" s="76">
        <f t="shared" si="324"/>
        <v>0</v>
      </c>
      <c r="E397" s="80">
        <f t="shared" si="326"/>
        <v>0</v>
      </c>
      <c r="F397" s="80">
        <f t="shared" si="328"/>
        <v>0</v>
      </c>
      <c r="G397" s="80">
        <f t="shared" si="330"/>
        <v>0</v>
      </c>
      <c r="H397" s="80">
        <f t="shared" si="332"/>
        <v>0</v>
      </c>
      <c r="I397" s="76">
        <f t="shared" si="334"/>
        <v>0</v>
      </c>
      <c r="J397" s="80">
        <f t="shared" si="336"/>
        <v>0</v>
      </c>
      <c r="K397" s="80">
        <f t="shared" si="338"/>
        <v>0</v>
      </c>
      <c r="L397" s="80">
        <f t="shared" ref="L397:L398" si="340">L$321*$A388</f>
        <v>0</v>
      </c>
      <c r="M397" s="80">
        <f t="shared" si="265"/>
        <v>0</v>
      </c>
      <c r="N397" s="80">
        <f t="shared" si="266"/>
        <v>0</v>
      </c>
      <c r="O397" s="80">
        <f t="shared" si="267"/>
        <v>0</v>
      </c>
      <c r="P397" s="80">
        <f t="shared" si="268"/>
        <v>0</v>
      </c>
      <c r="Q397" s="80">
        <f t="shared" si="269"/>
        <v>0</v>
      </c>
      <c r="R397" s="80">
        <f t="shared" si="270"/>
        <v>0</v>
      </c>
      <c r="S397" s="80">
        <f t="shared" si="271"/>
        <v>0</v>
      </c>
      <c r="T397" s="80">
        <f t="shared" si="272"/>
        <v>0</v>
      </c>
      <c r="U397" s="80">
        <f t="shared" si="273"/>
        <v>0</v>
      </c>
      <c r="V397" s="80">
        <f t="shared" si="274"/>
        <v>0</v>
      </c>
      <c r="W397" s="80">
        <f t="shared" si="275"/>
        <v>0</v>
      </c>
      <c r="X397" s="80">
        <f t="shared" si="276"/>
        <v>0</v>
      </c>
      <c r="Y397" s="80">
        <f t="shared" si="277"/>
        <v>0</v>
      </c>
      <c r="Z397" s="80">
        <f t="shared" si="278"/>
        <v>0</v>
      </c>
      <c r="AA397" s="80">
        <f t="shared" si="279"/>
        <v>0</v>
      </c>
      <c r="AB397" s="80">
        <f t="shared" si="280"/>
        <v>0</v>
      </c>
      <c r="AC397" s="80">
        <f t="shared" si="281"/>
        <v>0</v>
      </c>
      <c r="AD397" s="80">
        <f t="shared" si="282"/>
        <v>0</v>
      </c>
      <c r="AE397" s="80">
        <f t="shared" si="283"/>
        <v>0</v>
      </c>
      <c r="AF397" s="80">
        <f t="shared" si="284"/>
        <v>0</v>
      </c>
      <c r="AG397" s="80">
        <f t="shared" si="285"/>
        <v>0</v>
      </c>
      <c r="AH397" s="80">
        <f t="shared" si="286"/>
        <v>0</v>
      </c>
      <c r="AI397" s="80">
        <f t="shared" si="287"/>
        <v>0</v>
      </c>
      <c r="AJ397" s="80">
        <f t="shared" si="288"/>
        <v>0</v>
      </c>
      <c r="AK397" s="80">
        <f t="shared" si="289"/>
        <v>0</v>
      </c>
      <c r="AL397" s="80">
        <f t="shared" si="290"/>
        <v>0</v>
      </c>
      <c r="AM397" s="80">
        <f t="shared" si="291"/>
        <v>0</v>
      </c>
      <c r="AN397" s="80">
        <f t="shared" si="292"/>
        <v>0</v>
      </c>
      <c r="AO397" s="80">
        <f t="shared" si="293"/>
        <v>0</v>
      </c>
      <c r="AP397" s="80">
        <f t="shared" si="294"/>
        <v>0</v>
      </c>
      <c r="AQ397" s="80">
        <f t="shared" si="295"/>
        <v>0</v>
      </c>
      <c r="AR397" s="76">
        <f t="shared" si="296"/>
        <v>0</v>
      </c>
      <c r="AS397" s="72">
        <f t="shared" si="297"/>
        <v>0</v>
      </c>
      <c r="AT397" s="78">
        <f t="shared" si="298"/>
        <v>0</v>
      </c>
      <c r="AU397" s="72">
        <f t="shared" si="299"/>
        <v>0</v>
      </c>
      <c r="AV397" s="72">
        <f t="shared" si="300"/>
        <v>0</v>
      </c>
      <c r="AW397" s="72">
        <f t="shared" si="301"/>
        <v>0</v>
      </c>
      <c r="AX397" s="72">
        <f t="shared" si="302"/>
        <v>0</v>
      </c>
      <c r="AY397" s="72">
        <f t="shared" si="303"/>
        <v>0</v>
      </c>
      <c r="AZ397" s="72">
        <f t="shared" si="304"/>
        <v>0</v>
      </c>
      <c r="BA397" s="72">
        <f t="shared" si="305"/>
        <v>0</v>
      </c>
      <c r="BB397" s="72">
        <f t="shared" si="306"/>
        <v>0</v>
      </c>
      <c r="BC397" s="79">
        <f t="shared" si="307"/>
        <v>0</v>
      </c>
      <c r="BD397" s="79">
        <f t="shared" si="308"/>
        <v>0</v>
      </c>
      <c r="BE397" s="72">
        <f t="shared" si="309"/>
        <v>0</v>
      </c>
      <c r="BF397" s="72">
        <f t="shared" si="310"/>
        <v>0</v>
      </c>
      <c r="BG397" s="72">
        <f t="shared" si="311"/>
        <v>0</v>
      </c>
      <c r="BH397" s="72">
        <f t="shared" si="312"/>
        <v>0</v>
      </c>
      <c r="BI397" s="72">
        <f t="shared" si="313"/>
        <v>0</v>
      </c>
      <c r="BJ397" s="72">
        <f t="shared" si="314"/>
        <v>0</v>
      </c>
      <c r="BK397" s="72">
        <f t="shared" si="315"/>
        <v>0</v>
      </c>
      <c r="BL397" s="72">
        <f t="shared" si="316"/>
        <v>0</v>
      </c>
      <c r="BM397" s="72">
        <f t="shared" si="317"/>
        <v>0</v>
      </c>
      <c r="BN397" s="72">
        <f t="shared" si="318"/>
        <v>0</v>
      </c>
      <c r="BO397" s="72">
        <f t="shared" si="323"/>
        <v>0</v>
      </c>
      <c r="BP397" s="72">
        <f t="shared" si="325"/>
        <v>0</v>
      </c>
      <c r="BQ397" s="72">
        <f t="shared" si="327"/>
        <v>0</v>
      </c>
      <c r="BR397" s="72">
        <f t="shared" si="329"/>
        <v>0</v>
      </c>
      <c r="BS397" s="72">
        <f t="shared" si="331"/>
        <v>0</v>
      </c>
      <c r="BT397" s="72">
        <f t="shared" si="333"/>
        <v>0</v>
      </c>
      <c r="BU397" s="76">
        <f t="shared" si="335"/>
        <v>0</v>
      </c>
      <c r="BV397" s="76">
        <f t="shared" si="337"/>
        <v>0</v>
      </c>
      <c r="BW397" s="76">
        <f t="shared" si="339"/>
        <v>0</v>
      </c>
      <c r="BX397" s="76">
        <f t="shared" ref="BX397:BX398" si="341">BX$321*$A324</f>
        <v>0</v>
      </c>
      <c r="BY397" s="76">
        <f>BY$321*$A323</f>
        <v>0</v>
      </c>
      <c r="CA397" s="72">
        <f t="shared" si="319"/>
        <v>0</v>
      </c>
    </row>
    <row r="398" spans="1:79">
      <c r="A398" s="148">
        <f t="shared" si="320"/>
        <v>0</v>
      </c>
      <c r="B398" s="72">
        <f t="shared" si="321"/>
        <v>76</v>
      </c>
      <c r="C398" s="144">
        <f t="shared" si="322"/>
        <v>0</v>
      </c>
      <c r="D398" s="76">
        <f t="shared" si="324"/>
        <v>0</v>
      </c>
      <c r="E398" s="80">
        <f t="shared" si="326"/>
        <v>0</v>
      </c>
      <c r="F398" s="80">
        <f t="shared" si="328"/>
        <v>0</v>
      </c>
      <c r="G398" s="80">
        <f t="shared" si="330"/>
        <v>0</v>
      </c>
      <c r="H398" s="80">
        <f t="shared" si="332"/>
        <v>0</v>
      </c>
      <c r="I398" s="76">
        <f t="shared" si="334"/>
        <v>0</v>
      </c>
      <c r="J398" s="80">
        <f t="shared" si="336"/>
        <v>0</v>
      </c>
      <c r="K398" s="80">
        <f t="shared" si="338"/>
        <v>0</v>
      </c>
      <c r="L398" s="80">
        <f t="shared" si="340"/>
        <v>0</v>
      </c>
      <c r="M398" s="80">
        <f t="shared" ref="M398" si="342">M$321*$A388</f>
        <v>0</v>
      </c>
      <c r="N398" s="80">
        <f t="shared" si="266"/>
        <v>0</v>
      </c>
      <c r="O398" s="80">
        <f t="shared" si="267"/>
        <v>0</v>
      </c>
      <c r="P398" s="80">
        <f t="shared" si="268"/>
        <v>0</v>
      </c>
      <c r="Q398" s="80">
        <f t="shared" si="269"/>
        <v>0</v>
      </c>
      <c r="R398" s="80">
        <f t="shared" si="270"/>
        <v>0</v>
      </c>
      <c r="S398" s="80">
        <f t="shared" si="271"/>
        <v>0</v>
      </c>
      <c r="T398" s="80">
        <f t="shared" si="272"/>
        <v>0</v>
      </c>
      <c r="U398" s="80">
        <f t="shared" si="273"/>
        <v>0</v>
      </c>
      <c r="V398" s="80">
        <f t="shared" si="274"/>
        <v>0</v>
      </c>
      <c r="W398" s="80">
        <f t="shared" si="275"/>
        <v>0</v>
      </c>
      <c r="X398" s="80">
        <f t="shared" si="276"/>
        <v>0</v>
      </c>
      <c r="Y398" s="80">
        <f t="shared" si="277"/>
        <v>0</v>
      </c>
      <c r="Z398" s="80">
        <f t="shared" si="278"/>
        <v>0</v>
      </c>
      <c r="AA398" s="80">
        <f t="shared" si="279"/>
        <v>0</v>
      </c>
      <c r="AB398" s="80">
        <f t="shared" si="280"/>
        <v>0</v>
      </c>
      <c r="AC398" s="80">
        <f t="shared" si="281"/>
        <v>0</v>
      </c>
      <c r="AD398" s="80">
        <f t="shared" si="282"/>
        <v>0</v>
      </c>
      <c r="AE398" s="80">
        <f t="shared" si="283"/>
        <v>0</v>
      </c>
      <c r="AF398" s="80">
        <f t="shared" si="284"/>
        <v>0</v>
      </c>
      <c r="AG398" s="80">
        <f t="shared" si="285"/>
        <v>0</v>
      </c>
      <c r="AH398" s="80">
        <f t="shared" si="286"/>
        <v>0</v>
      </c>
      <c r="AI398" s="80">
        <f t="shared" si="287"/>
        <v>0</v>
      </c>
      <c r="AJ398" s="80">
        <f t="shared" si="288"/>
        <v>0</v>
      </c>
      <c r="AK398" s="80">
        <f t="shared" si="289"/>
        <v>0</v>
      </c>
      <c r="AL398" s="80">
        <f t="shared" si="290"/>
        <v>0</v>
      </c>
      <c r="AM398" s="80">
        <f t="shared" si="291"/>
        <v>0</v>
      </c>
      <c r="AN398" s="80">
        <f t="shared" si="292"/>
        <v>0</v>
      </c>
      <c r="AO398" s="80">
        <f t="shared" si="293"/>
        <v>0</v>
      </c>
      <c r="AP398" s="80">
        <f t="shared" si="294"/>
        <v>0</v>
      </c>
      <c r="AQ398" s="80">
        <f t="shared" si="295"/>
        <v>0</v>
      </c>
      <c r="AR398" s="76">
        <f t="shared" si="296"/>
        <v>0</v>
      </c>
      <c r="AS398" s="72">
        <f t="shared" si="297"/>
        <v>0</v>
      </c>
      <c r="AT398" s="78">
        <f t="shared" si="298"/>
        <v>0</v>
      </c>
      <c r="AU398" s="72">
        <f t="shared" si="299"/>
        <v>0</v>
      </c>
      <c r="AV398" s="72">
        <f t="shared" si="300"/>
        <v>0</v>
      </c>
      <c r="AW398" s="72">
        <f t="shared" si="301"/>
        <v>0</v>
      </c>
      <c r="AX398" s="72">
        <f t="shared" si="302"/>
        <v>0</v>
      </c>
      <c r="AY398" s="72">
        <f t="shared" si="303"/>
        <v>0</v>
      </c>
      <c r="AZ398" s="72">
        <f t="shared" si="304"/>
        <v>0</v>
      </c>
      <c r="BA398" s="72">
        <f t="shared" si="305"/>
        <v>0</v>
      </c>
      <c r="BB398" s="72">
        <f t="shared" si="306"/>
        <v>0</v>
      </c>
      <c r="BC398" s="79">
        <f t="shared" si="307"/>
        <v>0</v>
      </c>
      <c r="BD398" s="79">
        <f t="shared" si="308"/>
        <v>0</v>
      </c>
      <c r="BE398" s="72">
        <f t="shared" si="309"/>
        <v>0</v>
      </c>
      <c r="BF398" s="72">
        <f t="shared" si="310"/>
        <v>0</v>
      </c>
      <c r="BG398" s="72">
        <f t="shared" si="311"/>
        <v>0</v>
      </c>
      <c r="BH398" s="72">
        <f t="shared" si="312"/>
        <v>0</v>
      </c>
      <c r="BI398" s="72">
        <f t="shared" si="313"/>
        <v>0</v>
      </c>
      <c r="BJ398" s="72">
        <f t="shared" si="314"/>
        <v>0</v>
      </c>
      <c r="BK398" s="72">
        <f t="shared" si="315"/>
        <v>0</v>
      </c>
      <c r="BL398" s="72">
        <f t="shared" si="316"/>
        <v>0</v>
      </c>
      <c r="BM398" s="72">
        <f t="shared" si="317"/>
        <v>0</v>
      </c>
      <c r="BN398" s="72">
        <f t="shared" si="318"/>
        <v>0</v>
      </c>
      <c r="BO398" s="72">
        <f t="shared" si="323"/>
        <v>0</v>
      </c>
      <c r="BP398" s="72">
        <f t="shared" si="325"/>
        <v>0</v>
      </c>
      <c r="BQ398" s="72">
        <f t="shared" si="327"/>
        <v>0</v>
      </c>
      <c r="BR398" s="72">
        <f t="shared" si="329"/>
        <v>0</v>
      </c>
      <c r="BS398" s="72">
        <f t="shared" si="331"/>
        <v>0</v>
      </c>
      <c r="BT398" s="72">
        <f t="shared" si="333"/>
        <v>0</v>
      </c>
      <c r="BU398" s="76">
        <f t="shared" si="335"/>
        <v>0</v>
      </c>
      <c r="BV398" s="76">
        <f t="shared" si="337"/>
        <v>0</v>
      </c>
      <c r="BW398" s="76">
        <f t="shared" si="339"/>
        <v>0</v>
      </c>
      <c r="BX398" s="76">
        <f t="shared" si="341"/>
        <v>0</v>
      </c>
      <c r="BY398" s="76">
        <f>BY$321*$A324</f>
        <v>0</v>
      </c>
      <c r="BZ398" s="76">
        <f>BZ$321*$A323</f>
        <v>0</v>
      </c>
      <c r="CA398" s="72">
        <f t="shared" si="319"/>
        <v>0</v>
      </c>
    </row>
    <row r="399" spans="1:79">
      <c r="A399" s="72"/>
      <c r="B399" s="72"/>
      <c r="C399" s="135" t="s">
        <v>368</v>
      </c>
      <c r="D399" s="135" t="s">
        <v>368</v>
      </c>
      <c r="E399" s="135" t="s">
        <v>368</v>
      </c>
      <c r="F399" s="135" t="s">
        <v>368</v>
      </c>
      <c r="G399" s="135" t="s">
        <v>368</v>
      </c>
      <c r="H399" s="135" t="s">
        <v>368</v>
      </c>
      <c r="I399" s="135" t="s">
        <v>368</v>
      </c>
      <c r="J399" s="135" t="s">
        <v>368</v>
      </c>
      <c r="K399" s="135" t="s">
        <v>368</v>
      </c>
      <c r="L399" s="135" t="s">
        <v>368</v>
      </c>
      <c r="M399" s="135" t="s">
        <v>368</v>
      </c>
      <c r="N399" s="135" t="s">
        <v>368</v>
      </c>
      <c r="O399" s="135" t="s">
        <v>368</v>
      </c>
      <c r="P399" s="135" t="s">
        <v>368</v>
      </c>
      <c r="Q399" s="135" t="s">
        <v>368</v>
      </c>
      <c r="R399" s="135" t="s">
        <v>368</v>
      </c>
      <c r="S399" s="135" t="s">
        <v>368</v>
      </c>
      <c r="T399" s="135" t="s">
        <v>368</v>
      </c>
      <c r="U399" s="135" t="s">
        <v>368</v>
      </c>
      <c r="V399" s="135" t="s">
        <v>368</v>
      </c>
      <c r="W399" s="135" t="s">
        <v>368</v>
      </c>
      <c r="X399" s="135" t="s">
        <v>368</v>
      </c>
      <c r="Y399" s="135" t="s">
        <v>368</v>
      </c>
      <c r="Z399" s="135" t="s">
        <v>368</v>
      </c>
      <c r="AA399" s="135" t="s">
        <v>368</v>
      </c>
      <c r="AB399" s="135" t="s">
        <v>368</v>
      </c>
      <c r="AC399" s="135" t="s">
        <v>368</v>
      </c>
      <c r="AD399" s="135" t="s">
        <v>368</v>
      </c>
      <c r="AE399" s="135" t="s">
        <v>368</v>
      </c>
      <c r="AF399" s="135" t="s">
        <v>368</v>
      </c>
      <c r="AG399" s="135" t="s">
        <v>368</v>
      </c>
      <c r="AH399" s="135" t="s">
        <v>368</v>
      </c>
      <c r="AI399" s="135" t="s">
        <v>368</v>
      </c>
      <c r="AJ399" s="135" t="s">
        <v>368</v>
      </c>
      <c r="AK399" s="135" t="s">
        <v>368</v>
      </c>
      <c r="AL399" s="135" t="s">
        <v>368</v>
      </c>
      <c r="AM399" s="135" t="s">
        <v>368</v>
      </c>
      <c r="AN399" s="135" t="s">
        <v>368</v>
      </c>
      <c r="AO399" s="135" t="s">
        <v>368</v>
      </c>
      <c r="AP399" s="135" t="s">
        <v>368</v>
      </c>
      <c r="AQ399" s="135" t="s">
        <v>368</v>
      </c>
      <c r="AR399" s="135" t="s">
        <v>368</v>
      </c>
      <c r="AS399" s="135" t="s">
        <v>368</v>
      </c>
      <c r="AT399" s="135" t="s">
        <v>368</v>
      </c>
      <c r="AU399" s="135" t="s">
        <v>368</v>
      </c>
      <c r="AV399" s="135" t="s">
        <v>368</v>
      </c>
      <c r="AW399" s="135" t="s">
        <v>368</v>
      </c>
      <c r="AX399" s="135" t="s">
        <v>368</v>
      </c>
      <c r="AY399" s="135" t="s">
        <v>368</v>
      </c>
      <c r="AZ399" s="135" t="s">
        <v>368</v>
      </c>
      <c r="BA399" s="135" t="s">
        <v>368</v>
      </c>
      <c r="BB399" s="135" t="s">
        <v>368</v>
      </c>
      <c r="BC399" s="135" t="s">
        <v>368</v>
      </c>
      <c r="BD399" s="135" t="s">
        <v>368</v>
      </c>
      <c r="BE399" s="135" t="s">
        <v>368</v>
      </c>
      <c r="BF399" s="135" t="s">
        <v>368</v>
      </c>
      <c r="BG399" s="135" t="s">
        <v>368</v>
      </c>
      <c r="BH399" s="135" t="s">
        <v>368</v>
      </c>
      <c r="BI399" s="135" t="s">
        <v>368</v>
      </c>
      <c r="BJ399" s="135" t="s">
        <v>368</v>
      </c>
      <c r="BK399" s="135" t="s">
        <v>368</v>
      </c>
      <c r="BL399" s="135" t="s">
        <v>368</v>
      </c>
      <c r="BM399" s="135" t="s">
        <v>368</v>
      </c>
      <c r="BN399" s="135" t="s">
        <v>368</v>
      </c>
      <c r="BO399" s="135" t="s">
        <v>368</v>
      </c>
      <c r="BP399" s="135" t="s">
        <v>368</v>
      </c>
      <c r="BQ399" s="135" t="s">
        <v>368</v>
      </c>
      <c r="BR399" s="135" t="s">
        <v>368</v>
      </c>
      <c r="BS399" s="135" t="s">
        <v>368</v>
      </c>
      <c r="BT399" s="135" t="s">
        <v>368</v>
      </c>
      <c r="BU399" s="135" t="s">
        <v>368</v>
      </c>
      <c r="BV399" s="135" t="s">
        <v>368</v>
      </c>
      <c r="BW399" s="135" t="s">
        <v>368</v>
      </c>
      <c r="BX399" s="135" t="s">
        <v>368</v>
      </c>
      <c r="BY399" s="135" t="s">
        <v>368</v>
      </c>
      <c r="BZ399" s="135" t="s">
        <v>368</v>
      </c>
      <c r="CA399" s="135" t="s">
        <v>368</v>
      </c>
    </row>
    <row r="400" spans="1:79">
      <c r="A400" s="146">
        <f>SUM(A323:A398)</f>
        <v>0.99999999999999989</v>
      </c>
      <c r="B400" s="72"/>
      <c r="C400" s="72">
        <f>SUM(C$323:C$398)</f>
        <v>22153992.330856059</v>
      </c>
      <c r="D400" s="72">
        <f t="shared" ref="D400:BO400" si="343">SUM(D$323:D$398)</f>
        <v>0</v>
      </c>
      <c r="E400" s="72">
        <f t="shared" si="343"/>
        <v>0</v>
      </c>
      <c r="F400" s="72">
        <f t="shared" si="343"/>
        <v>0</v>
      </c>
      <c r="G400" s="72">
        <f t="shared" si="343"/>
        <v>0</v>
      </c>
      <c r="H400" s="72">
        <f t="shared" si="343"/>
        <v>0</v>
      </c>
      <c r="I400" s="72">
        <f t="shared" si="343"/>
        <v>0</v>
      </c>
      <c r="J400" s="72">
        <f t="shared" si="343"/>
        <v>0</v>
      </c>
      <c r="K400" s="72">
        <f t="shared" si="343"/>
        <v>0</v>
      </c>
      <c r="L400" s="72">
        <f t="shared" si="343"/>
        <v>0</v>
      </c>
      <c r="M400" s="72">
        <f t="shared" si="343"/>
        <v>0</v>
      </c>
      <c r="N400" s="72">
        <f t="shared" si="343"/>
        <v>0</v>
      </c>
      <c r="O400" s="72">
        <f t="shared" si="343"/>
        <v>0</v>
      </c>
      <c r="P400" s="72">
        <f t="shared" si="343"/>
        <v>0</v>
      </c>
      <c r="Q400" s="72">
        <f t="shared" si="343"/>
        <v>0</v>
      </c>
      <c r="R400" s="72">
        <f t="shared" si="343"/>
        <v>0</v>
      </c>
      <c r="S400" s="72">
        <f t="shared" si="343"/>
        <v>0</v>
      </c>
      <c r="T400" s="72">
        <f t="shared" si="343"/>
        <v>0</v>
      </c>
      <c r="U400" s="72">
        <f t="shared" si="343"/>
        <v>0</v>
      </c>
      <c r="V400" s="72">
        <f t="shared" si="343"/>
        <v>0</v>
      </c>
      <c r="W400" s="72">
        <f t="shared" si="343"/>
        <v>0</v>
      </c>
      <c r="X400" s="72">
        <f t="shared" si="343"/>
        <v>0</v>
      </c>
      <c r="Y400" s="72">
        <f t="shared" si="343"/>
        <v>0</v>
      </c>
      <c r="Z400" s="72">
        <f t="shared" si="343"/>
        <v>0</v>
      </c>
      <c r="AA400" s="72">
        <f t="shared" si="343"/>
        <v>0</v>
      </c>
      <c r="AB400" s="72">
        <f t="shared" si="343"/>
        <v>0</v>
      </c>
      <c r="AC400" s="72">
        <f t="shared" si="343"/>
        <v>0</v>
      </c>
      <c r="AD400" s="72">
        <f t="shared" si="343"/>
        <v>0</v>
      </c>
      <c r="AE400" s="72">
        <f t="shared" si="343"/>
        <v>0</v>
      </c>
      <c r="AF400" s="72">
        <f t="shared" si="343"/>
        <v>0</v>
      </c>
      <c r="AG400" s="72">
        <f t="shared" si="343"/>
        <v>0</v>
      </c>
      <c r="AH400" s="72">
        <f t="shared" si="343"/>
        <v>0</v>
      </c>
      <c r="AI400" s="72">
        <f t="shared" si="343"/>
        <v>0</v>
      </c>
      <c r="AJ400" s="72">
        <f t="shared" si="343"/>
        <v>0</v>
      </c>
      <c r="AK400" s="72">
        <f t="shared" si="343"/>
        <v>0</v>
      </c>
      <c r="AL400" s="72">
        <f t="shared" si="343"/>
        <v>0</v>
      </c>
      <c r="AM400" s="72">
        <f t="shared" si="343"/>
        <v>0</v>
      </c>
      <c r="AN400" s="72">
        <f t="shared" si="343"/>
        <v>0</v>
      </c>
      <c r="AO400" s="72">
        <f t="shared" si="343"/>
        <v>0</v>
      </c>
      <c r="AP400" s="72">
        <f t="shared" si="343"/>
        <v>0</v>
      </c>
      <c r="AQ400" s="72">
        <f t="shared" si="343"/>
        <v>0</v>
      </c>
      <c r="AR400" s="72">
        <f t="shared" si="343"/>
        <v>0</v>
      </c>
      <c r="AS400" s="72">
        <f t="shared" si="343"/>
        <v>0</v>
      </c>
      <c r="AT400" s="72">
        <f t="shared" si="343"/>
        <v>0</v>
      </c>
      <c r="AU400" s="72">
        <f t="shared" si="343"/>
        <v>0</v>
      </c>
      <c r="AV400" s="72">
        <f t="shared" si="343"/>
        <v>0</v>
      </c>
      <c r="AW400" s="72">
        <f t="shared" si="343"/>
        <v>0</v>
      </c>
      <c r="AX400" s="72">
        <f t="shared" si="343"/>
        <v>0</v>
      </c>
      <c r="AY400" s="72">
        <f t="shared" si="343"/>
        <v>0</v>
      </c>
      <c r="AZ400" s="72">
        <f t="shared" si="343"/>
        <v>0</v>
      </c>
      <c r="BA400" s="72">
        <f t="shared" si="343"/>
        <v>0</v>
      </c>
      <c r="BB400" s="72">
        <f t="shared" si="343"/>
        <v>0</v>
      </c>
      <c r="BC400" s="72">
        <f t="shared" si="343"/>
        <v>0</v>
      </c>
      <c r="BD400" s="72">
        <f t="shared" si="343"/>
        <v>0</v>
      </c>
      <c r="BE400" s="72">
        <f t="shared" si="343"/>
        <v>0</v>
      </c>
      <c r="BF400" s="72">
        <f t="shared" si="343"/>
        <v>0</v>
      </c>
      <c r="BG400" s="72">
        <f t="shared" si="343"/>
        <v>0</v>
      </c>
      <c r="BH400" s="72">
        <f t="shared" si="343"/>
        <v>0</v>
      </c>
      <c r="BI400" s="72">
        <f t="shared" si="343"/>
        <v>0</v>
      </c>
      <c r="BJ400" s="72">
        <f t="shared" si="343"/>
        <v>0</v>
      </c>
      <c r="BK400" s="72">
        <f t="shared" si="343"/>
        <v>0</v>
      </c>
      <c r="BL400" s="72">
        <f t="shared" si="343"/>
        <v>0</v>
      </c>
      <c r="BM400" s="72">
        <f t="shared" si="343"/>
        <v>0</v>
      </c>
      <c r="BN400" s="72">
        <f t="shared" si="343"/>
        <v>0</v>
      </c>
      <c r="BO400" s="72">
        <f t="shared" si="343"/>
        <v>0</v>
      </c>
      <c r="BP400" s="72">
        <f t="shared" ref="BP400:CA400" si="344">SUM(BP$323:BP$398)</f>
        <v>0</v>
      </c>
      <c r="BQ400" s="72">
        <f t="shared" si="344"/>
        <v>0</v>
      </c>
      <c r="BR400" s="72">
        <f t="shared" si="344"/>
        <v>0</v>
      </c>
      <c r="BS400" s="72">
        <f t="shared" si="344"/>
        <v>0</v>
      </c>
      <c r="BT400" s="72">
        <f t="shared" si="344"/>
        <v>0</v>
      </c>
      <c r="BU400" s="72">
        <f t="shared" si="344"/>
        <v>0</v>
      </c>
      <c r="BV400" s="72">
        <f t="shared" si="344"/>
        <v>0</v>
      </c>
      <c r="BW400" s="72">
        <f t="shared" si="344"/>
        <v>0</v>
      </c>
      <c r="BX400" s="72">
        <f t="shared" si="344"/>
        <v>0</v>
      </c>
      <c r="BY400" s="72">
        <f t="shared" si="344"/>
        <v>0</v>
      </c>
      <c r="BZ400" s="72">
        <f t="shared" si="344"/>
        <v>0</v>
      </c>
      <c r="CA400" s="72">
        <f t="shared" si="344"/>
        <v>22153992.330856059</v>
      </c>
    </row>
    <row r="401" spans="4:72">
      <c r="D401" s="80"/>
      <c r="E401" s="80"/>
      <c r="F401" s="80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  <c r="AA401" s="72"/>
      <c r="AB401" s="72"/>
      <c r="AC401" s="72"/>
      <c r="AD401" s="72"/>
      <c r="AE401" s="72"/>
      <c r="AF401" s="72"/>
      <c r="AG401" s="72"/>
      <c r="AH401" s="72"/>
      <c r="AI401" s="72"/>
      <c r="AJ401" s="72"/>
      <c r="AK401" s="72"/>
      <c r="AL401" s="72"/>
      <c r="AM401" s="72"/>
      <c r="AN401" s="72"/>
      <c r="AO401" s="72"/>
      <c r="AP401" s="72"/>
      <c r="AQ401" s="72"/>
      <c r="AR401" s="72"/>
      <c r="AS401" s="72"/>
      <c r="AT401" s="78"/>
      <c r="AU401" s="72"/>
      <c r="AV401" s="72"/>
      <c r="AW401" s="72"/>
      <c r="AX401" s="72"/>
      <c r="AY401" s="72"/>
      <c r="AZ401" s="72"/>
      <c r="BA401" s="72"/>
      <c r="BB401" s="72"/>
      <c r="BC401" s="79"/>
      <c r="BD401" s="79"/>
      <c r="BE401" s="72"/>
      <c r="BF401" s="72"/>
      <c r="BG401" s="72"/>
      <c r="BH401" s="72"/>
      <c r="BI401" s="72"/>
      <c r="BJ401" s="72"/>
      <c r="BK401" s="72"/>
      <c r="BL401" s="72"/>
      <c r="BM401" s="72"/>
      <c r="BN401" s="72"/>
      <c r="BO401" s="72"/>
      <c r="BP401" s="72"/>
      <c r="BQ401" s="72"/>
      <c r="BR401" s="72"/>
      <c r="BS401" s="72"/>
      <c r="BT401" s="72"/>
    </row>
    <row r="402" spans="4:72">
      <c r="D402" s="80"/>
      <c r="E402" s="80"/>
      <c r="F402" s="80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  <c r="AA402" s="72"/>
      <c r="AB402" s="72"/>
      <c r="AC402" s="72"/>
      <c r="AD402" s="72"/>
      <c r="AE402" s="72"/>
      <c r="AF402" s="72"/>
      <c r="AG402" s="72"/>
      <c r="AH402" s="72"/>
      <c r="AI402" s="72"/>
      <c r="AJ402" s="72"/>
      <c r="AK402" s="72"/>
      <c r="AL402" s="72"/>
      <c r="AM402" s="72"/>
      <c r="AN402" s="72"/>
      <c r="AO402" s="72"/>
      <c r="AP402" s="72"/>
      <c r="AQ402" s="72"/>
      <c r="AR402" s="72"/>
      <c r="AS402" s="72"/>
      <c r="AT402" s="78"/>
      <c r="AU402" s="72"/>
      <c r="AV402" s="72"/>
      <c r="AW402" s="72"/>
      <c r="AX402" s="72"/>
      <c r="AY402" s="72"/>
      <c r="AZ402" s="72"/>
      <c r="BA402" s="72"/>
      <c r="BB402" s="72"/>
      <c r="BC402" s="79"/>
      <c r="BD402" s="79"/>
      <c r="BE402" s="72"/>
      <c r="BF402" s="72"/>
      <c r="BG402" s="72"/>
      <c r="BH402" s="72"/>
      <c r="BI402" s="72"/>
      <c r="BJ402" s="72"/>
      <c r="BK402" s="72"/>
      <c r="BL402" s="72"/>
      <c r="BM402" s="72"/>
      <c r="BN402" s="72"/>
      <c r="BO402" s="72"/>
      <c r="BP402" s="72"/>
      <c r="BQ402" s="72"/>
      <c r="BR402" s="72"/>
      <c r="BS402" s="72"/>
      <c r="BT402" s="72"/>
    </row>
    <row r="403" spans="4:72">
      <c r="D403" s="80"/>
      <c r="E403" s="80"/>
      <c r="F403" s="80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  <c r="AA403" s="72"/>
      <c r="AB403" s="72"/>
      <c r="AC403" s="72"/>
      <c r="AD403" s="72"/>
      <c r="AE403" s="72"/>
      <c r="AF403" s="72"/>
      <c r="AG403" s="72"/>
      <c r="AH403" s="72"/>
      <c r="AI403" s="72"/>
      <c r="AJ403" s="72"/>
      <c r="AK403" s="72"/>
      <c r="AL403" s="72"/>
      <c r="AM403" s="72"/>
      <c r="AN403" s="72"/>
      <c r="AO403" s="72"/>
      <c r="AP403" s="72"/>
      <c r="AQ403" s="72"/>
      <c r="AR403" s="72"/>
      <c r="AS403" s="72"/>
      <c r="AT403" s="78"/>
      <c r="AU403" s="72"/>
      <c r="AV403" s="72"/>
      <c r="AW403" s="72"/>
      <c r="AX403" s="72"/>
      <c r="AY403" s="72"/>
      <c r="AZ403" s="72"/>
      <c r="BA403" s="72"/>
      <c r="BB403" s="72"/>
      <c r="BC403" s="79"/>
      <c r="BD403" s="79"/>
      <c r="BE403" s="72"/>
      <c r="BF403" s="72"/>
      <c r="BG403" s="72"/>
      <c r="BH403" s="72"/>
      <c r="BI403" s="72"/>
      <c r="BJ403" s="72"/>
      <c r="BK403" s="72"/>
      <c r="BL403" s="72"/>
      <c r="BM403" s="72"/>
      <c r="BN403" s="72"/>
      <c r="BO403" s="72"/>
      <c r="BP403" s="72"/>
      <c r="BQ403" s="72"/>
      <c r="BR403" s="72"/>
      <c r="BS403" s="72"/>
      <c r="BT403" s="72"/>
    </row>
    <row r="404" spans="4:72">
      <c r="D404" s="80"/>
      <c r="E404" s="80"/>
      <c r="F404" s="80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  <c r="AA404" s="72"/>
      <c r="AB404" s="72"/>
      <c r="AC404" s="72"/>
      <c r="AD404" s="72"/>
      <c r="AE404" s="72"/>
      <c r="AF404" s="72"/>
      <c r="AG404" s="72"/>
      <c r="AH404" s="72"/>
      <c r="AI404" s="72"/>
      <c r="AJ404" s="72"/>
      <c r="AK404" s="72"/>
      <c r="AL404" s="72"/>
      <c r="AM404" s="72"/>
      <c r="AN404" s="72"/>
      <c r="AO404" s="72"/>
      <c r="AP404" s="72"/>
      <c r="AQ404" s="72"/>
      <c r="AR404" s="72"/>
      <c r="AS404" s="72"/>
      <c r="AT404" s="78"/>
      <c r="AU404" s="72"/>
      <c r="AV404" s="72"/>
      <c r="AW404" s="72"/>
      <c r="AX404" s="72"/>
      <c r="AY404" s="72"/>
      <c r="AZ404" s="72"/>
      <c r="BA404" s="72"/>
      <c r="BB404" s="72"/>
      <c r="BC404" s="79"/>
      <c r="BD404" s="79"/>
      <c r="BE404" s="72"/>
      <c r="BF404" s="72"/>
      <c r="BG404" s="72"/>
      <c r="BH404" s="72"/>
      <c r="BI404" s="72"/>
      <c r="BJ404" s="72"/>
      <c r="BK404" s="72"/>
      <c r="BL404" s="72"/>
      <c r="BM404" s="72"/>
      <c r="BN404" s="72"/>
      <c r="BO404" s="72"/>
      <c r="BP404" s="72"/>
      <c r="BQ404" s="72"/>
      <c r="BR404" s="72"/>
      <c r="BS404" s="72"/>
      <c r="BT404" s="72"/>
    </row>
    <row r="405" spans="4:72"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  <c r="AA405" s="72"/>
      <c r="AB405" s="72"/>
      <c r="AC405" s="72"/>
      <c r="AD405" s="72"/>
      <c r="AE405" s="72"/>
      <c r="AF405" s="72"/>
      <c r="AG405" s="72"/>
      <c r="AH405" s="72"/>
      <c r="AI405" s="72"/>
      <c r="AJ405" s="72"/>
      <c r="AK405" s="72"/>
      <c r="AL405" s="72"/>
      <c r="AM405" s="72"/>
      <c r="AN405" s="72"/>
      <c r="AO405" s="72"/>
      <c r="AP405" s="72"/>
      <c r="AQ405" s="72"/>
      <c r="AR405" s="72"/>
      <c r="AS405" s="72"/>
      <c r="AT405" s="78"/>
      <c r="AU405" s="72"/>
      <c r="AV405" s="72"/>
      <c r="AW405" s="72"/>
      <c r="AX405" s="72"/>
      <c r="AY405" s="72"/>
      <c r="AZ405" s="72"/>
      <c r="BA405" s="72"/>
      <c r="BB405" s="72"/>
      <c r="BC405" s="79"/>
      <c r="BD405" s="79"/>
      <c r="BE405" s="72"/>
      <c r="BF405" s="72"/>
      <c r="BG405" s="72"/>
      <c r="BH405" s="72"/>
      <c r="BI405" s="72"/>
      <c r="BJ405" s="72"/>
      <c r="BK405" s="72"/>
      <c r="BL405" s="72"/>
      <c r="BM405" s="72"/>
      <c r="BN405" s="72"/>
      <c r="BO405" s="72"/>
      <c r="BP405" s="72"/>
      <c r="BQ405" s="143"/>
      <c r="BR405" s="143"/>
      <c r="BS405" s="143"/>
      <c r="BT405" s="143"/>
    </row>
    <row r="406" spans="4:72"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  <c r="AA406" s="72"/>
      <c r="AB406" s="72"/>
      <c r="AC406" s="72"/>
      <c r="AD406" s="72"/>
      <c r="AE406" s="72"/>
      <c r="AF406" s="72"/>
      <c r="AG406" s="72"/>
      <c r="AH406" s="72"/>
      <c r="AI406" s="72"/>
      <c r="AJ406" s="72"/>
      <c r="AK406" s="72"/>
      <c r="AL406" s="72"/>
      <c r="AM406" s="72"/>
      <c r="AN406" s="72"/>
      <c r="AO406" s="72"/>
      <c r="AP406" s="72"/>
      <c r="AQ406" s="72"/>
      <c r="AR406" s="72"/>
      <c r="AS406" s="72"/>
      <c r="AT406" s="78"/>
      <c r="AU406" s="72"/>
      <c r="AV406" s="72"/>
      <c r="AW406" s="72"/>
      <c r="AX406" s="72"/>
      <c r="AY406" s="72"/>
      <c r="AZ406" s="72"/>
      <c r="BA406" s="72"/>
      <c r="BB406" s="72"/>
      <c r="BC406" s="79"/>
      <c r="BD406" s="79"/>
      <c r="BE406" s="72"/>
      <c r="BF406" s="72"/>
      <c r="BG406" s="72"/>
      <c r="BH406" s="72"/>
      <c r="BI406" s="72"/>
      <c r="BJ406" s="72"/>
      <c r="BK406" s="72"/>
      <c r="BL406" s="72"/>
      <c r="BM406" s="72"/>
      <c r="BN406" s="72"/>
      <c r="BO406" s="72"/>
      <c r="BP406" s="72"/>
      <c r="BQ406" s="143"/>
      <c r="BR406" s="143"/>
      <c r="BS406" s="143"/>
      <c r="BT406" s="143"/>
    </row>
    <row r="407" spans="4:72"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  <c r="AA407" s="72"/>
      <c r="AB407" s="72"/>
      <c r="AC407" s="72"/>
      <c r="AD407" s="72"/>
      <c r="AE407" s="72"/>
      <c r="AF407" s="72"/>
      <c r="AG407" s="72"/>
      <c r="AH407" s="72"/>
      <c r="AI407" s="72"/>
      <c r="AJ407" s="72"/>
      <c r="AK407" s="72"/>
      <c r="AL407" s="72"/>
      <c r="AM407" s="72"/>
      <c r="AN407" s="72"/>
      <c r="AO407" s="72"/>
      <c r="AP407" s="72"/>
      <c r="AQ407" s="72"/>
      <c r="AR407" s="72"/>
      <c r="AS407" s="72"/>
      <c r="AT407" s="78"/>
      <c r="AU407" s="72"/>
      <c r="AV407" s="72"/>
      <c r="AW407" s="72"/>
      <c r="AX407" s="72"/>
      <c r="AY407" s="72"/>
      <c r="AZ407" s="72"/>
      <c r="BA407" s="72"/>
      <c r="BB407" s="72"/>
      <c r="BC407" s="79"/>
      <c r="BD407" s="79"/>
      <c r="BE407" s="72"/>
      <c r="BF407" s="72"/>
      <c r="BG407" s="72"/>
      <c r="BH407" s="72"/>
      <c r="BI407" s="72"/>
      <c r="BJ407" s="72"/>
      <c r="BK407" s="72"/>
      <c r="BL407" s="72"/>
      <c r="BM407" s="72"/>
      <c r="BN407" s="72"/>
      <c r="BO407" s="72"/>
      <c r="BP407" s="72"/>
      <c r="BQ407" s="143"/>
      <c r="BR407" s="143"/>
      <c r="BS407" s="143"/>
      <c r="BT407" s="143"/>
    </row>
    <row r="408" spans="4:72"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  <c r="AA408" s="72"/>
      <c r="AB408" s="72"/>
      <c r="AC408" s="72"/>
      <c r="AD408" s="72"/>
      <c r="AE408" s="72"/>
      <c r="AF408" s="72"/>
      <c r="AG408" s="72"/>
      <c r="AH408" s="72"/>
      <c r="AI408" s="72"/>
      <c r="AJ408" s="72"/>
      <c r="AK408" s="72"/>
      <c r="AL408" s="72"/>
      <c r="AM408" s="72"/>
      <c r="AN408" s="72"/>
      <c r="AO408" s="72"/>
      <c r="AP408" s="72"/>
      <c r="AQ408" s="72"/>
      <c r="AR408" s="72"/>
      <c r="AS408" s="72"/>
      <c r="AT408" s="78"/>
      <c r="AU408" s="72"/>
      <c r="AV408" s="72"/>
      <c r="AW408" s="72"/>
      <c r="AX408" s="72"/>
      <c r="AY408" s="72"/>
      <c r="AZ408" s="72"/>
      <c r="BA408" s="72"/>
      <c r="BB408" s="72"/>
      <c r="BC408" s="79"/>
      <c r="BD408" s="79"/>
      <c r="BE408" s="72"/>
      <c r="BF408" s="72"/>
      <c r="BG408" s="72"/>
      <c r="BH408" s="72"/>
      <c r="BI408" s="72"/>
      <c r="BJ408" s="72"/>
      <c r="BK408" s="72"/>
      <c r="BL408" s="72"/>
      <c r="BM408" s="72"/>
      <c r="BN408" s="72"/>
      <c r="BO408" s="72"/>
      <c r="BP408" s="72"/>
      <c r="BQ408" s="143"/>
      <c r="BR408" s="143"/>
      <c r="BS408" s="143"/>
      <c r="BT408" s="143"/>
    </row>
    <row r="409" spans="4:72"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  <c r="AA409" s="72"/>
      <c r="AB409" s="72"/>
      <c r="AC409" s="72"/>
      <c r="AD409" s="72"/>
      <c r="AE409" s="72"/>
      <c r="AF409" s="72"/>
      <c r="AG409" s="72"/>
      <c r="AH409" s="72"/>
      <c r="AI409" s="72"/>
      <c r="AJ409" s="72"/>
      <c r="AK409" s="72"/>
      <c r="AL409" s="72"/>
      <c r="AM409" s="72"/>
      <c r="AN409" s="72"/>
      <c r="AO409" s="72"/>
      <c r="AP409" s="72"/>
      <c r="AQ409" s="72"/>
      <c r="AR409" s="72"/>
      <c r="AS409" s="72"/>
      <c r="AT409" s="78"/>
      <c r="AU409" s="72"/>
      <c r="AV409" s="72"/>
      <c r="AW409" s="72"/>
      <c r="AX409" s="72"/>
      <c r="AY409" s="72"/>
      <c r="AZ409" s="72"/>
      <c r="BA409" s="72"/>
      <c r="BB409" s="72"/>
      <c r="BC409" s="79"/>
      <c r="BD409" s="79"/>
      <c r="BE409" s="72"/>
      <c r="BF409" s="72"/>
      <c r="BG409" s="72"/>
      <c r="BH409" s="72"/>
      <c r="BI409" s="72"/>
      <c r="BJ409" s="72"/>
      <c r="BK409" s="72"/>
      <c r="BL409" s="72"/>
      <c r="BM409" s="72"/>
      <c r="BN409" s="72"/>
      <c r="BO409" s="72"/>
      <c r="BP409" s="72"/>
      <c r="BQ409" s="143"/>
      <c r="BR409" s="143"/>
      <c r="BS409" s="143"/>
      <c r="BT409" s="143"/>
    </row>
    <row r="410" spans="4:72"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  <c r="AK410" s="80"/>
      <c r="AM410" s="72"/>
      <c r="AN410" s="72"/>
      <c r="AO410" s="72"/>
      <c r="AP410" s="72"/>
      <c r="AQ410" s="72"/>
      <c r="AR410" s="72"/>
      <c r="AS410" s="72"/>
      <c r="AT410" s="78"/>
      <c r="AU410" s="72"/>
      <c r="AV410" s="72"/>
      <c r="AW410" s="72"/>
      <c r="AX410" s="72"/>
      <c r="AY410" s="72"/>
      <c r="AZ410" s="72"/>
      <c r="BA410" s="72"/>
      <c r="BB410" s="72"/>
      <c r="BC410" s="79"/>
      <c r="BD410" s="79"/>
      <c r="BE410" s="72"/>
      <c r="BF410" s="72"/>
      <c r="BG410" s="72"/>
      <c r="BH410" s="72"/>
      <c r="BI410" s="72"/>
      <c r="BJ410" s="72"/>
      <c r="BK410" s="72"/>
      <c r="BL410" s="72"/>
      <c r="BM410" s="72"/>
      <c r="BN410" s="72"/>
      <c r="BO410" s="72"/>
      <c r="BP410" s="72"/>
      <c r="BQ410" s="143"/>
      <c r="BR410" s="143"/>
      <c r="BS410" s="143"/>
      <c r="BT410" s="143"/>
    </row>
    <row r="411" spans="4:72"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  <c r="AK411" s="80"/>
      <c r="AM411" s="72"/>
      <c r="AN411" s="72"/>
      <c r="AO411" s="72"/>
      <c r="AP411" s="72"/>
      <c r="AQ411" s="72"/>
      <c r="AR411" s="72"/>
      <c r="AS411" s="72"/>
      <c r="AT411" s="78"/>
      <c r="AU411" s="72"/>
      <c r="AV411" s="72"/>
      <c r="AW411" s="72"/>
      <c r="AX411" s="72"/>
      <c r="AY411" s="72"/>
      <c r="AZ411" s="72"/>
      <c r="BA411" s="72"/>
      <c r="BB411" s="72"/>
      <c r="BC411" s="79"/>
      <c r="BD411" s="79"/>
      <c r="BE411" s="72"/>
      <c r="BF411" s="72"/>
      <c r="BG411" s="72"/>
      <c r="BH411" s="72"/>
      <c r="BI411" s="72"/>
      <c r="BJ411" s="72"/>
      <c r="BK411" s="72"/>
      <c r="BL411" s="72"/>
      <c r="BM411" s="72"/>
      <c r="BN411" s="72"/>
      <c r="BO411" s="72"/>
      <c r="BP411" s="72"/>
      <c r="BQ411" s="143"/>
      <c r="BR411" s="143"/>
      <c r="BS411" s="143"/>
      <c r="BT411" s="143"/>
    </row>
    <row r="412" spans="4:72"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M412" s="72"/>
      <c r="AN412" s="72"/>
      <c r="AO412" s="72"/>
      <c r="AP412" s="72"/>
      <c r="AQ412" s="72"/>
      <c r="AR412" s="72"/>
      <c r="AS412" s="72"/>
      <c r="AT412" s="78"/>
      <c r="AU412" s="72"/>
      <c r="AV412" s="72"/>
      <c r="AW412" s="72"/>
      <c r="AX412" s="72"/>
      <c r="AY412" s="72"/>
      <c r="AZ412" s="72"/>
      <c r="BA412" s="72"/>
      <c r="BB412" s="72"/>
      <c r="BC412" s="79"/>
      <c r="BD412" s="79"/>
      <c r="BE412" s="72"/>
      <c r="BF412" s="72"/>
      <c r="BG412" s="72"/>
      <c r="BH412" s="72"/>
      <c r="BI412" s="72"/>
      <c r="BJ412" s="72"/>
      <c r="BK412" s="72"/>
      <c r="BL412" s="72"/>
      <c r="BM412" s="72"/>
      <c r="BN412" s="72"/>
      <c r="BO412" s="72"/>
      <c r="BP412" s="72"/>
      <c r="BQ412" s="143"/>
      <c r="BR412" s="143"/>
      <c r="BS412" s="143"/>
      <c r="BT412" s="143"/>
    </row>
    <row r="413" spans="4:72"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M413" s="72"/>
      <c r="AN413" s="72"/>
      <c r="AO413" s="72"/>
      <c r="AP413" s="72"/>
      <c r="AQ413" s="72"/>
      <c r="AR413" s="72"/>
      <c r="AS413" s="72"/>
      <c r="AT413" s="78"/>
      <c r="AU413" s="72"/>
      <c r="AV413" s="72"/>
      <c r="AW413" s="72"/>
      <c r="AX413" s="72"/>
      <c r="AY413" s="72"/>
      <c r="AZ413" s="72"/>
      <c r="BA413" s="72"/>
      <c r="BB413" s="72"/>
      <c r="BC413" s="79"/>
      <c r="BD413" s="79"/>
      <c r="BE413" s="72"/>
      <c r="BF413" s="72"/>
      <c r="BG413" s="72"/>
      <c r="BH413" s="72"/>
      <c r="BI413" s="72"/>
      <c r="BJ413" s="72"/>
      <c r="BK413" s="72"/>
      <c r="BL413" s="72"/>
      <c r="BM413" s="72"/>
      <c r="BN413" s="72"/>
      <c r="BO413" s="72"/>
      <c r="BP413" s="72"/>
      <c r="BQ413" s="143"/>
      <c r="BR413" s="143"/>
      <c r="BS413" s="143"/>
      <c r="BT413" s="143"/>
    </row>
    <row r="414" spans="4:72"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  <c r="AK414" s="80"/>
      <c r="AM414" s="72"/>
      <c r="AN414" s="72"/>
      <c r="AO414" s="72"/>
      <c r="AP414" s="72"/>
      <c r="AQ414" s="72"/>
      <c r="AR414" s="72"/>
      <c r="AS414" s="72"/>
      <c r="AT414" s="78"/>
      <c r="AU414" s="72"/>
      <c r="AV414" s="72"/>
      <c r="AW414" s="72"/>
      <c r="AX414" s="72"/>
      <c r="AY414" s="72"/>
      <c r="AZ414" s="72"/>
      <c r="BA414" s="72"/>
      <c r="BB414" s="72"/>
      <c r="BC414" s="79"/>
      <c r="BD414" s="79"/>
      <c r="BE414" s="72"/>
      <c r="BF414" s="72"/>
      <c r="BG414" s="72"/>
      <c r="BH414" s="72"/>
      <c r="BI414" s="72"/>
      <c r="BJ414" s="72"/>
      <c r="BK414" s="72"/>
      <c r="BL414" s="72"/>
      <c r="BM414" s="72"/>
      <c r="BN414" s="72"/>
      <c r="BO414" s="72"/>
      <c r="BP414" s="72"/>
      <c r="BQ414" s="143"/>
      <c r="BR414" s="143"/>
      <c r="BS414" s="143"/>
      <c r="BT414" s="143"/>
    </row>
    <row r="415" spans="4:72"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M415" s="72"/>
      <c r="AN415" s="72"/>
      <c r="AO415" s="72"/>
      <c r="AP415" s="72"/>
      <c r="AQ415" s="72"/>
      <c r="AR415" s="72"/>
      <c r="AS415" s="72"/>
      <c r="AT415" s="78"/>
      <c r="AU415" s="72"/>
      <c r="AV415" s="72"/>
      <c r="AW415" s="72"/>
      <c r="AX415" s="72"/>
      <c r="AY415" s="72"/>
      <c r="AZ415" s="72"/>
      <c r="BA415" s="72"/>
      <c r="BB415" s="72"/>
      <c r="BC415" s="79"/>
      <c r="BD415" s="79"/>
    </row>
    <row r="416" spans="4:72"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  <c r="AK416" s="80"/>
      <c r="AM416" s="72"/>
      <c r="AN416" s="72"/>
      <c r="AO416" s="72"/>
      <c r="AP416" s="72"/>
      <c r="AQ416" s="72"/>
      <c r="AR416" s="72"/>
      <c r="AS416" s="72"/>
      <c r="AT416" s="78"/>
      <c r="AU416" s="72"/>
      <c r="AV416" s="72"/>
      <c r="AW416" s="72"/>
      <c r="AX416" s="72"/>
      <c r="AY416" s="72"/>
      <c r="AZ416" s="72"/>
      <c r="BA416" s="72"/>
      <c r="BB416" s="72"/>
      <c r="BC416" s="79"/>
      <c r="BD416" s="79"/>
    </row>
    <row r="419" spans="2:7">
      <c r="B419" s="72"/>
      <c r="C419" s="72"/>
      <c r="D419" s="72"/>
      <c r="E419" s="72"/>
      <c r="F419" s="72"/>
      <c r="G419" s="72"/>
    </row>
    <row r="420" spans="2:7">
      <c r="B420" s="72"/>
      <c r="C420" s="72"/>
      <c r="D420" s="72"/>
      <c r="E420" s="72"/>
      <c r="F420" s="72"/>
      <c r="G420" s="72"/>
    </row>
    <row r="421" spans="2:7">
      <c r="B421" s="72"/>
      <c r="C421" s="72"/>
      <c r="D421" s="72"/>
      <c r="E421" s="72"/>
      <c r="F421" s="72"/>
      <c r="G421" s="72"/>
    </row>
  </sheetData>
  <pageMargins left="0.05" right="0.05" top="1" bottom="1" header="0.5" footer="0.5"/>
  <pageSetup scale="69" orientation="landscape" r:id="rId1"/>
  <headerFooter alignWithMargins="0">
    <oddHeader>&amp;LDan Burgess&amp;CKnowledge Response Center Solution - Facilities&amp;RSoftware for Building service &amp; maintenance</oddHeader>
    <oddFooter>&amp;C&amp;F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5D30-CFC0-4F7D-AFA8-AAE0AE829AE3}">
  <dimension ref="A1:AO104"/>
  <sheetViews>
    <sheetView zoomScale="80" zoomScaleNormal="80" workbookViewId="0">
      <selection activeCell="C28" sqref="C28"/>
    </sheetView>
  </sheetViews>
  <sheetFormatPr defaultColWidth="16.44140625" defaultRowHeight="14.4"/>
  <sheetData>
    <row r="1" spans="1:41" ht="18">
      <c r="A1" s="71" t="s">
        <v>228</v>
      </c>
      <c r="B1" s="72"/>
      <c r="C1" s="72"/>
      <c r="D1" s="73">
        <v>2.6499999999999999E-2</v>
      </c>
      <c r="E1" s="72"/>
      <c r="F1" s="72"/>
      <c r="G1" s="74"/>
      <c r="H1" s="72"/>
      <c r="I1" s="71" t="s">
        <v>229</v>
      </c>
      <c r="J1" s="72"/>
      <c r="K1" s="72"/>
      <c r="L1" s="202">
        <v>0.51500000000000001</v>
      </c>
      <c r="M1" s="202">
        <v>5.1499999999999997E-2</v>
      </c>
      <c r="N1" s="203">
        <f>ROUND(L1*M1,4)</f>
        <v>2.6499999999999999E-2</v>
      </c>
      <c r="O1" s="203">
        <f>N1*(1-D2)</f>
        <v>2.0934999999999999E-2</v>
      </c>
      <c r="P1" s="72"/>
      <c r="Q1" s="72" t="s">
        <v>230</v>
      </c>
      <c r="R1" s="72"/>
      <c r="S1" s="76"/>
      <c r="T1" s="77">
        <v>1</v>
      </c>
      <c r="U1" s="78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</row>
    <row r="2" spans="1:41" ht="18">
      <c r="A2" s="71" t="s">
        <v>231</v>
      </c>
      <c r="B2" s="72"/>
      <c r="C2" s="72"/>
      <c r="D2" s="79">
        <v>0.21</v>
      </c>
      <c r="E2" s="72"/>
      <c r="F2" s="72"/>
      <c r="G2" s="74"/>
      <c r="H2" s="72"/>
      <c r="I2" s="71" t="s">
        <v>232</v>
      </c>
      <c r="J2" s="72"/>
      <c r="K2" s="72"/>
      <c r="L2" s="202"/>
      <c r="M2" s="202"/>
      <c r="N2" s="203">
        <f>ROUND(L2*M2,4)</f>
        <v>0</v>
      </c>
      <c r="O2" s="203">
        <f>N2</f>
        <v>0</v>
      </c>
      <c r="P2" s="72"/>
      <c r="Q2" s="72" t="s">
        <v>233</v>
      </c>
      <c r="R2" s="72"/>
      <c r="S2" s="76"/>
      <c r="T2" s="176">
        <v>5.2659999999999998E-3</v>
      </c>
      <c r="U2" s="78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</row>
    <row r="3" spans="1:41" ht="18">
      <c r="A3" s="71" t="s">
        <v>234</v>
      </c>
      <c r="B3" s="72"/>
      <c r="C3" s="72"/>
      <c r="D3" s="79">
        <f>+O4</f>
        <v>6.6534999999999997E-2</v>
      </c>
      <c r="E3" s="72"/>
      <c r="F3" s="72"/>
      <c r="G3" s="74"/>
      <c r="H3" s="72"/>
      <c r="I3" s="71" t="s">
        <v>235</v>
      </c>
      <c r="J3" s="72"/>
      <c r="K3" s="72"/>
      <c r="L3" s="202">
        <v>0.48499999999999999</v>
      </c>
      <c r="M3" s="202">
        <v>9.4E-2</v>
      </c>
      <c r="N3" s="203">
        <f>ROUND(L3*M3,4)</f>
        <v>4.5600000000000002E-2</v>
      </c>
      <c r="O3" s="203">
        <f>N3</f>
        <v>4.5600000000000002E-2</v>
      </c>
      <c r="P3" s="72"/>
      <c r="Q3" s="72" t="s">
        <v>236</v>
      </c>
      <c r="R3" s="72"/>
      <c r="S3" s="76"/>
      <c r="T3" s="176">
        <v>2.09625E-3</v>
      </c>
      <c r="U3" s="78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15.6">
      <c r="A4" s="71" t="s">
        <v>237</v>
      </c>
      <c r="B4" s="72"/>
      <c r="C4" s="72"/>
      <c r="D4" s="82">
        <v>3</v>
      </c>
      <c r="E4" s="71" t="s">
        <v>238</v>
      </c>
      <c r="F4" s="72"/>
      <c r="G4" s="72"/>
      <c r="H4" s="72"/>
      <c r="I4" s="72"/>
      <c r="J4" s="72"/>
      <c r="K4" s="72"/>
      <c r="L4" s="204"/>
      <c r="M4" s="204"/>
      <c r="N4" s="203">
        <f>SUM(N1:N3)</f>
        <v>7.2099999999999997E-2</v>
      </c>
      <c r="O4" s="203">
        <f>SUM(O1:O3)</f>
        <v>6.6534999999999997E-2</v>
      </c>
      <c r="P4" s="72"/>
      <c r="Q4" s="72" t="s">
        <v>239</v>
      </c>
      <c r="R4" s="72"/>
      <c r="S4" s="76"/>
      <c r="T4" s="176">
        <v>2.5021750000000002E-2</v>
      </c>
      <c r="U4" s="78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</row>
    <row r="5" spans="1:41" ht="15.6">
      <c r="A5" s="72"/>
      <c r="B5" s="72"/>
      <c r="C5" s="72"/>
      <c r="D5" s="72"/>
      <c r="E5" s="71" t="s">
        <v>240</v>
      </c>
      <c r="F5" s="72"/>
      <c r="G5" s="72"/>
      <c r="H5" s="72"/>
      <c r="I5" s="71"/>
      <c r="J5" s="72"/>
      <c r="K5" s="72"/>
      <c r="L5" s="76"/>
      <c r="M5" s="72"/>
      <c r="N5" s="72"/>
      <c r="O5" s="72"/>
      <c r="P5" s="72"/>
      <c r="Q5" s="72" t="s">
        <v>241</v>
      </c>
      <c r="R5" s="72"/>
      <c r="S5" s="76"/>
      <c r="T5" s="81">
        <v>0</v>
      </c>
      <c r="U5" s="78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</row>
    <row r="6" spans="1:41" ht="16.2" thickBot="1">
      <c r="A6" s="72"/>
      <c r="B6" s="72"/>
      <c r="C6" s="72"/>
      <c r="D6" s="72"/>
      <c r="E6" s="71" t="s">
        <v>242</v>
      </c>
      <c r="F6" s="72"/>
      <c r="G6" s="72"/>
      <c r="H6" s="72"/>
      <c r="I6" s="71"/>
      <c r="J6" s="72"/>
      <c r="K6" s="72"/>
      <c r="L6" s="76"/>
      <c r="M6" s="72"/>
      <c r="N6" s="72"/>
      <c r="O6" s="72"/>
      <c r="P6" s="72"/>
      <c r="Q6" s="76" t="s">
        <v>243</v>
      </c>
      <c r="R6" s="76"/>
      <c r="S6" s="76"/>
      <c r="T6" s="81">
        <v>3.1975397999999997E-4</v>
      </c>
      <c r="U6" s="78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</row>
    <row r="7" spans="1:41" ht="16.2" thickTop="1">
      <c r="A7" s="72"/>
      <c r="B7" s="72"/>
      <c r="C7" s="72"/>
      <c r="D7" s="72"/>
      <c r="E7" s="71" t="s">
        <v>244</v>
      </c>
      <c r="F7" s="72"/>
      <c r="G7" s="72"/>
      <c r="H7" s="72"/>
      <c r="I7" s="72"/>
      <c r="J7" s="72"/>
      <c r="K7" s="72"/>
      <c r="L7" s="72"/>
      <c r="M7" s="72"/>
      <c r="N7" s="84" t="s">
        <v>245</v>
      </c>
      <c r="O7" s="85"/>
      <c r="P7" s="86"/>
      <c r="Q7" s="76"/>
      <c r="R7" s="76"/>
      <c r="S7" s="76"/>
      <c r="T7" s="87" t="s">
        <v>246</v>
      </c>
      <c r="U7" s="78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</row>
    <row r="8" spans="1:41" ht="16.2" thickBot="1">
      <c r="A8" s="72"/>
      <c r="B8" s="72"/>
      <c r="C8" s="72"/>
      <c r="D8" s="72"/>
      <c r="E8" s="71" t="s">
        <v>247</v>
      </c>
      <c r="F8" s="72"/>
      <c r="G8" s="72"/>
      <c r="H8" s="72"/>
      <c r="I8" s="71" t="s">
        <v>248</v>
      </c>
      <c r="J8" s="72"/>
      <c r="K8" s="72"/>
      <c r="L8" s="72">
        <f>T24</f>
        <v>42192468.382605977</v>
      </c>
      <c r="M8" s="72"/>
      <c r="N8" s="88">
        <f>L8</f>
        <v>42192468.382605977</v>
      </c>
      <c r="O8" s="72" t="s">
        <v>249</v>
      </c>
      <c r="P8" s="90"/>
      <c r="Q8" s="72" t="s">
        <v>250</v>
      </c>
      <c r="R8" s="72"/>
      <c r="S8" s="76"/>
      <c r="T8" s="77">
        <f>SUM(T2:T6)</f>
        <v>3.270375398E-2</v>
      </c>
      <c r="U8" s="78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</row>
    <row r="9" spans="1:41" ht="18.600000000000001" thickBot="1">
      <c r="A9" s="71" t="s">
        <v>251</v>
      </c>
      <c r="B9" s="72"/>
      <c r="C9" s="72"/>
      <c r="D9" s="91">
        <v>10</v>
      </c>
      <c r="E9" s="72"/>
      <c r="F9" s="72"/>
      <c r="G9" s="72"/>
      <c r="H9" s="72"/>
      <c r="I9" s="71" t="s">
        <v>252</v>
      </c>
      <c r="J9" s="72"/>
      <c r="K9" s="72"/>
      <c r="L9" s="79">
        <f>D3</f>
        <v>6.6534999999999997E-2</v>
      </c>
      <c r="M9" s="72"/>
      <c r="N9" s="88">
        <f>V20</f>
        <v>0</v>
      </c>
      <c r="O9" s="72" t="s">
        <v>253</v>
      </c>
      <c r="P9" s="90"/>
      <c r="Q9" s="76"/>
      <c r="R9" s="76"/>
      <c r="S9" s="76"/>
      <c r="T9" s="87" t="s">
        <v>246</v>
      </c>
      <c r="U9" s="78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</row>
    <row r="10" spans="1:41" ht="21.6" thickBot="1">
      <c r="A10" s="71" t="s">
        <v>254</v>
      </c>
      <c r="B10" s="72"/>
      <c r="C10" s="72"/>
      <c r="D10" s="205">
        <v>0</v>
      </c>
      <c r="E10" s="72"/>
      <c r="F10" s="72"/>
      <c r="G10" s="72"/>
      <c r="H10" s="72"/>
      <c r="I10" s="71" t="s">
        <v>255</v>
      </c>
      <c r="J10" s="72"/>
      <c r="K10" s="72"/>
      <c r="L10" s="92">
        <v>10</v>
      </c>
      <c r="M10" s="72"/>
      <c r="N10" s="93" t="e">
        <f>IRR($AI$28:$AI$102,0.059065190478108)</f>
        <v>#NUM!</v>
      </c>
      <c r="O10" s="94" t="s">
        <v>256</v>
      </c>
      <c r="P10" s="95"/>
      <c r="Q10" s="72" t="s">
        <v>257</v>
      </c>
      <c r="R10" s="72"/>
      <c r="S10" s="76"/>
      <c r="T10" s="77">
        <f>T1-T8</f>
        <v>0.96729624601999997</v>
      </c>
      <c r="U10" s="78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</row>
    <row r="11" spans="1:41" ht="15.6">
      <c r="A11" s="71" t="s">
        <v>258</v>
      </c>
      <c r="B11" s="72"/>
      <c r="C11" s="72"/>
      <c r="D11" s="96">
        <v>0.03</v>
      </c>
      <c r="E11" s="76"/>
      <c r="F11" s="76"/>
      <c r="G11" s="76"/>
      <c r="H11" s="76"/>
      <c r="I11" s="71" t="s">
        <v>259</v>
      </c>
      <c r="J11" s="72"/>
      <c r="K11" s="72"/>
      <c r="L11" s="72">
        <f>PMT($L$9,$L$10,-$L$8)</f>
        <v>5911402.238181279</v>
      </c>
      <c r="M11" s="72"/>
      <c r="N11" s="72"/>
      <c r="O11" s="72"/>
      <c r="P11" s="72"/>
      <c r="Q11" s="72" t="s">
        <v>260</v>
      </c>
      <c r="R11" s="72"/>
      <c r="S11" s="76"/>
      <c r="T11" s="77">
        <v>0</v>
      </c>
      <c r="U11" s="78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</row>
    <row r="12" spans="1:41" ht="16.2" thickBot="1">
      <c r="A12" s="72"/>
      <c r="B12" s="72"/>
      <c r="C12" s="72"/>
      <c r="D12" s="72"/>
      <c r="E12" s="76"/>
      <c r="F12" s="76"/>
      <c r="G12" s="76"/>
      <c r="H12" s="76"/>
      <c r="I12" s="72"/>
      <c r="J12" s="72"/>
      <c r="K12" s="72"/>
      <c r="L12" s="72"/>
      <c r="M12" s="72"/>
      <c r="N12" s="72"/>
      <c r="O12" s="72"/>
      <c r="P12" s="72"/>
      <c r="Q12" s="76"/>
      <c r="R12" s="76"/>
      <c r="S12" s="76"/>
      <c r="T12" s="87" t="s">
        <v>246</v>
      </c>
      <c r="U12" s="78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</row>
    <row r="13" spans="1:41" ht="16.2" thickBot="1">
      <c r="A13" s="97"/>
      <c r="B13" s="98" t="s">
        <v>173</v>
      </c>
      <c r="C13" s="98" t="s">
        <v>261</v>
      </c>
      <c r="D13" s="98" t="s">
        <v>262</v>
      </c>
      <c r="E13" s="99"/>
      <c r="F13" s="76"/>
      <c r="G13" s="76"/>
      <c r="H13" s="76"/>
      <c r="I13" s="72"/>
      <c r="J13" s="72"/>
      <c r="K13" s="72"/>
      <c r="L13" s="72"/>
      <c r="M13" s="72"/>
      <c r="N13" s="72"/>
      <c r="O13" s="72"/>
      <c r="P13" s="72"/>
      <c r="Q13" s="72" t="s">
        <v>263</v>
      </c>
      <c r="R13" s="72"/>
      <c r="S13" s="76"/>
      <c r="T13" s="77">
        <f>T10-T11</f>
        <v>0.96729624601999997</v>
      </c>
      <c r="U13" s="78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</row>
    <row r="14" spans="1:41" ht="15.6">
      <c r="A14" s="100" t="s">
        <v>264</v>
      </c>
      <c r="B14" s="101">
        <v>0.35</v>
      </c>
      <c r="C14" s="101">
        <v>0</v>
      </c>
      <c r="D14" s="101">
        <v>0.65</v>
      </c>
      <c r="E14" s="102">
        <f>SUM(B14:D14)</f>
        <v>1</v>
      </c>
      <c r="F14" s="72"/>
      <c r="G14" s="72"/>
      <c r="H14" s="72"/>
      <c r="I14" s="72"/>
      <c r="J14" s="72"/>
      <c r="K14" s="72" t="s">
        <v>265</v>
      </c>
      <c r="L14" s="72">
        <f>PMT(L9,L10,-L15)</f>
        <v>2869104.1194965439</v>
      </c>
      <c r="M14" s="72"/>
      <c r="N14" s="103"/>
      <c r="O14" s="104"/>
      <c r="P14" s="105"/>
      <c r="Q14" s="72" t="s">
        <v>266</v>
      </c>
      <c r="R14" s="72"/>
      <c r="S14" s="76"/>
      <c r="T14" s="77">
        <f>T13*D2</f>
        <v>0.20313221166419998</v>
      </c>
      <c r="U14" s="78"/>
      <c r="V14" s="106" t="s">
        <v>267</v>
      </c>
      <c r="W14" s="106" t="s">
        <v>268</v>
      </c>
      <c r="X14" s="106" t="s">
        <v>269</v>
      </c>
      <c r="Y14" s="106" t="s">
        <v>270</v>
      </c>
      <c r="Z14" s="106" t="s">
        <v>271</v>
      </c>
      <c r="AA14" s="106" t="s">
        <v>272</v>
      </c>
      <c r="AB14" s="106" t="s">
        <v>273</v>
      </c>
      <c r="AC14" s="106" t="s">
        <v>274</v>
      </c>
      <c r="AD14" s="106" t="s">
        <v>275</v>
      </c>
      <c r="AE14" s="106" t="s">
        <v>276</v>
      </c>
      <c r="AF14" s="106" t="s">
        <v>277</v>
      </c>
      <c r="AG14" s="106" t="s">
        <v>278</v>
      </c>
      <c r="AH14" s="106" t="s">
        <v>279</v>
      </c>
      <c r="AI14" s="72"/>
      <c r="AJ14" s="72"/>
      <c r="AK14" s="72"/>
      <c r="AL14" s="72"/>
      <c r="AM14" s="72"/>
      <c r="AN14" s="72"/>
      <c r="AO14" s="72"/>
    </row>
    <row r="15" spans="1:41" ht="16.2" thickBot="1">
      <c r="A15" s="107" t="s">
        <v>280</v>
      </c>
      <c r="B15" s="108">
        <v>0</v>
      </c>
      <c r="C15" s="108">
        <v>0</v>
      </c>
      <c r="D15" s="108">
        <v>0</v>
      </c>
      <c r="E15" s="109">
        <f>SUM(B15:D15)</f>
        <v>0</v>
      </c>
      <c r="F15" s="72"/>
      <c r="G15" s="72"/>
      <c r="H15" s="72"/>
      <c r="I15" s="72"/>
      <c r="J15" s="72"/>
      <c r="K15" s="72" t="s">
        <v>281</v>
      </c>
      <c r="L15" s="72">
        <f>NPV(L9,$M$28:$M$103)</f>
        <v>20478150.525163136</v>
      </c>
      <c r="M15" s="72"/>
      <c r="N15" s="110"/>
      <c r="O15" s="111"/>
      <c r="P15" s="112"/>
      <c r="Q15" s="72"/>
      <c r="R15" s="72"/>
      <c r="S15" s="76"/>
      <c r="T15" s="87" t="s">
        <v>246</v>
      </c>
      <c r="U15" s="78"/>
      <c r="V15" s="72" t="s">
        <v>282</v>
      </c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</row>
    <row r="16" spans="1:41" ht="21.6" thickBot="1">
      <c r="A16" s="113"/>
      <c r="B16" s="114">
        <f>SUM(B14:B15)</f>
        <v>0.35</v>
      </c>
      <c r="C16" s="114">
        <f t="shared" ref="C16:E16" si="0">SUM(C14:C15)</f>
        <v>0</v>
      </c>
      <c r="D16" s="114">
        <f t="shared" si="0"/>
        <v>0.65</v>
      </c>
      <c r="E16" s="115">
        <f t="shared" si="0"/>
        <v>1</v>
      </c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 t="s">
        <v>283</v>
      </c>
      <c r="R16" s="72"/>
      <c r="S16" s="76"/>
      <c r="T16" s="77">
        <f>T13-T14</f>
        <v>0.76416403435580005</v>
      </c>
      <c r="U16" s="78"/>
      <c r="V16" s="116">
        <f>NPV(O4,$V$29:$V$103)+V28</f>
        <v>0</v>
      </c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</row>
    <row r="17" spans="1:41" ht="16.2" thickBot="1">
      <c r="A17" s="71" t="s">
        <v>284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6"/>
      <c r="R17" s="76"/>
      <c r="S17" s="76"/>
      <c r="T17" s="76"/>
      <c r="U17" s="78"/>
      <c r="V17" s="72" t="s">
        <v>285</v>
      </c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</row>
    <row r="18" spans="1:41" ht="21.6" thickBot="1">
      <c r="A18" s="72"/>
      <c r="B18" s="71" t="s">
        <v>286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8"/>
      <c r="V18" s="117">
        <f>L10</f>
        <v>10</v>
      </c>
      <c r="W18" s="72"/>
      <c r="X18" s="72"/>
      <c r="Y18" s="72"/>
      <c r="Z18" s="72"/>
      <c r="AA18" s="72"/>
      <c r="AB18" s="72"/>
      <c r="AC18" s="72"/>
      <c r="AD18" s="118" t="s">
        <v>287</v>
      </c>
      <c r="AE18" s="119"/>
      <c r="AF18" s="119"/>
      <c r="AG18" s="120">
        <f>NPV(O4,20,AG28:AG28)</f>
        <v>-2331400.6990777617</v>
      </c>
      <c r="AH18" s="72"/>
      <c r="AI18" s="72"/>
      <c r="AJ18" s="72"/>
      <c r="AK18" s="72"/>
      <c r="AL18" s="72"/>
      <c r="AM18" s="72"/>
      <c r="AN18" s="72"/>
      <c r="AO18" s="72"/>
    </row>
    <row r="19" spans="1:41" ht="15.6">
      <c r="A19" s="72"/>
      <c r="B19" s="71" t="s">
        <v>288</v>
      </c>
      <c r="C19" s="72"/>
      <c r="D19" s="121" t="s">
        <v>289</v>
      </c>
      <c r="E19" s="121" t="s">
        <v>290</v>
      </c>
      <c r="F19" s="121"/>
      <c r="G19" s="121" t="s">
        <v>291</v>
      </c>
      <c r="H19" s="121"/>
      <c r="I19" s="121" t="s">
        <v>289</v>
      </c>
      <c r="J19" s="121"/>
      <c r="K19" s="121" t="s">
        <v>292</v>
      </c>
      <c r="L19" s="121"/>
      <c r="M19" s="121"/>
      <c r="N19" s="121"/>
      <c r="O19" s="122"/>
      <c r="P19" s="121" t="s">
        <v>293</v>
      </c>
      <c r="Q19" s="121" t="s">
        <v>294</v>
      </c>
      <c r="R19" s="121" t="s">
        <v>295</v>
      </c>
      <c r="S19" s="121" t="s">
        <v>128</v>
      </c>
      <c r="T19" s="121" t="s">
        <v>296</v>
      </c>
      <c r="U19" s="123" t="s">
        <v>297</v>
      </c>
      <c r="V19" s="72" t="s">
        <v>298</v>
      </c>
      <c r="W19" s="72"/>
      <c r="X19" s="72"/>
      <c r="Y19" s="72"/>
      <c r="Z19" s="72"/>
      <c r="AA19" s="72"/>
      <c r="AB19" s="72"/>
      <c r="AC19" s="72"/>
      <c r="AD19" s="124"/>
      <c r="AE19" s="71" t="s">
        <v>252</v>
      </c>
      <c r="AF19" s="72"/>
      <c r="AG19" s="126">
        <f>O4</f>
        <v>6.6534999999999997E-2</v>
      </c>
      <c r="AH19" s="76"/>
      <c r="AI19" s="72"/>
      <c r="AJ19" s="72"/>
      <c r="AK19" s="72"/>
      <c r="AL19" s="71" t="s">
        <v>299</v>
      </c>
      <c r="AM19" s="72"/>
      <c r="AN19" s="72"/>
      <c r="AO19" s="72"/>
    </row>
    <row r="20" spans="1:41" ht="15.6">
      <c r="A20" s="72"/>
      <c r="B20" s="121" t="s">
        <v>300</v>
      </c>
      <c r="C20" s="121" t="s">
        <v>301</v>
      </c>
      <c r="D20" s="121" t="s">
        <v>183</v>
      </c>
      <c r="E20" s="121" t="s">
        <v>301</v>
      </c>
      <c r="F20" s="121" t="s">
        <v>300</v>
      </c>
      <c r="G20" s="121" t="s">
        <v>302</v>
      </c>
      <c r="H20" s="121" t="s">
        <v>303</v>
      </c>
      <c r="I20" s="121" t="s">
        <v>183</v>
      </c>
      <c r="J20" s="121" t="s">
        <v>301</v>
      </c>
      <c r="K20" s="121" t="s">
        <v>289</v>
      </c>
      <c r="L20" s="121" t="s">
        <v>304</v>
      </c>
      <c r="M20" s="121" t="s">
        <v>305</v>
      </c>
      <c r="N20" s="121" t="s">
        <v>306</v>
      </c>
      <c r="O20" s="121" t="s">
        <v>307</v>
      </c>
      <c r="P20" s="121" t="s">
        <v>308</v>
      </c>
      <c r="Q20" s="121" t="s">
        <v>309</v>
      </c>
      <c r="R20" s="121" t="s">
        <v>309</v>
      </c>
      <c r="S20" s="121" t="s">
        <v>310</v>
      </c>
      <c r="T20" s="121" t="s">
        <v>310</v>
      </c>
      <c r="U20" s="123" t="s">
        <v>311</v>
      </c>
      <c r="V20" s="78">
        <f>PMT(L9,V18,-V16)</f>
        <v>0</v>
      </c>
      <c r="W20" s="72"/>
      <c r="X20" s="72"/>
      <c r="Y20" s="72"/>
      <c r="Z20" s="72"/>
      <c r="AA20" s="72"/>
      <c r="AB20" s="72"/>
      <c r="AC20" s="72"/>
      <c r="AD20" s="124"/>
      <c r="AE20" s="71" t="s">
        <v>255</v>
      </c>
      <c r="AF20" s="72"/>
      <c r="AG20" s="128">
        <v>50</v>
      </c>
      <c r="AH20" s="129" t="s">
        <v>312</v>
      </c>
      <c r="AI20" s="72"/>
      <c r="AJ20" s="72"/>
      <c r="AK20" s="72"/>
      <c r="AL20" s="71" t="s">
        <v>313</v>
      </c>
      <c r="AM20" s="72"/>
      <c r="AN20" s="121" t="s">
        <v>314</v>
      </c>
      <c r="AO20" s="72"/>
    </row>
    <row r="21" spans="1:41" ht="15.6">
      <c r="A21" s="72"/>
      <c r="B21" s="121" t="s">
        <v>315</v>
      </c>
      <c r="C21" s="121" t="s">
        <v>315</v>
      </c>
      <c r="D21" s="121" t="s">
        <v>316</v>
      </c>
      <c r="E21" s="121" t="s">
        <v>317</v>
      </c>
      <c r="F21" s="121" t="s">
        <v>317</v>
      </c>
      <c r="G21" s="121" t="s">
        <v>315</v>
      </c>
      <c r="H21" s="121" t="s">
        <v>318</v>
      </c>
      <c r="I21" s="121" t="s">
        <v>319</v>
      </c>
      <c r="J21" s="121" t="s">
        <v>317</v>
      </c>
      <c r="K21" s="121" t="s">
        <v>183</v>
      </c>
      <c r="L21" s="121" t="s">
        <v>320</v>
      </c>
      <c r="M21" s="121" t="s">
        <v>321</v>
      </c>
      <c r="N21" s="121" t="s">
        <v>320</v>
      </c>
      <c r="O21" s="121" t="s">
        <v>318</v>
      </c>
      <c r="P21" s="121" t="s">
        <v>322</v>
      </c>
      <c r="Q21" s="121" t="s">
        <v>300</v>
      </c>
      <c r="R21" s="121" t="s">
        <v>318</v>
      </c>
      <c r="S21" s="121" t="s">
        <v>323</v>
      </c>
      <c r="T21" s="121" t="s">
        <v>323</v>
      </c>
      <c r="U21" s="123" t="s">
        <v>324</v>
      </c>
      <c r="V21" s="76"/>
      <c r="W21" s="71"/>
      <c r="X21" s="76"/>
      <c r="Y21" s="76"/>
      <c r="Z21" s="76"/>
      <c r="AA21" s="76"/>
      <c r="AB21" s="76"/>
      <c r="AC21" s="76"/>
      <c r="AD21" s="130" t="s">
        <v>325</v>
      </c>
      <c r="AE21" s="131"/>
      <c r="AF21" s="132"/>
      <c r="AG21" s="133">
        <f>PMT(AG19,AG20,-AG18)</f>
        <v>-161570.43738124392</v>
      </c>
      <c r="AH21" s="134">
        <f>AG21/(400*1000)</f>
        <v>-0.40392609345310981</v>
      </c>
      <c r="AI21" s="72"/>
      <c r="AJ21" s="72"/>
      <c r="AK21" s="72"/>
      <c r="AL21" s="71" t="s">
        <v>326</v>
      </c>
      <c r="AM21" s="72"/>
      <c r="AN21" s="121" t="s">
        <v>316</v>
      </c>
      <c r="AO21" s="72"/>
    </row>
    <row r="22" spans="1:41" ht="15.6">
      <c r="A22" s="121" t="s">
        <v>327</v>
      </c>
      <c r="B22" s="121" t="s">
        <v>328</v>
      </c>
      <c r="C22" s="121" t="s">
        <v>329</v>
      </c>
      <c r="D22" s="121" t="s">
        <v>330</v>
      </c>
      <c r="E22" s="121" t="s">
        <v>331</v>
      </c>
      <c r="F22" s="121" t="s">
        <v>332</v>
      </c>
      <c r="G22" s="121" t="s">
        <v>333</v>
      </c>
      <c r="H22" s="121" t="s">
        <v>334</v>
      </c>
      <c r="I22" s="121" t="s">
        <v>335</v>
      </c>
      <c r="J22" s="121" t="s">
        <v>336</v>
      </c>
      <c r="K22" s="121" t="s">
        <v>337</v>
      </c>
      <c r="L22" s="121" t="s">
        <v>338</v>
      </c>
      <c r="M22" s="121" t="s">
        <v>339</v>
      </c>
      <c r="N22" s="121" t="s">
        <v>340</v>
      </c>
      <c r="O22" s="121" t="s">
        <v>341</v>
      </c>
      <c r="P22" s="121" t="s">
        <v>342</v>
      </c>
      <c r="Q22" s="121" t="s">
        <v>343</v>
      </c>
      <c r="R22" s="121" t="s">
        <v>344</v>
      </c>
      <c r="S22" s="121" t="s">
        <v>345</v>
      </c>
      <c r="T22" s="121" t="s">
        <v>346</v>
      </c>
      <c r="U22" s="123" t="s">
        <v>347</v>
      </c>
      <c r="V22" s="72"/>
      <c r="W22" s="135" t="s">
        <v>246</v>
      </c>
      <c r="X22" s="135" t="s">
        <v>246</v>
      </c>
      <c r="Y22" s="135" t="s">
        <v>246</v>
      </c>
      <c r="Z22" s="135" t="s">
        <v>246</v>
      </c>
      <c r="AA22" s="135" t="s">
        <v>246</v>
      </c>
      <c r="AB22" s="135" t="s">
        <v>246</v>
      </c>
      <c r="AC22" s="135" t="s">
        <v>246</v>
      </c>
      <c r="AD22" s="135" t="s">
        <v>246</v>
      </c>
      <c r="AE22" s="135" t="s">
        <v>246</v>
      </c>
      <c r="AF22" s="135" t="s">
        <v>246</v>
      </c>
      <c r="AG22" s="135" t="s">
        <v>246</v>
      </c>
      <c r="AH22" s="135" t="s">
        <v>246</v>
      </c>
      <c r="AI22" s="72"/>
      <c r="AJ22" s="72"/>
      <c r="AK22" s="72"/>
      <c r="AL22" s="72"/>
      <c r="AM22" s="72"/>
      <c r="AN22" s="72"/>
      <c r="AO22" s="72"/>
    </row>
    <row r="23" spans="1:41" ht="15.6">
      <c r="A23" s="72"/>
      <c r="B23" s="135" t="s">
        <v>246</v>
      </c>
      <c r="C23" s="135" t="s">
        <v>246</v>
      </c>
      <c r="D23" s="135" t="s">
        <v>246</v>
      </c>
      <c r="E23" s="135" t="s">
        <v>246</v>
      </c>
      <c r="F23" s="135" t="s">
        <v>246</v>
      </c>
      <c r="G23" s="135" t="s">
        <v>246</v>
      </c>
      <c r="H23" s="135" t="s">
        <v>246</v>
      </c>
      <c r="I23" s="135" t="s">
        <v>246</v>
      </c>
      <c r="J23" s="135" t="s">
        <v>246</v>
      </c>
      <c r="K23" s="135" t="s">
        <v>246</v>
      </c>
      <c r="L23" s="135" t="s">
        <v>246</v>
      </c>
      <c r="M23" s="135" t="s">
        <v>246</v>
      </c>
      <c r="N23" s="135" t="s">
        <v>246</v>
      </c>
      <c r="O23" s="135" t="s">
        <v>246</v>
      </c>
      <c r="P23" s="135" t="s">
        <v>246</v>
      </c>
      <c r="Q23" s="135" t="s">
        <v>246</v>
      </c>
      <c r="R23" s="135" t="s">
        <v>246</v>
      </c>
      <c r="S23" s="135" t="s">
        <v>246</v>
      </c>
      <c r="T23" s="135" t="s">
        <v>246</v>
      </c>
      <c r="U23" s="78"/>
      <c r="V23" s="72"/>
      <c r="W23" s="121"/>
      <c r="X23" s="121"/>
      <c r="Y23" s="121"/>
      <c r="Z23" s="137" t="s">
        <v>348</v>
      </c>
      <c r="AA23" s="121"/>
      <c r="AB23" s="121"/>
      <c r="AC23" s="121"/>
      <c r="AD23" s="121"/>
      <c r="AE23" s="121"/>
      <c r="AF23" s="121"/>
      <c r="AG23" s="121" t="s">
        <v>349</v>
      </c>
      <c r="AH23" s="121" t="s">
        <v>350</v>
      </c>
      <c r="AI23" s="72"/>
      <c r="AJ23" s="72"/>
      <c r="AK23" s="72"/>
      <c r="AL23" s="135" t="s">
        <v>246</v>
      </c>
      <c r="AM23" s="72"/>
      <c r="AN23" s="135" t="s">
        <v>246</v>
      </c>
      <c r="AO23" s="72"/>
    </row>
    <row r="24" spans="1:41" ht="15.6">
      <c r="A24" s="121" t="s">
        <v>351</v>
      </c>
      <c r="B24" s="72">
        <f>SUM(B25:B104)</f>
        <v>30104866.551786214</v>
      </c>
      <c r="C24" s="72">
        <f>SUM(C25:C104)</f>
        <v>30104866.551786214</v>
      </c>
      <c r="D24" s="72"/>
      <c r="E24" s="72"/>
      <c r="F24" s="72">
        <f>SUM(F25:F104)</f>
        <v>0</v>
      </c>
      <c r="G24" s="72">
        <f>SUM(G25:G104)</f>
        <v>0</v>
      </c>
      <c r="H24" s="72">
        <f>SUM(H25:H104)</f>
        <v>0</v>
      </c>
      <c r="I24" s="72"/>
      <c r="J24" s="72">
        <f>SUM(J25:J104)</f>
        <v>0</v>
      </c>
      <c r="K24" s="72"/>
      <c r="L24" s="72">
        <f t="shared" ref="L24:T24" si="1">SUM(L25:L104)</f>
        <v>60631201.235297352</v>
      </c>
      <c r="M24" s="72">
        <f t="shared" si="1"/>
        <v>104331425.52187042</v>
      </c>
      <c r="N24" s="72">
        <f t="shared" si="1"/>
        <v>0</v>
      </c>
      <c r="O24" s="72">
        <f t="shared" si="1"/>
        <v>0</v>
      </c>
      <c r="P24" s="72">
        <f t="shared" si="1"/>
        <v>6460633.2456400245</v>
      </c>
      <c r="Q24" s="72">
        <f t="shared" si="1"/>
        <v>3457146.7722610766</v>
      </c>
      <c r="R24" s="72">
        <f t="shared" si="1"/>
        <v>26670256.618384667</v>
      </c>
      <c r="S24" s="72">
        <f t="shared" si="1"/>
        <v>201550663.39345327</v>
      </c>
      <c r="T24" s="72">
        <f t="shared" si="1"/>
        <v>42192468.382605977</v>
      </c>
      <c r="U24" s="78"/>
      <c r="V24" s="79" t="s">
        <v>352</v>
      </c>
      <c r="W24" s="137"/>
      <c r="X24" s="137" t="s">
        <v>353</v>
      </c>
      <c r="Y24" s="137" t="s">
        <v>354</v>
      </c>
      <c r="Z24" s="78">
        <v>12000</v>
      </c>
      <c r="AA24" s="106" t="s">
        <v>355</v>
      </c>
      <c r="AB24" s="137" t="s">
        <v>355</v>
      </c>
      <c r="AC24" s="137" t="s">
        <v>356</v>
      </c>
      <c r="AD24" s="137" t="s">
        <v>356</v>
      </c>
      <c r="AE24" s="137" t="s">
        <v>357</v>
      </c>
      <c r="AF24" s="137" t="s">
        <v>358</v>
      </c>
      <c r="AG24" s="137" t="s">
        <v>359</v>
      </c>
      <c r="AH24" s="137" t="s">
        <v>359</v>
      </c>
      <c r="AI24" s="76"/>
      <c r="AJ24" s="72"/>
      <c r="AK24" s="72"/>
      <c r="AL24" s="72"/>
      <c r="AM24" s="72"/>
      <c r="AN24" s="72"/>
      <c r="AO24" s="72"/>
    </row>
    <row r="25" spans="1:41" ht="15.6">
      <c r="A25" s="121" t="s">
        <v>360</v>
      </c>
      <c r="B25" s="135" t="s">
        <v>246</v>
      </c>
      <c r="C25" s="135" t="s">
        <v>246</v>
      </c>
      <c r="D25" s="135" t="s">
        <v>246</v>
      </c>
      <c r="E25" s="135" t="s">
        <v>246</v>
      </c>
      <c r="F25" s="135" t="s">
        <v>246</v>
      </c>
      <c r="G25" s="135" t="s">
        <v>246</v>
      </c>
      <c r="H25" s="135" t="s">
        <v>246</v>
      </c>
      <c r="I25" s="135" t="s">
        <v>246</v>
      </c>
      <c r="J25" s="135" t="s">
        <v>246</v>
      </c>
      <c r="K25" s="135" t="s">
        <v>246</v>
      </c>
      <c r="L25" s="135" t="s">
        <v>246</v>
      </c>
      <c r="M25" s="135" t="s">
        <v>246</v>
      </c>
      <c r="N25" s="135" t="s">
        <v>246</v>
      </c>
      <c r="O25" s="135" t="s">
        <v>246</v>
      </c>
      <c r="P25" s="135" t="s">
        <v>246</v>
      </c>
      <c r="Q25" s="135" t="s">
        <v>246</v>
      </c>
      <c r="R25" s="135" t="s">
        <v>246</v>
      </c>
      <c r="S25" s="135" t="s">
        <v>246</v>
      </c>
      <c r="T25" s="135" t="s">
        <v>246</v>
      </c>
      <c r="U25" s="78"/>
      <c r="V25" s="72"/>
      <c r="W25" s="121" t="s">
        <v>361</v>
      </c>
      <c r="X25" s="121" t="s">
        <v>362</v>
      </c>
      <c r="Y25" s="121" t="s">
        <v>362</v>
      </c>
      <c r="Z25" s="121" t="s">
        <v>363</v>
      </c>
      <c r="AA25" s="106" t="s">
        <v>362</v>
      </c>
      <c r="AB25" s="121" t="s">
        <v>364</v>
      </c>
      <c r="AC25" s="121" t="s">
        <v>362</v>
      </c>
      <c r="AD25" s="121" t="s">
        <v>364</v>
      </c>
      <c r="AE25" s="121" t="s">
        <v>365</v>
      </c>
      <c r="AF25" s="121" t="s">
        <v>366</v>
      </c>
      <c r="AG25" s="121" t="s">
        <v>367</v>
      </c>
      <c r="AH25" s="121" t="s">
        <v>367</v>
      </c>
      <c r="AI25" s="79">
        <v>5.9065190478108043E-2</v>
      </c>
      <c r="AJ25" s="72"/>
      <c r="AK25" s="72"/>
      <c r="AL25" s="135" t="s">
        <v>246</v>
      </c>
      <c r="AM25" s="72"/>
      <c r="AN25" s="135" t="s">
        <v>246</v>
      </c>
      <c r="AO25" s="72"/>
    </row>
    <row r="26" spans="1:41" ht="15.6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8"/>
      <c r="V26" s="72"/>
      <c r="W26" s="135" t="s">
        <v>246</v>
      </c>
      <c r="X26" s="135" t="s">
        <v>246</v>
      </c>
      <c r="Y26" s="135" t="s">
        <v>246</v>
      </c>
      <c r="Z26" s="135" t="s">
        <v>246</v>
      </c>
      <c r="AA26" s="135" t="s">
        <v>246</v>
      </c>
      <c r="AB26" s="135" t="s">
        <v>246</v>
      </c>
      <c r="AC26" s="135" t="s">
        <v>246</v>
      </c>
      <c r="AD26" s="135" t="s">
        <v>246</v>
      </c>
      <c r="AE26" s="135" t="s">
        <v>246</v>
      </c>
      <c r="AF26" s="135" t="s">
        <v>246</v>
      </c>
      <c r="AG26" s="135" t="s">
        <v>246</v>
      </c>
      <c r="AH26" s="135" t="s">
        <v>246</v>
      </c>
      <c r="AI26" s="72"/>
      <c r="AJ26" s="72">
        <f>NPV(AI25,$AI$28:$AI$103)</f>
        <v>-39839349.609402664</v>
      </c>
      <c r="AK26" s="72"/>
      <c r="AL26" s="72"/>
      <c r="AM26" s="72"/>
      <c r="AN26" s="72"/>
      <c r="AO26" s="72"/>
    </row>
    <row r="27" spans="1:41" ht="15.6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8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8"/>
      <c r="AJ27" s="72"/>
      <c r="AK27" s="72"/>
      <c r="AL27" s="72"/>
      <c r="AM27" s="72"/>
      <c r="AN27" s="72"/>
      <c r="AO27" s="72"/>
    </row>
    <row r="28" spans="1:41" ht="15.6">
      <c r="A28" s="72">
        <f t="shared" ref="A28:A91" si="2">1+A27</f>
        <v>1</v>
      </c>
      <c r="B28" s="139">
        <f>'[1] Cost-Benefit'!S12+'[1] Cost-Benefit'!S13</f>
        <v>30104866.551786214</v>
      </c>
      <c r="C28" s="72">
        <f>B28</f>
        <v>30104866.551786214</v>
      </c>
      <c r="D28" s="72">
        <f t="shared" ref="D28:D91" si="3">I27+C28</f>
        <v>30104866.551786214</v>
      </c>
      <c r="E28" s="72">
        <f t="shared" ref="E28:E91" si="4">E27+J28</f>
        <v>0</v>
      </c>
      <c r="F28" s="72">
        <f t="shared" ref="F28:F91" si="5">CA137</f>
        <v>0</v>
      </c>
      <c r="G28" s="72">
        <f>CA229</f>
        <v>0</v>
      </c>
      <c r="H28" s="72">
        <f t="shared" ref="H28:H91" si="6">(F28-G28)*$D$2</f>
        <v>0</v>
      </c>
      <c r="I28" s="72">
        <f t="shared" ref="I28:I91" si="7">D28-J28-H28</f>
        <v>30104866.551786214</v>
      </c>
      <c r="J28" s="72">
        <f t="shared" ref="J28:J91" si="8">CA323</f>
        <v>0</v>
      </c>
      <c r="K28" s="72">
        <f t="shared" ref="K28:K91" si="9">(+I28+D28)/2</f>
        <v>30104866.551786214</v>
      </c>
      <c r="L28" s="72">
        <f>IF(A28=1,$N$1*K28,$N$1*K28)</f>
        <v>797778.96362233465</v>
      </c>
      <c r="M28" s="72">
        <f t="shared" ref="M28:M87" si="10">IF(A28=1,($N$3+$N$2)*K28,($N$3+$N$2)*K28)</f>
        <v>1372781.9147614513</v>
      </c>
      <c r="N28" s="141">
        <v>0</v>
      </c>
      <c r="O28" s="72">
        <f t="shared" ref="O28:O91" si="11">AN28*$D$10</f>
        <v>0</v>
      </c>
      <c r="P28" s="72">
        <f>AL28*$T$8</f>
        <v>85008.332179474135</v>
      </c>
      <c r="Q28" s="72">
        <f t="shared" ref="Q28:Q91" si="12">(+AL28-(G28+L28+N28+O28+P28))*$D$1</f>
        <v>45488.773319224645</v>
      </c>
      <c r="R28" s="72">
        <f t="shared" ref="R28:R91" si="13">(+AL28-(G28+L28+N28+O28+P28+Q28))*$D$2</f>
        <v>350924.42918927135</v>
      </c>
      <c r="S28" s="72">
        <f t="shared" ref="S28:S91" si="14">J28+M28+L28+N28+O28+P28+Q28+R28</f>
        <v>2651982.4130717563</v>
      </c>
      <c r="T28" s="72">
        <f>S28/(1+$D$3)^(A28-1)</f>
        <v>2651982.4130717563</v>
      </c>
      <c r="U28" s="79">
        <f>S28/$B$28</f>
        <v>8.809148542511662E-2</v>
      </c>
      <c r="V28" s="141">
        <v>0</v>
      </c>
      <c r="W28" s="72">
        <f>1+W27</f>
        <v>1</v>
      </c>
      <c r="X28" s="72">
        <v>0</v>
      </c>
      <c r="Y28" s="72">
        <f>+X28</f>
        <v>0</v>
      </c>
      <c r="Z28" s="72">
        <f>X28*$Z$24</f>
        <v>0</v>
      </c>
      <c r="AA28" s="72">
        <v>0</v>
      </c>
      <c r="AB28" s="72">
        <v>0</v>
      </c>
      <c r="AC28" s="72">
        <f t="shared" ref="AC28:AD43" si="15">Y28+AA28</f>
        <v>0</v>
      </c>
      <c r="AD28" s="72">
        <f t="shared" si="15"/>
        <v>0</v>
      </c>
      <c r="AE28" s="72">
        <f t="shared" ref="AE28:AE91" si="16">S28</f>
        <v>2651982.4130717563</v>
      </c>
      <c r="AF28" s="72">
        <f t="shared" ref="AF28:AF91" si="17">V28</f>
        <v>0</v>
      </c>
      <c r="AG28" s="72">
        <f t="shared" ref="AG28:AG91" si="18">AF28-AE28</f>
        <v>-2651982.4130717563</v>
      </c>
      <c r="AH28" s="72">
        <f>AF28-AE28</f>
        <v>-2651982.4130717563</v>
      </c>
      <c r="AI28" s="78">
        <f>IF(A28=1,AF28-T24,AF28)</f>
        <v>-42192468.382605977</v>
      </c>
      <c r="AJ28" s="72"/>
      <c r="AK28" s="72"/>
      <c r="AL28" s="72">
        <f>(+J28+L28+M28+N28+O28-(($D$1+(1-$D$1)*$D$2)*(G28+L28+N28+O28)))/$T$16</f>
        <v>2599344.7795461351</v>
      </c>
      <c r="AM28" s="72"/>
      <c r="AN28" s="72">
        <f>C28-J27+AN27</f>
        <v>30104866.551786214</v>
      </c>
      <c r="AO28" s="72"/>
    </row>
    <row r="29" spans="1:41" ht="15.6">
      <c r="A29" s="72">
        <f t="shared" si="2"/>
        <v>2</v>
      </c>
      <c r="B29" s="139">
        <v>0</v>
      </c>
      <c r="C29" s="72">
        <f t="shared" ref="C29:C92" si="19">B29</f>
        <v>0</v>
      </c>
      <c r="D29" s="72">
        <f>I28+C29</f>
        <v>30104866.551786214</v>
      </c>
      <c r="E29" s="72">
        <f t="shared" si="4"/>
        <v>0</v>
      </c>
      <c r="F29" s="72">
        <f t="shared" si="5"/>
        <v>0</v>
      </c>
      <c r="G29" s="72">
        <f t="shared" ref="G29:G92" si="20">CA230</f>
        <v>0</v>
      </c>
      <c r="H29" s="72">
        <f t="shared" si="6"/>
        <v>0</v>
      </c>
      <c r="I29" s="72">
        <f t="shared" si="7"/>
        <v>30104866.551786214</v>
      </c>
      <c r="J29" s="72">
        <f t="shared" si="8"/>
        <v>0</v>
      </c>
      <c r="K29" s="72">
        <f t="shared" si="9"/>
        <v>30104866.551786214</v>
      </c>
      <c r="L29" s="72">
        <f t="shared" ref="L29:L92" si="21">IF(A29=1,$N$1*K29,$N$1*K29)</f>
        <v>797778.96362233465</v>
      </c>
      <c r="M29" s="72">
        <f t="shared" si="10"/>
        <v>1372781.9147614513</v>
      </c>
      <c r="N29" s="141">
        <v>0</v>
      </c>
      <c r="O29" s="72">
        <f t="shared" si="11"/>
        <v>0</v>
      </c>
      <c r="P29" s="72">
        <f t="shared" ref="P29:P92" si="22">AL29*$T$8</f>
        <v>85008.332179474135</v>
      </c>
      <c r="Q29" s="72">
        <f t="shared" si="12"/>
        <v>45488.773319224645</v>
      </c>
      <c r="R29" s="72">
        <f t="shared" si="13"/>
        <v>350924.42918927135</v>
      </c>
      <c r="S29" s="72">
        <f t="shared" si="14"/>
        <v>2651982.4130717563</v>
      </c>
      <c r="T29" s="72">
        <f t="shared" ref="T29:T92" si="23">S29/(1+$D$3)^(A29-1)</f>
        <v>2486540.4445909006</v>
      </c>
      <c r="U29" s="79">
        <f t="shared" ref="U29:U92" si="24">S29/$B$28</f>
        <v>8.809148542511662E-2</v>
      </c>
      <c r="V29" s="141">
        <v>0</v>
      </c>
      <c r="W29" s="72">
        <f t="shared" ref="W29:W92" si="25">1+W28</f>
        <v>2</v>
      </c>
      <c r="X29" s="72">
        <v>0</v>
      </c>
      <c r="Y29" s="72">
        <f t="shared" ref="Y29:Y92" si="26">+X29</f>
        <v>0</v>
      </c>
      <c r="Z29" s="72">
        <f t="shared" ref="Z29:Z92" si="27">X29*$Z$24</f>
        <v>0</v>
      </c>
      <c r="AA29" s="72">
        <v>0</v>
      </c>
      <c r="AB29" s="72">
        <v>0</v>
      </c>
      <c r="AC29" s="72">
        <f t="shared" si="15"/>
        <v>0</v>
      </c>
      <c r="AD29" s="72">
        <f t="shared" si="15"/>
        <v>0</v>
      </c>
      <c r="AE29" s="72">
        <f t="shared" si="16"/>
        <v>2651982.4130717563</v>
      </c>
      <c r="AF29" s="72">
        <f t="shared" si="17"/>
        <v>0</v>
      </c>
      <c r="AG29" s="72">
        <f t="shared" si="18"/>
        <v>-2651982.4130717563</v>
      </c>
      <c r="AH29" s="72">
        <f t="shared" ref="AH29:AH92" si="28">AF29-AE29</f>
        <v>-2651982.4130717563</v>
      </c>
      <c r="AI29" s="78">
        <f t="shared" ref="AI29:AI92" si="29">IF(A29=1,AF29-T25,AF29)</f>
        <v>0</v>
      </c>
      <c r="AJ29" s="72"/>
      <c r="AK29" s="72"/>
      <c r="AL29" s="72">
        <f t="shared" ref="AL29:AL92" si="30">(+J29+L29+M29+N29+O29-(($D$1+(1-$D$1)*$D$2)*(G29+L29+N29+O29)))/$T$16</f>
        <v>2599344.7795461351</v>
      </c>
      <c r="AM29" s="72"/>
      <c r="AN29" s="72">
        <f t="shared" ref="AN29:AN92" si="31">C29-J28+AN28</f>
        <v>30104866.551786214</v>
      </c>
      <c r="AO29" s="72"/>
    </row>
    <row r="30" spans="1:41" ht="15.6">
      <c r="A30" s="72">
        <f t="shared" si="2"/>
        <v>3</v>
      </c>
      <c r="B30" s="139">
        <v>0</v>
      </c>
      <c r="C30" s="72">
        <f t="shared" si="19"/>
        <v>0</v>
      </c>
      <c r="D30" s="72">
        <f t="shared" si="3"/>
        <v>30104866.551786214</v>
      </c>
      <c r="E30" s="72">
        <f t="shared" si="4"/>
        <v>0</v>
      </c>
      <c r="F30" s="72">
        <f t="shared" si="5"/>
        <v>0</v>
      </c>
      <c r="G30" s="72">
        <f t="shared" si="20"/>
        <v>0</v>
      </c>
      <c r="H30" s="72">
        <f t="shared" si="6"/>
        <v>0</v>
      </c>
      <c r="I30" s="72">
        <f t="shared" si="7"/>
        <v>30104866.551786214</v>
      </c>
      <c r="J30" s="72">
        <f t="shared" si="8"/>
        <v>0</v>
      </c>
      <c r="K30" s="72">
        <f t="shared" si="9"/>
        <v>30104866.551786214</v>
      </c>
      <c r="L30" s="72">
        <f t="shared" si="21"/>
        <v>797778.96362233465</v>
      </c>
      <c r="M30" s="72">
        <f t="shared" si="10"/>
        <v>1372781.9147614513</v>
      </c>
      <c r="N30" s="141">
        <v>0</v>
      </c>
      <c r="O30" s="72">
        <f t="shared" si="11"/>
        <v>0</v>
      </c>
      <c r="P30" s="72">
        <f t="shared" si="22"/>
        <v>85008.332179474135</v>
      </c>
      <c r="Q30" s="72">
        <f t="shared" si="12"/>
        <v>45488.773319224645</v>
      </c>
      <c r="R30" s="72">
        <f t="shared" si="13"/>
        <v>350924.42918927135</v>
      </c>
      <c r="S30" s="72">
        <f t="shared" si="14"/>
        <v>2651982.4130717563</v>
      </c>
      <c r="T30" s="72">
        <f t="shared" si="23"/>
        <v>2331419.4513925007</v>
      </c>
      <c r="U30" s="79">
        <f t="shared" si="24"/>
        <v>8.809148542511662E-2</v>
      </c>
      <c r="V30" s="141">
        <v>0</v>
      </c>
      <c r="W30" s="72">
        <f t="shared" si="25"/>
        <v>3</v>
      </c>
      <c r="X30" s="72">
        <v>0</v>
      </c>
      <c r="Y30" s="72">
        <f t="shared" si="26"/>
        <v>0</v>
      </c>
      <c r="Z30" s="72">
        <f t="shared" si="27"/>
        <v>0</v>
      </c>
      <c r="AA30" s="72">
        <v>0</v>
      </c>
      <c r="AB30" s="72">
        <v>0</v>
      </c>
      <c r="AC30" s="72">
        <f t="shared" si="15"/>
        <v>0</v>
      </c>
      <c r="AD30" s="72">
        <f t="shared" si="15"/>
        <v>0</v>
      </c>
      <c r="AE30" s="72">
        <f t="shared" si="16"/>
        <v>2651982.4130717563</v>
      </c>
      <c r="AF30" s="72">
        <f t="shared" si="17"/>
        <v>0</v>
      </c>
      <c r="AG30" s="72">
        <f t="shared" si="18"/>
        <v>-2651982.4130717563</v>
      </c>
      <c r="AH30" s="72">
        <f t="shared" si="28"/>
        <v>-2651982.4130717563</v>
      </c>
      <c r="AI30" s="78">
        <f t="shared" si="29"/>
        <v>0</v>
      </c>
      <c r="AJ30" s="72"/>
      <c r="AK30" s="72"/>
      <c r="AL30" s="72">
        <f t="shared" si="30"/>
        <v>2599344.7795461351</v>
      </c>
      <c r="AM30" s="72"/>
      <c r="AN30" s="72">
        <f t="shared" si="31"/>
        <v>30104866.551786214</v>
      </c>
      <c r="AO30" s="72"/>
    </row>
    <row r="31" spans="1:41" ht="15.6">
      <c r="A31" s="72">
        <f t="shared" si="2"/>
        <v>4</v>
      </c>
      <c r="B31" s="139">
        <v>0</v>
      </c>
      <c r="C31" s="72">
        <f t="shared" si="19"/>
        <v>0</v>
      </c>
      <c r="D31" s="72">
        <f t="shared" si="3"/>
        <v>30104866.551786214</v>
      </c>
      <c r="E31" s="72">
        <f t="shared" si="4"/>
        <v>0</v>
      </c>
      <c r="F31" s="72">
        <f t="shared" si="5"/>
        <v>0</v>
      </c>
      <c r="G31" s="72">
        <f t="shared" si="20"/>
        <v>0</v>
      </c>
      <c r="H31" s="72">
        <f t="shared" si="6"/>
        <v>0</v>
      </c>
      <c r="I31" s="72">
        <f t="shared" si="7"/>
        <v>30104866.551786214</v>
      </c>
      <c r="J31" s="72">
        <f t="shared" si="8"/>
        <v>0</v>
      </c>
      <c r="K31" s="72">
        <f t="shared" si="9"/>
        <v>30104866.551786214</v>
      </c>
      <c r="L31" s="72">
        <f t="shared" si="21"/>
        <v>797778.96362233465</v>
      </c>
      <c r="M31" s="72">
        <f t="shared" si="10"/>
        <v>1372781.9147614513</v>
      </c>
      <c r="N31" s="141">
        <v>0</v>
      </c>
      <c r="O31" s="72">
        <f t="shared" si="11"/>
        <v>0</v>
      </c>
      <c r="P31" s="72">
        <f t="shared" si="22"/>
        <v>85008.332179474135</v>
      </c>
      <c r="Q31" s="72">
        <f t="shared" si="12"/>
        <v>45488.773319224645</v>
      </c>
      <c r="R31" s="72">
        <f t="shared" si="13"/>
        <v>350924.42918927135</v>
      </c>
      <c r="S31" s="72">
        <f t="shared" si="14"/>
        <v>2651982.4130717563</v>
      </c>
      <c r="T31" s="72">
        <f t="shared" si="23"/>
        <v>2185975.5670395256</v>
      </c>
      <c r="U31" s="79">
        <f t="shared" si="24"/>
        <v>8.809148542511662E-2</v>
      </c>
      <c r="V31" s="141">
        <v>0</v>
      </c>
      <c r="W31" s="72">
        <f t="shared" si="25"/>
        <v>4</v>
      </c>
      <c r="X31" s="72">
        <v>0</v>
      </c>
      <c r="Y31" s="72">
        <f t="shared" si="26"/>
        <v>0</v>
      </c>
      <c r="Z31" s="72">
        <f t="shared" si="27"/>
        <v>0</v>
      </c>
      <c r="AA31" s="72">
        <v>0</v>
      </c>
      <c r="AB31" s="72">
        <v>0</v>
      </c>
      <c r="AC31" s="72">
        <f t="shared" si="15"/>
        <v>0</v>
      </c>
      <c r="AD31" s="72">
        <f t="shared" si="15"/>
        <v>0</v>
      </c>
      <c r="AE31" s="72">
        <f t="shared" si="16"/>
        <v>2651982.4130717563</v>
      </c>
      <c r="AF31" s="72">
        <f t="shared" si="17"/>
        <v>0</v>
      </c>
      <c r="AG31" s="72">
        <f t="shared" si="18"/>
        <v>-2651982.4130717563</v>
      </c>
      <c r="AH31" s="72">
        <f t="shared" si="28"/>
        <v>-2651982.4130717563</v>
      </c>
      <c r="AI31" s="78">
        <f t="shared" si="29"/>
        <v>0</v>
      </c>
      <c r="AJ31" s="72"/>
      <c r="AK31" s="72"/>
      <c r="AL31" s="72">
        <f t="shared" si="30"/>
        <v>2599344.7795461351</v>
      </c>
      <c r="AM31" s="72"/>
      <c r="AN31" s="72">
        <f t="shared" si="31"/>
        <v>30104866.551786214</v>
      </c>
      <c r="AO31" s="72"/>
    </row>
    <row r="32" spans="1:41" ht="15.6">
      <c r="A32" s="72">
        <f t="shared" si="2"/>
        <v>5</v>
      </c>
      <c r="B32" s="139">
        <v>0</v>
      </c>
      <c r="C32" s="72">
        <f t="shared" si="19"/>
        <v>0</v>
      </c>
      <c r="D32" s="72">
        <f t="shared" si="3"/>
        <v>30104866.551786214</v>
      </c>
      <c r="E32" s="72">
        <f t="shared" si="4"/>
        <v>0</v>
      </c>
      <c r="F32" s="72">
        <f t="shared" si="5"/>
        <v>0</v>
      </c>
      <c r="G32" s="72">
        <f t="shared" si="20"/>
        <v>0</v>
      </c>
      <c r="H32" s="72">
        <f t="shared" si="6"/>
        <v>0</v>
      </c>
      <c r="I32" s="72">
        <f t="shared" si="7"/>
        <v>30104866.551786214</v>
      </c>
      <c r="J32" s="72">
        <f t="shared" si="8"/>
        <v>0</v>
      </c>
      <c r="K32" s="72">
        <f t="shared" si="9"/>
        <v>30104866.551786214</v>
      </c>
      <c r="L32" s="72">
        <f t="shared" si="21"/>
        <v>797778.96362233465</v>
      </c>
      <c r="M32" s="72">
        <f t="shared" si="10"/>
        <v>1372781.9147614513</v>
      </c>
      <c r="N32" s="141">
        <v>0</v>
      </c>
      <c r="O32" s="72">
        <f t="shared" si="11"/>
        <v>0</v>
      </c>
      <c r="P32" s="72">
        <f t="shared" si="22"/>
        <v>85008.332179474135</v>
      </c>
      <c r="Q32" s="72">
        <f t="shared" si="12"/>
        <v>45488.773319224645</v>
      </c>
      <c r="R32" s="72">
        <f t="shared" si="13"/>
        <v>350924.42918927135</v>
      </c>
      <c r="S32" s="72">
        <f t="shared" si="14"/>
        <v>2651982.4130717563</v>
      </c>
      <c r="T32" s="72">
        <f t="shared" si="23"/>
        <v>2049605.0922281272</v>
      </c>
      <c r="U32" s="79">
        <f t="shared" si="24"/>
        <v>8.809148542511662E-2</v>
      </c>
      <c r="V32" s="141">
        <v>0</v>
      </c>
      <c r="W32" s="72">
        <f t="shared" si="25"/>
        <v>5</v>
      </c>
      <c r="X32" s="72">
        <v>0</v>
      </c>
      <c r="Y32" s="72">
        <f t="shared" si="26"/>
        <v>0</v>
      </c>
      <c r="Z32" s="72">
        <f t="shared" si="27"/>
        <v>0</v>
      </c>
      <c r="AA32" s="72">
        <v>0</v>
      </c>
      <c r="AB32" s="72">
        <v>0</v>
      </c>
      <c r="AC32" s="72">
        <f t="shared" si="15"/>
        <v>0</v>
      </c>
      <c r="AD32" s="72">
        <f t="shared" si="15"/>
        <v>0</v>
      </c>
      <c r="AE32" s="72">
        <f t="shared" si="16"/>
        <v>2651982.4130717563</v>
      </c>
      <c r="AF32" s="72">
        <f t="shared" si="17"/>
        <v>0</v>
      </c>
      <c r="AG32" s="72">
        <f t="shared" si="18"/>
        <v>-2651982.4130717563</v>
      </c>
      <c r="AH32" s="72">
        <f t="shared" si="28"/>
        <v>-2651982.4130717563</v>
      </c>
      <c r="AI32" s="78">
        <f t="shared" si="29"/>
        <v>0</v>
      </c>
      <c r="AJ32" s="72"/>
      <c r="AK32" s="72"/>
      <c r="AL32" s="72">
        <f t="shared" si="30"/>
        <v>2599344.7795461351</v>
      </c>
      <c r="AM32" s="72"/>
      <c r="AN32" s="72">
        <f t="shared" si="31"/>
        <v>30104866.551786214</v>
      </c>
      <c r="AO32" s="72"/>
    </row>
    <row r="33" spans="1:41" ht="15.6">
      <c r="A33" s="72">
        <f t="shared" si="2"/>
        <v>6</v>
      </c>
      <c r="B33" s="139">
        <v>0</v>
      </c>
      <c r="C33" s="72">
        <f t="shared" si="19"/>
        <v>0</v>
      </c>
      <c r="D33" s="72">
        <f t="shared" si="3"/>
        <v>30104866.551786214</v>
      </c>
      <c r="E33" s="72">
        <f t="shared" si="4"/>
        <v>0</v>
      </c>
      <c r="F33" s="72">
        <f t="shared" si="5"/>
        <v>0</v>
      </c>
      <c r="G33" s="72">
        <f t="shared" si="20"/>
        <v>0</v>
      </c>
      <c r="H33" s="72">
        <f t="shared" si="6"/>
        <v>0</v>
      </c>
      <c r="I33" s="72">
        <f t="shared" si="7"/>
        <v>30104866.551786214</v>
      </c>
      <c r="J33" s="72">
        <f t="shared" si="8"/>
        <v>0</v>
      </c>
      <c r="K33" s="72">
        <f t="shared" si="9"/>
        <v>30104866.551786214</v>
      </c>
      <c r="L33" s="72">
        <f t="shared" si="21"/>
        <v>797778.96362233465</v>
      </c>
      <c r="M33" s="72">
        <f t="shared" si="10"/>
        <v>1372781.9147614513</v>
      </c>
      <c r="N33" s="141">
        <v>0</v>
      </c>
      <c r="O33" s="72">
        <f t="shared" si="11"/>
        <v>0</v>
      </c>
      <c r="P33" s="72">
        <f t="shared" si="22"/>
        <v>85008.332179474135</v>
      </c>
      <c r="Q33" s="72">
        <f t="shared" si="12"/>
        <v>45488.773319224645</v>
      </c>
      <c r="R33" s="72">
        <f t="shared" si="13"/>
        <v>350924.42918927135</v>
      </c>
      <c r="S33" s="72">
        <f t="shared" si="14"/>
        <v>2651982.4130717563</v>
      </c>
      <c r="T33" s="72">
        <f t="shared" si="23"/>
        <v>1921741.9889906354</v>
      </c>
      <c r="U33" s="79">
        <f t="shared" si="24"/>
        <v>8.809148542511662E-2</v>
      </c>
      <c r="V33" s="141">
        <v>0</v>
      </c>
      <c r="W33" s="72">
        <f t="shared" si="25"/>
        <v>6</v>
      </c>
      <c r="X33" s="72">
        <v>0</v>
      </c>
      <c r="Y33" s="72">
        <f t="shared" si="26"/>
        <v>0</v>
      </c>
      <c r="Z33" s="72">
        <f t="shared" si="27"/>
        <v>0</v>
      </c>
      <c r="AA33" s="72">
        <v>0</v>
      </c>
      <c r="AB33" s="72">
        <v>0</v>
      </c>
      <c r="AC33" s="72">
        <f t="shared" si="15"/>
        <v>0</v>
      </c>
      <c r="AD33" s="72">
        <f t="shared" si="15"/>
        <v>0</v>
      </c>
      <c r="AE33" s="72">
        <f t="shared" si="16"/>
        <v>2651982.4130717563</v>
      </c>
      <c r="AF33" s="72">
        <f t="shared" si="17"/>
        <v>0</v>
      </c>
      <c r="AG33" s="72">
        <f t="shared" si="18"/>
        <v>-2651982.4130717563</v>
      </c>
      <c r="AH33" s="72">
        <f t="shared" si="28"/>
        <v>-2651982.4130717563</v>
      </c>
      <c r="AI33" s="78">
        <f t="shared" si="29"/>
        <v>0</v>
      </c>
      <c r="AJ33" s="72"/>
      <c r="AK33" s="72"/>
      <c r="AL33" s="72">
        <f t="shared" si="30"/>
        <v>2599344.7795461351</v>
      </c>
      <c r="AM33" s="72"/>
      <c r="AN33" s="72">
        <f t="shared" si="31"/>
        <v>30104866.551786214</v>
      </c>
      <c r="AO33" s="72"/>
    </row>
    <row r="34" spans="1:41" ht="15.6">
      <c r="A34" s="72">
        <f t="shared" si="2"/>
        <v>7</v>
      </c>
      <c r="B34" s="139">
        <v>0</v>
      </c>
      <c r="C34" s="72">
        <f t="shared" si="19"/>
        <v>0</v>
      </c>
      <c r="D34" s="72">
        <f t="shared" si="3"/>
        <v>30104866.551786214</v>
      </c>
      <c r="E34" s="72">
        <f t="shared" si="4"/>
        <v>0</v>
      </c>
      <c r="F34" s="72">
        <f t="shared" si="5"/>
        <v>0</v>
      </c>
      <c r="G34" s="72">
        <f t="shared" si="20"/>
        <v>0</v>
      </c>
      <c r="H34" s="72">
        <f t="shared" si="6"/>
        <v>0</v>
      </c>
      <c r="I34" s="72">
        <f t="shared" si="7"/>
        <v>30104866.551786214</v>
      </c>
      <c r="J34" s="72">
        <f t="shared" si="8"/>
        <v>0</v>
      </c>
      <c r="K34" s="72">
        <f t="shared" si="9"/>
        <v>30104866.551786214</v>
      </c>
      <c r="L34" s="72">
        <f t="shared" si="21"/>
        <v>797778.96362233465</v>
      </c>
      <c r="M34" s="72">
        <f t="shared" si="10"/>
        <v>1372781.9147614513</v>
      </c>
      <c r="N34" s="141">
        <v>0</v>
      </c>
      <c r="O34" s="72">
        <f t="shared" si="11"/>
        <v>0</v>
      </c>
      <c r="P34" s="72">
        <f t="shared" si="22"/>
        <v>85008.332179474135</v>
      </c>
      <c r="Q34" s="72">
        <f t="shared" si="12"/>
        <v>45488.773319224645</v>
      </c>
      <c r="R34" s="72">
        <f t="shared" si="13"/>
        <v>350924.42918927135</v>
      </c>
      <c r="S34" s="72">
        <f t="shared" si="14"/>
        <v>2651982.4130717563</v>
      </c>
      <c r="T34" s="72">
        <f t="shared" si="23"/>
        <v>1801855.5312208557</v>
      </c>
      <c r="U34" s="79">
        <f t="shared" si="24"/>
        <v>8.809148542511662E-2</v>
      </c>
      <c r="V34" s="141">
        <v>0</v>
      </c>
      <c r="W34" s="72">
        <f t="shared" si="25"/>
        <v>7</v>
      </c>
      <c r="X34" s="72">
        <v>0</v>
      </c>
      <c r="Y34" s="72">
        <f t="shared" si="26"/>
        <v>0</v>
      </c>
      <c r="Z34" s="72">
        <f t="shared" si="27"/>
        <v>0</v>
      </c>
      <c r="AA34" s="72">
        <v>0</v>
      </c>
      <c r="AB34" s="72">
        <v>0</v>
      </c>
      <c r="AC34" s="72">
        <f t="shared" si="15"/>
        <v>0</v>
      </c>
      <c r="AD34" s="72">
        <f t="shared" si="15"/>
        <v>0</v>
      </c>
      <c r="AE34" s="72">
        <f t="shared" si="16"/>
        <v>2651982.4130717563</v>
      </c>
      <c r="AF34" s="72">
        <f t="shared" si="17"/>
        <v>0</v>
      </c>
      <c r="AG34" s="72">
        <f t="shared" si="18"/>
        <v>-2651982.4130717563</v>
      </c>
      <c r="AH34" s="72">
        <f t="shared" si="28"/>
        <v>-2651982.4130717563</v>
      </c>
      <c r="AI34" s="78">
        <f t="shared" si="29"/>
        <v>0</v>
      </c>
      <c r="AJ34" s="72"/>
      <c r="AK34" s="72"/>
      <c r="AL34" s="72">
        <f t="shared" si="30"/>
        <v>2599344.7795461351</v>
      </c>
      <c r="AM34" s="72"/>
      <c r="AN34" s="72">
        <f t="shared" si="31"/>
        <v>30104866.551786214</v>
      </c>
      <c r="AO34" s="72"/>
    </row>
    <row r="35" spans="1:41" ht="15.6">
      <c r="A35" s="72">
        <f t="shared" si="2"/>
        <v>8</v>
      </c>
      <c r="B35" s="139">
        <v>0</v>
      </c>
      <c r="C35" s="72">
        <f t="shared" si="19"/>
        <v>0</v>
      </c>
      <c r="D35" s="72">
        <f t="shared" si="3"/>
        <v>30104866.551786214</v>
      </c>
      <c r="E35" s="72">
        <f t="shared" si="4"/>
        <v>0</v>
      </c>
      <c r="F35" s="72">
        <f t="shared" si="5"/>
        <v>0</v>
      </c>
      <c r="G35" s="72">
        <f t="shared" si="20"/>
        <v>0</v>
      </c>
      <c r="H35" s="72">
        <f t="shared" si="6"/>
        <v>0</v>
      </c>
      <c r="I35" s="72">
        <f t="shared" si="7"/>
        <v>30104866.551786214</v>
      </c>
      <c r="J35" s="72">
        <f t="shared" si="8"/>
        <v>0</v>
      </c>
      <c r="K35" s="72">
        <f t="shared" si="9"/>
        <v>30104866.551786214</v>
      </c>
      <c r="L35" s="72">
        <f t="shared" si="21"/>
        <v>797778.96362233465</v>
      </c>
      <c r="M35" s="72">
        <f t="shared" si="10"/>
        <v>1372781.9147614513</v>
      </c>
      <c r="N35" s="141">
        <v>0</v>
      </c>
      <c r="O35" s="72">
        <f t="shared" si="11"/>
        <v>0</v>
      </c>
      <c r="P35" s="72">
        <f t="shared" si="22"/>
        <v>85008.332179474135</v>
      </c>
      <c r="Q35" s="72">
        <f t="shared" si="12"/>
        <v>45488.773319224645</v>
      </c>
      <c r="R35" s="72">
        <f t="shared" si="13"/>
        <v>350924.42918927135</v>
      </c>
      <c r="S35" s="72">
        <f t="shared" si="14"/>
        <v>2651982.4130717563</v>
      </c>
      <c r="T35" s="72">
        <f t="shared" si="23"/>
        <v>1689448.1017696143</v>
      </c>
      <c r="U35" s="79">
        <f t="shared" si="24"/>
        <v>8.809148542511662E-2</v>
      </c>
      <c r="V35" s="141">
        <v>0</v>
      </c>
      <c r="W35" s="72">
        <f t="shared" si="25"/>
        <v>8</v>
      </c>
      <c r="X35" s="72">
        <v>0</v>
      </c>
      <c r="Y35" s="72">
        <f t="shared" si="26"/>
        <v>0</v>
      </c>
      <c r="Z35" s="72">
        <f t="shared" si="27"/>
        <v>0</v>
      </c>
      <c r="AA35" s="72">
        <v>0</v>
      </c>
      <c r="AB35" s="72">
        <v>0</v>
      </c>
      <c r="AC35" s="72">
        <f t="shared" si="15"/>
        <v>0</v>
      </c>
      <c r="AD35" s="72">
        <f t="shared" si="15"/>
        <v>0</v>
      </c>
      <c r="AE35" s="72">
        <f t="shared" si="16"/>
        <v>2651982.4130717563</v>
      </c>
      <c r="AF35" s="72">
        <f t="shared" si="17"/>
        <v>0</v>
      </c>
      <c r="AG35" s="72">
        <f t="shared" si="18"/>
        <v>-2651982.4130717563</v>
      </c>
      <c r="AH35" s="72">
        <f t="shared" si="28"/>
        <v>-2651982.4130717563</v>
      </c>
      <c r="AI35" s="78">
        <f t="shared" si="29"/>
        <v>0</v>
      </c>
      <c r="AJ35" s="72"/>
      <c r="AK35" s="72"/>
      <c r="AL35" s="72">
        <f t="shared" si="30"/>
        <v>2599344.7795461351</v>
      </c>
      <c r="AM35" s="72"/>
      <c r="AN35" s="72">
        <f t="shared" si="31"/>
        <v>30104866.551786214</v>
      </c>
      <c r="AO35" s="72"/>
    </row>
    <row r="36" spans="1:41" ht="15.6">
      <c r="A36" s="72">
        <f t="shared" si="2"/>
        <v>9</v>
      </c>
      <c r="B36" s="139">
        <v>0</v>
      </c>
      <c r="C36" s="72">
        <f t="shared" si="19"/>
        <v>0</v>
      </c>
      <c r="D36" s="72">
        <f t="shared" si="3"/>
        <v>30104866.551786214</v>
      </c>
      <c r="E36" s="72">
        <f t="shared" si="4"/>
        <v>0</v>
      </c>
      <c r="F36" s="72">
        <f t="shared" si="5"/>
        <v>0</v>
      </c>
      <c r="G36" s="72">
        <f t="shared" si="20"/>
        <v>0</v>
      </c>
      <c r="H36" s="72">
        <f t="shared" si="6"/>
        <v>0</v>
      </c>
      <c r="I36" s="72">
        <f t="shared" si="7"/>
        <v>30104866.551786214</v>
      </c>
      <c r="J36" s="72">
        <f t="shared" si="8"/>
        <v>0</v>
      </c>
      <c r="K36" s="72">
        <f t="shared" si="9"/>
        <v>30104866.551786214</v>
      </c>
      <c r="L36" s="72">
        <f t="shared" si="21"/>
        <v>797778.96362233465</v>
      </c>
      <c r="M36" s="72">
        <f t="shared" si="10"/>
        <v>1372781.9147614513</v>
      </c>
      <c r="N36" s="141">
        <v>0</v>
      </c>
      <c r="O36" s="72">
        <f t="shared" si="11"/>
        <v>0</v>
      </c>
      <c r="P36" s="72">
        <f t="shared" si="22"/>
        <v>85008.332179474135</v>
      </c>
      <c r="Q36" s="72">
        <f t="shared" si="12"/>
        <v>45488.773319224645</v>
      </c>
      <c r="R36" s="72">
        <f t="shared" si="13"/>
        <v>350924.42918927135</v>
      </c>
      <c r="S36" s="72">
        <f t="shared" si="14"/>
        <v>2651982.4130717563</v>
      </c>
      <c r="T36" s="72">
        <f t="shared" si="23"/>
        <v>1584053.1269668734</v>
      </c>
      <c r="U36" s="79">
        <f t="shared" si="24"/>
        <v>8.809148542511662E-2</v>
      </c>
      <c r="V36" s="141">
        <v>0</v>
      </c>
      <c r="W36" s="72">
        <f t="shared" si="25"/>
        <v>9</v>
      </c>
      <c r="X36" s="72">
        <v>0</v>
      </c>
      <c r="Y36" s="72">
        <f t="shared" si="26"/>
        <v>0</v>
      </c>
      <c r="Z36" s="72">
        <f t="shared" si="27"/>
        <v>0</v>
      </c>
      <c r="AA36" s="72">
        <v>0</v>
      </c>
      <c r="AB36" s="72">
        <v>0</v>
      </c>
      <c r="AC36" s="72">
        <f t="shared" si="15"/>
        <v>0</v>
      </c>
      <c r="AD36" s="72">
        <f t="shared" si="15"/>
        <v>0</v>
      </c>
      <c r="AE36" s="72">
        <f t="shared" si="16"/>
        <v>2651982.4130717563</v>
      </c>
      <c r="AF36" s="72">
        <f t="shared" si="17"/>
        <v>0</v>
      </c>
      <c r="AG36" s="72">
        <f t="shared" si="18"/>
        <v>-2651982.4130717563</v>
      </c>
      <c r="AH36" s="72">
        <f t="shared" si="28"/>
        <v>-2651982.4130717563</v>
      </c>
      <c r="AI36" s="78">
        <f t="shared" si="29"/>
        <v>0</v>
      </c>
      <c r="AJ36" s="72"/>
      <c r="AK36" s="72"/>
      <c r="AL36" s="72">
        <f t="shared" si="30"/>
        <v>2599344.7795461351</v>
      </c>
      <c r="AM36" s="72"/>
      <c r="AN36" s="72">
        <f t="shared" si="31"/>
        <v>30104866.551786214</v>
      </c>
      <c r="AO36" s="72"/>
    </row>
    <row r="37" spans="1:41" ht="15.6">
      <c r="A37" s="72">
        <f t="shared" si="2"/>
        <v>10</v>
      </c>
      <c r="B37" s="139">
        <v>0</v>
      </c>
      <c r="C37" s="72">
        <f t="shared" si="19"/>
        <v>0</v>
      </c>
      <c r="D37" s="72">
        <f t="shared" si="3"/>
        <v>30104866.551786214</v>
      </c>
      <c r="E37" s="72">
        <f t="shared" si="4"/>
        <v>0</v>
      </c>
      <c r="F37" s="72">
        <f t="shared" si="5"/>
        <v>0</v>
      </c>
      <c r="G37" s="72">
        <f t="shared" si="20"/>
        <v>0</v>
      </c>
      <c r="H37" s="72">
        <f t="shared" si="6"/>
        <v>0</v>
      </c>
      <c r="I37" s="72">
        <f t="shared" si="7"/>
        <v>30104866.551786214</v>
      </c>
      <c r="J37" s="72">
        <f t="shared" si="8"/>
        <v>0</v>
      </c>
      <c r="K37" s="72">
        <f t="shared" si="9"/>
        <v>30104866.551786214</v>
      </c>
      <c r="L37" s="72">
        <f t="shared" si="21"/>
        <v>797778.96362233465</v>
      </c>
      <c r="M37" s="72">
        <f t="shared" si="10"/>
        <v>1372781.9147614513</v>
      </c>
      <c r="N37" s="141">
        <v>0</v>
      </c>
      <c r="O37" s="72">
        <f t="shared" si="11"/>
        <v>0</v>
      </c>
      <c r="P37" s="72">
        <f t="shared" si="22"/>
        <v>85008.332179474135</v>
      </c>
      <c r="Q37" s="72">
        <f t="shared" si="12"/>
        <v>45488.773319224645</v>
      </c>
      <c r="R37" s="72">
        <f t="shared" si="13"/>
        <v>350924.42918927135</v>
      </c>
      <c r="S37" s="72">
        <f t="shared" si="14"/>
        <v>2651982.4130717563</v>
      </c>
      <c r="T37" s="72">
        <f t="shared" si="23"/>
        <v>1485233.1399971624</v>
      </c>
      <c r="U37" s="79">
        <f t="shared" si="24"/>
        <v>8.809148542511662E-2</v>
      </c>
      <c r="V37" s="141">
        <v>0</v>
      </c>
      <c r="W37" s="72">
        <f t="shared" si="25"/>
        <v>10</v>
      </c>
      <c r="X37" s="72">
        <v>0</v>
      </c>
      <c r="Y37" s="72">
        <f t="shared" si="26"/>
        <v>0</v>
      </c>
      <c r="Z37" s="72">
        <f t="shared" si="27"/>
        <v>0</v>
      </c>
      <c r="AA37" s="72">
        <v>0</v>
      </c>
      <c r="AB37" s="72">
        <v>0</v>
      </c>
      <c r="AC37" s="72">
        <f t="shared" si="15"/>
        <v>0</v>
      </c>
      <c r="AD37" s="72">
        <f t="shared" si="15"/>
        <v>0</v>
      </c>
      <c r="AE37" s="72">
        <f t="shared" si="16"/>
        <v>2651982.4130717563</v>
      </c>
      <c r="AF37" s="72">
        <f t="shared" si="17"/>
        <v>0</v>
      </c>
      <c r="AG37" s="72">
        <f t="shared" si="18"/>
        <v>-2651982.4130717563</v>
      </c>
      <c r="AH37" s="72">
        <f t="shared" si="28"/>
        <v>-2651982.4130717563</v>
      </c>
      <c r="AI37" s="78">
        <f t="shared" si="29"/>
        <v>0</v>
      </c>
      <c r="AJ37" s="72"/>
      <c r="AK37" s="72"/>
      <c r="AL37" s="72">
        <f t="shared" si="30"/>
        <v>2599344.7795461351</v>
      </c>
      <c r="AM37" s="72"/>
      <c r="AN37" s="72">
        <f t="shared" si="31"/>
        <v>30104866.551786214</v>
      </c>
      <c r="AO37" s="72"/>
    </row>
    <row r="38" spans="1:41" ht="15.6">
      <c r="A38" s="72">
        <f t="shared" si="2"/>
        <v>11</v>
      </c>
      <c r="B38" s="139">
        <v>0</v>
      </c>
      <c r="C38" s="72">
        <f t="shared" si="19"/>
        <v>0</v>
      </c>
      <c r="D38" s="72">
        <f t="shared" si="3"/>
        <v>30104866.551786214</v>
      </c>
      <c r="E38" s="72">
        <f t="shared" si="4"/>
        <v>0</v>
      </c>
      <c r="F38" s="72">
        <f t="shared" si="5"/>
        <v>0</v>
      </c>
      <c r="G38" s="72">
        <f t="shared" si="20"/>
        <v>0</v>
      </c>
      <c r="H38" s="72">
        <f t="shared" si="6"/>
        <v>0</v>
      </c>
      <c r="I38" s="72">
        <f t="shared" si="7"/>
        <v>30104866.551786214</v>
      </c>
      <c r="J38" s="72">
        <f t="shared" si="8"/>
        <v>0</v>
      </c>
      <c r="K38" s="72">
        <f t="shared" si="9"/>
        <v>30104866.551786214</v>
      </c>
      <c r="L38" s="72">
        <f t="shared" si="21"/>
        <v>797778.96362233465</v>
      </c>
      <c r="M38" s="72">
        <f t="shared" si="10"/>
        <v>1372781.9147614513</v>
      </c>
      <c r="N38" s="141">
        <v>0</v>
      </c>
      <c r="O38" s="72">
        <f t="shared" si="11"/>
        <v>0</v>
      </c>
      <c r="P38" s="72">
        <f t="shared" si="22"/>
        <v>85008.332179474135</v>
      </c>
      <c r="Q38" s="72">
        <f t="shared" si="12"/>
        <v>45488.773319224645</v>
      </c>
      <c r="R38" s="72">
        <f t="shared" si="13"/>
        <v>350924.42918927135</v>
      </c>
      <c r="S38" s="72">
        <f t="shared" si="14"/>
        <v>2651982.4130717563</v>
      </c>
      <c r="T38" s="72">
        <f t="shared" si="23"/>
        <v>1392577.9650899055</v>
      </c>
      <c r="U38" s="79">
        <f t="shared" si="24"/>
        <v>8.809148542511662E-2</v>
      </c>
      <c r="V38" s="141">
        <v>0</v>
      </c>
      <c r="W38" s="72">
        <f t="shared" si="25"/>
        <v>11</v>
      </c>
      <c r="X38" s="72">
        <v>0</v>
      </c>
      <c r="Y38" s="72">
        <f t="shared" si="26"/>
        <v>0</v>
      </c>
      <c r="Z38" s="72">
        <f t="shared" si="27"/>
        <v>0</v>
      </c>
      <c r="AA38" s="72">
        <v>0</v>
      </c>
      <c r="AB38" s="72">
        <v>0</v>
      </c>
      <c r="AC38" s="72">
        <f t="shared" si="15"/>
        <v>0</v>
      </c>
      <c r="AD38" s="72">
        <f t="shared" si="15"/>
        <v>0</v>
      </c>
      <c r="AE38" s="72">
        <f t="shared" si="16"/>
        <v>2651982.4130717563</v>
      </c>
      <c r="AF38" s="72">
        <f t="shared" si="17"/>
        <v>0</v>
      </c>
      <c r="AG38" s="72">
        <f t="shared" si="18"/>
        <v>-2651982.4130717563</v>
      </c>
      <c r="AH38" s="72">
        <f t="shared" si="28"/>
        <v>-2651982.4130717563</v>
      </c>
      <c r="AI38" s="78">
        <f t="shared" si="29"/>
        <v>0</v>
      </c>
      <c r="AJ38" s="72"/>
      <c r="AK38" s="72"/>
      <c r="AL38" s="72">
        <f t="shared" si="30"/>
        <v>2599344.7795461351</v>
      </c>
      <c r="AM38" s="72"/>
      <c r="AN38" s="72">
        <f t="shared" si="31"/>
        <v>30104866.551786214</v>
      </c>
      <c r="AO38" s="72"/>
    </row>
    <row r="39" spans="1:41" ht="15.6">
      <c r="A39" s="72">
        <f t="shared" si="2"/>
        <v>12</v>
      </c>
      <c r="B39" s="139">
        <v>0</v>
      </c>
      <c r="C39" s="72">
        <f t="shared" si="19"/>
        <v>0</v>
      </c>
      <c r="D39" s="72">
        <f t="shared" si="3"/>
        <v>30104866.551786214</v>
      </c>
      <c r="E39" s="72">
        <f t="shared" si="4"/>
        <v>0</v>
      </c>
      <c r="F39" s="72">
        <f t="shared" si="5"/>
        <v>0</v>
      </c>
      <c r="G39" s="72">
        <f t="shared" si="20"/>
        <v>0</v>
      </c>
      <c r="H39" s="72">
        <f t="shared" si="6"/>
        <v>0</v>
      </c>
      <c r="I39" s="72">
        <f t="shared" si="7"/>
        <v>30104866.551786214</v>
      </c>
      <c r="J39" s="72">
        <f t="shared" si="8"/>
        <v>0</v>
      </c>
      <c r="K39" s="72">
        <f t="shared" si="9"/>
        <v>30104866.551786214</v>
      </c>
      <c r="L39" s="72">
        <f t="shared" si="21"/>
        <v>797778.96362233465</v>
      </c>
      <c r="M39" s="72">
        <f t="shared" si="10"/>
        <v>1372781.9147614513</v>
      </c>
      <c r="N39" s="141">
        <v>0</v>
      </c>
      <c r="O39" s="72">
        <f t="shared" si="11"/>
        <v>0</v>
      </c>
      <c r="P39" s="72">
        <f t="shared" si="22"/>
        <v>85008.332179474135</v>
      </c>
      <c r="Q39" s="72">
        <f t="shared" si="12"/>
        <v>45488.773319224645</v>
      </c>
      <c r="R39" s="72">
        <f t="shared" si="13"/>
        <v>350924.42918927135</v>
      </c>
      <c r="S39" s="72">
        <f t="shared" si="14"/>
        <v>2651982.4130717563</v>
      </c>
      <c r="T39" s="72">
        <f t="shared" si="23"/>
        <v>1305703.0149876988</v>
      </c>
      <c r="U39" s="79">
        <f t="shared" si="24"/>
        <v>8.809148542511662E-2</v>
      </c>
      <c r="V39" s="141">
        <v>0</v>
      </c>
      <c r="W39" s="72">
        <f t="shared" si="25"/>
        <v>12</v>
      </c>
      <c r="X39" s="72">
        <v>0</v>
      </c>
      <c r="Y39" s="72">
        <f t="shared" si="26"/>
        <v>0</v>
      </c>
      <c r="Z39" s="72">
        <f t="shared" si="27"/>
        <v>0</v>
      </c>
      <c r="AA39" s="72">
        <v>0</v>
      </c>
      <c r="AB39" s="72">
        <v>0</v>
      </c>
      <c r="AC39" s="72">
        <f t="shared" si="15"/>
        <v>0</v>
      </c>
      <c r="AD39" s="72">
        <f t="shared" si="15"/>
        <v>0</v>
      </c>
      <c r="AE39" s="72">
        <f t="shared" si="16"/>
        <v>2651982.4130717563</v>
      </c>
      <c r="AF39" s="72">
        <f t="shared" si="17"/>
        <v>0</v>
      </c>
      <c r="AG39" s="72">
        <f t="shared" si="18"/>
        <v>-2651982.4130717563</v>
      </c>
      <c r="AH39" s="72">
        <f t="shared" si="28"/>
        <v>-2651982.4130717563</v>
      </c>
      <c r="AI39" s="78">
        <f t="shared" si="29"/>
        <v>0</v>
      </c>
      <c r="AJ39" s="72"/>
      <c r="AK39" s="72"/>
      <c r="AL39" s="72">
        <f t="shared" si="30"/>
        <v>2599344.7795461351</v>
      </c>
      <c r="AM39" s="72"/>
      <c r="AN39" s="72">
        <f t="shared" si="31"/>
        <v>30104866.551786214</v>
      </c>
      <c r="AO39" s="72"/>
    </row>
    <row r="40" spans="1:41" ht="15.6">
      <c r="A40" s="72">
        <f t="shared" si="2"/>
        <v>13</v>
      </c>
      <c r="B40" s="139">
        <v>0</v>
      </c>
      <c r="C40" s="72">
        <f t="shared" si="19"/>
        <v>0</v>
      </c>
      <c r="D40" s="72">
        <f t="shared" si="3"/>
        <v>30104866.551786214</v>
      </c>
      <c r="E40" s="72">
        <f t="shared" si="4"/>
        <v>0</v>
      </c>
      <c r="F40" s="72">
        <f t="shared" si="5"/>
        <v>0</v>
      </c>
      <c r="G40" s="72">
        <f t="shared" si="20"/>
        <v>0</v>
      </c>
      <c r="H40" s="72">
        <f t="shared" si="6"/>
        <v>0</v>
      </c>
      <c r="I40" s="72">
        <f t="shared" si="7"/>
        <v>30104866.551786214</v>
      </c>
      <c r="J40" s="72">
        <f t="shared" si="8"/>
        <v>0</v>
      </c>
      <c r="K40" s="72">
        <f t="shared" si="9"/>
        <v>30104866.551786214</v>
      </c>
      <c r="L40" s="72">
        <f t="shared" si="21"/>
        <v>797778.96362233465</v>
      </c>
      <c r="M40" s="72">
        <f t="shared" si="10"/>
        <v>1372781.9147614513</v>
      </c>
      <c r="N40" s="141">
        <v>0</v>
      </c>
      <c r="O40" s="72">
        <f t="shared" si="11"/>
        <v>0</v>
      </c>
      <c r="P40" s="72">
        <f t="shared" si="22"/>
        <v>85008.332179474135</v>
      </c>
      <c r="Q40" s="72">
        <f t="shared" si="12"/>
        <v>45488.773319224645</v>
      </c>
      <c r="R40" s="72">
        <f t="shared" si="13"/>
        <v>350924.42918927135</v>
      </c>
      <c r="S40" s="72">
        <f t="shared" si="14"/>
        <v>2651982.4130717563</v>
      </c>
      <c r="T40" s="72">
        <f t="shared" si="23"/>
        <v>1224247.694625773</v>
      </c>
      <c r="U40" s="79">
        <f t="shared" si="24"/>
        <v>8.809148542511662E-2</v>
      </c>
      <c r="V40" s="141">
        <v>0</v>
      </c>
      <c r="W40" s="72">
        <f t="shared" si="25"/>
        <v>13</v>
      </c>
      <c r="X40" s="72">
        <v>0</v>
      </c>
      <c r="Y40" s="72">
        <f t="shared" si="26"/>
        <v>0</v>
      </c>
      <c r="Z40" s="72">
        <f t="shared" si="27"/>
        <v>0</v>
      </c>
      <c r="AA40" s="72">
        <v>0</v>
      </c>
      <c r="AB40" s="72">
        <v>0</v>
      </c>
      <c r="AC40" s="72">
        <f t="shared" si="15"/>
        <v>0</v>
      </c>
      <c r="AD40" s="72">
        <f t="shared" si="15"/>
        <v>0</v>
      </c>
      <c r="AE40" s="72">
        <f t="shared" si="16"/>
        <v>2651982.4130717563</v>
      </c>
      <c r="AF40" s="72">
        <f t="shared" si="17"/>
        <v>0</v>
      </c>
      <c r="AG40" s="72">
        <f t="shared" si="18"/>
        <v>-2651982.4130717563</v>
      </c>
      <c r="AH40" s="72">
        <f t="shared" si="28"/>
        <v>-2651982.4130717563</v>
      </c>
      <c r="AI40" s="78">
        <f t="shared" si="29"/>
        <v>0</v>
      </c>
      <c r="AJ40" s="72"/>
      <c r="AK40" s="72"/>
      <c r="AL40" s="72">
        <f t="shared" si="30"/>
        <v>2599344.7795461351</v>
      </c>
      <c r="AM40" s="72"/>
      <c r="AN40" s="72">
        <f t="shared" si="31"/>
        <v>30104866.551786214</v>
      </c>
      <c r="AO40" s="72"/>
    </row>
    <row r="41" spans="1:41" ht="15.6">
      <c r="A41" s="72">
        <f t="shared" si="2"/>
        <v>14</v>
      </c>
      <c r="B41" s="139">
        <v>0</v>
      </c>
      <c r="C41" s="72">
        <f t="shared" si="19"/>
        <v>0</v>
      </c>
      <c r="D41" s="72">
        <f t="shared" si="3"/>
        <v>30104866.551786214</v>
      </c>
      <c r="E41" s="72">
        <f t="shared" si="4"/>
        <v>0</v>
      </c>
      <c r="F41" s="72">
        <f t="shared" si="5"/>
        <v>0</v>
      </c>
      <c r="G41" s="72">
        <f t="shared" si="20"/>
        <v>0</v>
      </c>
      <c r="H41" s="72">
        <f t="shared" si="6"/>
        <v>0</v>
      </c>
      <c r="I41" s="72">
        <f t="shared" si="7"/>
        <v>30104866.551786214</v>
      </c>
      <c r="J41" s="72">
        <f t="shared" si="8"/>
        <v>0</v>
      </c>
      <c r="K41" s="72">
        <f t="shared" si="9"/>
        <v>30104866.551786214</v>
      </c>
      <c r="L41" s="72">
        <f t="shared" si="21"/>
        <v>797778.96362233465</v>
      </c>
      <c r="M41" s="72">
        <f t="shared" si="10"/>
        <v>1372781.9147614513</v>
      </c>
      <c r="N41" s="141">
        <v>0</v>
      </c>
      <c r="O41" s="72">
        <f t="shared" si="11"/>
        <v>0</v>
      </c>
      <c r="P41" s="72">
        <f t="shared" si="22"/>
        <v>85008.332179474135</v>
      </c>
      <c r="Q41" s="72">
        <f t="shared" si="12"/>
        <v>45488.773319224645</v>
      </c>
      <c r="R41" s="72">
        <f t="shared" si="13"/>
        <v>350924.42918927135</v>
      </c>
      <c r="S41" s="72">
        <f t="shared" si="14"/>
        <v>2651982.4130717563</v>
      </c>
      <c r="T41" s="72">
        <f t="shared" si="23"/>
        <v>1147873.9043967363</v>
      </c>
      <c r="U41" s="79">
        <f t="shared" si="24"/>
        <v>8.809148542511662E-2</v>
      </c>
      <c r="V41" s="141">
        <v>0</v>
      </c>
      <c r="W41" s="72">
        <f t="shared" si="25"/>
        <v>14</v>
      </c>
      <c r="X41" s="72">
        <v>0</v>
      </c>
      <c r="Y41" s="72">
        <f t="shared" si="26"/>
        <v>0</v>
      </c>
      <c r="Z41" s="72">
        <f t="shared" si="27"/>
        <v>0</v>
      </c>
      <c r="AA41" s="72">
        <v>0</v>
      </c>
      <c r="AB41" s="72">
        <v>0</v>
      </c>
      <c r="AC41" s="72">
        <f t="shared" si="15"/>
        <v>0</v>
      </c>
      <c r="AD41" s="72">
        <f t="shared" si="15"/>
        <v>0</v>
      </c>
      <c r="AE41" s="72">
        <f t="shared" si="16"/>
        <v>2651982.4130717563</v>
      </c>
      <c r="AF41" s="72">
        <f t="shared" si="17"/>
        <v>0</v>
      </c>
      <c r="AG41" s="72">
        <f t="shared" si="18"/>
        <v>-2651982.4130717563</v>
      </c>
      <c r="AH41" s="72">
        <f t="shared" si="28"/>
        <v>-2651982.4130717563</v>
      </c>
      <c r="AI41" s="78">
        <f t="shared" si="29"/>
        <v>0</v>
      </c>
      <c r="AJ41" s="72"/>
      <c r="AK41" s="72"/>
      <c r="AL41" s="72">
        <f t="shared" si="30"/>
        <v>2599344.7795461351</v>
      </c>
      <c r="AM41" s="72"/>
      <c r="AN41" s="72">
        <f t="shared" si="31"/>
        <v>30104866.551786214</v>
      </c>
      <c r="AO41" s="72"/>
    </row>
    <row r="42" spans="1:41" ht="15.6">
      <c r="A42" s="72">
        <f t="shared" si="2"/>
        <v>15</v>
      </c>
      <c r="B42" s="139">
        <v>0</v>
      </c>
      <c r="C42" s="72">
        <f t="shared" si="19"/>
        <v>0</v>
      </c>
      <c r="D42" s="72">
        <f t="shared" si="3"/>
        <v>30104866.551786214</v>
      </c>
      <c r="E42" s="72">
        <f t="shared" si="4"/>
        <v>0</v>
      </c>
      <c r="F42" s="72">
        <f t="shared" si="5"/>
        <v>0</v>
      </c>
      <c r="G42" s="72">
        <f t="shared" si="20"/>
        <v>0</v>
      </c>
      <c r="H42" s="72">
        <f t="shared" si="6"/>
        <v>0</v>
      </c>
      <c r="I42" s="72">
        <f t="shared" si="7"/>
        <v>30104866.551786214</v>
      </c>
      <c r="J42" s="72">
        <f t="shared" si="8"/>
        <v>0</v>
      </c>
      <c r="K42" s="72">
        <f t="shared" si="9"/>
        <v>30104866.551786214</v>
      </c>
      <c r="L42" s="72">
        <f t="shared" si="21"/>
        <v>797778.96362233465</v>
      </c>
      <c r="M42" s="72">
        <f t="shared" si="10"/>
        <v>1372781.9147614513</v>
      </c>
      <c r="N42" s="141">
        <v>0</v>
      </c>
      <c r="O42" s="72">
        <f t="shared" si="11"/>
        <v>0</v>
      </c>
      <c r="P42" s="72">
        <f t="shared" si="22"/>
        <v>85008.332179474135</v>
      </c>
      <c r="Q42" s="72">
        <f t="shared" si="12"/>
        <v>45488.773319224645</v>
      </c>
      <c r="R42" s="72">
        <f t="shared" si="13"/>
        <v>350924.42918927135</v>
      </c>
      <c r="S42" s="72">
        <f t="shared" si="14"/>
        <v>2651982.4130717563</v>
      </c>
      <c r="T42" s="72">
        <f t="shared" si="23"/>
        <v>1076264.6367880437</v>
      </c>
      <c r="U42" s="79">
        <f t="shared" si="24"/>
        <v>8.809148542511662E-2</v>
      </c>
      <c r="V42" s="141">
        <v>0</v>
      </c>
      <c r="W42" s="72">
        <f t="shared" si="25"/>
        <v>15</v>
      </c>
      <c r="X42" s="72">
        <v>0</v>
      </c>
      <c r="Y42" s="72">
        <f t="shared" si="26"/>
        <v>0</v>
      </c>
      <c r="Z42" s="72">
        <f t="shared" si="27"/>
        <v>0</v>
      </c>
      <c r="AA42" s="72">
        <v>0</v>
      </c>
      <c r="AB42" s="72">
        <v>0</v>
      </c>
      <c r="AC42" s="72">
        <f t="shared" si="15"/>
        <v>0</v>
      </c>
      <c r="AD42" s="72">
        <f t="shared" si="15"/>
        <v>0</v>
      </c>
      <c r="AE42" s="72">
        <f t="shared" si="16"/>
        <v>2651982.4130717563</v>
      </c>
      <c r="AF42" s="72">
        <f t="shared" si="17"/>
        <v>0</v>
      </c>
      <c r="AG42" s="72">
        <f t="shared" si="18"/>
        <v>-2651982.4130717563</v>
      </c>
      <c r="AH42" s="72">
        <f t="shared" si="28"/>
        <v>-2651982.4130717563</v>
      </c>
      <c r="AI42" s="78">
        <f t="shared" si="29"/>
        <v>0</v>
      </c>
      <c r="AJ42" s="72"/>
      <c r="AK42" s="72"/>
      <c r="AL42" s="72">
        <f t="shared" si="30"/>
        <v>2599344.7795461351</v>
      </c>
      <c r="AM42" s="72"/>
      <c r="AN42" s="72">
        <f t="shared" si="31"/>
        <v>30104866.551786214</v>
      </c>
      <c r="AO42" s="72"/>
    </row>
    <row r="43" spans="1:41" ht="15.6">
      <c r="A43" s="72">
        <f t="shared" si="2"/>
        <v>16</v>
      </c>
      <c r="B43" s="139">
        <v>0</v>
      </c>
      <c r="C43" s="72">
        <f t="shared" si="19"/>
        <v>0</v>
      </c>
      <c r="D43" s="72">
        <f t="shared" si="3"/>
        <v>30104866.551786214</v>
      </c>
      <c r="E43" s="72">
        <f t="shared" si="4"/>
        <v>0</v>
      </c>
      <c r="F43" s="72">
        <f t="shared" si="5"/>
        <v>0</v>
      </c>
      <c r="G43" s="72">
        <f t="shared" si="20"/>
        <v>0</v>
      </c>
      <c r="H43" s="72">
        <f t="shared" si="6"/>
        <v>0</v>
      </c>
      <c r="I43" s="72">
        <f t="shared" si="7"/>
        <v>30104866.551786214</v>
      </c>
      <c r="J43" s="72">
        <f t="shared" si="8"/>
        <v>0</v>
      </c>
      <c r="K43" s="72">
        <f t="shared" si="9"/>
        <v>30104866.551786214</v>
      </c>
      <c r="L43" s="72">
        <f t="shared" si="21"/>
        <v>797778.96362233465</v>
      </c>
      <c r="M43" s="72">
        <f t="shared" si="10"/>
        <v>1372781.9147614513</v>
      </c>
      <c r="N43" s="141">
        <v>0</v>
      </c>
      <c r="O43" s="72">
        <f t="shared" si="11"/>
        <v>0</v>
      </c>
      <c r="P43" s="72">
        <f t="shared" si="22"/>
        <v>85008.332179474135</v>
      </c>
      <c r="Q43" s="72">
        <f t="shared" si="12"/>
        <v>45488.773319224645</v>
      </c>
      <c r="R43" s="72">
        <f t="shared" si="13"/>
        <v>350924.42918927135</v>
      </c>
      <c r="S43" s="72">
        <f t="shared" si="14"/>
        <v>2651982.4130717563</v>
      </c>
      <c r="T43" s="72">
        <f t="shared" si="23"/>
        <v>1009122.6605672046</v>
      </c>
      <c r="U43" s="79">
        <f t="shared" si="24"/>
        <v>8.809148542511662E-2</v>
      </c>
      <c r="V43" s="141">
        <v>0</v>
      </c>
      <c r="W43" s="72">
        <f t="shared" si="25"/>
        <v>16</v>
      </c>
      <c r="X43" s="72">
        <v>0</v>
      </c>
      <c r="Y43" s="72">
        <f t="shared" si="26"/>
        <v>0</v>
      </c>
      <c r="Z43" s="72">
        <f t="shared" si="27"/>
        <v>0</v>
      </c>
      <c r="AA43" s="72">
        <v>0</v>
      </c>
      <c r="AB43" s="72">
        <v>0</v>
      </c>
      <c r="AC43" s="72">
        <f t="shared" si="15"/>
        <v>0</v>
      </c>
      <c r="AD43" s="72">
        <f t="shared" si="15"/>
        <v>0</v>
      </c>
      <c r="AE43" s="72">
        <f t="shared" si="16"/>
        <v>2651982.4130717563</v>
      </c>
      <c r="AF43" s="72">
        <f t="shared" si="17"/>
        <v>0</v>
      </c>
      <c r="AG43" s="72">
        <f t="shared" si="18"/>
        <v>-2651982.4130717563</v>
      </c>
      <c r="AH43" s="72">
        <f t="shared" si="28"/>
        <v>-2651982.4130717563</v>
      </c>
      <c r="AI43" s="78">
        <f t="shared" si="29"/>
        <v>0</v>
      </c>
      <c r="AJ43" s="72"/>
      <c r="AK43" s="72"/>
      <c r="AL43" s="72">
        <f t="shared" si="30"/>
        <v>2599344.7795461351</v>
      </c>
      <c r="AM43" s="72"/>
      <c r="AN43" s="72">
        <f t="shared" si="31"/>
        <v>30104866.551786214</v>
      </c>
      <c r="AO43" s="72"/>
    </row>
    <row r="44" spans="1:41" ht="15.6">
      <c r="A44" s="72">
        <f t="shared" si="2"/>
        <v>17</v>
      </c>
      <c r="B44" s="139">
        <v>0</v>
      </c>
      <c r="C44" s="72">
        <f t="shared" si="19"/>
        <v>0</v>
      </c>
      <c r="D44" s="72">
        <f t="shared" si="3"/>
        <v>30104866.551786214</v>
      </c>
      <c r="E44" s="72">
        <f t="shared" si="4"/>
        <v>0</v>
      </c>
      <c r="F44" s="72">
        <f t="shared" si="5"/>
        <v>0</v>
      </c>
      <c r="G44" s="72">
        <f t="shared" si="20"/>
        <v>0</v>
      </c>
      <c r="H44" s="72">
        <f t="shared" si="6"/>
        <v>0</v>
      </c>
      <c r="I44" s="72">
        <f t="shared" si="7"/>
        <v>30104866.551786214</v>
      </c>
      <c r="J44" s="72">
        <f t="shared" si="8"/>
        <v>0</v>
      </c>
      <c r="K44" s="72">
        <f>(+I44+D44)/2</f>
        <v>30104866.551786214</v>
      </c>
      <c r="L44" s="72">
        <f t="shared" si="21"/>
        <v>797778.96362233465</v>
      </c>
      <c r="M44" s="72">
        <f t="shared" si="10"/>
        <v>1372781.9147614513</v>
      </c>
      <c r="N44" s="141">
        <v>0</v>
      </c>
      <c r="O44" s="72">
        <f t="shared" si="11"/>
        <v>0</v>
      </c>
      <c r="P44" s="72">
        <f t="shared" si="22"/>
        <v>85008.332179474135</v>
      </c>
      <c r="Q44" s="72">
        <f t="shared" si="12"/>
        <v>45488.773319224645</v>
      </c>
      <c r="R44" s="72">
        <f>(+AL44-(G44+L44+N44+O44+P44+Q44))*$D$2</f>
        <v>350924.42918927135</v>
      </c>
      <c r="S44" s="72">
        <f t="shared" si="14"/>
        <v>2651982.4130717563</v>
      </c>
      <c r="T44" s="72">
        <f t="shared" si="23"/>
        <v>946169.28705312498</v>
      </c>
      <c r="U44" s="79">
        <f t="shared" si="24"/>
        <v>8.809148542511662E-2</v>
      </c>
      <c r="V44" s="141">
        <v>0</v>
      </c>
      <c r="W44" s="72">
        <f t="shared" si="25"/>
        <v>17</v>
      </c>
      <c r="X44" s="72">
        <v>0</v>
      </c>
      <c r="Y44" s="72">
        <f t="shared" si="26"/>
        <v>0</v>
      </c>
      <c r="Z44" s="72">
        <f t="shared" si="27"/>
        <v>0</v>
      </c>
      <c r="AA44" s="72">
        <v>0</v>
      </c>
      <c r="AB44" s="72">
        <v>0</v>
      </c>
      <c r="AC44" s="72">
        <f t="shared" ref="AC44:AD103" si="32">Y44+AA44</f>
        <v>0</v>
      </c>
      <c r="AD44" s="72">
        <f t="shared" si="32"/>
        <v>0</v>
      </c>
      <c r="AE44" s="72">
        <f t="shared" si="16"/>
        <v>2651982.4130717563</v>
      </c>
      <c r="AF44" s="72">
        <f t="shared" si="17"/>
        <v>0</v>
      </c>
      <c r="AG44" s="72">
        <f t="shared" si="18"/>
        <v>-2651982.4130717563</v>
      </c>
      <c r="AH44" s="72">
        <f t="shared" si="28"/>
        <v>-2651982.4130717563</v>
      </c>
      <c r="AI44" s="78">
        <f t="shared" si="29"/>
        <v>0</v>
      </c>
      <c r="AJ44" s="72"/>
      <c r="AK44" s="72"/>
      <c r="AL44" s="72">
        <f t="shared" si="30"/>
        <v>2599344.7795461351</v>
      </c>
      <c r="AM44" s="72"/>
      <c r="AN44" s="72">
        <f t="shared" si="31"/>
        <v>30104866.551786214</v>
      </c>
      <c r="AO44" s="72"/>
    </row>
    <row r="45" spans="1:41" ht="15.6">
      <c r="A45" s="72">
        <f t="shared" si="2"/>
        <v>18</v>
      </c>
      <c r="B45" s="139">
        <v>0</v>
      </c>
      <c r="C45" s="72">
        <f t="shared" si="19"/>
        <v>0</v>
      </c>
      <c r="D45" s="72">
        <f t="shared" si="3"/>
        <v>30104866.551786214</v>
      </c>
      <c r="E45" s="72">
        <f t="shared" si="4"/>
        <v>0</v>
      </c>
      <c r="F45" s="72">
        <f t="shared" si="5"/>
        <v>0</v>
      </c>
      <c r="G45" s="72">
        <f t="shared" si="20"/>
        <v>0</v>
      </c>
      <c r="H45" s="72">
        <f t="shared" si="6"/>
        <v>0</v>
      </c>
      <c r="I45" s="72">
        <f t="shared" si="7"/>
        <v>30104866.551786214</v>
      </c>
      <c r="J45" s="72">
        <f t="shared" si="8"/>
        <v>0</v>
      </c>
      <c r="K45" s="72">
        <f t="shared" si="9"/>
        <v>30104866.551786214</v>
      </c>
      <c r="L45" s="72">
        <f t="shared" si="21"/>
        <v>797778.96362233465</v>
      </c>
      <c r="M45" s="72">
        <f t="shared" si="10"/>
        <v>1372781.9147614513</v>
      </c>
      <c r="N45" s="141">
        <v>0</v>
      </c>
      <c r="O45" s="72">
        <f t="shared" si="11"/>
        <v>0</v>
      </c>
      <c r="P45" s="72">
        <f t="shared" si="22"/>
        <v>85008.332179474135</v>
      </c>
      <c r="Q45" s="72">
        <f t="shared" si="12"/>
        <v>45488.773319224645</v>
      </c>
      <c r="R45" s="72">
        <f t="shared" si="13"/>
        <v>350924.42918927135</v>
      </c>
      <c r="S45" s="72">
        <f t="shared" si="14"/>
        <v>2651982.4130717563</v>
      </c>
      <c r="T45" s="72">
        <f t="shared" si="23"/>
        <v>887143.21335270291</v>
      </c>
      <c r="U45" s="79">
        <f t="shared" si="24"/>
        <v>8.809148542511662E-2</v>
      </c>
      <c r="V45" s="141">
        <v>0</v>
      </c>
      <c r="W45" s="72">
        <f t="shared" si="25"/>
        <v>18</v>
      </c>
      <c r="X45" s="72">
        <v>0</v>
      </c>
      <c r="Y45" s="72">
        <f t="shared" si="26"/>
        <v>0</v>
      </c>
      <c r="Z45" s="72">
        <f t="shared" si="27"/>
        <v>0</v>
      </c>
      <c r="AA45" s="72">
        <v>0</v>
      </c>
      <c r="AB45" s="72">
        <v>0</v>
      </c>
      <c r="AC45" s="72">
        <f t="shared" si="32"/>
        <v>0</v>
      </c>
      <c r="AD45" s="72">
        <f t="shared" si="32"/>
        <v>0</v>
      </c>
      <c r="AE45" s="72">
        <f t="shared" si="16"/>
        <v>2651982.4130717563</v>
      </c>
      <c r="AF45" s="72">
        <f t="shared" si="17"/>
        <v>0</v>
      </c>
      <c r="AG45" s="72">
        <f t="shared" si="18"/>
        <v>-2651982.4130717563</v>
      </c>
      <c r="AH45" s="72">
        <f t="shared" si="28"/>
        <v>-2651982.4130717563</v>
      </c>
      <c r="AI45" s="78">
        <f t="shared" si="29"/>
        <v>0</v>
      </c>
      <c r="AJ45" s="72"/>
      <c r="AK45" s="72"/>
      <c r="AL45" s="72">
        <f t="shared" si="30"/>
        <v>2599344.7795461351</v>
      </c>
      <c r="AM45" s="72"/>
      <c r="AN45" s="72">
        <f t="shared" si="31"/>
        <v>30104866.551786214</v>
      </c>
      <c r="AO45" s="72"/>
    </row>
    <row r="46" spans="1:41" ht="15.6">
      <c r="A46" s="72">
        <f t="shared" si="2"/>
        <v>19</v>
      </c>
      <c r="B46" s="139">
        <v>0</v>
      </c>
      <c r="C46" s="72">
        <f t="shared" si="19"/>
        <v>0</v>
      </c>
      <c r="D46" s="72">
        <f t="shared" si="3"/>
        <v>30104866.551786214</v>
      </c>
      <c r="E46" s="72">
        <f t="shared" si="4"/>
        <v>0</v>
      </c>
      <c r="F46" s="72">
        <f t="shared" si="5"/>
        <v>0</v>
      </c>
      <c r="G46" s="72">
        <f t="shared" si="20"/>
        <v>0</v>
      </c>
      <c r="H46" s="72">
        <f t="shared" si="6"/>
        <v>0</v>
      </c>
      <c r="I46" s="72">
        <f t="shared" si="7"/>
        <v>30104866.551786214</v>
      </c>
      <c r="J46" s="72">
        <f t="shared" si="8"/>
        <v>0</v>
      </c>
      <c r="K46" s="72">
        <f t="shared" si="9"/>
        <v>30104866.551786214</v>
      </c>
      <c r="L46" s="72">
        <f t="shared" si="21"/>
        <v>797778.96362233465</v>
      </c>
      <c r="M46" s="72">
        <f t="shared" si="10"/>
        <v>1372781.9147614513</v>
      </c>
      <c r="N46" s="141">
        <v>0</v>
      </c>
      <c r="O46" s="72">
        <f t="shared" si="11"/>
        <v>0</v>
      </c>
      <c r="P46" s="72">
        <f t="shared" si="22"/>
        <v>85008.332179474135</v>
      </c>
      <c r="Q46" s="72">
        <f t="shared" si="12"/>
        <v>45488.773319224645</v>
      </c>
      <c r="R46" s="72">
        <f t="shared" si="13"/>
        <v>350924.42918927135</v>
      </c>
      <c r="S46" s="72">
        <f t="shared" si="14"/>
        <v>2651982.4130717563</v>
      </c>
      <c r="T46" s="72">
        <f t="shared" si="23"/>
        <v>831799.43776125764</v>
      </c>
      <c r="U46" s="79">
        <f t="shared" si="24"/>
        <v>8.809148542511662E-2</v>
      </c>
      <c r="V46" s="141">
        <v>0</v>
      </c>
      <c r="W46" s="72">
        <f t="shared" si="25"/>
        <v>19</v>
      </c>
      <c r="X46" s="72">
        <v>0</v>
      </c>
      <c r="Y46" s="72">
        <f t="shared" si="26"/>
        <v>0</v>
      </c>
      <c r="Z46" s="72">
        <f t="shared" si="27"/>
        <v>0</v>
      </c>
      <c r="AA46" s="72">
        <v>0</v>
      </c>
      <c r="AB46" s="72">
        <v>0</v>
      </c>
      <c r="AC46" s="72">
        <f t="shared" si="32"/>
        <v>0</v>
      </c>
      <c r="AD46" s="72">
        <f t="shared" si="32"/>
        <v>0</v>
      </c>
      <c r="AE46" s="72">
        <f t="shared" si="16"/>
        <v>2651982.4130717563</v>
      </c>
      <c r="AF46" s="72">
        <f t="shared" si="17"/>
        <v>0</v>
      </c>
      <c r="AG46" s="72">
        <f t="shared" si="18"/>
        <v>-2651982.4130717563</v>
      </c>
      <c r="AH46" s="72">
        <f t="shared" si="28"/>
        <v>-2651982.4130717563</v>
      </c>
      <c r="AI46" s="78">
        <f t="shared" si="29"/>
        <v>0</v>
      </c>
      <c r="AJ46" s="72"/>
      <c r="AK46" s="72"/>
      <c r="AL46" s="72">
        <f t="shared" si="30"/>
        <v>2599344.7795461351</v>
      </c>
      <c r="AM46" s="72"/>
      <c r="AN46" s="72">
        <f t="shared" si="31"/>
        <v>30104866.551786214</v>
      </c>
      <c r="AO46" s="72"/>
    </row>
    <row r="47" spans="1:41" ht="15.6">
      <c r="A47" s="72">
        <f t="shared" si="2"/>
        <v>20</v>
      </c>
      <c r="B47" s="139">
        <v>0</v>
      </c>
      <c r="C47" s="72">
        <f t="shared" si="19"/>
        <v>0</v>
      </c>
      <c r="D47" s="72">
        <f t="shared" si="3"/>
        <v>30104866.551786214</v>
      </c>
      <c r="E47" s="72">
        <f t="shared" si="4"/>
        <v>0</v>
      </c>
      <c r="F47" s="72">
        <f t="shared" si="5"/>
        <v>0</v>
      </c>
      <c r="G47" s="72">
        <f t="shared" si="20"/>
        <v>0</v>
      </c>
      <c r="H47" s="72">
        <f t="shared" si="6"/>
        <v>0</v>
      </c>
      <c r="I47" s="72">
        <f>D47-J47-H47</f>
        <v>30104866.551786214</v>
      </c>
      <c r="J47" s="72">
        <f t="shared" si="8"/>
        <v>0</v>
      </c>
      <c r="K47" s="72">
        <f t="shared" si="9"/>
        <v>30104866.551786214</v>
      </c>
      <c r="L47" s="72">
        <f t="shared" si="21"/>
        <v>797778.96362233465</v>
      </c>
      <c r="M47" s="72">
        <f t="shared" si="10"/>
        <v>1372781.9147614513</v>
      </c>
      <c r="N47" s="141">
        <v>0</v>
      </c>
      <c r="O47" s="72">
        <f t="shared" si="11"/>
        <v>0</v>
      </c>
      <c r="P47" s="72">
        <f t="shared" si="22"/>
        <v>85008.332179474135</v>
      </c>
      <c r="Q47" s="72">
        <f t="shared" si="12"/>
        <v>45488.773319224645</v>
      </c>
      <c r="R47" s="72">
        <f t="shared" si="13"/>
        <v>350924.42918927135</v>
      </c>
      <c r="S47" s="72">
        <f t="shared" si="14"/>
        <v>2651982.4130717563</v>
      </c>
      <c r="T47" s="72">
        <f t="shared" si="23"/>
        <v>779908.24282490264</v>
      </c>
      <c r="U47" s="79">
        <f t="shared" si="24"/>
        <v>8.809148542511662E-2</v>
      </c>
      <c r="V47" s="141">
        <v>0</v>
      </c>
      <c r="W47" s="72">
        <f t="shared" si="25"/>
        <v>20</v>
      </c>
      <c r="X47" s="72">
        <v>0</v>
      </c>
      <c r="Y47" s="72">
        <f t="shared" si="26"/>
        <v>0</v>
      </c>
      <c r="Z47" s="72">
        <f t="shared" si="27"/>
        <v>0</v>
      </c>
      <c r="AA47" s="72">
        <v>0</v>
      </c>
      <c r="AB47" s="72">
        <v>0</v>
      </c>
      <c r="AC47" s="72">
        <f t="shared" si="32"/>
        <v>0</v>
      </c>
      <c r="AD47" s="72">
        <f t="shared" si="32"/>
        <v>0</v>
      </c>
      <c r="AE47" s="72">
        <f t="shared" si="16"/>
        <v>2651982.4130717563</v>
      </c>
      <c r="AF47" s="72">
        <f t="shared" si="17"/>
        <v>0</v>
      </c>
      <c r="AG47" s="72">
        <f t="shared" si="18"/>
        <v>-2651982.4130717563</v>
      </c>
      <c r="AH47" s="72">
        <f t="shared" si="28"/>
        <v>-2651982.4130717563</v>
      </c>
      <c r="AI47" s="78">
        <f t="shared" si="29"/>
        <v>0</v>
      </c>
      <c r="AJ47" s="72"/>
      <c r="AK47" s="72"/>
      <c r="AL47" s="72">
        <f t="shared" si="30"/>
        <v>2599344.7795461351</v>
      </c>
      <c r="AM47" s="72"/>
      <c r="AN47" s="72">
        <f t="shared" si="31"/>
        <v>30104866.551786214</v>
      </c>
      <c r="AO47" s="72"/>
    </row>
    <row r="48" spans="1:41" ht="15.6">
      <c r="A48" s="72">
        <f t="shared" si="2"/>
        <v>21</v>
      </c>
      <c r="B48" s="139">
        <v>0</v>
      </c>
      <c r="C48" s="72">
        <f t="shared" si="19"/>
        <v>0</v>
      </c>
      <c r="D48" s="72">
        <f>I47+C48</f>
        <v>30104866.551786214</v>
      </c>
      <c r="E48" s="72">
        <f t="shared" si="4"/>
        <v>0</v>
      </c>
      <c r="F48" s="72">
        <f t="shared" si="5"/>
        <v>0</v>
      </c>
      <c r="G48" s="72">
        <f t="shared" si="20"/>
        <v>0</v>
      </c>
      <c r="H48" s="72">
        <f t="shared" si="6"/>
        <v>0</v>
      </c>
      <c r="I48" s="72">
        <f t="shared" si="7"/>
        <v>30104866.551786214</v>
      </c>
      <c r="J48" s="72">
        <f t="shared" si="8"/>
        <v>0</v>
      </c>
      <c r="K48" s="72">
        <f t="shared" si="9"/>
        <v>30104866.551786214</v>
      </c>
      <c r="L48" s="72">
        <f t="shared" si="21"/>
        <v>797778.96362233465</v>
      </c>
      <c r="M48" s="72">
        <f t="shared" si="10"/>
        <v>1372781.9147614513</v>
      </c>
      <c r="N48" s="141">
        <v>0</v>
      </c>
      <c r="O48" s="72">
        <f t="shared" si="11"/>
        <v>0</v>
      </c>
      <c r="P48" s="72">
        <f t="shared" si="22"/>
        <v>85008.332179474135</v>
      </c>
      <c r="Q48" s="72">
        <f t="shared" si="12"/>
        <v>45488.773319224645</v>
      </c>
      <c r="R48" s="72">
        <f t="shared" si="13"/>
        <v>350924.42918927135</v>
      </c>
      <c r="S48" s="72">
        <f t="shared" si="14"/>
        <v>2651982.4130717563</v>
      </c>
      <c r="T48" s="72">
        <f t="shared" si="23"/>
        <v>731254.24184382393</v>
      </c>
      <c r="U48" s="79">
        <f t="shared" si="24"/>
        <v>8.809148542511662E-2</v>
      </c>
      <c r="V48" s="141">
        <v>0</v>
      </c>
      <c r="W48" s="72">
        <f t="shared" si="25"/>
        <v>21</v>
      </c>
      <c r="X48" s="72">
        <v>0</v>
      </c>
      <c r="Y48" s="72">
        <f t="shared" si="26"/>
        <v>0</v>
      </c>
      <c r="Z48" s="72">
        <f t="shared" si="27"/>
        <v>0</v>
      </c>
      <c r="AA48" s="72">
        <v>0</v>
      </c>
      <c r="AB48" s="72">
        <v>0</v>
      </c>
      <c r="AC48" s="72">
        <f t="shared" si="32"/>
        <v>0</v>
      </c>
      <c r="AD48" s="72">
        <f t="shared" si="32"/>
        <v>0</v>
      </c>
      <c r="AE48" s="72">
        <f t="shared" si="16"/>
        <v>2651982.4130717563</v>
      </c>
      <c r="AF48" s="72">
        <f t="shared" si="17"/>
        <v>0</v>
      </c>
      <c r="AG48" s="72">
        <f t="shared" si="18"/>
        <v>-2651982.4130717563</v>
      </c>
      <c r="AH48" s="72">
        <f t="shared" si="28"/>
        <v>-2651982.4130717563</v>
      </c>
      <c r="AI48" s="78">
        <f t="shared" si="29"/>
        <v>0</v>
      </c>
      <c r="AJ48" s="72"/>
      <c r="AK48" s="72"/>
      <c r="AL48" s="72">
        <f t="shared" si="30"/>
        <v>2599344.7795461351</v>
      </c>
      <c r="AM48" s="72"/>
      <c r="AN48" s="72">
        <f t="shared" si="31"/>
        <v>30104866.551786214</v>
      </c>
      <c r="AO48" s="72"/>
    </row>
    <row r="49" spans="1:41" ht="15.6">
      <c r="A49" s="72">
        <f t="shared" si="2"/>
        <v>22</v>
      </c>
      <c r="B49" s="139">
        <v>0</v>
      </c>
      <c r="C49" s="72">
        <f t="shared" si="19"/>
        <v>0</v>
      </c>
      <c r="D49" s="72">
        <f t="shared" si="3"/>
        <v>30104866.551786214</v>
      </c>
      <c r="E49" s="72">
        <f t="shared" si="4"/>
        <v>0</v>
      </c>
      <c r="F49" s="72">
        <f t="shared" si="5"/>
        <v>0</v>
      </c>
      <c r="G49" s="72">
        <f t="shared" si="20"/>
        <v>0</v>
      </c>
      <c r="H49" s="72">
        <f t="shared" si="6"/>
        <v>0</v>
      </c>
      <c r="I49" s="72">
        <f t="shared" si="7"/>
        <v>30104866.551786214</v>
      </c>
      <c r="J49" s="72">
        <f t="shared" si="8"/>
        <v>0</v>
      </c>
      <c r="K49" s="72">
        <f t="shared" si="9"/>
        <v>30104866.551786214</v>
      </c>
      <c r="L49" s="72">
        <f t="shared" si="21"/>
        <v>797778.96362233465</v>
      </c>
      <c r="M49" s="72">
        <f t="shared" si="10"/>
        <v>1372781.9147614513</v>
      </c>
      <c r="N49" s="141">
        <v>0</v>
      </c>
      <c r="O49" s="72">
        <f t="shared" si="11"/>
        <v>0</v>
      </c>
      <c r="P49" s="72">
        <f t="shared" si="22"/>
        <v>85008.332179474135</v>
      </c>
      <c r="Q49" s="72">
        <f t="shared" si="12"/>
        <v>45488.773319224645</v>
      </c>
      <c r="R49" s="72">
        <f t="shared" si="13"/>
        <v>350924.42918927135</v>
      </c>
      <c r="S49" s="72">
        <f t="shared" si="14"/>
        <v>2651982.4130717563</v>
      </c>
      <c r="T49" s="72">
        <f t="shared" si="23"/>
        <v>685635.48485874722</v>
      </c>
      <c r="U49" s="79">
        <f t="shared" si="24"/>
        <v>8.809148542511662E-2</v>
      </c>
      <c r="V49" s="141">
        <v>0</v>
      </c>
      <c r="W49" s="72">
        <f t="shared" si="25"/>
        <v>22</v>
      </c>
      <c r="X49" s="72">
        <v>0</v>
      </c>
      <c r="Y49" s="72">
        <f t="shared" si="26"/>
        <v>0</v>
      </c>
      <c r="Z49" s="72">
        <f t="shared" si="27"/>
        <v>0</v>
      </c>
      <c r="AA49" s="72">
        <v>0</v>
      </c>
      <c r="AB49" s="72">
        <v>0</v>
      </c>
      <c r="AC49" s="72">
        <f t="shared" si="32"/>
        <v>0</v>
      </c>
      <c r="AD49" s="72">
        <f t="shared" si="32"/>
        <v>0</v>
      </c>
      <c r="AE49" s="72">
        <f t="shared" si="16"/>
        <v>2651982.4130717563</v>
      </c>
      <c r="AF49" s="72">
        <f t="shared" si="17"/>
        <v>0</v>
      </c>
      <c r="AG49" s="72">
        <f t="shared" si="18"/>
        <v>-2651982.4130717563</v>
      </c>
      <c r="AH49" s="72">
        <f t="shared" si="28"/>
        <v>-2651982.4130717563</v>
      </c>
      <c r="AI49" s="78">
        <f t="shared" si="29"/>
        <v>0</v>
      </c>
      <c r="AJ49" s="72"/>
      <c r="AK49" s="72"/>
      <c r="AL49" s="72">
        <f t="shared" si="30"/>
        <v>2599344.7795461351</v>
      </c>
      <c r="AM49" s="72"/>
      <c r="AN49" s="72">
        <f t="shared" si="31"/>
        <v>30104866.551786214</v>
      </c>
      <c r="AO49" s="72"/>
    </row>
    <row r="50" spans="1:41" ht="15.6">
      <c r="A50" s="72">
        <f t="shared" si="2"/>
        <v>23</v>
      </c>
      <c r="B50" s="139">
        <v>0</v>
      </c>
      <c r="C50" s="72">
        <f t="shared" si="19"/>
        <v>0</v>
      </c>
      <c r="D50" s="72">
        <f t="shared" si="3"/>
        <v>30104866.551786214</v>
      </c>
      <c r="E50" s="72">
        <f t="shared" si="4"/>
        <v>0</v>
      </c>
      <c r="F50" s="72">
        <f t="shared" si="5"/>
        <v>0</v>
      </c>
      <c r="G50" s="72">
        <f t="shared" si="20"/>
        <v>0</v>
      </c>
      <c r="H50" s="72">
        <f t="shared" si="6"/>
        <v>0</v>
      </c>
      <c r="I50" s="72">
        <f t="shared" si="7"/>
        <v>30104866.551786214</v>
      </c>
      <c r="J50" s="72">
        <f t="shared" si="8"/>
        <v>0</v>
      </c>
      <c r="K50" s="72">
        <f t="shared" si="9"/>
        <v>30104866.551786214</v>
      </c>
      <c r="L50" s="72">
        <f t="shared" si="21"/>
        <v>797778.96362233465</v>
      </c>
      <c r="M50" s="72">
        <f t="shared" si="10"/>
        <v>1372781.9147614513</v>
      </c>
      <c r="N50" s="141">
        <v>0</v>
      </c>
      <c r="O50" s="72">
        <f t="shared" si="11"/>
        <v>0</v>
      </c>
      <c r="P50" s="72">
        <f t="shared" si="22"/>
        <v>85008.332179474135</v>
      </c>
      <c r="Q50" s="72">
        <f t="shared" si="12"/>
        <v>45488.773319224645</v>
      </c>
      <c r="R50" s="72">
        <f t="shared" si="13"/>
        <v>350924.42918927135</v>
      </c>
      <c r="S50" s="72">
        <f t="shared" si="14"/>
        <v>2651982.4130717563</v>
      </c>
      <c r="T50" s="72">
        <f t="shared" si="23"/>
        <v>642862.62040978228</v>
      </c>
      <c r="U50" s="79">
        <f t="shared" si="24"/>
        <v>8.809148542511662E-2</v>
      </c>
      <c r="V50" s="141">
        <v>0</v>
      </c>
      <c r="W50" s="72">
        <f t="shared" si="25"/>
        <v>23</v>
      </c>
      <c r="X50" s="72">
        <v>0</v>
      </c>
      <c r="Y50" s="72">
        <f t="shared" si="26"/>
        <v>0</v>
      </c>
      <c r="Z50" s="72">
        <f t="shared" si="27"/>
        <v>0</v>
      </c>
      <c r="AA50" s="72">
        <v>0</v>
      </c>
      <c r="AB50" s="72">
        <v>0</v>
      </c>
      <c r="AC50" s="72">
        <f t="shared" si="32"/>
        <v>0</v>
      </c>
      <c r="AD50" s="72">
        <f t="shared" si="32"/>
        <v>0</v>
      </c>
      <c r="AE50" s="72">
        <f t="shared" si="16"/>
        <v>2651982.4130717563</v>
      </c>
      <c r="AF50" s="72">
        <f t="shared" si="17"/>
        <v>0</v>
      </c>
      <c r="AG50" s="72">
        <f t="shared" si="18"/>
        <v>-2651982.4130717563</v>
      </c>
      <c r="AH50" s="72">
        <f t="shared" si="28"/>
        <v>-2651982.4130717563</v>
      </c>
      <c r="AI50" s="78">
        <f t="shared" si="29"/>
        <v>0</v>
      </c>
      <c r="AJ50" s="72"/>
      <c r="AK50" s="72"/>
      <c r="AL50" s="72">
        <f t="shared" si="30"/>
        <v>2599344.7795461351</v>
      </c>
      <c r="AM50" s="72"/>
      <c r="AN50" s="72">
        <f t="shared" si="31"/>
        <v>30104866.551786214</v>
      </c>
      <c r="AO50" s="72"/>
    </row>
    <row r="51" spans="1:41" ht="15.6">
      <c r="A51" s="72">
        <f t="shared" si="2"/>
        <v>24</v>
      </c>
      <c r="B51" s="139">
        <v>0</v>
      </c>
      <c r="C51" s="72">
        <f t="shared" si="19"/>
        <v>0</v>
      </c>
      <c r="D51" s="72">
        <f t="shared" si="3"/>
        <v>30104866.551786214</v>
      </c>
      <c r="E51" s="72">
        <f t="shared" si="4"/>
        <v>0</v>
      </c>
      <c r="F51" s="72">
        <f t="shared" si="5"/>
        <v>0</v>
      </c>
      <c r="G51" s="72">
        <f t="shared" si="20"/>
        <v>0</v>
      </c>
      <c r="H51" s="72">
        <f t="shared" si="6"/>
        <v>0</v>
      </c>
      <c r="I51" s="72">
        <f t="shared" si="7"/>
        <v>30104866.551786214</v>
      </c>
      <c r="J51" s="72">
        <f t="shared" si="8"/>
        <v>0</v>
      </c>
      <c r="K51" s="72">
        <f t="shared" si="9"/>
        <v>30104866.551786214</v>
      </c>
      <c r="L51" s="72">
        <f t="shared" si="21"/>
        <v>797778.96362233465</v>
      </c>
      <c r="M51" s="72">
        <f t="shared" si="10"/>
        <v>1372781.9147614513</v>
      </c>
      <c r="N51" s="141">
        <v>0</v>
      </c>
      <c r="O51" s="72">
        <f t="shared" si="11"/>
        <v>0</v>
      </c>
      <c r="P51" s="72">
        <f t="shared" si="22"/>
        <v>85008.332179474135</v>
      </c>
      <c r="Q51" s="72">
        <f t="shared" si="12"/>
        <v>45488.773319224645</v>
      </c>
      <c r="R51" s="72">
        <f t="shared" si="13"/>
        <v>350924.42918927135</v>
      </c>
      <c r="S51" s="72">
        <f t="shared" si="14"/>
        <v>2651982.4130717563</v>
      </c>
      <c r="T51" s="72">
        <f t="shared" si="23"/>
        <v>602758.10958832316</v>
      </c>
      <c r="U51" s="79">
        <f t="shared" si="24"/>
        <v>8.809148542511662E-2</v>
      </c>
      <c r="V51" s="141">
        <v>0</v>
      </c>
      <c r="W51" s="72">
        <f t="shared" si="25"/>
        <v>24</v>
      </c>
      <c r="X51" s="72">
        <v>0</v>
      </c>
      <c r="Y51" s="72">
        <f t="shared" si="26"/>
        <v>0</v>
      </c>
      <c r="Z51" s="72">
        <f t="shared" si="27"/>
        <v>0</v>
      </c>
      <c r="AA51" s="72">
        <v>0</v>
      </c>
      <c r="AB51" s="72">
        <v>0</v>
      </c>
      <c r="AC51" s="72">
        <f t="shared" si="32"/>
        <v>0</v>
      </c>
      <c r="AD51" s="72">
        <f t="shared" si="32"/>
        <v>0</v>
      </c>
      <c r="AE51" s="72">
        <f t="shared" si="16"/>
        <v>2651982.4130717563</v>
      </c>
      <c r="AF51" s="72">
        <f t="shared" si="17"/>
        <v>0</v>
      </c>
      <c r="AG51" s="72">
        <f t="shared" si="18"/>
        <v>-2651982.4130717563</v>
      </c>
      <c r="AH51" s="72">
        <f t="shared" si="28"/>
        <v>-2651982.4130717563</v>
      </c>
      <c r="AI51" s="78">
        <f t="shared" si="29"/>
        <v>0</v>
      </c>
      <c r="AJ51" s="72"/>
      <c r="AK51" s="72"/>
      <c r="AL51" s="72">
        <f t="shared" si="30"/>
        <v>2599344.7795461351</v>
      </c>
      <c r="AM51" s="72"/>
      <c r="AN51" s="72">
        <f t="shared" si="31"/>
        <v>30104866.551786214</v>
      </c>
      <c r="AO51" s="72"/>
    </row>
    <row r="52" spans="1:41" ht="15.6">
      <c r="A52" s="72">
        <f t="shared" si="2"/>
        <v>25</v>
      </c>
      <c r="B52" s="139">
        <v>0</v>
      </c>
      <c r="C52" s="72">
        <f t="shared" si="19"/>
        <v>0</v>
      </c>
      <c r="D52" s="72">
        <f t="shared" si="3"/>
        <v>30104866.551786214</v>
      </c>
      <c r="E52" s="72">
        <f t="shared" si="4"/>
        <v>0</v>
      </c>
      <c r="F52" s="72">
        <f t="shared" si="5"/>
        <v>0</v>
      </c>
      <c r="G52" s="72">
        <f t="shared" si="20"/>
        <v>0</v>
      </c>
      <c r="H52" s="72">
        <f t="shared" si="6"/>
        <v>0</v>
      </c>
      <c r="I52" s="72">
        <f t="shared" si="7"/>
        <v>30104866.551786214</v>
      </c>
      <c r="J52" s="72">
        <f t="shared" si="8"/>
        <v>0</v>
      </c>
      <c r="K52" s="72">
        <f t="shared" si="9"/>
        <v>30104866.551786214</v>
      </c>
      <c r="L52" s="72">
        <f t="shared" si="21"/>
        <v>797778.96362233465</v>
      </c>
      <c r="M52" s="72">
        <f t="shared" si="10"/>
        <v>1372781.9147614513</v>
      </c>
      <c r="N52" s="141">
        <v>0</v>
      </c>
      <c r="O52" s="72">
        <f t="shared" si="11"/>
        <v>0</v>
      </c>
      <c r="P52" s="72">
        <f t="shared" si="22"/>
        <v>85008.332179474135</v>
      </c>
      <c r="Q52" s="72">
        <f t="shared" si="12"/>
        <v>45488.773319224645</v>
      </c>
      <c r="R52" s="72">
        <f t="shared" si="13"/>
        <v>350924.42918927135</v>
      </c>
      <c r="S52" s="72">
        <f t="shared" si="14"/>
        <v>2651982.4130717563</v>
      </c>
      <c r="T52" s="72">
        <f t="shared" si="23"/>
        <v>565155.48911974125</v>
      </c>
      <c r="U52" s="79">
        <f t="shared" si="24"/>
        <v>8.809148542511662E-2</v>
      </c>
      <c r="V52" s="141">
        <v>0</v>
      </c>
      <c r="W52" s="72">
        <f t="shared" si="25"/>
        <v>25</v>
      </c>
      <c r="X52" s="72">
        <v>0</v>
      </c>
      <c r="Y52" s="72">
        <f t="shared" si="26"/>
        <v>0</v>
      </c>
      <c r="Z52" s="72">
        <f t="shared" si="27"/>
        <v>0</v>
      </c>
      <c r="AA52" s="72">
        <v>0</v>
      </c>
      <c r="AB52" s="72">
        <v>0</v>
      </c>
      <c r="AC52" s="72">
        <f t="shared" si="32"/>
        <v>0</v>
      </c>
      <c r="AD52" s="72">
        <f t="shared" si="32"/>
        <v>0</v>
      </c>
      <c r="AE52" s="72">
        <f t="shared" si="16"/>
        <v>2651982.4130717563</v>
      </c>
      <c r="AF52" s="72">
        <f t="shared" si="17"/>
        <v>0</v>
      </c>
      <c r="AG52" s="72">
        <f t="shared" si="18"/>
        <v>-2651982.4130717563</v>
      </c>
      <c r="AH52" s="72">
        <f t="shared" si="28"/>
        <v>-2651982.4130717563</v>
      </c>
      <c r="AI52" s="78">
        <f t="shared" si="29"/>
        <v>0</v>
      </c>
      <c r="AJ52" s="72"/>
      <c r="AK52" s="72"/>
      <c r="AL52" s="72">
        <f t="shared" si="30"/>
        <v>2599344.7795461351</v>
      </c>
      <c r="AM52" s="72"/>
      <c r="AN52" s="72">
        <f t="shared" si="31"/>
        <v>30104866.551786214</v>
      </c>
      <c r="AO52" s="72"/>
    </row>
    <row r="53" spans="1:41" ht="15.6">
      <c r="A53" s="72">
        <f t="shared" si="2"/>
        <v>26</v>
      </c>
      <c r="B53" s="139">
        <v>0</v>
      </c>
      <c r="C53" s="72">
        <f t="shared" si="19"/>
        <v>0</v>
      </c>
      <c r="D53" s="72">
        <f t="shared" si="3"/>
        <v>30104866.551786214</v>
      </c>
      <c r="E53" s="72">
        <f t="shared" si="4"/>
        <v>0</v>
      </c>
      <c r="F53" s="72">
        <f t="shared" si="5"/>
        <v>0</v>
      </c>
      <c r="G53" s="72">
        <f t="shared" si="20"/>
        <v>0</v>
      </c>
      <c r="H53" s="72">
        <f t="shared" si="6"/>
        <v>0</v>
      </c>
      <c r="I53" s="72">
        <f t="shared" si="7"/>
        <v>30104866.551786214</v>
      </c>
      <c r="J53" s="72">
        <f t="shared" si="8"/>
        <v>0</v>
      </c>
      <c r="K53" s="72">
        <f t="shared" si="9"/>
        <v>30104866.551786214</v>
      </c>
      <c r="L53" s="72">
        <f t="shared" si="21"/>
        <v>797778.96362233465</v>
      </c>
      <c r="M53" s="72">
        <f t="shared" si="10"/>
        <v>1372781.9147614513</v>
      </c>
      <c r="N53" s="141">
        <v>0</v>
      </c>
      <c r="O53" s="72">
        <f t="shared" si="11"/>
        <v>0</v>
      </c>
      <c r="P53" s="72">
        <f t="shared" si="22"/>
        <v>85008.332179474135</v>
      </c>
      <c r="Q53" s="72">
        <f t="shared" si="12"/>
        <v>45488.773319224645</v>
      </c>
      <c r="R53" s="72">
        <f t="shared" si="13"/>
        <v>350924.42918927135</v>
      </c>
      <c r="S53" s="72">
        <f t="shared" si="14"/>
        <v>2651982.4130717563</v>
      </c>
      <c r="T53" s="72">
        <f t="shared" si="23"/>
        <v>529898.68041812151</v>
      </c>
      <c r="U53" s="79">
        <f t="shared" si="24"/>
        <v>8.809148542511662E-2</v>
      </c>
      <c r="V53" s="141">
        <v>0</v>
      </c>
      <c r="W53" s="72">
        <f t="shared" si="25"/>
        <v>26</v>
      </c>
      <c r="X53" s="72">
        <v>0</v>
      </c>
      <c r="Y53" s="72">
        <f t="shared" si="26"/>
        <v>0</v>
      </c>
      <c r="Z53" s="72">
        <f t="shared" si="27"/>
        <v>0</v>
      </c>
      <c r="AA53" s="72">
        <v>0</v>
      </c>
      <c r="AB53" s="72">
        <v>0</v>
      </c>
      <c r="AC53" s="72">
        <f t="shared" si="32"/>
        <v>0</v>
      </c>
      <c r="AD53" s="72">
        <f t="shared" si="32"/>
        <v>0</v>
      </c>
      <c r="AE53" s="72">
        <f t="shared" si="16"/>
        <v>2651982.4130717563</v>
      </c>
      <c r="AF53" s="72">
        <f t="shared" si="17"/>
        <v>0</v>
      </c>
      <c r="AG53" s="72">
        <f t="shared" si="18"/>
        <v>-2651982.4130717563</v>
      </c>
      <c r="AH53" s="72">
        <f t="shared" si="28"/>
        <v>-2651982.4130717563</v>
      </c>
      <c r="AI53" s="78">
        <f t="shared" si="29"/>
        <v>0</v>
      </c>
      <c r="AJ53" s="72"/>
      <c r="AK53" s="72"/>
      <c r="AL53" s="72">
        <f t="shared" si="30"/>
        <v>2599344.7795461351</v>
      </c>
      <c r="AM53" s="72"/>
      <c r="AN53" s="72">
        <f t="shared" si="31"/>
        <v>30104866.551786214</v>
      </c>
      <c r="AO53" s="72"/>
    </row>
    <row r="54" spans="1:41" ht="15.6">
      <c r="A54" s="72">
        <f t="shared" si="2"/>
        <v>27</v>
      </c>
      <c r="B54" s="139">
        <v>0</v>
      </c>
      <c r="C54" s="72">
        <f t="shared" si="19"/>
        <v>0</v>
      </c>
      <c r="D54" s="72">
        <f t="shared" si="3"/>
        <v>30104866.551786214</v>
      </c>
      <c r="E54" s="72">
        <f t="shared" si="4"/>
        <v>0</v>
      </c>
      <c r="F54" s="72">
        <f t="shared" si="5"/>
        <v>0</v>
      </c>
      <c r="G54" s="72">
        <f t="shared" si="20"/>
        <v>0</v>
      </c>
      <c r="H54" s="72">
        <f t="shared" si="6"/>
        <v>0</v>
      </c>
      <c r="I54" s="72">
        <f t="shared" si="7"/>
        <v>30104866.551786214</v>
      </c>
      <c r="J54" s="72">
        <f t="shared" si="8"/>
        <v>0</v>
      </c>
      <c r="K54" s="72">
        <f t="shared" si="9"/>
        <v>30104866.551786214</v>
      </c>
      <c r="L54" s="72">
        <f t="shared" si="21"/>
        <v>797778.96362233465</v>
      </c>
      <c r="M54" s="72">
        <f t="shared" si="10"/>
        <v>1372781.9147614513</v>
      </c>
      <c r="N54" s="141">
        <v>0</v>
      </c>
      <c r="O54" s="72">
        <f t="shared" si="11"/>
        <v>0</v>
      </c>
      <c r="P54" s="72">
        <f t="shared" si="22"/>
        <v>85008.332179474135</v>
      </c>
      <c r="Q54" s="72">
        <f t="shared" si="12"/>
        <v>45488.773319224645</v>
      </c>
      <c r="R54" s="72">
        <f t="shared" si="13"/>
        <v>350924.42918927135</v>
      </c>
      <c r="S54" s="72">
        <f t="shared" si="14"/>
        <v>2651982.4130717563</v>
      </c>
      <c r="T54" s="72">
        <f t="shared" si="23"/>
        <v>496841.34174511064</v>
      </c>
      <c r="U54" s="79">
        <f t="shared" si="24"/>
        <v>8.809148542511662E-2</v>
      </c>
      <c r="V54" s="141">
        <v>0</v>
      </c>
      <c r="W54" s="72">
        <f t="shared" si="25"/>
        <v>27</v>
      </c>
      <c r="X54" s="72">
        <v>0</v>
      </c>
      <c r="Y54" s="72">
        <f t="shared" si="26"/>
        <v>0</v>
      </c>
      <c r="Z54" s="72">
        <f t="shared" si="27"/>
        <v>0</v>
      </c>
      <c r="AA54" s="72">
        <v>0</v>
      </c>
      <c r="AB54" s="72">
        <v>0</v>
      </c>
      <c r="AC54" s="72">
        <f t="shared" si="32"/>
        <v>0</v>
      </c>
      <c r="AD54" s="72">
        <f t="shared" si="32"/>
        <v>0</v>
      </c>
      <c r="AE54" s="72">
        <f t="shared" si="16"/>
        <v>2651982.4130717563</v>
      </c>
      <c r="AF54" s="72">
        <f t="shared" si="17"/>
        <v>0</v>
      </c>
      <c r="AG54" s="72">
        <f t="shared" si="18"/>
        <v>-2651982.4130717563</v>
      </c>
      <c r="AH54" s="72">
        <f t="shared" si="28"/>
        <v>-2651982.4130717563</v>
      </c>
      <c r="AI54" s="78">
        <f t="shared" si="29"/>
        <v>0</v>
      </c>
      <c r="AJ54" s="72"/>
      <c r="AK54" s="72"/>
      <c r="AL54" s="72">
        <f t="shared" si="30"/>
        <v>2599344.7795461351</v>
      </c>
      <c r="AM54" s="72"/>
      <c r="AN54" s="72">
        <f t="shared" si="31"/>
        <v>30104866.551786214</v>
      </c>
      <c r="AO54" s="72"/>
    </row>
    <row r="55" spans="1:41" ht="15.6">
      <c r="A55" s="72">
        <f t="shared" si="2"/>
        <v>28</v>
      </c>
      <c r="B55" s="139">
        <v>0</v>
      </c>
      <c r="C55" s="72">
        <f t="shared" si="19"/>
        <v>0</v>
      </c>
      <c r="D55" s="72">
        <f t="shared" si="3"/>
        <v>30104866.551786214</v>
      </c>
      <c r="E55" s="72">
        <f t="shared" si="4"/>
        <v>0</v>
      </c>
      <c r="F55" s="72">
        <f t="shared" si="5"/>
        <v>0</v>
      </c>
      <c r="G55" s="72">
        <f t="shared" si="20"/>
        <v>0</v>
      </c>
      <c r="H55" s="72">
        <f t="shared" si="6"/>
        <v>0</v>
      </c>
      <c r="I55" s="72">
        <f t="shared" si="7"/>
        <v>30104866.551786214</v>
      </c>
      <c r="J55" s="72">
        <f t="shared" si="8"/>
        <v>0</v>
      </c>
      <c r="K55" s="72">
        <f t="shared" si="9"/>
        <v>30104866.551786214</v>
      </c>
      <c r="L55" s="72">
        <f t="shared" si="21"/>
        <v>797778.96362233465</v>
      </c>
      <c r="M55" s="72">
        <f t="shared" si="10"/>
        <v>1372781.9147614513</v>
      </c>
      <c r="N55" s="141">
        <v>0</v>
      </c>
      <c r="O55" s="72">
        <f t="shared" si="11"/>
        <v>0</v>
      </c>
      <c r="P55" s="72">
        <f t="shared" si="22"/>
        <v>85008.332179474135</v>
      </c>
      <c r="Q55" s="72">
        <f t="shared" si="12"/>
        <v>45488.773319224645</v>
      </c>
      <c r="R55" s="72">
        <f t="shared" si="13"/>
        <v>350924.42918927135</v>
      </c>
      <c r="S55" s="72">
        <f t="shared" si="14"/>
        <v>2651982.4130717563</v>
      </c>
      <c r="T55" s="72">
        <f t="shared" si="23"/>
        <v>465846.26078385662</v>
      </c>
      <c r="U55" s="79">
        <f t="shared" si="24"/>
        <v>8.809148542511662E-2</v>
      </c>
      <c r="V55" s="141">
        <v>0</v>
      </c>
      <c r="W55" s="72">
        <f t="shared" si="25"/>
        <v>28</v>
      </c>
      <c r="X55" s="72">
        <v>0</v>
      </c>
      <c r="Y55" s="72">
        <f t="shared" si="26"/>
        <v>0</v>
      </c>
      <c r="Z55" s="72">
        <f t="shared" si="27"/>
        <v>0</v>
      </c>
      <c r="AA55" s="72">
        <v>0</v>
      </c>
      <c r="AB55" s="72">
        <v>0</v>
      </c>
      <c r="AC55" s="72">
        <f t="shared" si="32"/>
        <v>0</v>
      </c>
      <c r="AD55" s="72">
        <f t="shared" si="32"/>
        <v>0</v>
      </c>
      <c r="AE55" s="72">
        <f t="shared" si="16"/>
        <v>2651982.4130717563</v>
      </c>
      <c r="AF55" s="72">
        <f t="shared" si="17"/>
        <v>0</v>
      </c>
      <c r="AG55" s="72">
        <f t="shared" si="18"/>
        <v>-2651982.4130717563</v>
      </c>
      <c r="AH55" s="72">
        <f t="shared" si="28"/>
        <v>-2651982.4130717563</v>
      </c>
      <c r="AI55" s="78">
        <f t="shared" si="29"/>
        <v>0</v>
      </c>
      <c r="AJ55" s="72"/>
      <c r="AK55" s="72"/>
      <c r="AL55" s="72">
        <f t="shared" si="30"/>
        <v>2599344.7795461351</v>
      </c>
      <c r="AM55" s="72"/>
      <c r="AN55" s="72">
        <f t="shared" si="31"/>
        <v>30104866.551786214</v>
      </c>
      <c r="AO55" s="72"/>
    </row>
    <row r="56" spans="1:41" ht="15.6">
      <c r="A56" s="72">
        <f t="shared" si="2"/>
        <v>29</v>
      </c>
      <c r="B56" s="139">
        <v>0</v>
      </c>
      <c r="C56" s="72">
        <f t="shared" si="19"/>
        <v>0</v>
      </c>
      <c r="D56" s="72">
        <f t="shared" si="3"/>
        <v>30104866.551786214</v>
      </c>
      <c r="E56" s="72">
        <f t="shared" si="4"/>
        <v>0</v>
      </c>
      <c r="F56" s="72">
        <f t="shared" si="5"/>
        <v>0</v>
      </c>
      <c r="G56" s="72">
        <f t="shared" si="20"/>
        <v>0</v>
      </c>
      <c r="H56" s="72">
        <f t="shared" si="6"/>
        <v>0</v>
      </c>
      <c r="I56" s="72">
        <f t="shared" si="7"/>
        <v>30104866.551786214</v>
      </c>
      <c r="J56" s="72">
        <f t="shared" si="8"/>
        <v>0</v>
      </c>
      <c r="K56" s="72">
        <f t="shared" si="9"/>
        <v>30104866.551786214</v>
      </c>
      <c r="L56" s="72">
        <f t="shared" si="21"/>
        <v>797778.96362233465</v>
      </c>
      <c r="M56" s="72">
        <f t="shared" si="10"/>
        <v>1372781.9147614513</v>
      </c>
      <c r="N56" s="141">
        <v>0</v>
      </c>
      <c r="O56" s="72">
        <f t="shared" si="11"/>
        <v>0</v>
      </c>
      <c r="P56" s="72">
        <f t="shared" si="22"/>
        <v>85008.332179474135</v>
      </c>
      <c r="Q56" s="72">
        <f t="shared" si="12"/>
        <v>45488.773319224645</v>
      </c>
      <c r="R56" s="72">
        <f t="shared" si="13"/>
        <v>350924.42918927135</v>
      </c>
      <c r="S56" s="72">
        <f t="shared" si="14"/>
        <v>2651982.4130717563</v>
      </c>
      <c r="T56" s="72">
        <f t="shared" si="23"/>
        <v>436784.78510677721</v>
      </c>
      <c r="U56" s="79">
        <f t="shared" si="24"/>
        <v>8.809148542511662E-2</v>
      </c>
      <c r="V56" s="141">
        <v>0</v>
      </c>
      <c r="W56" s="72">
        <f t="shared" si="25"/>
        <v>29</v>
      </c>
      <c r="X56" s="72">
        <v>0</v>
      </c>
      <c r="Y56" s="72">
        <f t="shared" si="26"/>
        <v>0</v>
      </c>
      <c r="Z56" s="72">
        <f t="shared" si="27"/>
        <v>0</v>
      </c>
      <c r="AA56" s="72">
        <v>0</v>
      </c>
      <c r="AB56" s="72">
        <v>0</v>
      </c>
      <c r="AC56" s="72">
        <f t="shared" si="32"/>
        <v>0</v>
      </c>
      <c r="AD56" s="72">
        <f t="shared" si="32"/>
        <v>0</v>
      </c>
      <c r="AE56" s="72">
        <f t="shared" si="16"/>
        <v>2651982.4130717563</v>
      </c>
      <c r="AF56" s="72">
        <f t="shared" si="17"/>
        <v>0</v>
      </c>
      <c r="AG56" s="72">
        <f t="shared" si="18"/>
        <v>-2651982.4130717563</v>
      </c>
      <c r="AH56" s="72">
        <f t="shared" si="28"/>
        <v>-2651982.4130717563</v>
      </c>
      <c r="AI56" s="78">
        <f t="shared" si="29"/>
        <v>0</v>
      </c>
      <c r="AJ56" s="72"/>
      <c r="AK56" s="72"/>
      <c r="AL56" s="72">
        <f t="shared" si="30"/>
        <v>2599344.7795461351</v>
      </c>
      <c r="AM56" s="72"/>
      <c r="AN56" s="72">
        <f t="shared" si="31"/>
        <v>30104866.551786214</v>
      </c>
      <c r="AO56" s="72"/>
    </row>
    <row r="57" spans="1:41" ht="15.6">
      <c r="A57" s="72">
        <f t="shared" si="2"/>
        <v>30</v>
      </c>
      <c r="B57" s="139">
        <v>0</v>
      </c>
      <c r="C57" s="72">
        <f t="shared" si="19"/>
        <v>0</v>
      </c>
      <c r="D57" s="72">
        <f t="shared" si="3"/>
        <v>30104866.551786214</v>
      </c>
      <c r="E57" s="72">
        <f t="shared" si="4"/>
        <v>0</v>
      </c>
      <c r="F57" s="72">
        <f t="shared" si="5"/>
        <v>0</v>
      </c>
      <c r="G57" s="72">
        <f t="shared" si="20"/>
        <v>0</v>
      </c>
      <c r="H57" s="72">
        <f t="shared" si="6"/>
        <v>0</v>
      </c>
      <c r="I57" s="72">
        <f t="shared" si="7"/>
        <v>30104866.551786214</v>
      </c>
      <c r="J57" s="72">
        <f t="shared" si="8"/>
        <v>0</v>
      </c>
      <c r="K57" s="72">
        <f t="shared" si="9"/>
        <v>30104866.551786214</v>
      </c>
      <c r="L57" s="72">
        <f t="shared" si="21"/>
        <v>797778.96362233465</v>
      </c>
      <c r="M57" s="72">
        <f t="shared" si="10"/>
        <v>1372781.9147614513</v>
      </c>
      <c r="N57" s="141">
        <v>0</v>
      </c>
      <c r="O57" s="72">
        <f t="shared" si="11"/>
        <v>0</v>
      </c>
      <c r="P57" s="72">
        <f t="shared" si="22"/>
        <v>85008.332179474135</v>
      </c>
      <c r="Q57" s="72">
        <f t="shared" si="12"/>
        <v>45488.773319224645</v>
      </c>
      <c r="R57" s="72">
        <f t="shared" si="13"/>
        <v>350924.42918927135</v>
      </c>
      <c r="S57" s="72">
        <f t="shared" si="14"/>
        <v>2651982.4130717563</v>
      </c>
      <c r="T57" s="72">
        <f t="shared" si="23"/>
        <v>409536.28817317507</v>
      </c>
      <c r="U57" s="79">
        <f t="shared" si="24"/>
        <v>8.809148542511662E-2</v>
      </c>
      <c r="V57" s="141">
        <v>0</v>
      </c>
      <c r="W57" s="72">
        <f t="shared" si="25"/>
        <v>30</v>
      </c>
      <c r="X57" s="72">
        <v>0</v>
      </c>
      <c r="Y57" s="72">
        <f t="shared" si="26"/>
        <v>0</v>
      </c>
      <c r="Z57" s="72">
        <f t="shared" si="27"/>
        <v>0</v>
      </c>
      <c r="AA57" s="72">
        <v>0</v>
      </c>
      <c r="AB57" s="72">
        <v>0</v>
      </c>
      <c r="AC57" s="72">
        <f t="shared" si="32"/>
        <v>0</v>
      </c>
      <c r="AD57" s="72">
        <f t="shared" si="32"/>
        <v>0</v>
      </c>
      <c r="AE57" s="72">
        <f t="shared" si="16"/>
        <v>2651982.4130717563</v>
      </c>
      <c r="AF57" s="72">
        <f t="shared" si="17"/>
        <v>0</v>
      </c>
      <c r="AG57" s="72">
        <f t="shared" si="18"/>
        <v>-2651982.4130717563</v>
      </c>
      <c r="AH57" s="72">
        <f t="shared" si="28"/>
        <v>-2651982.4130717563</v>
      </c>
      <c r="AI57" s="78">
        <f t="shared" si="29"/>
        <v>0</v>
      </c>
      <c r="AJ57" s="72"/>
      <c r="AK57" s="72"/>
      <c r="AL57" s="72">
        <f t="shared" si="30"/>
        <v>2599344.7795461351</v>
      </c>
      <c r="AM57" s="72"/>
      <c r="AN57" s="72">
        <f t="shared" si="31"/>
        <v>30104866.551786214</v>
      </c>
      <c r="AO57" s="72"/>
    </row>
    <row r="58" spans="1:41" ht="15.6">
      <c r="A58" s="72">
        <f t="shared" si="2"/>
        <v>31</v>
      </c>
      <c r="B58" s="139">
        <v>0</v>
      </c>
      <c r="C58" s="72">
        <f t="shared" si="19"/>
        <v>0</v>
      </c>
      <c r="D58" s="72">
        <f t="shared" si="3"/>
        <v>30104866.551786214</v>
      </c>
      <c r="E58" s="72">
        <f t="shared" si="4"/>
        <v>0</v>
      </c>
      <c r="F58" s="72">
        <f t="shared" si="5"/>
        <v>0</v>
      </c>
      <c r="G58" s="72">
        <f t="shared" si="20"/>
        <v>0</v>
      </c>
      <c r="H58" s="72">
        <f t="shared" si="6"/>
        <v>0</v>
      </c>
      <c r="I58" s="72">
        <f t="shared" si="7"/>
        <v>30104866.551786214</v>
      </c>
      <c r="J58" s="72">
        <f t="shared" si="8"/>
        <v>0</v>
      </c>
      <c r="K58" s="72">
        <f t="shared" si="9"/>
        <v>30104866.551786214</v>
      </c>
      <c r="L58" s="72">
        <f t="shared" si="21"/>
        <v>797778.96362233465</v>
      </c>
      <c r="M58" s="72">
        <f t="shared" si="10"/>
        <v>1372781.9147614513</v>
      </c>
      <c r="N58" s="141">
        <v>0</v>
      </c>
      <c r="O58" s="72">
        <f t="shared" si="11"/>
        <v>0</v>
      </c>
      <c r="P58" s="72">
        <f t="shared" si="22"/>
        <v>85008.332179474135</v>
      </c>
      <c r="Q58" s="72">
        <f t="shared" si="12"/>
        <v>45488.773319224645</v>
      </c>
      <c r="R58" s="72">
        <f t="shared" si="13"/>
        <v>350924.42918927135</v>
      </c>
      <c r="S58" s="72">
        <f t="shared" si="14"/>
        <v>2651982.4130717563</v>
      </c>
      <c r="T58" s="72">
        <f t="shared" si="23"/>
        <v>383987.66864019935</v>
      </c>
      <c r="U58" s="79">
        <f t="shared" si="24"/>
        <v>8.809148542511662E-2</v>
      </c>
      <c r="V58" s="141">
        <v>0</v>
      </c>
      <c r="W58" s="72">
        <f t="shared" si="25"/>
        <v>31</v>
      </c>
      <c r="X58" s="72">
        <v>0</v>
      </c>
      <c r="Y58" s="72">
        <f t="shared" si="26"/>
        <v>0</v>
      </c>
      <c r="Z58" s="72">
        <f t="shared" si="27"/>
        <v>0</v>
      </c>
      <c r="AA58" s="72">
        <v>0</v>
      </c>
      <c r="AB58" s="72">
        <v>0</v>
      </c>
      <c r="AC58" s="72">
        <f t="shared" si="32"/>
        <v>0</v>
      </c>
      <c r="AD58" s="72">
        <f t="shared" si="32"/>
        <v>0</v>
      </c>
      <c r="AE58" s="72">
        <f t="shared" si="16"/>
        <v>2651982.4130717563</v>
      </c>
      <c r="AF58" s="72">
        <f t="shared" si="17"/>
        <v>0</v>
      </c>
      <c r="AG58" s="72">
        <f t="shared" si="18"/>
        <v>-2651982.4130717563</v>
      </c>
      <c r="AH58" s="72">
        <f t="shared" si="28"/>
        <v>-2651982.4130717563</v>
      </c>
      <c r="AI58" s="78">
        <f t="shared" si="29"/>
        <v>0</v>
      </c>
      <c r="AJ58" s="72"/>
      <c r="AK58" s="72"/>
      <c r="AL58" s="72">
        <f t="shared" si="30"/>
        <v>2599344.7795461351</v>
      </c>
      <c r="AM58" s="72"/>
      <c r="AN58" s="72">
        <f t="shared" si="31"/>
        <v>30104866.551786214</v>
      </c>
      <c r="AO58" s="72"/>
    </row>
    <row r="59" spans="1:41" ht="15.6">
      <c r="A59" s="72">
        <f t="shared" si="2"/>
        <v>32</v>
      </c>
      <c r="B59" s="139">
        <v>0</v>
      </c>
      <c r="C59" s="72">
        <f t="shared" si="19"/>
        <v>0</v>
      </c>
      <c r="D59" s="72">
        <f t="shared" si="3"/>
        <v>30104866.551786214</v>
      </c>
      <c r="E59" s="72">
        <f t="shared" si="4"/>
        <v>0</v>
      </c>
      <c r="F59" s="72">
        <f t="shared" si="5"/>
        <v>0</v>
      </c>
      <c r="G59" s="72">
        <f t="shared" si="20"/>
        <v>0</v>
      </c>
      <c r="H59" s="72">
        <f t="shared" si="6"/>
        <v>0</v>
      </c>
      <c r="I59" s="72">
        <f t="shared" si="7"/>
        <v>30104866.551786214</v>
      </c>
      <c r="J59" s="72">
        <f t="shared" si="8"/>
        <v>0</v>
      </c>
      <c r="K59" s="72">
        <f t="shared" si="9"/>
        <v>30104866.551786214</v>
      </c>
      <c r="L59" s="72">
        <f t="shared" si="21"/>
        <v>797778.96362233465</v>
      </c>
      <c r="M59" s="72">
        <f t="shared" si="10"/>
        <v>1372781.9147614513</v>
      </c>
      <c r="N59" s="141">
        <v>0</v>
      </c>
      <c r="O59" s="72">
        <f t="shared" si="11"/>
        <v>0</v>
      </c>
      <c r="P59" s="72">
        <f t="shared" si="22"/>
        <v>85008.332179474135</v>
      </c>
      <c r="Q59" s="72">
        <f t="shared" si="12"/>
        <v>45488.773319224645</v>
      </c>
      <c r="R59" s="72">
        <f t="shared" si="13"/>
        <v>350924.42918927135</v>
      </c>
      <c r="S59" s="72">
        <f t="shared" si="14"/>
        <v>2651982.4130717563</v>
      </c>
      <c r="T59" s="72">
        <f t="shared" si="23"/>
        <v>360032.88090892404</v>
      </c>
      <c r="U59" s="79">
        <f t="shared" si="24"/>
        <v>8.809148542511662E-2</v>
      </c>
      <c r="V59" s="141">
        <v>0</v>
      </c>
      <c r="W59" s="72">
        <f t="shared" si="25"/>
        <v>32</v>
      </c>
      <c r="X59" s="72">
        <v>0</v>
      </c>
      <c r="Y59" s="72">
        <f t="shared" si="26"/>
        <v>0</v>
      </c>
      <c r="Z59" s="72">
        <f t="shared" si="27"/>
        <v>0</v>
      </c>
      <c r="AA59" s="72">
        <v>0</v>
      </c>
      <c r="AB59" s="72">
        <v>0</v>
      </c>
      <c r="AC59" s="72">
        <f t="shared" si="32"/>
        <v>0</v>
      </c>
      <c r="AD59" s="72">
        <f t="shared" si="32"/>
        <v>0</v>
      </c>
      <c r="AE59" s="72">
        <f t="shared" si="16"/>
        <v>2651982.4130717563</v>
      </c>
      <c r="AF59" s="72">
        <f t="shared" si="17"/>
        <v>0</v>
      </c>
      <c r="AG59" s="72">
        <f t="shared" si="18"/>
        <v>-2651982.4130717563</v>
      </c>
      <c r="AH59" s="72">
        <f t="shared" si="28"/>
        <v>-2651982.4130717563</v>
      </c>
      <c r="AI59" s="78">
        <f t="shared" si="29"/>
        <v>0</v>
      </c>
      <c r="AJ59" s="72"/>
      <c r="AK59" s="72"/>
      <c r="AL59" s="72">
        <f t="shared" si="30"/>
        <v>2599344.7795461351</v>
      </c>
      <c r="AM59" s="72"/>
      <c r="AN59" s="72">
        <f t="shared" si="31"/>
        <v>30104866.551786214</v>
      </c>
      <c r="AO59" s="72"/>
    </row>
    <row r="60" spans="1:41" ht="15.6">
      <c r="A60" s="72">
        <f t="shared" si="2"/>
        <v>33</v>
      </c>
      <c r="B60" s="139">
        <v>0</v>
      </c>
      <c r="C60" s="72">
        <f t="shared" si="19"/>
        <v>0</v>
      </c>
      <c r="D60" s="72">
        <f t="shared" si="3"/>
        <v>30104866.551786214</v>
      </c>
      <c r="E60" s="72">
        <f t="shared" si="4"/>
        <v>0</v>
      </c>
      <c r="F60" s="72">
        <f t="shared" si="5"/>
        <v>0</v>
      </c>
      <c r="G60" s="72">
        <f t="shared" si="20"/>
        <v>0</v>
      </c>
      <c r="H60" s="72">
        <f t="shared" si="6"/>
        <v>0</v>
      </c>
      <c r="I60" s="72">
        <f t="shared" si="7"/>
        <v>30104866.551786214</v>
      </c>
      <c r="J60" s="72">
        <f t="shared" si="8"/>
        <v>0</v>
      </c>
      <c r="K60" s="72">
        <f t="shared" si="9"/>
        <v>30104866.551786214</v>
      </c>
      <c r="L60" s="72">
        <f t="shared" si="21"/>
        <v>797778.96362233465</v>
      </c>
      <c r="M60" s="72">
        <f t="shared" si="10"/>
        <v>1372781.9147614513</v>
      </c>
      <c r="N60" s="141">
        <v>0</v>
      </c>
      <c r="O60" s="72">
        <f t="shared" si="11"/>
        <v>0</v>
      </c>
      <c r="P60" s="72">
        <f t="shared" si="22"/>
        <v>85008.332179474135</v>
      </c>
      <c r="Q60" s="72">
        <f t="shared" si="12"/>
        <v>45488.773319224645</v>
      </c>
      <c r="R60" s="72">
        <f t="shared" si="13"/>
        <v>350924.42918927135</v>
      </c>
      <c r="S60" s="72">
        <f t="shared" si="14"/>
        <v>2651982.4130717563</v>
      </c>
      <c r="T60" s="72">
        <f t="shared" si="23"/>
        <v>337572.49495696259</v>
      </c>
      <c r="U60" s="79">
        <f t="shared" si="24"/>
        <v>8.809148542511662E-2</v>
      </c>
      <c r="V60" s="141">
        <v>0</v>
      </c>
      <c r="W60" s="72">
        <f t="shared" si="25"/>
        <v>33</v>
      </c>
      <c r="X60" s="72">
        <v>0</v>
      </c>
      <c r="Y60" s="72">
        <f t="shared" si="26"/>
        <v>0</v>
      </c>
      <c r="Z60" s="72">
        <f t="shared" si="27"/>
        <v>0</v>
      </c>
      <c r="AA60" s="72">
        <v>0</v>
      </c>
      <c r="AB60" s="72">
        <v>0</v>
      </c>
      <c r="AC60" s="72">
        <f t="shared" si="32"/>
        <v>0</v>
      </c>
      <c r="AD60" s="72">
        <f t="shared" si="32"/>
        <v>0</v>
      </c>
      <c r="AE60" s="72">
        <f t="shared" si="16"/>
        <v>2651982.4130717563</v>
      </c>
      <c r="AF60" s="72">
        <f t="shared" si="17"/>
        <v>0</v>
      </c>
      <c r="AG60" s="72">
        <f t="shared" si="18"/>
        <v>-2651982.4130717563</v>
      </c>
      <c r="AH60" s="72">
        <f t="shared" si="28"/>
        <v>-2651982.4130717563</v>
      </c>
      <c r="AI60" s="78">
        <f t="shared" si="29"/>
        <v>0</v>
      </c>
      <c r="AJ60" s="72"/>
      <c r="AK60" s="72"/>
      <c r="AL60" s="72">
        <f t="shared" si="30"/>
        <v>2599344.7795461351</v>
      </c>
      <c r="AM60" s="72"/>
      <c r="AN60" s="72">
        <f t="shared" si="31"/>
        <v>30104866.551786214</v>
      </c>
      <c r="AO60" s="72"/>
    </row>
    <row r="61" spans="1:41" ht="15.6">
      <c r="A61" s="72">
        <f t="shared" si="2"/>
        <v>34</v>
      </c>
      <c r="B61" s="139">
        <v>0</v>
      </c>
      <c r="C61" s="72">
        <f t="shared" si="19"/>
        <v>0</v>
      </c>
      <c r="D61" s="72">
        <f t="shared" si="3"/>
        <v>30104866.551786214</v>
      </c>
      <c r="E61" s="72">
        <f t="shared" si="4"/>
        <v>0</v>
      </c>
      <c r="F61" s="72">
        <f t="shared" si="5"/>
        <v>0</v>
      </c>
      <c r="G61" s="72">
        <f t="shared" si="20"/>
        <v>0</v>
      </c>
      <c r="H61" s="72">
        <f t="shared" si="6"/>
        <v>0</v>
      </c>
      <c r="I61" s="72">
        <f t="shared" si="7"/>
        <v>30104866.551786214</v>
      </c>
      <c r="J61" s="72">
        <f t="shared" si="8"/>
        <v>0</v>
      </c>
      <c r="K61" s="72">
        <f t="shared" si="9"/>
        <v>30104866.551786214</v>
      </c>
      <c r="L61" s="72">
        <f t="shared" si="21"/>
        <v>797778.96362233465</v>
      </c>
      <c r="M61" s="72">
        <f t="shared" si="10"/>
        <v>1372781.9147614513</v>
      </c>
      <c r="N61" s="141">
        <v>0</v>
      </c>
      <c r="O61" s="72">
        <f t="shared" si="11"/>
        <v>0</v>
      </c>
      <c r="P61" s="72">
        <f t="shared" si="22"/>
        <v>85008.332179474135</v>
      </c>
      <c r="Q61" s="72">
        <f t="shared" si="12"/>
        <v>45488.773319224645</v>
      </c>
      <c r="R61" s="72">
        <f t="shared" si="13"/>
        <v>350924.42918927135</v>
      </c>
      <c r="S61" s="72">
        <f t="shared" si="14"/>
        <v>2651982.4130717563</v>
      </c>
      <c r="T61" s="72">
        <f t="shared" si="23"/>
        <v>316513.28363060061</v>
      </c>
      <c r="U61" s="79">
        <f t="shared" si="24"/>
        <v>8.809148542511662E-2</v>
      </c>
      <c r="V61" s="141">
        <v>0</v>
      </c>
      <c r="W61" s="72">
        <f t="shared" si="25"/>
        <v>34</v>
      </c>
      <c r="X61" s="72">
        <v>0</v>
      </c>
      <c r="Y61" s="72">
        <f t="shared" si="26"/>
        <v>0</v>
      </c>
      <c r="Z61" s="72">
        <f t="shared" si="27"/>
        <v>0</v>
      </c>
      <c r="AA61" s="72">
        <v>0</v>
      </c>
      <c r="AB61" s="72">
        <v>0</v>
      </c>
      <c r="AC61" s="72">
        <f t="shared" si="32"/>
        <v>0</v>
      </c>
      <c r="AD61" s="72">
        <f t="shared" si="32"/>
        <v>0</v>
      </c>
      <c r="AE61" s="72">
        <f t="shared" si="16"/>
        <v>2651982.4130717563</v>
      </c>
      <c r="AF61" s="72">
        <f t="shared" si="17"/>
        <v>0</v>
      </c>
      <c r="AG61" s="72">
        <f t="shared" si="18"/>
        <v>-2651982.4130717563</v>
      </c>
      <c r="AH61" s="72">
        <f t="shared" si="28"/>
        <v>-2651982.4130717563</v>
      </c>
      <c r="AI61" s="78">
        <f t="shared" si="29"/>
        <v>0</v>
      </c>
      <c r="AJ61" s="72"/>
      <c r="AK61" s="72"/>
      <c r="AL61" s="72">
        <f t="shared" si="30"/>
        <v>2599344.7795461351</v>
      </c>
      <c r="AM61" s="72"/>
      <c r="AN61" s="72">
        <f t="shared" si="31"/>
        <v>30104866.551786214</v>
      </c>
      <c r="AO61" s="72"/>
    </row>
    <row r="62" spans="1:41" ht="15.6">
      <c r="A62" s="72">
        <f t="shared" si="2"/>
        <v>35</v>
      </c>
      <c r="B62" s="139">
        <v>0</v>
      </c>
      <c r="C62" s="72">
        <f t="shared" si="19"/>
        <v>0</v>
      </c>
      <c r="D62" s="72">
        <f t="shared" si="3"/>
        <v>30104866.551786214</v>
      </c>
      <c r="E62" s="72">
        <f t="shared" si="4"/>
        <v>0</v>
      </c>
      <c r="F62" s="72">
        <f t="shared" si="5"/>
        <v>0</v>
      </c>
      <c r="G62" s="72">
        <f t="shared" si="20"/>
        <v>0</v>
      </c>
      <c r="H62" s="72">
        <f t="shared" si="6"/>
        <v>0</v>
      </c>
      <c r="I62" s="72">
        <f t="shared" si="7"/>
        <v>30104866.551786214</v>
      </c>
      <c r="J62" s="72">
        <f t="shared" si="8"/>
        <v>0</v>
      </c>
      <c r="K62" s="72">
        <f t="shared" si="9"/>
        <v>30104866.551786214</v>
      </c>
      <c r="L62" s="72">
        <f t="shared" si="21"/>
        <v>797778.96362233465</v>
      </c>
      <c r="M62" s="72">
        <f t="shared" si="10"/>
        <v>1372781.9147614513</v>
      </c>
      <c r="N62" s="141">
        <v>0</v>
      </c>
      <c r="O62" s="72">
        <f t="shared" si="11"/>
        <v>0</v>
      </c>
      <c r="P62" s="72">
        <f t="shared" si="22"/>
        <v>85008.332179474135</v>
      </c>
      <c r="Q62" s="72">
        <f t="shared" si="12"/>
        <v>45488.773319224645</v>
      </c>
      <c r="R62" s="72">
        <f t="shared" si="13"/>
        <v>350924.42918927135</v>
      </c>
      <c r="S62" s="72">
        <f t="shared" si="14"/>
        <v>2651982.4130717563</v>
      </c>
      <c r="T62" s="72">
        <f t="shared" si="23"/>
        <v>296767.83568340522</v>
      </c>
      <c r="U62" s="79">
        <f t="shared" si="24"/>
        <v>8.809148542511662E-2</v>
      </c>
      <c r="V62" s="141">
        <v>0</v>
      </c>
      <c r="W62" s="72">
        <f t="shared" si="25"/>
        <v>35</v>
      </c>
      <c r="X62" s="72">
        <v>0</v>
      </c>
      <c r="Y62" s="72">
        <f t="shared" si="26"/>
        <v>0</v>
      </c>
      <c r="Z62" s="72">
        <f t="shared" si="27"/>
        <v>0</v>
      </c>
      <c r="AA62" s="72">
        <v>0</v>
      </c>
      <c r="AB62" s="72">
        <v>0</v>
      </c>
      <c r="AC62" s="72">
        <f t="shared" si="32"/>
        <v>0</v>
      </c>
      <c r="AD62" s="72">
        <f t="shared" si="32"/>
        <v>0</v>
      </c>
      <c r="AE62" s="72">
        <f t="shared" si="16"/>
        <v>2651982.4130717563</v>
      </c>
      <c r="AF62" s="72">
        <f t="shared" si="17"/>
        <v>0</v>
      </c>
      <c r="AG62" s="72">
        <f t="shared" si="18"/>
        <v>-2651982.4130717563</v>
      </c>
      <c r="AH62" s="72">
        <f t="shared" si="28"/>
        <v>-2651982.4130717563</v>
      </c>
      <c r="AI62" s="78">
        <f t="shared" si="29"/>
        <v>0</v>
      </c>
      <c r="AJ62" s="72"/>
      <c r="AK62" s="72"/>
      <c r="AL62" s="72">
        <f t="shared" si="30"/>
        <v>2599344.7795461351</v>
      </c>
      <c r="AM62" s="72"/>
      <c r="AN62" s="72">
        <f t="shared" si="31"/>
        <v>30104866.551786214</v>
      </c>
      <c r="AO62" s="72"/>
    </row>
    <row r="63" spans="1:41" ht="15.6">
      <c r="A63" s="72">
        <f t="shared" si="2"/>
        <v>36</v>
      </c>
      <c r="B63" s="139">
        <v>0</v>
      </c>
      <c r="C63" s="72">
        <f t="shared" si="19"/>
        <v>0</v>
      </c>
      <c r="D63" s="72">
        <f t="shared" si="3"/>
        <v>30104866.551786214</v>
      </c>
      <c r="E63" s="72">
        <f t="shared" si="4"/>
        <v>0</v>
      </c>
      <c r="F63" s="72">
        <f t="shared" si="5"/>
        <v>0</v>
      </c>
      <c r="G63" s="72">
        <f t="shared" si="20"/>
        <v>0</v>
      </c>
      <c r="H63" s="72">
        <f t="shared" si="6"/>
        <v>0</v>
      </c>
      <c r="I63" s="72">
        <f t="shared" si="7"/>
        <v>30104866.551786214</v>
      </c>
      <c r="J63" s="72">
        <f t="shared" si="8"/>
        <v>0</v>
      </c>
      <c r="K63" s="72">
        <f t="shared" si="9"/>
        <v>30104866.551786214</v>
      </c>
      <c r="L63" s="72">
        <f t="shared" si="21"/>
        <v>797778.96362233465</v>
      </c>
      <c r="M63" s="72">
        <f t="shared" si="10"/>
        <v>1372781.9147614513</v>
      </c>
      <c r="N63" s="141">
        <v>0</v>
      </c>
      <c r="O63" s="72">
        <f t="shared" si="11"/>
        <v>0</v>
      </c>
      <c r="P63" s="72">
        <f t="shared" si="22"/>
        <v>85008.332179474135</v>
      </c>
      <c r="Q63" s="72">
        <f t="shared" si="12"/>
        <v>45488.773319224645</v>
      </c>
      <c r="R63" s="72">
        <f t="shared" si="13"/>
        <v>350924.42918927135</v>
      </c>
      <c r="S63" s="72">
        <f t="shared" si="14"/>
        <v>2651982.4130717563</v>
      </c>
      <c r="T63" s="72">
        <f t="shared" si="23"/>
        <v>278254.19295513525</v>
      </c>
      <c r="U63" s="79">
        <f t="shared" si="24"/>
        <v>8.809148542511662E-2</v>
      </c>
      <c r="V63" s="141">
        <v>0</v>
      </c>
      <c r="W63" s="72">
        <f t="shared" si="25"/>
        <v>36</v>
      </c>
      <c r="X63" s="72">
        <v>0</v>
      </c>
      <c r="Y63" s="72">
        <f t="shared" si="26"/>
        <v>0</v>
      </c>
      <c r="Z63" s="72">
        <f t="shared" si="27"/>
        <v>0</v>
      </c>
      <c r="AA63" s="72">
        <v>0</v>
      </c>
      <c r="AB63" s="72">
        <v>0</v>
      </c>
      <c r="AC63" s="72">
        <f t="shared" si="32"/>
        <v>0</v>
      </c>
      <c r="AD63" s="72">
        <f t="shared" si="32"/>
        <v>0</v>
      </c>
      <c r="AE63" s="72">
        <f t="shared" si="16"/>
        <v>2651982.4130717563</v>
      </c>
      <c r="AF63" s="72">
        <f t="shared" si="17"/>
        <v>0</v>
      </c>
      <c r="AG63" s="72">
        <f t="shared" si="18"/>
        <v>-2651982.4130717563</v>
      </c>
      <c r="AH63" s="72">
        <f t="shared" si="28"/>
        <v>-2651982.4130717563</v>
      </c>
      <c r="AI63" s="78">
        <f t="shared" si="29"/>
        <v>0</v>
      </c>
      <c r="AJ63" s="72"/>
      <c r="AK63" s="72"/>
      <c r="AL63" s="72">
        <f t="shared" si="30"/>
        <v>2599344.7795461351</v>
      </c>
      <c r="AM63" s="72"/>
      <c r="AN63" s="72">
        <f t="shared" si="31"/>
        <v>30104866.551786214</v>
      </c>
      <c r="AO63" s="72"/>
    </row>
    <row r="64" spans="1:41" ht="15.6">
      <c r="A64" s="72">
        <f t="shared" si="2"/>
        <v>37</v>
      </c>
      <c r="B64" s="139">
        <v>0</v>
      </c>
      <c r="C64" s="72">
        <f t="shared" si="19"/>
        <v>0</v>
      </c>
      <c r="D64" s="72">
        <f t="shared" si="3"/>
        <v>30104866.551786214</v>
      </c>
      <c r="E64" s="72">
        <f t="shared" si="4"/>
        <v>0</v>
      </c>
      <c r="F64" s="72">
        <f t="shared" si="5"/>
        <v>0</v>
      </c>
      <c r="G64" s="72">
        <f t="shared" si="20"/>
        <v>0</v>
      </c>
      <c r="H64" s="72">
        <f t="shared" si="6"/>
        <v>0</v>
      </c>
      <c r="I64" s="72">
        <f t="shared" si="7"/>
        <v>30104866.551786214</v>
      </c>
      <c r="J64" s="72">
        <f t="shared" si="8"/>
        <v>0</v>
      </c>
      <c r="K64" s="72">
        <f t="shared" si="9"/>
        <v>30104866.551786214</v>
      </c>
      <c r="L64" s="72">
        <f t="shared" si="21"/>
        <v>797778.96362233465</v>
      </c>
      <c r="M64" s="72">
        <f t="shared" si="10"/>
        <v>1372781.9147614513</v>
      </c>
      <c r="N64" s="141">
        <v>0</v>
      </c>
      <c r="O64" s="72">
        <f t="shared" si="11"/>
        <v>0</v>
      </c>
      <c r="P64" s="72">
        <f t="shared" si="22"/>
        <v>85008.332179474135</v>
      </c>
      <c r="Q64" s="72">
        <f t="shared" si="12"/>
        <v>45488.773319224645</v>
      </c>
      <c r="R64" s="72">
        <f t="shared" si="13"/>
        <v>350924.42918927135</v>
      </c>
      <c r="S64" s="72">
        <f t="shared" si="14"/>
        <v>2651982.4130717563</v>
      </c>
      <c r="T64" s="72">
        <f t="shared" si="23"/>
        <v>260895.51018497779</v>
      </c>
      <c r="U64" s="79">
        <f t="shared" si="24"/>
        <v>8.809148542511662E-2</v>
      </c>
      <c r="V64" s="141">
        <v>0</v>
      </c>
      <c r="W64" s="72">
        <f t="shared" si="25"/>
        <v>37</v>
      </c>
      <c r="X64" s="72">
        <v>0</v>
      </c>
      <c r="Y64" s="72">
        <f t="shared" si="26"/>
        <v>0</v>
      </c>
      <c r="Z64" s="72">
        <f t="shared" si="27"/>
        <v>0</v>
      </c>
      <c r="AA64" s="72">
        <v>0</v>
      </c>
      <c r="AB64" s="72">
        <v>0</v>
      </c>
      <c r="AC64" s="72">
        <f t="shared" si="32"/>
        <v>0</v>
      </c>
      <c r="AD64" s="72">
        <f t="shared" si="32"/>
        <v>0</v>
      </c>
      <c r="AE64" s="72">
        <f t="shared" si="16"/>
        <v>2651982.4130717563</v>
      </c>
      <c r="AF64" s="72">
        <f t="shared" si="17"/>
        <v>0</v>
      </c>
      <c r="AG64" s="72">
        <f t="shared" si="18"/>
        <v>-2651982.4130717563</v>
      </c>
      <c r="AH64" s="72">
        <f t="shared" si="28"/>
        <v>-2651982.4130717563</v>
      </c>
      <c r="AI64" s="78">
        <f t="shared" si="29"/>
        <v>0</v>
      </c>
      <c r="AJ64" s="72"/>
      <c r="AK64" s="72"/>
      <c r="AL64" s="72">
        <f t="shared" si="30"/>
        <v>2599344.7795461351</v>
      </c>
      <c r="AM64" s="72"/>
      <c r="AN64" s="72">
        <f t="shared" si="31"/>
        <v>30104866.551786214</v>
      </c>
      <c r="AO64" s="72"/>
    </row>
    <row r="65" spans="1:41" ht="15.6">
      <c r="A65" s="72">
        <f t="shared" si="2"/>
        <v>38</v>
      </c>
      <c r="B65" s="139">
        <v>0</v>
      </c>
      <c r="C65" s="72">
        <f t="shared" si="19"/>
        <v>0</v>
      </c>
      <c r="D65" s="72">
        <f t="shared" si="3"/>
        <v>30104866.551786214</v>
      </c>
      <c r="E65" s="72">
        <f t="shared" si="4"/>
        <v>0</v>
      </c>
      <c r="F65" s="72">
        <f t="shared" si="5"/>
        <v>0</v>
      </c>
      <c r="G65" s="72">
        <f t="shared" si="20"/>
        <v>0</v>
      </c>
      <c r="H65" s="72">
        <f t="shared" si="6"/>
        <v>0</v>
      </c>
      <c r="I65" s="72">
        <f t="shared" si="7"/>
        <v>30104866.551786214</v>
      </c>
      <c r="J65" s="72">
        <f t="shared" si="8"/>
        <v>0</v>
      </c>
      <c r="K65" s="72">
        <f t="shared" si="9"/>
        <v>30104866.551786214</v>
      </c>
      <c r="L65" s="72">
        <f t="shared" si="21"/>
        <v>797778.96362233465</v>
      </c>
      <c r="M65" s="72">
        <f t="shared" si="10"/>
        <v>1372781.9147614513</v>
      </c>
      <c r="N65" s="141">
        <v>0</v>
      </c>
      <c r="O65" s="72">
        <f t="shared" si="11"/>
        <v>0</v>
      </c>
      <c r="P65" s="72">
        <f t="shared" si="22"/>
        <v>85008.332179474135</v>
      </c>
      <c r="Q65" s="72">
        <f t="shared" si="12"/>
        <v>45488.773319224645</v>
      </c>
      <c r="R65" s="72">
        <f t="shared" si="13"/>
        <v>350924.42918927135</v>
      </c>
      <c r="S65" s="72">
        <f t="shared" si="14"/>
        <v>2651982.4130717563</v>
      </c>
      <c r="T65" s="72">
        <f t="shared" si="23"/>
        <v>244619.736047085</v>
      </c>
      <c r="U65" s="79">
        <f t="shared" si="24"/>
        <v>8.809148542511662E-2</v>
      </c>
      <c r="V65" s="141">
        <v>0</v>
      </c>
      <c r="W65" s="72">
        <f t="shared" si="25"/>
        <v>38</v>
      </c>
      <c r="X65" s="72">
        <v>0</v>
      </c>
      <c r="Y65" s="72">
        <f t="shared" si="26"/>
        <v>0</v>
      </c>
      <c r="Z65" s="72">
        <f t="shared" si="27"/>
        <v>0</v>
      </c>
      <c r="AA65" s="72">
        <v>0</v>
      </c>
      <c r="AB65" s="72">
        <v>0</v>
      </c>
      <c r="AC65" s="72">
        <f t="shared" si="32"/>
        <v>0</v>
      </c>
      <c r="AD65" s="72">
        <f t="shared" si="32"/>
        <v>0</v>
      </c>
      <c r="AE65" s="72">
        <f t="shared" si="16"/>
        <v>2651982.4130717563</v>
      </c>
      <c r="AF65" s="72">
        <f t="shared" si="17"/>
        <v>0</v>
      </c>
      <c r="AG65" s="72">
        <f t="shared" si="18"/>
        <v>-2651982.4130717563</v>
      </c>
      <c r="AH65" s="72">
        <f t="shared" si="28"/>
        <v>-2651982.4130717563</v>
      </c>
      <c r="AI65" s="78">
        <f t="shared" si="29"/>
        <v>0</v>
      </c>
      <c r="AJ65" s="72"/>
      <c r="AK65" s="72"/>
      <c r="AL65" s="72">
        <f t="shared" si="30"/>
        <v>2599344.7795461351</v>
      </c>
      <c r="AM65" s="72"/>
      <c r="AN65" s="72">
        <f t="shared" si="31"/>
        <v>30104866.551786214</v>
      </c>
      <c r="AO65" s="72"/>
    </row>
    <row r="66" spans="1:41" ht="15.6">
      <c r="A66" s="72">
        <f t="shared" si="2"/>
        <v>39</v>
      </c>
      <c r="B66" s="139">
        <v>0</v>
      </c>
      <c r="C66" s="72">
        <f t="shared" si="19"/>
        <v>0</v>
      </c>
      <c r="D66" s="72">
        <f t="shared" si="3"/>
        <v>30104866.551786214</v>
      </c>
      <c r="E66" s="72">
        <f t="shared" si="4"/>
        <v>0</v>
      </c>
      <c r="F66" s="72">
        <f t="shared" si="5"/>
        <v>0</v>
      </c>
      <c r="G66" s="72">
        <f t="shared" si="20"/>
        <v>0</v>
      </c>
      <c r="H66" s="72">
        <f t="shared" si="6"/>
        <v>0</v>
      </c>
      <c r="I66" s="72">
        <f t="shared" si="7"/>
        <v>30104866.551786214</v>
      </c>
      <c r="J66" s="72">
        <f t="shared" si="8"/>
        <v>0</v>
      </c>
      <c r="K66" s="72">
        <f t="shared" si="9"/>
        <v>30104866.551786214</v>
      </c>
      <c r="L66" s="72">
        <f t="shared" si="21"/>
        <v>797778.96362233465</v>
      </c>
      <c r="M66" s="72">
        <f t="shared" si="10"/>
        <v>1372781.9147614513</v>
      </c>
      <c r="N66" s="141">
        <v>0</v>
      </c>
      <c r="O66" s="72">
        <f t="shared" si="11"/>
        <v>0</v>
      </c>
      <c r="P66" s="72">
        <f t="shared" si="22"/>
        <v>85008.332179474135</v>
      </c>
      <c r="Q66" s="72">
        <f t="shared" si="12"/>
        <v>45488.773319224645</v>
      </c>
      <c r="R66" s="72">
        <f t="shared" si="13"/>
        <v>350924.42918927135</v>
      </c>
      <c r="S66" s="72">
        <f t="shared" si="14"/>
        <v>2651982.4130717563</v>
      </c>
      <c r="T66" s="72">
        <f t="shared" si="23"/>
        <v>229359.31408447446</v>
      </c>
      <c r="U66" s="79">
        <f t="shared" si="24"/>
        <v>8.809148542511662E-2</v>
      </c>
      <c r="V66" s="141">
        <v>0</v>
      </c>
      <c r="W66" s="72">
        <f t="shared" si="25"/>
        <v>39</v>
      </c>
      <c r="X66" s="72">
        <v>0</v>
      </c>
      <c r="Y66" s="72">
        <f t="shared" si="26"/>
        <v>0</v>
      </c>
      <c r="Z66" s="72">
        <f t="shared" si="27"/>
        <v>0</v>
      </c>
      <c r="AA66" s="72">
        <v>0</v>
      </c>
      <c r="AB66" s="72">
        <v>0</v>
      </c>
      <c r="AC66" s="72">
        <f t="shared" si="32"/>
        <v>0</v>
      </c>
      <c r="AD66" s="72">
        <f t="shared" si="32"/>
        <v>0</v>
      </c>
      <c r="AE66" s="72">
        <f t="shared" si="16"/>
        <v>2651982.4130717563</v>
      </c>
      <c r="AF66" s="72">
        <f t="shared" si="17"/>
        <v>0</v>
      </c>
      <c r="AG66" s="72">
        <f t="shared" si="18"/>
        <v>-2651982.4130717563</v>
      </c>
      <c r="AH66" s="72">
        <f t="shared" si="28"/>
        <v>-2651982.4130717563</v>
      </c>
      <c r="AI66" s="78">
        <f t="shared" si="29"/>
        <v>0</v>
      </c>
      <c r="AJ66" s="72"/>
      <c r="AK66" s="72"/>
      <c r="AL66" s="72">
        <f t="shared" si="30"/>
        <v>2599344.7795461351</v>
      </c>
      <c r="AM66" s="72"/>
      <c r="AN66" s="72">
        <f t="shared" si="31"/>
        <v>30104866.551786214</v>
      </c>
      <c r="AO66" s="72"/>
    </row>
    <row r="67" spans="1:41" ht="15.6">
      <c r="A67" s="72">
        <f t="shared" si="2"/>
        <v>40</v>
      </c>
      <c r="B67" s="139">
        <v>0</v>
      </c>
      <c r="C67" s="72">
        <f t="shared" si="19"/>
        <v>0</v>
      </c>
      <c r="D67" s="72">
        <f t="shared" si="3"/>
        <v>30104866.551786214</v>
      </c>
      <c r="E67" s="72">
        <f t="shared" si="4"/>
        <v>0</v>
      </c>
      <c r="F67" s="72">
        <f t="shared" si="5"/>
        <v>0</v>
      </c>
      <c r="G67" s="72">
        <f t="shared" si="20"/>
        <v>0</v>
      </c>
      <c r="H67" s="72">
        <f t="shared" si="6"/>
        <v>0</v>
      </c>
      <c r="I67" s="72">
        <f t="shared" si="7"/>
        <v>30104866.551786214</v>
      </c>
      <c r="J67" s="72">
        <f t="shared" si="8"/>
        <v>0</v>
      </c>
      <c r="K67" s="72">
        <f t="shared" si="9"/>
        <v>30104866.551786214</v>
      </c>
      <c r="L67" s="72">
        <f t="shared" si="21"/>
        <v>797778.96362233465</v>
      </c>
      <c r="M67" s="72">
        <f t="shared" si="10"/>
        <v>1372781.9147614513</v>
      </c>
      <c r="N67" s="141">
        <v>0</v>
      </c>
      <c r="O67" s="72">
        <f t="shared" si="11"/>
        <v>0</v>
      </c>
      <c r="P67" s="72">
        <f t="shared" si="22"/>
        <v>85008.332179474135</v>
      </c>
      <c r="Q67" s="72">
        <f t="shared" si="12"/>
        <v>45488.773319224645</v>
      </c>
      <c r="R67" s="72">
        <f t="shared" si="13"/>
        <v>350924.42918927135</v>
      </c>
      <c r="S67" s="72">
        <f t="shared" si="14"/>
        <v>2651982.4130717563</v>
      </c>
      <c r="T67" s="72">
        <f t="shared" si="23"/>
        <v>215050.90229994743</v>
      </c>
      <c r="U67" s="79">
        <f t="shared" si="24"/>
        <v>8.809148542511662E-2</v>
      </c>
      <c r="V67" s="141">
        <v>0</v>
      </c>
      <c r="W67" s="72">
        <f t="shared" si="25"/>
        <v>40</v>
      </c>
      <c r="X67" s="72">
        <v>0</v>
      </c>
      <c r="Y67" s="72">
        <f t="shared" si="26"/>
        <v>0</v>
      </c>
      <c r="Z67" s="72">
        <f t="shared" si="27"/>
        <v>0</v>
      </c>
      <c r="AA67" s="72">
        <v>0</v>
      </c>
      <c r="AB67" s="72">
        <v>0</v>
      </c>
      <c r="AC67" s="72">
        <f t="shared" si="32"/>
        <v>0</v>
      </c>
      <c r="AD67" s="72">
        <f t="shared" si="32"/>
        <v>0</v>
      </c>
      <c r="AE67" s="72">
        <f t="shared" si="16"/>
        <v>2651982.4130717563</v>
      </c>
      <c r="AF67" s="72">
        <f t="shared" si="17"/>
        <v>0</v>
      </c>
      <c r="AG67" s="72">
        <f t="shared" si="18"/>
        <v>-2651982.4130717563</v>
      </c>
      <c r="AH67" s="72">
        <f t="shared" si="28"/>
        <v>-2651982.4130717563</v>
      </c>
      <c r="AI67" s="78">
        <f t="shared" si="29"/>
        <v>0</v>
      </c>
      <c r="AJ67" s="72"/>
      <c r="AK67" s="72"/>
      <c r="AL67" s="72">
        <f t="shared" si="30"/>
        <v>2599344.7795461351</v>
      </c>
      <c r="AM67" s="72"/>
      <c r="AN67" s="72">
        <f t="shared" si="31"/>
        <v>30104866.551786214</v>
      </c>
      <c r="AO67" s="72"/>
    </row>
    <row r="68" spans="1:41" ht="15.6">
      <c r="A68" s="72">
        <f t="shared" si="2"/>
        <v>41</v>
      </c>
      <c r="B68" s="139">
        <v>0</v>
      </c>
      <c r="C68" s="72">
        <f t="shared" si="19"/>
        <v>0</v>
      </c>
      <c r="D68" s="72">
        <f t="shared" si="3"/>
        <v>30104866.551786214</v>
      </c>
      <c r="E68" s="72">
        <f t="shared" si="4"/>
        <v>0</v>
      </c>
      <c r="F68" s="72">
        <f t="shared" si="5"/>
        <v>0</v>
      </c>
      <c r="G68" s="72">
        <f t="shared" si="20"/>
        <v>0</v>
      </c>
      <c r="H68" s="72">
        <f t="shared" si="6"/>
        <v>0</v>
      </c>
      <c r="I68" s="72">
        <f t="shared" si="7"/>
        <v>30104866.551786214</v>
      </c>
      <c r="J68" s="72">
        <f t="shared" si="8"/>
        <v>0</v>
      </c>
      <c r="K68" s="72">
        <f t="shared" si="9"/>
        <v>30104866.551786214</v>
      </c>
      <c r="L68" s="72">
        <f t="shared" si="21"/>
        <v>797778.96362233465</v>
      </c>
      <c r="M68" s="72">
        <f t="shared" si="10"/>
        <v>1372781.9147614513</v>
      </c>
      <c r="N68" s="141">
        <v>0</v>
      </c>
      <c r="O68" s="72">
        <f t="shared" si="11"/>
        <v>0</v>
      </c>
      <c r="P68" s="72">
        <f t="shared" si="22"/>
        <v>85008.332179474135</v>
      </c>
      <c r="Q68" s="72">
        <f t="shared" si="12"/>
        <v>45488.773319224645</v>
      </c>
      <c r="R68" s="72">
        <f t="shared" si="13"/>
        <v>350924.42918927135</v>
      </c>
      <c r="S68" s="72">
        <f t="shared" si="14"/>
        <v>2651982.4130717563</v>
      </c>
      <c r="T68" s="72">
        <f t="shared" si="23"/>
        <v>201635.11024012099</v>
      </c>
      <c r="U68" s="79">
        <f t="shared" si="24"/>
        <v>8.809148542511662E-2</v>
      </c>
      <c r="V68" s="141">
        <v>0</v>
      </c>
      <c r="W68" s="72">
        <f t="shared" si="25"/>
        <v>41</v>
      </c>
      <c r="X68" s="72">
        <v>0</v>
      </c>
      <c r="Y68" s="72">
        <f t="shared" si="26"/>
        <v>0</v>
      </c>
      <c r="Z68" s="72">
        <f t="shared" si="27"/>
        <v>0</v>
      </c>
      <c r="AA68" s="72">
        <v>0</v>
      </c>
      <c r="AB68" s="72">
        <v>0</v>
      </c>
      <c r="AC68" s="72">
        <f t="shared" si="32"/>
        <v>0</v>
      </c>
      <c r="AD68" s="72">
        <f t="shared" si="32"/>
        <v>0</v>
      </c>
      <c r="AE68" s="72">
        <f t="shared" si="16"/>
        <v>2651982.4130717563</v>
      </c>
      <c r="AF68" s="72">
        <f t="shared" si="17"/>
        <v>0</v>
      </c>
      <c r="AG68" s="72">
        <f t="shared" si="18"/>
        <v>-2651982.4130717563</v>
      </c>
      <c r="AH68" s="72">
        <f t="shared" si="28"/>
        <v>-2651982.4130717563</v>
      </c>
      <c r="AI68" s="78">
        <f t="shared" si="29"/>
        <v>0</v>
      </c>
      <c r="AJ68" s="72"/>
      <c r="AK68" s="72"/>
      <c r="AL68" s="72">
        <f t="shared" si="30"/>
        <v>2599344.7795461351</v>
      </c>
      <c r="AM68" s="72"/>
      <c r="AN68" s="72">
        <f t="shared" si="31"/>
        <v>30104866.551786214</v>
      </c>
      <c r="AO68" s="72"/>
    </row>
    <row r="69" spans="1:41" ht="15.6">
      <c r="A69" s="72">
        <f t="shared" si="2"/>
        <v>42</v>
      </c>
      <c r="B69" s="139">
        <v>0</v>
      </c>
      <c r="C69" s="72">
        <f t="shared" si="19"/>
        <v>0</v>
      </c>
      <c r="D69" s="72">
        <f t="shared" si="3"/>
        <v>30104866.551786214</v>
      </c>
      <c r="E69" s="72">
        <f t="shared" si="4"/>
        <v>0</v>
      </c>
      <c r="F69" s="72">
        <f t="shared" si="5"/>
        <v>0</v>
      </c>
      <c r="G69" s="72">
        <f t="shared" si="20"/>
        <v>0</v>
      </c>
      <c r="H69" s="72">
        <f t="shared" si="6"/>
        <v>0</v>
      </c>
      <c r="I69" s="72">
        <f t="shared" si="7"/>
        <v>30104866.551786214</v>
      </c>
      <c r="J69" s="72">
        <f t="shared" si="8"/>
        <v>0</v>
      </c>
      <c r="K69" s="72">
        <f t="shared" si="9"/>
        <v>30104866.551786214</v>
      </c>
      <c r="L69" s="72">
        <f t="shared" si="21"/>
        <v>797778.96362233465</v>
      </c>
      <c r="M69" s="72">
        <f t="shared" si="10"/>
        <v>1372781.9147614513</v>
      </c>
      <c r="N69" s="141">
        <v>0</v>
      </c>
      <c r="O69" s="72">
        <f t="shared" si="11"/>
        <v>0</v>
      </c>
      <c r="P69" s="72">
        <f t="shared" si="22"/>
        <v>85008.332179474135</v>
      </c>
      <c r="Q69" s="72">
        <f t="shared" si="12"/>
        <v>45488.773319224645</v>
      </c>
      <c r="R69" s="72">
        <f t="shared" si="13"/>
        <v>350924.42918927135</v>
      </c>
      <c r="S69" s="72">
        <f t="shared" si="14"/>
        <v>2651982.4130717563</v>
      </c>
      <c r="T69" s="72">
        <f t="shared" si="23"/>
        <v>189056.25248127908</v>
      </c>
      <c r="U69" s="79">
        <f t="shared" si="24"/>
        <v>8.809148542511662E-2</v>
      </c>
      <c r="V69" s="141">
        <v>0</v>
      </c>
      <c r="W69" s="72">
        <f t="shared" si="25"/>
        <v>42</v>
      </c>
      <c r="X69" s="72">
        <v>0</v>
      </c>
      <c r="Y69" s="72">
        <f t="shared" si="26"/>
        <v>0</v>
      </c>
      <c r="Z69" s="72">
        <f t="shared" si="27"/>
        <v>0</v>
      </c>
      <c r="AA69" s="72">
        <v>0</v>
      </c>
      <c r="AB69" s="72">
        <v>0</v>
      </c>
      <c r="AC69" s="72">
        <f t="shared" si="32"/>
        <v>0</v>
      </c>
      <c r="AD69" s="72">
        <f t="shared" si="32"/>
        <v>0</v>
      </c>
      <c r="AE69" s="72">
        <f t="shared" si="16"/>
        <v>2651982.4130717563</v>
      </c>
      <c r="AF69" s="72">
        <f t="shared" si="17"/>
        <v>0</v>
      </c>
      <c r="AG69" s="72">
        <f t="shared" si="18"/>
        <v>-2651982.4130717563</v>
      </c>
      <c r="AH69" s="72">
        <f t="shared" si="28"/>
        <v>-2651982.4130717563</v>
      </c>
      <c r="AI69" s="78">
        <f t="shared" si="29"/>
        <v>0</v>
      </c>
      <c r="AJ69" s="72"/>
      <c r="AK69" s="72"/>
      <c r="AL69" s="72">
        <f t="shared" si="30"/>
        <v>2599344.7795461351</v>
      </c>
      <c r="AM69" s="72"/>
      <c r="AN69" s="72">
        <f t="shared" si="31"/>
        <v>30104866.551786214</v>
      </c>
      <c r="AO69" s="72"/>
    </row>
    <row r="70" spans="1:41" ht="15.6">
      <c r="A70" s="72">
        <f t="shared" si="2"/>
        <v>43</v>
      </c>
      <c r="B70" s="139">
        <v>0</v>
      </c>
      <c r="C70" s="72">
        <f t="shared" si="19"/>
        <v>0</v>
      </c>
      <c r="D70" s="72">
        <f t="shared" si="3"/>
        <v>30104866.551786214</v>
      </c>
      <c r="E70" s="72">
        <f t="shared" si="4"/>
        <v>0</v>
      </c>
      <c r="F70" s="72">
        <f t="shared" si="5"/>
        <v>0</v>
      </c>
      <c r="G70" s="72">
        <f t="shared" si="20"/>
        <v>0</v>
      </c>
      <c r="H70" s="72">
        <f t="shared" si="6"/>
        <v>0</v>
      </c>
      <c r="I70" s="72">
        <f t="shared" si="7"/>
        <v>30104866.551786214</v>
      </c>
      <c r="J70" s="72">
        <f t="shared" si="8"/>
        <v>0</v>
      </c>
      <c r="K70" s="72">
        <f t="shared" si="9"/>
        <v>30104866.551786214</v>
      </c>
      <c r="L70" s="72">
        <f t="shared" si="21"/>
        <v>797778.96362233465</v>
      </c>
      <c r="M70" s="72">
        <f t="shared" si="10"/>
        <v>1372781.9147614513</v>
      </c>
      <c r="N70" s="141">
        <v>0</v>
      </c>
      <c r="O70" s="72">
        <f t="shared" si="11"/>
        <v>0</v>
      </c>
      <c r="P70" s="72">
        <f t="shared" si="22"/>
        <v>85008.332179474135</v>
      </c>
      <c r="Q70" s="72">
        <f t="shared" si="12"/>
        <v>45488.773319224645</v>
      </c>
      <c r="R70" s="72">
        <f t="shared" si="13"/>
        <v>350924.42918927135</v>
      </c>
      <c r="S70" s="72">
        <f t="shared" si="14"/>
        <v>2651982.4130717563</v>
      </c>
      <c r="T70" s="72">
        <f t="shared" si="23"/>
        <v>177262.11749382733</v>
      </c>
      <c r="U70" s="79">
        <f t="shared" si="24"/>
        <v>8.809148542511662E-2</v>
      </c>
      <c r="V70" s="141">
        <v>0</v>
      </c>
      <c r="W70" s="72">
        <f t="shared" si="25"/>
        <v>43</v>
      </c>
      <c r="X70" s="72">
        <v>0</v>
      </c>
      <c r="Y70" s="72">
        <f t="shared" si="26"/>
        <v>0</v>
      </c>
      <c r="Z70" s="72">
        <f t="shared" si="27"/>
        <v>0</v>
      </c>
      <c r="AA70" s="72">
        <v>0</v>
      </c>
      <c r="AB70" s="72">
        <v>0</v>
      </c>
      <c r="AC70" s="72">
        <f t="shared" si="32"/>
        <v>0</v>
      </c>
      <c r="AD70" s="72">
        <f t="shared" si="32"/>
        <v>0</v>
      </c>
      <c r="AE70" s="72">
        <f t="shared" si="16"/>
        <v>2651982.4130717563</v>
      </c>
      <c r="AF70" s="72">
        <f t="shared" si="17"/>
        <v>0</v>
      </c>
      <c r="AG70" s="72">
        <f t="shared" si="18"/>
        <v>-2651982.4130717563</v>
      </c>
      <c r="AH70" s="72">
        <f t="shared" si="28"/>
        <v>-2651982.4130717563</v>
      </c>
      <c r="AI70" s="78">
        <f t="shared" si="29"/>
        <v>0</v>
      </c>
      <c r="AJ70" s="72"/>
      <c r="AK70" s="72"/>
      <c r="AL70" s="72">
        <f t="shared" si="30"/>
        <v>2599344.7795461351</v>
      </c>
      <c r="AM70" s="72"/>
      <c r="AN70" s="72">
        <f t="shared" si="31"/>
        <v>30104866.551786214</v>
      </c>
      <c r="AO70" s="72"/>
    </row>
    <row r="71" spans="1:41" ht="15.6">
      <c r="A71" s="72">
        <f t="shared" si="2"/>
        <v>44</v>
      </c>
      <c r="B71" s="139">
        <v>0</v>
      </c>
      <c r="C71" s="72">
        <f t="shared" si="19"/>
        <v>0</v>
      </c>
      <c r="D71" s="72">
        <f t="shared" si="3"/>
        <v>30104866.551786214</v>
      </c>
      <c r="E71" s="72">
        <f t="shared" si="4"/>
        <v>0</v>
      </c>
      <c r="F71" s="72">
        <f t="shared" si="5"/>
        <v>0</v>
      </c>
      <c r="G71" s="72">
        <f t="shared" si="20"/>
        <v>0</v>
      </c>
      <c r="H71" s="72">
        <f t="shared" si="6"/>
        <v>0</v>
      </c>
      <c r="I71" s="72">
        <f t="shared" si="7"/>
        <v>30104866.551786214</v>
      </c>
      <c r="J71" s="72">
        <f t="shared" si="8"/>
        <v>0</v>
      </c>
      <c r="K71" s="72">
        <f t="shared" si="9"/>
        <v>30104866.551786214</v>
      </c>
      <c r="L71" s="72">
        <f t="shared" si="21"/>
        <v>797778.96362233465</v>
      </c>
      <c r="M71" s="72">
        <f t="shared" si="10"/>
        <v>1372781.9147614513</v>
      </c>
      <c r="N71" s="141">
        <v>0</v>
      </c>
      <c r="O71" s="72">
        <f t="shared" si="11"/>
        <v>0</v>
      </c>
      <c r="P71" s="72">
        <f t="shared" si="22"/>
        <v>85008.332179474135</v>
      </c>
      <c r="Q71" s="72">
        <f t="shared" si="12"/>
        <v>45488.773319224645</v>
      </c>
      <c r="R71" s="72">
        <f t="shared" si="13"/>
        <v>350924.42918927135</v>
      </c>
      <c r="S71" s="72">
        <f t="shared" si="14"/>
        <v>2651982.4130717563</v>
      </c>
      <c r="T71" s="72">
        <f t="shared" si="23"/>
        <v>166203.75092596802</v>
      </c>
      <c r="U71" s="79">
        <f t="shared" si="24"/>
        <v>8.809148542511662E-2</v>
      </c>
      <c r="V71" s="141">
        <v>0</v>
      </c>
      <c r="W71" s="72">
        <f t="shared" si="25"/>
        <v>44</v>
      </c>
      <c r="X71" s="72">
        <v>0</v>
      </c>
      <c r="Y71" s="72">
        <f t="shared" si="26"/>
        <v>0</v>
      </c>
      <c r="Z71" s="72">
        <f t="shared" si="27"/>
        <v>0</v>
      </c>
      <c r="AA71" s="72">
        <v>0</v>
      </c>
      <c r="AB71" s="72">
        <v>0</v>
      </c>
      <c r="AC71" s="72">
        <f t="shared" si="32"/>
        <v>0</v>
      </c>
      <c r="AD71" s="72">
        <f t="shared" si="32"/>
        <v>0</v>
      </c>
      <c r="AE71" s="72">
        <f t="shared" si="16"/>
        <v>2651982.4130717563</v>
      </c>
      <c r="AF71" s="72">
        <f t="shared" si="17"/>
        <v>0</v>
      </c>
      <c r="AG71" s="72">
        <f t="shared" si="18"/>
        <v>-2651982.4130717563</v>
      </c>
      <c r="AH71" s="72">
        <f t="shared" si="28"/>
        <v>-2651982.4130717563</v>
      </c>
      <c r="AI71" s="78">
        <f t="shared" si="29"/>
        <v>0</v>
      </c>
      <c r="AJ71" s="72"/>
      <c r="AK71" s="72"/>
      <c r="AL71" s="72">
        <f t="shared" si="30"/>
        <v>2599344.7795461351</v>
      </c>
      <c r="AM71" s="72"/>
      <c r="AN71" s="72">
        <f t="shared" si="31"/>
        <v>30104866.551786214</v>
      </c>
      <c r="AO71" s="72"/>
    </row>
    <row r="72" spans="1:41" ht="15.6">
      <c r="A72" s="72">
        <f t="shared" si="2"/>
        <v>45</v>
      </c>
      <c r="B72" s="139">
        <v>0</v>
      </c>
      <c r="C72" s="72">
        <f t="shared" si="19"/>
        <v>0</v>
      </c>
      <c r="D72" s="72">
        <f t="shared" si="3"/>
        <v>30104866.551786214</v>
      </c>
      <c r="E72" s="72">
        <f t="shared" si="4"/>
        <v>0</v>
      </c>
      <c r="F72" s="72">
        <f t="shared" si="5"/>
        <v>0</v>
      </c>
      <c r="G72" s="72">
        <f t="shared" si="20"/>
        <v>0</v>
      </c>
      <c r="H72" s="72">
        <f t="shared" si="6"/>
        <v>0</v>
      </c>
      <c r="I72" s="72">
        <f t="shared" si="7"/>
        <v>30104866.551786214</v>
      </c>
      <c r="J72" s="72">
        <f t="shared" si="8"/>
        <v>0</v>
      </c>
      <c r="K72" s="72">
        <f t="shared" si="9"/>
        <v>30104866.551786214</v>
      </c>
      <c r="L72" s="72">
        <f t="shared" si="21"/>
        <v>797778.96362233465</v>
      </c>
      <c r="M72" s="72">
        <f t="shared" si="10"/>
        <v>1372781.9147614513</v>
      </c>
      <c r="N72" s="141">
        <v>0</v>
      </c>
      <c r="O72" s="72">
        <f t="shared" si="11"/>
        <v>0</v>
      </c>
      <c r="P72" s="72">
        <f t="shared" si="22"/>
        <v>85008.332179474135</v>
      </c>
      <c r="Q72" s="72">
        <f t="shared" si="12"/>
        <v>45488.773319224645</v>
      </c>
      <c r="R72" s="72">
        <f t="shared" si="13"/>
        <v>350924.42918927135</v>
      </c>
      <c r="S72" s="72">
        <f t="shared" si="14"/>
        <v>2651982.4130717563</v>
      </c>
      <c r="T72" s="72">
        <f t="shared" si="23"/>
        <v>155835.25240706402</v>
      </c>
      <c r="U72" s="79">
        <f t="shared" si="24"/>
        <v>8.809148542511662E-2</v>
      </c>
      <c r="V72" s="141">
        <v>0</v>
      </c>
      <c r="W72" s="72">
        <f t="shared" si="25"/>
        <v>45</v>
      </c>
      <c r="X72" s="72">
        <v>0</v>
      </c>
      <c r="Y72" s="72">
        <f t="shared" si="26"/>
        <v>0</v>
      </c>
      <c r="Z72" s="72">
        <f t="shared" si="27"/>
        <v>0</v>
      </c>
      <c r="AA72" s="72">
        <v>0</v>
      </c>
      <c r="AB72" s="72">
        <v>0</v>
      </c>
      <c r="AC72" s="72">
        <f t="shared" si="32"/>
        <v>0</v>
      </c>
      <c r="AD72" s="72">
        <f t="shared" si="32"/>
        <v>0</v>
      </c>
      <c r="AE72" s="72">
        <f t="shared" si="16"/>
        <v>2651982.4130717563</v>
      </c>
      <c r="AF72" s="72">
        <f t="shared" si="17"/>
        <v>0</v>
      </c>
      <c r="AG72" s="72">
        <f t="shared" si="18"/>
        <v>-2651982.4130717563</v>
      </c>
      <c r="AH72" s="72">
        <f t="shared" si="28"/>
        <v>-2651982.4130717563</v>
      </c>
      <c r="AI72" s="78">
        <f t="shared" si="29"/>
        <v>0</v>
      </c>
      <c r="AJ72" s="72"/>
      <c r="AK72" s="72"/>
      <c r="AL72" s="72">
        <f t="shared" si="30"/>
        <v>2599344.7795461351</v>
      </c>
      <c r="AM72" s="72"/>
      <c r="AN72" s="72">
        <f t="shared" si="31"/>
        <v>30104866.551786214</v>
      </c>
      <c r="AO72" s="72"/>
    </row>
    <row r="73" spans="1:41" ht="15.6">
      <c r="A73" s="72">
        <f t="shared" si="2"/>
        <v>46</v>
      </c>
      <c r="B73" s="139">
        <v>0</v>
      </c>
      <c r="C73" s="72">
        <f t="shared" si="19"/>
        <v>0</v>
      </c>
      <c r="D73" s="72">
        <f t="shared" si="3"/>
        <v>30104866.551786214</v>
      </c>
      <c r="E73" s="72">
        <f t="shared" si="4"/>
        <v>0</v>
      </c>
      <c r="F73" s="72">
        <f t="shared" si="5"/>
        <v>0</v>
      </c>
      <c r="G73" s="72">
        <f t="shared" si="20"/>
        <v>0</v>
      </c>
      <c r="H73" s="72">
        <f t="shared" si="6"/>
        <v>0</v>
      </c>
      <c r="I73" s="72">
        <f t="shared" si="7"/>
        <v>30104866.551786214</v>
      </c>
      <c r="J73" s="72">
        <f t="shared" si="8"/>
        <v>0</v>
      </c>
      <c r="K73" s="72">
        <f t="shared" si="9"/>
        <v>30104866.551786214</v>
      </c>
      <c r="L73" s="72">
        <f t="shared" si="21"/>
        <v>797778.96362233465</v>
      </c>
      <c r="M73" s="72">
        <f t="shared" si="10"/>
        <v>1372781.9147614513</v>
      </c>
      <c r="N73" s="141">
        <v>0</v>
      </c>
      <c r="O73" s="72">
        <f t="shared" si="11"/>
        <v>0</v>
      </c>
      <c r="P73" s="72">
        <f t="shared" si="22"/>
        <v>85008.332179474135</v>
      </c>
      <c r="Q73" s="72">
        <f t="shared" si="12"/>
        <v>45488.773319224645</v>
      </c>
      <c r="R73" s="72">
        <f t="shared" si="13"/>
        <v>350924.42918927135</v>
      </c>
      <c r="S73" s="72">
        <f t="shared" si="14"/>
        <v>2651982.4130717563</v>
      </c>
      <c r="T73" s="72">
        <f t="shared" si="23"/>
        <v>146113.58502727436</v>
      </c>
      <c r="U73" s="79">
        <f t="shared" si="24"/>
        <v>8.809148542511662E-2</v>
      </c>
      <c r="V73" s="141">
        <v>0</v>
      </c>
      <c r="W73" s="72">
        <f t="shared" si="25"/>
        <v>46</v>
      </c>
      <c r="X73" s="72">
        <v>0</v>
      </c>
      <c r="Y73" s="72">
        <f t="shared" si="26"/>
        <v>0</v>
      </c>
      <c r="Z73" s="72">
        <f t="shared" si="27"/>
        <v>0</v>
      </c>
      <c r="AA73" s="72">
        <v>0</v>
      </c>
      <c r="AB73" s="72">
        <v>0</v>
      </c>
      <c r="AC73" s="72">
        <f t="shared" si="32"/>
        <v>0</v>
      </c>
      <c r="AD73" s="72">
        <f t="shared" si="32"/>
        <v>0</v>
      </c>
      <c r="AE73" s="72">
        <f t="shared" si="16"/>
        <v>2651982.4130717563</v>
      </c>
      <c r="AF73" s="72">
        <f t="shared" si="17"/>
        <v>0</v>
      </c>
      <c r="AG73" s="72">
        <f t="shared" si="18"/>
        <v>-2651982.4130717563</v>
      </c>
      <c r="AH73" s="72">
        <f t="shared" si="28"/>
        <v>-2651982.4130717563</v>
      </c>
      <c r="AI73" s="78">
        <f t="shared" si="29"/>
        <v>0</v>
      </c>
      <c r="AJ73" s="72"/>
      <c r="AK73" s="72"/>
      <c r="AL73" s="72">
        <f t="shared" si="30"/>
        <v>2599344.7795461351</v>
      </c>
      <c r="AM73" s="72"/>
      <c r="AN73" s="72">
        <f t="shared" si="31"/>
        <v>30104866.551786214</v>
      </c>
      <c r="AO73" s="72"/>
    </row>
    <row r="74" spans="1:41" ht="15.6">
      <c r="A74" s="72">
        <f t="shared" si="2"/>
        <v>47</v>
      </c>
      <c r="B74" s="139">
        <v>0</v>
      </c>
      <c r="C74" s="72">
        <f t="shared" si="19"/>
        <v>0</v>
      </c>
      <c r="D74" s="72">
        <f t="shared" si="3"/>
        <v>30104866.551786214</v>
      </c>
      <c r="E74" s="72">
        <f t="shared" si="4"/>
        <v>0</v>
      </c>
      <c r="F74" s="72">
        <f t="shared" si="5"/>
        <v>0</v>
      </c>
      <c r="G74" s="72">
        <f t="shared" si="20"/>
        <v>0</v>
      </c>
      <c r="H74" s="72">
        <f t="shared" si="6"/>
        <v>0</v>
      </c>
      <c r="I74" s="72">
        <f t="shared" si="7"/>
        <v>30104866.551786214</v>
      </c>
      <c r="J74" s="72">
        <f t="shared" si="8"/>
        <v>0</v>
      </c>
      <c r="K74" s="72">
        <f t="shared" si="9"/>
        <v>30104866.551786214</v>
      </c>
      <c r="L74" s="72">
        <f t="shared" si="21"/>
        <v>797778.96362233465</v>
      </c>
      <c r="M74" s="72">
        <f t="shared" si="10"/>
        <v>1372781.9147614513</v>
      </c>
      <c r="N74" s="141">
        <v>0</v>
      </c>
      <c r="O74" s="72">
        <f t="shared" si="11"/>
        <v>0</v>
      </c>
      <c r="P74" s="72">
        <f t="shared" si="22"/>
        <v>85008.332179474135</v>
      </c>
      <c r="Q74" s="72">
        <f t="shared" si="12"/>
        <v>45488.773319224645</v>
      </c>
      <c r="R74" s="72">
        <f t="shared" si="13"/>
        <v>350924.42918927135</v>
      </c>
      <c r="S74" s="72">
        <f t="shared" si="14"/>
        <v>2651982.4130717563</v>
      </c>
      <c r="T74" s="72">
        <f t="shared" si="23"/>
        <v>136998.39670266266</v>
      </c>
      <c r="U74" s="79">
        <f t="shared" si="24"/>
        <v>8.809148542511662E-2</v>
      </c>
      <c r="V74" s="141">
        <v>0</v>
      </c>
      <c r="W74" s="72">
        <f t="shared" si="25"/>
        <v>47</v>
      </c>
      <c r="X74" s="72">
        <v>0</v>
      </c>
      <c r="Y74" s="72">
        <f t="shared" si="26"/>
        <v>0</v>
      </c>
      <c r="Z74" s="72">
        <f t="shared" si="27"/>
        <v>0</v>
      </c>
      <c r="AA74" s="72">
        <v>0</v>
      </c>
      <c r="AB74" s="72">
        <v>0</v>
      </c>
      <c r="AC74" s="72">
        <f t="shared" si="32"/>
        <v>0</v>
      </c>
      <c r="AD74" s="72">
        <f t="shared" si="32"/>
        <v>0</v>
      </c>
      <c r="AE74" s="72">
        <f t="shared" si="16"/>
        <v>2651982.4130717563</v>
      </c>
      <c r="AF74" s="72">
        <f t="shared" si="17"/>
        <v>0</v>
      </c>
      <c r="AG74" s="72">
        <f t="shared" si="18"/>
        <v>-2651982.4130717563</v>
      </c>
      <c r="AH74" s="72">
        <f t="shared" si="28"/>
        <v>-2651982.4130717563</v>
      </c>
      <c r="AI74" s="78">
        <f t="shared" si="29"/>
        <v>0</v>
      </c>
      <c r="AJ74" s="72"/>
      <c r="AK74" s="72"/>
      <c r="AL74" s="72">
        <f t="shared" si="30"/>
        <v>2599344.7795461351</v>
      </c>
      <c r="AM74" s="72"/>
      <c r="AN74" s="72">
        <f t="shared" si="31"/>
        <v>30104866.551786214</v>
      </c>
      <c r="AO74" s="72"/>
    </row>
    <row r="75" spans="1:41" ht="15.6">
      <c r="A75" s="72">
        <f t="shared" si="2"/>
        <v>48</v>
      </c>
      <c r="B75" s="139">
        <v>0</v>
      </c>
      <c r="C75" s="72">
        <f t="shared" si="19"/>
        <v>0</v>
      </c>
      <c r="D75" s="72">
        <f t="shared" si="3"/>
        <v>30104866.551786214</v>
      </c>
      <c r="E75" s="72">
        <f t="shared" si="4"/>
        <v>0</v>
      </c>
      <c r="F75" s="72">
        <f t="shared" si="5"/>
        <v>0</v>
      </c>
      <c r="G75" s="72">
        <f t="shared" si="20"/>
        <v>0</v>
      </c>
      <c r="H75" s="72">
        <f t="shared" si="6"/>
        <v>0</v>
      </c>
      <c r="I75" s="72">
        <f t="shared" si="7"/>
        <v>30104866.551786214</v>
      </c>
      <c r="J75" s="72">
        <f t="shared" si="8"/>
        <v>0</v>
      </c>
      <c r="K75" s="72">
        <f t="shared" si="9"/>
        <v>30104866.551786214</v>
      </c>
      <c r="L75" s="72">
        <f t="shared" si="21"/>
        <v>797778.96362233465</v>
      </c>
      <c r="M75" s="72">
        <f t="shared" si="10"/>
        <v>1372781.9147614513</v>
      </c>
      <c r="N75" s="141">
        <v>0</v>
      </c>
      <c r="O75" s="72">
        <f t="shared" si="11"/>
        <v>0</v>
      </c>
      <c r="P75" s="72">
        <f t="shared" si="22"/>
        <v>85008.332179474135</v>
      </c>
      <c r="Q75" s="72">
        <f t="shared" si="12"/>
        <v>45488.773319224645</v>
      </c>
      <c r="R75" s="72">
        <f t="shared" si="13"/>
        <v>350924.42918927135</v>
      </c>
      <c r="S75" s="72">
        <f t="shared" si="14"/>
        <v>2651982.4130717563</v>
      </c>
      <c r="T75" s="72">
        <f t="shared" si="23"/>
        <v>128451.85268431195</v>
      </c>
      <c r="U75" s="79">
        <f t="shared" si="24"/>
        <v>8.809148542511662E-2</v>
      </c>
      <c r="V75" s="141">
        <v>0</v>
      </c>
      <c r="W75" s="72">
        <f t="shared" si="25"/>
        <v>48</v>
      </c>
      <c r="X75" s="72">
        <v>0</v>
      </c>
      <c r="Y75" s="72">
        <f t="shared" si="26"/>
        <v>0</v>
      </c>
      <c r="Z75" s="72">
        <f t="shared" si="27"/>
        <v>0</v>
      </c>
      <c r="AA75" s="72">
        <v>0</v>
      </c>
      <c r="AB75" s="72">
        <v>0</v>
      </c>
      <c r="AC75" s="72">
        <f t="shared" si="32"/>
        <v>0</v>
      </c>
      <c r="AD75" s="72">
        <f t="shared" si="32"/>
        <v>0</v>
      </c>
      <c r="AE75" s="72">
        <f t="shared" si="16"/>
        <v>2651982.4130717563</v>
      </c>
      <c r="AF75" s="72">
        <f t="shared" si="17"/>
        <v>0</v>
      </c>
      <c r="AG75" s="72">
        <f t="shared" si="18"/>
        <v>-2651982.4130717563</v>
      </c>
      <c r="AH75" s="72">
        <f t="shared" si="28"/>
        <v>-2651982.4130717563</v>
      </c>
      <c r="AI75" s="78">
        <f t="shared" si="29"/>
        <v>0</v>
      </c>
      <c r="AJ75" s="72"/>
      <c r="AK75" s="72"/>
      <c r="AL75" s="72">
        <f t="shared" si="30"/>
        <v>2599344.7795461351</v>
      </c>
      <c r="AM75" s="72"/>
      <c r="AN75" s="72">
        <f t="shared" si="31"/>
        <v>30104866.551786214</v>
      </c>
      <c r="AO75" s="72"/>
    </row>
    <row r="76" spans="1:41" ht="15.6">
      <c r="A76" s="72">
        <f t="shared" si="2"/>
        <v>49</v>
      </c>
      <c r="B76" s="139">
        <v>0</v>
      </c>
      <c r="C76" s="72">
        <f t="shared" si="19"/>
        <v>0</v>
      </c>
      <c r="D76" s="72">
        <f t="shared" si="3"/>
        <v>30104866.551786214</v>
      </c>
      <c r="E76" s="72">
        <f t="shared" si="4"/>
        <v>0</v>
      </c>
      <c r="F76" s="72">
        <f t="shared" si="5"/>
        <v>0</v>
      </c>
      <c r="G76" s="72">
        <f t="shared" si="20"/>
        <v>0</v>
      </c>
      <c r="H76" s="72">
        <f t="shared" si="6"/>
        <v>0</v>
      </c>
      <c r="I76" s="72">
        <f t="shared" si="7"/>
        <v>30104866.551786214</v>
      </c>
      <c r="J76" s="72">
        <f t="shared" si="8"/>
        <v>0</v>
      </c>
      <c r="K76" s="72">
        <f t="shared" si="9"/>
        <v>30104866.551786214</v>
      </c>
      <c r="L76" s="72">
        <f t="shared" si="21"/>
        <v>797778.96362233465</v>
      </c>
      <c r="M76" s="72">
        <f t="shared" si="10"/>
        <v>1372781.9147614513</v>
      </c>
      <c r="N76" s="141">
        <v>0</v>
      </c>
      <c r="O76" s="72">
        <f t="shared" si="11"/>
        <v>0</v>
      </c>
      <c r="P76" s="72">
        <f t="shared" si="22"/>
        <v>85008.332179474135</v>
      </c>
      <c r="Q76" s="72">
        <f t="shared" si="12"/>
        <v>45488.773319224645</v>
      </c>
      <c r="R76" s="72">
        <f t="shared" si="13"/>
        <v>350924.42918927135</v>
      </c>
      <c r="S76" s="72">
        <f t="shared" si="14"/>
        <v>2651982.4130717563</v>
      </c>
      <c r="T76" s="72">
        <f t="shared" si="23"/>
        <v>120438.4785162343</v>
      </c>
      <c r="U76" s="79">
        <f t="shared" si="24"/>
        <v>8.809148542511662E-2</v>
      </c>
      <c r="V76" s="141">
        <v>0</v>
      </c>
      <c r="W76" s="72">
        <f t="shared" si="25"/>
        <v>49</v>
      </c>
      <c r="X76" s="72">
        <v>0</v>
      </c>
      <c r="Y76" s="72">
        <f t="shared" si="26"/>
        <v>0</v>
      </c>
      <c r="Z76" s="72">
        <f t="shared" si="27"/>
        <v>0</v>
      </c>
      <c r="AA76" s="72">
        <v>0</v>
      </c>
      <c r="AB76" s="72">
        <v>0</v>
      </c>
      <c r="AC76" s="72">
        <f t="shared" si="32"/>
        <v>0</v>
      </c>
      <c r="AD76" s="72">
        <f t="shared" si="32"/>
        <v>0</v>
      </c>
      <c r="AE76" s="72">
        <f t="shared" si="16"/>
        <v>2651982.4130717563</v>
      </c>
      <c r="AF76" s="72">
        <f t="shared" si="17"/>
        <v>0</v>
      </c>
      <c r="AG76" s="72">
        <f t="shared" si="18"/>
        <v>-2651982.4130717563</v>
      </c>
      <c r="AH76" s="72">
        <f t="shared" si="28"/>
        <v>-2651982.4130717563</v>
      </c>
      <c r="AI76" s="78">
        <f t="shared" si="29"/>
        <v>0</v>
      </c>
      <c r="AJ76" s="72"/>
      <c r="AK76" s="72"/>
      <c r="AL76" s="72">
        <f t="shared" si="30"/>
        <v>2599344.7795461351</v>
      </c>
      <c r="AM76" s="72"/>
      <c r="AN76" s="72">
        <f t="shared" si="31"/>
        <v>30104866.551786214</v>
      </c>
      <c r="AO76" s="72"/>
    </row>
    <row r="77" spans="1:41" ht="15.6">
      <c r="A77" s="72">
        <f t="shared" si="2"/>
        <v>50</v>
      </c>
      <c r="B77" s="139">
        <v>0</v>
      </c>
      <c r="C77" s="72">
        <f t="shared" si="19"/>
        <v>0</v>
      </c>
      <c r="D77" s="72">
        <f t="shared" si="3"/>
        <v>30104866.551786214</v>
      </c>
      <c r="E77" s="72">
        <f t="shared" si="4"/>
        <v>0</v>
      </c>
      <c r="F77" s="72">
        <f t="shared" si="5"/>
        <v>0</v>
      </c>
      <c r="G77" s="72">
        <f t="shared" si="20"/>
        <v>0</v>
      </c>
      <c r="H77" s="72">
        <f t="shared" si="6"/>
        <v>0</v>
      </c>
      <c r="I77" s="72">
        <f t="shared" si="7"/>
        <v>30104866.551786214</v>
      </c>
      <c r="J77" s="72">
        <f t="shared" si="8"/>
        <v>0</v>
      </c>
      <c r="K77" s="72">
        <f t="shared" si="9"/>
        <v>30104866.551786214</v>
      </c>
      <c r="L77" s="72">
        <f t="shared" si="21"/>
        <v>797778.96362233465</v>
      </c>
      <c r="M77" s="72">
        <f t="shared" si="10"/>
        <v>1372781.9147614513</v>
      </c>
      <c r="N77" s="141">
        <v>0</v>
      </c>
      <c r="O77" s="72">
        <f t="shared" si="11"/>
        <v>0</v>
      </c>
      <c r="P77" s="72">
        <f t="shared" si="22"/>
        <v>85008.332179474135</v>
      </c>
      <c r="Q77" s="72">
        <f t="shared" si="12"/>
        <v>45488.773319224645</v>
      </c>
      <c r="R77" s="72">
        <f t="shared" si="13"/>
        <v>350924.42918927135</v>
      </c>
      <c r="S77" s="72">
        <f t="shared" si="14"/>
        <v>2651982.4130717563</v>
      </c>
      <c r="T77" s="72">
        <f t="shared" si="23"/>
        <v>112925.01279023595</v>
      </c>
      <c r="U77" s="79">
        <f t="shared" si="24"/>
        <v>8.809148542511662E-2</v>
      </c>
      <c r="V77" s="141">
        <v>0</v>
      </c>
      <c r="W77" s="72">
        <f t="shared" si="25"/>
        <v>50</v>
      </c>
      <c r="X77" s="72">
        <v>0</v>
      </c>
      <c r="Y77" s="72">
        <f t="shared" si="26"/>
        <v>0</v>
      </c>
      <c r="Z77" s="72">
        <f t="shared" si="27"/>
        <v>0</v>
      </c>
      <c r="AA77" s="72">
        <v>0</v>
      </c>
      <c r="AB77" s="72">
        <v>0</v>
      </c>
      <c r="AC77" s="72">
        <f t="shared" si="32"/>
        <v>0</v>
      </c>
      <c r="AD77" s="72">
        <f t="shared" si="32"/>
        <v>0</v>
      </c>
      <c r="AE77" s="72">
        <f t="shared" si="16"/>
        <v>2651982.4130717563</v>
      </c>
      <c r="AF77" s="72">
        <f t="shared" si="17"/>
        <v>0</v>
      </c>
      <c r="AG77" s="72">
        <f t="shared" si="18"/>
        <v>-2651982.4130717563</v>
      </c>
      <c r="AH77" s="72">
        <f t="shared" si="28"/>
        <v>-2651982.4130717563</v>
      </c>
      <c r="AI77" s="78">
        <f t="shared" si="29"/>
        <v>0</v>
      </c>
      <c r="AJ77" s="72"/>
      <c r="AK77" s="72"/>
      <c r="AL77" s="72">
        <f t="shared" si="30"/>
        <v>2599344.7795461351</v>
      </c>
      <c r="AM77" s="72"/>
      <c r="AN77" s="72">
        <f t="shared" si="31"/>
        <v>30104866.551786214</v>
      </c>
      <c r="AO77" s="72"/>
    </row>
    <row r="78" spans="1:41" ht="15.6">
      <c r="A78" s="72">
        <f t="shared" si="2"/>
        <v>51</v>
      </c>
      <c r="B78" s="139">
        <v>0</v>
      </c>
      <c r="C78" s="72">
        <f t="shared" si="19"/>
        <v>0</v>
      </c>
      <c r="D78" s="72">
        <f t="shared" si="3"/>
        <v>30104866.551786214</v>
      </c>
      <c r="E78" s="72">
        <f t="shared" si="4"/>
        <v>0</v>
      </c>
      <c r="F78" s="72">
        <f t="shared" si="5"/>
        <v>0</v>
      </c>
      <c r="G78" s="72">
        <f t="shared" si="20"/>
        <v>0</v>
      </c>
      <c r="H78" s="72">
        <f t="shared" si="6"/>
        <v>0</v>
      </c>
      <c r="I78" s="72">
        <f t="shared" si="7"/>
        <v>30104866.551786214</v>
      </c>
      <c r="J78" s="72">
        <f t="shared" si="8"/>
        <v>0</v>
      </c>
      <c r="K78" s="72">
        <f t="shared" si="9"/>
        <v>30104866.551786214</v>
      </c>
      <c r="L78" s="72">
        <f t="shared" si="21"/>
        <v>797778.96362233465</v>
      </c>
      <c r="M78" s="72">
        <f t="shared" si="10"/>
        <v>1372781.9147614513</v>
      </c>
      <c r="N78" s="141">
        <v>0</v>
      </c>
      <c r="O78" s="72">
        <f t="shared" si="11"/>
        <v>0</v>
      </c>
      <c r="P78" s="72">
        <f t="shared" si="22"/>
        <v>85008.332179474135</v>
      </c>
      <c r="Q78" s="72">
        <f t="shared" si="12"/>
        <v>45488.773319224645</v>
      </c>
      <c r="R78" s="72">
        <f t="shared" si="13"/>
        <v>350924.42918927135</v>
      </c>
      <c r="S78" s="72">
        <f t="shared" si="14"/>
        <v>2651982.4130717563</v>
      </c>
      <c r="T78" s="72">
        <f t="shared" si="23"/>
        <v>105880.26908656159</v>
      </c>
      <c r="U78" s="79">
        <f t="shared" si="24"/>
        <v>8.809148542511662E-2</v>
      </c>
      <c r="V78" s="141">
        <v>0</v>
      </c>
      <c r="W78" s="72">
        <f t="shared" si="25"/>
        <v>51</v>
      </c>
      <c r="X78" s="72">
        <v>0</v>
      </c>
      <c r="Y78" s="72">
        <f t="shared" si="26"/>
        <v>0</v>
      </c>
      <c r="Z78" s="72">
        <f t="shared" si="27"/>
        <v>0</v>
      </c>
      <c r="AA78" s="72">
        <v>0</v>
      </c>
      <c r="AB78" s="72">
        <v>0</v>
      </c>
      <c r="AC78" s="72">
        <f t="shared" si="32"/>
        <v>0</v>
      </c>
      <c r="AD78" s="72">
        <f t="shared" si="32"/>
        <v>0</v>
      </c>
      <c r="AE78" s="72">
        <f t="shared" si="16"/>
        <v>2651982.4130717563</v>
      </c>
      <c r="AF78" s="72">
        <f t="shared" si="17"/>
        <v>0</v>
      </c>
      <c r="AG78" s="72">
        <f t="shared" si="18"/>
        <v>-2651982.4130717563</v>
      </c>
      <c r="AH78" s="72">
        <f t="shared" si="28"/>
        <v>-2651982.4130717563</v>
      </c>
      <c r="AI78" s="78">
        <f t="shared" si="29"/>
        <v>0</v>
      </c>
      <c r="AJ78" s="72"/>
      <c r="AK78" s="72"/>
      <c r="AL78" s="72">
        <f t="shared" si="30"/>
        <v>2599344.7795461351</v>
      </c>
      <c r="AM78" s="72"/>
      <c r="AN78" s="72">
        <f t="shared" si="31"/>
        <v>30104866.551786214</v>
      </c>
      <c r="AO78" s="72"/>
    </row>
    <row r="79" spans="1:41" ht="15.6">
      <c r="A79" s="72">
        <f t="shared" si="2"/>
        <v>52</v>
      </c>
      <c r="B79" s="139">
        <v>0</v>
      </c>
      <c r="C79" s="72">
        <f t="shared" si="19"/>
        <v>0</v>
      </c>
      <c r="D79" s="72">
        <f t="shared" si="3"/>
        <v>30104866.551786214</v>
      </c>
      <c r="E79" s="72">
        <f t="shared" si="4"/>
        <v>0</v>
      </c>
      <c r="F79" s="72">
        <f t="shared" si="5"/>
        <v>0</v>
      </c>
      <c r="G79" s="72">
        <f t="shared" si="20"/>
        <v>0</v>
      </c>
      <c r="H79" s="72">
        <f t="shared" si="6"/>
        <v>0</v>
      </c>
      <c r="I79" s="72">
        <f t="shared" si="7"/>
        <v>30104866.551786214</v>
      </c>
      <c r="J79" s="72">
        <f t="shared" si="8"/>
        <v>0</v>
      </c>
      <c r="K79" s="72">
        <f t="shared" si="9"/>
        <v>30104866.551786214</v>
      </c>
      <c r="L79" s="72">
        <f t="shared" si="21"/>
        <v>797778.96362233465</v>
      </c>
      <c r="M79" s="72">
        <f t="shared" si="10"/>
        <v>1372781.9147614513</v>
      </c>
      <c r="N79" s="141">
        <v>0</v>
      </c>
      <c r="O79" s="72">
        <f t="shared" si="11"/>
        <v>0</v>
      </c>
      <c r="P79" s="72">
        <f t="shared" si="22"/>
        <v>85008.332179474135</v>
      </c>
      <c r="Q79" s="72">
        <f t="shared" si="12"/>
        <v>45488.773319224645</v>
      </c>
      <c r="R79" s="72">
        <f t="shared" si="13"/>
        <v>350924.42918927135</v>
      </c>
      <c r="S79" s="72">
        <f t="shared" si="14"/>
        <v>2651982.4130717563</v>
      </c>
      <c r="T79" s="72">
        <f t="shared" si="23"/>
        <v>99275.006527269696</v>
      </c>
      <c r="U79" s="79">
        <f t="shared" si="24"/>
        <v>8.809148542511662E-2</v>
      </c>
      <c r="V79" s="141">
        <v>0</v>
      </c>
      <c r="W79" s="72">
        <f t="shared" si="25"/>
        <v>52</v>
      </c>
      <c r="X79" s="72">
        <v>0</v>
      </c>
      <c r="Y79" s="72">
        <f t="shared" si="26"/>
        <v>0</v>
      </c>
      <c r="Z79" s="72">
        <f t="shared" si="27"/>
        <v>0</v>
      </c>
      <c r="AA79" s="72">
        <v>0</v>
      </c>
      <c r="AB79" s="72">
        <v>0</v>
      </c>
      <c r="AC79" s="72">
        <f t="shared" si="32"/>
        <v>0</v>
      </c>
      <c r="AD79" s="72">
        <f t="shared" si="32"/>
        <v>0</v>
      </c>
      <c r="AE79" s="72">
        <f t="shared" si="16"/>
        <v>2651982.4130717563</v>
      </c>
      <c r="AF79" s="72">
        <f t="shared" si="17"/>
        <v>0</v>
      </c>
      <c r="AG79" s="72">
        <f t="shared" si="18"/>
        <v>-2651982.4130717563</v>
      </c>
      <c r="AH79" s="72">
        <f t="shared" si="28"/>
        <v>-2651982.4130717563</v>
      </c>
      <c r="AI79" s="78">
        <f t="shared" si="29"/>
        <v>0</v>
      </c>
      <c r="AJ79" s="72"/>
      <c r="AK79" s="72"/>
      <c r="AL79" s="72">
        <f t="shared" si="30"/>
        <v>2599344.7795461351</v>
      </c>
      <c r="AM79" s="72"/>
      <c r="AN79" s="72">
        <f t="shared" si="31"/>
        <v>30104866.551786214</v>
      </c>
      <c r="AO79" s="72"/>
    </row>
    <row r="80" spans="1:41" ht="15.6">
      <c r="A80" s="72">
        <f t="shared" si="2"/>
        <v>53</v>
      </c>
      <c r="B80" s="139">
        <v>0</v>
      </c>
      <c r="C80" s="72">
        <f t="shared" si="19"/>
        <v>0</v>
      </c>
      <c r="D80" s="72">
        <f t="shared" si="3"/>
        <v>30104866.551786214</v>
      </c>
      <c r="E80" s="72">
        <f t="shared" si="4"/>
        <v>0</v>
      </c>
      <c r="F80" s="72">
        <f t="shared" si="5"/>
        <v>0</v>
      </c>
      <c r="G80" s="72">
        <f t="shared" si="20"/>
        <v>0</v>
      </c>
      <c r="H80" s="72">
        <f t="shared" si="6"/>
        <v>0</v>
      </c>
      <c r="I80" s="72">
        <f t="shared" si="7"/>
        <v>30104866.551786214</v>
      </c>
      <c r="J80" s="72">
        <f t="shared" si="8"/>
        <v>0</v>
      </c>
      <c r="K80" s="72">
        <f t="shared" si="9"/>
        <v>30104866.551786214</v>
      </c>
      <c r="L80" s="72">
        <f t="shared" si="21"/>
        <v>797778.96362233465</v>
      </c>
      <c r="M80" s="72">
        <f t="shared" si="10"/>
        <v>1372781.9147614513</v>
      </c>
      <c r="N80" s="141">
        <v>0</v>
      </c>
      <c r="O80" s="72">
        <f t="shared" si="11"/>
        <v>0</v>
      </c>
      <c r="P80" s="72">
        <f t="shared" si="22"/>
        <v>85008.332179474135</v>
      </c>
      <c r="Q80" s="72">
        <f t="shared" si="12"/>
        <v>45488.773319224645</v>
      </c>
      <c r="R80" s="72">
        <f t="shared" si="13"/>
        <v>350924.42918927135</v>
      </c>
      <c r="S80" s="72">
        <f t="shared" si="14"/>
        <v>2651982.4130717563</v>
      </c>
      <c r="T80" s="72">
        <f t="shared" si="23"/>
        <v>93081.808405040327</v>
      </c>
      <c r="U80" s="79">
        <f t="shared" si="24"/>
        <v>8.809148542511662E-2</v>
      </c>
      <c r="V80" s="141">
        <v>0</v>
      </c>
      <c r="W80" s="72">
        <f t="shared" si="25"/>
        <v>53</v>
      </c>
      <c r="X80" s="72">
        <v>0</v>
      </c>
      <c r="Y80" s="72">
        <f t="shared" si="26"/>
        <v>0</v>
      </c>
      <c r="Z80" s="72">
        <f t="shared" si="27"/>
        <v>0</v>
      </c>
      <c r="AA80" s="72">
        <v>0</v>
      </c>
      <c r="AB80" s="72">
        <v>0</v>
      </c>
      <c r="AC80" s="72">
        <f t="shared" si="32"/>
        <v>0</v>
      </c>
      <c r="AD80" s="72">
        <f t="shared" si="32"/>
        <v>0</v>
      </c>
      <c r="AE80" s="72">
        <f t="shared" si="16"/>
        <v>2651982.4130717563</v>
      </c>
      <c r="AF80" s="72">
        <f t="shared" si="17"/>
        <v>0</v>
      </c>
      <c r="AG80" s="72">
        <f t="shared" si="18"/>
        <v>-2651982.4130717563</v>
      </c>
      <c r="AH80" s="72">
        <f t="shared" si="28"/>
        <v>-2651982.4130717563</v>
      </c>
      <c r="AI80" s="78">
        <f t="shared" si="29"/>
        <v>0</v>
      </c>
      <c r="AJ80" s="72"/>
      <c r="AK80" s="72"/>
      <c r="AL80" s="72">
        <f t="shared" si="30"/>
        <v>2599344.7795461351</v>
      </c>
      <c r="AM80" s="72"/>
      <c r="AN80" s="72">
        <f t="shared" si="31"/>
        <v>30104866.551786214</v>
      </c>
      <c r="AO80" s="72"/>
    </row>
    <row r="81" spans="1:41" ht="15.6">
      <c r="A81" s="72">
        <f t="shared" si="2"/>
        <v>54</v>
      </c>
      <c r="B81" s="139">
        <v>0</v>
      </c>
      <c r="C81" s="72">
        <f t="shared" si="19"/>
        <v>0</v>
      </c>
      <c r="D81" s="72">
        <f t="shared" si="3"/>
        <v>30104866.551786214</v>
      </c>
      <c r="E81" s="72">
        <f t="shared" si="4"/>
        <v>0</v>
      </c>
      <c r="F81" s="72">
        <f t="shared" si="5"/>
        <v>0</v>
      </c>
      <c r="G81" s="72">
        <f t="shared" si="20"/>
        <v>0</v>
      </c>
      <c r="H81" s="72">
        <f t="shared" si="6"/>
        <v>0</v>
      </c>
      <c r="I81" s="72">
        <f t="shared" si="7"/>
        <v>30104866.551786214</v>
      </c>
      <c r="J81" s="72">
        <f t="shared" si="8"/>
        <v>0</v>
      </c>
      <c r="K81" s="72">
        <f t="shared" si="9"/>
        <v>30104866.551786214</v>
      </c>
      <c r="L81" s="72">
        <f t="shared" si="21"/>
        <v>797778.96362233465</v>
      </c>
      <c r="M81" s="72">
        <f t="shared" si="10"/>
        <v>1372781.9147614513</v>
      </c>
      <c r="N81" s="141">
        <v>0</v>
      </c>
      <c r="O81" s="72">
        <f t="shared" si="11"/>
        <v>0</v>
      </c>
      <c r="P81" s="72">
        <f t="shared" si="22"/>
        <v>85008.332179474135</v>
      </c>
      <c r="Q81" s="72">
        <f t="shared" si="12"/>
        <v>45488.773319224645</v>
      </c>
      <c r="R81" s="72">
        <f t="shared" si="13"/>
        <v>350924.42918927135</v>
      </c>
      <c r="S81" s="72">
        <f t="shared" si="14"/>
        <v>2651982.4130717563</v>
      </c>
      <c r="T81" s="72">
        <f t="shared" si="23"/>
        <v>87274.968383635161</v>
      </c>
      <c r="U81" s="79">
        <f t="shared" si="24"/>
        <v>8.809148542511662E-2</v>
      </c>
      <c r="V81" s="141">
        <v>0</v>
      </c>
      <c r="W81" s="72">
        <f t="shared" si="25"/>
        <v>54</v>
      </c>
      <c r="X81" s="72">
        <v>0</v>
      </c>
      <c r="Y81" s="72">
        <f t="shared" si="26"/>
        <v>0</v>
      </c>
      <c r="Z81" s="72">
        <f t="shared" si="27"/>
        <v>0</v>
      </c>
      <c r="AA81" s="72">
        <v>0</v>
      </c>
      <c r="AB81" s="72">
        <v>0</v>
      </c>
      <c r="AC81" s="72">
        <f t="shared" si="32"/>
        <v>0</v>
      </c>
      <c r="AD81" s="72">
        <f t="shared" si="32"/>
        <v>0</v>
      </c>
      <c r="AE81" s="72">
        <f t="shared" si="16"/>
        <v>2651982.4130717563</v>
      </c>
      <c r="AF81" s="72">
        <f t="shared" si="17"/>
        <v>0</v>
      </c>
      <c r="AG81" s="72">
        <f t="shared" si="18"/>
        <v>-2651982.4130717563</v>
      </c>
      <c r="AH81" s="72">
        <f t="shared" si="28"/>
        <v>-2651982.4130717563</v>
      </c>
      <c r="AI81" s="78">
        <f t="shared" si="29"/>
        <v>0</v>
      </c>
      <c r="AJ81" s="72"/>
      <c r="AK81" s="72"/>
      <c r="AL81" s="72">
        <f t="shared" si="30"/>
        <v>2599344.7795461351</v>
      </c>
      <c r="AM81" s="72"/>
      <c r="AN81" s="72">
        <f t="shared" si="31"/>
        <v>30104866.551786214</v>
      </c>
      <c r="AO81" s="72"/>
    </row>
    <row r="82" spans="1:41" ht="15.6">
      <c r="A82" s="72">
        <f t="shared" si="2"/>
        <v>55</v>
      </c>
      <c r="B82" s="139">
        <v>0</v>
      </c>
      <c r="C82" s="72">
        <f t="shared" si="19"/>
        <v>0</v>
      </c>
      <c r="D82" s="72">
        <f t="shared" si="3"/>
        <v>30104866.551786214</v>
      </c>
      <c r="E82" s="72">
        <f t="shared" si="4"/>
        <v>0</v>
      </c>
      <c r="F82" s="72">
        <f t="shared" si="5"/>
        <v>0</v>
      </c>
      <c r="G82" s="72">
        <f t="shared" si="20"/>
        <v>0</v>
      </c>
      <c r="H82" s="72">
        <f t="shared" si="6"/>
        <v>0</v>
      </c>
      <c r="I82" s="72">
        <f t="shared" si="7"/>
        <v>30104866.551786214</v>
      </c>
      <c r="J82" s="72">
        <f t="shared" si="8"/>
        <v>0</v>
      </c>
      <c r="K82" s="72">
        <f t="shared" si="9"/>
        <v>30104866.551786214</v>
      </c>
      <c r="L82" s="72">
        <f t="shared" si="21"/>
        <v>797778.96362233465</v>
      </c>
      <c r="M82" s="72">
        <f t="shared" si="10"/>
        <v>1372781.9147614513</v>
      </c>
      <c r="N82" s="141">
        <v>0</v>
      </c>
      <c r="O82" s="72">
        <f t="shared" si="11"/>
        <v>0</v>
      </c>
      <c r="P82" s="72">
        <f t="shared" si="22"/>
        <v>85008.332179474135</v>
      </c>
      <c r="Q82" s="72">
        <f t="shared" si="12"/>
        <v>45488.773319224645</v>
      </c>
      <c r="R82" s="72">
        <f t="shared" si="13"/>
        <v>350924.42918927135</v>
      </c>
      <c r="S82" s="72">
        <f t="shared" si="14"/>
        <v>2651982.4130717563</v>
      </c>
      <c r="T82" s="72">
        <f t="shared" si="23"/>
        <v>81830.383797657996</v>
      </c>
      <c r="U82" s="79">
        <f t="shared" si="24"/>
        <v>8.809148542511662E-2</v>
      </c>
      <c r="V82" s="141">
        <v>0</v>
      </c>
      <c r="W82" s="72">
        <f t="shared" si="25"/>
        <v>55</v>
      </c>
      <c r="X82" s="72">
        <v>0</v>
      </c>
      <c r="Y82" s="72">
        <f t="shared" si="26"/>
        <v>0</v>
      </c>
      <c r="Z82" s="72">
        <f t="shared" si="27"/>
        <v>0</v>
      </c>
      <c r="AA82" s="72">
        <v>0</v>
      </c>
      <c r="AB82" s="72">
        <v>0</v>
      </c>
      <c r="AC82" s="72">
        <f t="shared" si="32"/>
        <v>0</v>
      </c>
      <c r="AD82" s="72">
        <f t="shared" si="32"/>
        <v>0</v>
      </c>
      <c r="AE82" s="72">
        <f t="shared" si="16"/>
        <v>2651982.4130717563</v>
      </c>
      <c r="AF82" s="72">
        <f t="shared" si="17"/>
        <v>0</v>
      </c>
      <c r="AG82" s="72">
        <f t="shared" si="18"/>
        <v>-2651982.4130717563</v>
      </c>
      <c r="AH82" s="72">
        <f t="shared" si="28"/>
        <v>-2651982.4130717563</v>
      </c>
      <c r="AI82" s="78">
        <f t="shared" si="29"/>
        <v>0</v>
      </c>
      <c r="AJ82" s="72"/>
      <c r="AK82" s="72"/>
      <c r="AL82" s="72">
        <f t="shared" si="30"/>
        <v>2599344.7795461351</v>
      </c>
      <c r="AM82" s="72"/>
      <c r="AN82" s="72">
        <f t="shared" si="31"/>
        <v>30104866.551786214</v>
      </c>
      <c r="AO82" s="72"/>
    </row>
    <row r="83" spans="1:41" ht="15.6">
      <c r="A83" s="72">
        <f t="shared" si="2"/>
        <v>56</v>
      </c>
      <c r="B83" s="139">
        <v>0</v>
      </c>
      <c r="C83" s="72">
        <f t="shared" si="19"/>
        <v>0</v>
      </c>
      <c r="D83" s="72">
        <f t="shared" si="3"/>
        <v>30104866.551786214</v>
      </c>
      <c r="E83" s="72">
        <f t="shared" si="4"/>
        <v>0</v>
      </c>
      <c r="F83" s="72">
        <f t="shared" si="5"/>
        <v>0</v>
      </c>
      <c r="G83" s="72">
        <f t="shared" si="20"/>
        <v>0</v>
      </c>
      <c r="H83" s="72">
        <f t="shared" si="6"/>
        <v>0</v>
      </c>
      <c r="I83" s="72">
        <f t="shared" si="7"/>
        <v>30104866.551786214</v>
      </c>
      <c r="J83" s="72">
        <f t="shared" si="8"/>
        <v>0</v>
      </c>
      <c r="K83" s="72">
        <f t="shared" si="9"/>
        <v>30104866.551786214</v>
      </c>
      <c r="L83" s="72">
        <f t="shared" si="21"/>
        <v>797778.96362233465</v>
      </c>
      <c r="M83" s="72">
        <f t="shared" si="10"/>
        <v>1372781.9147614513</v>
      </c>
      <c r="N83" s="141">
        <v>0</v>
      </c>
      <c r="O83" s="72">
        <f t="shared" si="11"/>
        <v>0</v>
      </c>
      <c r="P83" s="72">
        <f t="shared" si="22"/>
        <v>85008.332179474135</v>
      </c>
      <c r="Q83" s="72">
        <f t="shared" si="12"/>
        <v>45488.773319224645</v>
      </c>
      <c r="R83" s="72">
        <f t="shared" si="13"/>
        <v>350924.42918927135</v>
      </c>
      <c r="S83" s="72">
        <f t="shared" si="14"/>
        <v>2651982.4130717563</v>
      </c>
      <c r="T83" s="72">
        <f t="shared" si="23"/>
        <v>76725.455608731063</v>
      </c>
      <c r="U83" s="79">
        <f t="shared" si="24"/>
        <v>8.809148542511662E-2</v>
      </c>
      <c r="V83" s="141">
        <v>0</v>
      </c>
      <c r="W83" s="72">
        <f t="shared" si="25"/>
        <v>56</v>
      </c>
      <c r="X83" s="72">
        <v>0</v>
      </c>
      <c r="Y83" s="72">
        <f t="shared" si="26"/>
        <v>0</v>
      </c>
      <c r="Z83" s="72">
        <f t="shared" si="27"/>
        <v>0</v>
      </c>
      <c r="AA83" s="72">
        <v>0</v>
      </c>
      <c r="AB83" s="72">
        <v>0</v>
      </c>
      <c r="AC83" s="72">
        <f t="shared" si="32"/>
        <v>0</v>
      </c>
      <c r="AD83" s="72">
        <f t="shared" si="32"/>
        <v>0</v>
      </c>
      <c r="AE83" s="72">
        <f t="shared" si="16"/>
        <v>2651982.4130717563</v>
      </c>
      <c r="AF83" s="72">
        <f t="shared" si="17"/>
        <v>0</v>
      </c>
      <c r="AG83" s="72">
        <f t="shared" si="18"/>
        <v>-2651982.4130717563</v>
      </c>
      <c r="AH83" s="72">
        <f t="shared" si="28"/>
        <v>-2651982.4130717563</v>
      </c>
      <c r="AI83" s="78">
        <f t="shared" si="29"/>
        <v>0</v>
      </c>
      <c r="AJ83" s="72"/>
      <c r="AK83" s="72"/>
      <c r="AL83" s="72">
        <f t="shared" si="30"/>
        <v>2599344.7795461351</v>
      </c>
      <c r="AM83" s="72"/>
      <c r="AN83" s="72">
        <f t="shared" si="31"/>
        <v>30104866.551786214</v>
      </c>
      <c r="AO83" s="72"/>
    </row>
    <row r="84" spans="1:41" ht="15.6">
      <c r="A84" s="72">
        <f t="shared" si="2"/>
        <v>57</v>
      </c>
      <c r="B84" s="139">
        <v>0</v>
      </c>
      <c r="C84" s="72">
        <f t="shared" si="19"/>
        <v>0</v>
      </c>
      <c r="D84" s="72">
        <f t="shared" si="3"/>
        <v>30104866.551786214</v>
      </c>
      <c r="E84" s="72">
        <f t="shared" si="4"/>
        <v>0</v>
      </c>
      <c r="F84" s="72">
        <f t="shared" si="5"/>
        <v>0</v>
      </c>
      <c r="G84" s="72">
        <f t="shared" si="20"/>
        <v>0</v>
      </c>
      <c r="H84" s="72">
        <f t="shared" si="6"/>
        <v>0</v>
      </c>
      <c r="I84" s="72">
        <f t="shared" si="7"/>
        <v>30104866.551786214</v>
      </c>
      <c r="J84" s="72">
        <f t="shared" si="8"/>
        <v>0</v>
      </c>
      <c r="K84" s="72">
        <f t="shared" si="9"/>
        <v>30104866.551786214</v>
      </c>
      <c r="L84" s="72">
        <f t="shared" si="21"/>
        <v>797778.96362233465</v>
      </c>
      <c r="M84" s="72">
        <f t="shared" si="10"/>
        <v>1372781.9147614513</v>
      </c>
      <c r="N84" s="141">
        <v>0</v>
      </c>
      <c r="O84" s="72">
        <f t="shared" si="11"/>
        <v>0</v>
      </c>
      <c r="P84" s="72">
        <f t="shared" si="22"/>
        <v>85008.332179474135</v>
      </c>
      <c r="Q84" s="72">
        <f t="shared" si="12"/>
        <v>45488.773319224645</v>
      </c>
      <c r="R84" s="72">
        <f t="shared" si="13"/>
        <v>350924.42918927135</v>
      </c>
      <c r="S84" s="72">
        <f t="shared" si="14"/>
        <v>2651982.4130717563</v>
      </c>
      <c r="T84" s="72">
        <f t="shared" si="23"/>
        <v>71938.994602831663</v>
      </c>
      <c r="U84" s="79">
        <f t="shared" si="24"/>
        <v>8.809148542511662E-2</v>
      </c>
      <c r="V84" s="141">
        <v>0</v>
      </c>
      <c r="W84" s="72">
        <f t="shared" si="25"/>
        <v>57</v>
      </c>
      <c r="X84" s="72">
        <v>0</v>
      </c>
      <c r="Y84" s="72">
        <f t="shared" si="26"/>
        <v>0</v>
      </c>
      <c r="Z84" s="72">
        <f t="shared" si="27"/>
        <v>0</v>
      </c>
      <c r="AA84" s="72">
        <v>0</v>
      </c>
      <c r="AB84" s="72">
        <v>0</v>
      </c>
      <c r="AC84" s="72">
        <f t="shared" si="32"/>
        <v>0</v>
      </c>
      <c r="AD84" s="72">
        <f t="shared" si="32"/>
        <v>0</v>
      </c>
      <c r="AE84" s="72">
        <f t="shared" si="16"/>
        <v>2651982.4130717563</v>
      </c>
      <c r="AF84" s="72">
        <f t="shared" si="17"/>
        <v>0</v>
      </c>
      <c r="AG84" s="72">
        <f t="shared" si="18"/>
        <v>-2651982.4130717563</v>
      </c>
      <c r="AH84" s="72">
        <f t="shared" si="28"/>
        <v>-2651982.4130717563</v>
      </c>
      <c r="AI84" s="78">
        <f t="shared" si="29"/>
        <v>0</v>
      </c>
      <c r="AJ84" s="72"/>
      <c r="AK84" s="72"/>
      <c r="AL84" s="72">
        <f t="shared" si="30"/>
        <v>2599344.7795461351</v>
      </c>
      <c r="AM84" s="72"/>
      <c r="AN84" s="72">
        <f t="shared" si="31"/>
        <v>30104866.551786214</v>
      </c>
      <c r="AO84" s="72"/>
    </row>
    <row r="85" spans="1:41" ht="15.6">
      <c r="A85" s="72">
        <f t="shared" si="2"/>
        <v>58</v>
      </c>
      <c r="B85" s="139">
        <v>0</v>
      </c>
      <c r="C85" s="72">
        <f t="shared" si="19"/>
        <v>0</v>
      </c>
      <c r="D85" s="72">
        <f t="shared" si="3"/>
        <v>30104866.551786214</v>
      </c>
      <c r="E85" s="72">
        <f t="shared" si="4"/>
        <v>0</v>
      </c>
      <c r="F85" s="72">
        <f t="shared" si="5"/>
        <v>0</v>
      </c>
      <c r="G85" s="72">
        <f t="shared" si="20"/>
        <v>0</v>
      </c>
      <c r="H85" s="72">
        <f t="shared" si="6"/>
        <v>0</v>
      </c>
      <c r="I85" s="72">
        <f t="shared" si="7"/>
        <v>30104866.551786214</v>
      </c>
      <c r="J85" s="72">
        <f t="shared" si="8"/>
        <v>0</v>
      </c>
      <c r="K85" s="72">
        <f t="shared" si="9"/>
        <v>30104866.551786214</v>
      </c>
      <c r="L85" s="72">
        <f t="shared" si="21"/>
        <v>797778.96362233465</v>
      </c>
      <c r="M85" s="72">
        <f t="shared" si="10"/>
        <v>1372781.9147614513</v>
      </c>
      <c r="N85" s="141">
        <v>0</v>
      </c>
      <c r="O85" s="72">
        <f t="shared" si="11"/>
        <v>0</v>
      </c>
      <c r="P85" s="72">
        <f t="shared" si="22"/>
        <v>85008.332179474135</v>
      </c>
      <c r="Q85" s="72">
        <f t="shared" si="12"/>
        <v>45488.773319224645</v>
      </c>
      <c r="R85" s="72">
        <f t="shared" si="13"/>
        <v>350924.42918927135</v>
      </c>
      <c r="S85" s="72">
        <f t="shared" si="14"/>
        <v>2651982.4130717563</v>
      </c>
      <c r="T85" s="72">
        <f t="shared" si="23"/>
        <v>67451.133439438621</v>
      </c>
      <c r="U85" s="79">
        <f t="shared" si="24"/>
        <v>8.809148542511662E-2</v>
      </c>
      <c r="V85" s="141">
        <v>0</v>
      </c>
      <c r="W85" s="72">
        <f t="shared" si="25"/>
        <v>58</v>
      </c>
      <c r="X85" s="72">
        <v>0</v>
      </c>
      <c r="Y85" s="72">
        <f t="shared" si="26"/>
        <v>0</v>
      </c>
      <c r="Z85" s="72">
        <f t="shared" si="27"/>
        <v>0</v>
      </c>
      <c r="AA85" s="72">
        <v>0</v>
      </c>
      <c r="AB85" s="72">
        <v>0</v>
      </c>
      <c r="AC85" s="72">
        <f t="shared" si="32"/>
        <v>0</v>
      </c>
      <c r="AD85" s="72">
        <f t="shared" si="32"/>
        <v>0</v>
      </c>
      <c r="AE85" s="72">
        <f t="shared" si="16"/>
        <v>2651982.4130717563</v>
      </c>
      <c r="AF85" s="72">
        <f t="shared" si="17"/>
        <v>0</v>
      </c>
      <c r="AG85" s="72">
        <f t="shared" si="18"/>
        <v>-2651982.4130717563</v>
      </c>
      <c r="AH85" s="72">
        <f t="shared" si="28"/>
        <v>-2651982.4130717563</v>
      </c>
      <c r="AI85" s="78">
        <f t="shared" si="29"/>
        <v>0</v>
      </c>
      <c r="AJ85" s="72"/>
      <c r="AK85" s="72"/>
      <c r="AL85" s="72">
        <f t="shared" si="30"/>
        <v>2599344.7795461351</v>
      </c>
      <c r="AM85" s="72"/>
      <c r="AN85" s="72">
        <f t="shared" si="31"/>
        <v>30104866.551786214</v>
      </c>
      <c r="AO85" s="72"/>
    </row>
    <row r="86" spans="1:41" ht="15.6">
      <c r="A86" s="72">
        <f t="shared" si="2"/>
        <v>59</v>
      </c>
      <c r="B86" s="139">
        <v>0</v>
      </c>
      <c r="C86" s="72">
        <f t="shared" si="19"/>
        <v>0</v>
      </c>
      <c r="D86" s="72">
        <f t="shared" si="3"/>
        <v>30104866.551786214</v>
      </c>
      <c r="E86" s="72">
        <f t="shared" si="4"/>
        <v>0</v>
      </c>
      <c r="F86" s="72">
        <f t="shared" si="5"/>
        <v>0</v>
      </c>
      <c r="G86" s="72">
        <f t="shared" si="20"/>
        <v>0</v>
      </c>
      <c r="H86" s="72">
        <f t="shared" si="6"/>
        <v>0</v>
      </c>
      <c r="I86" s="72">
        <f t="shared" si="7"/>
        <v>30104866.551786214</v>
      </c>
      <c r="J86" s="72">
        <f t="shared" si="8"/>
        <v>0</v>
      </c>
      <c r="K86" s="72">
        <f t="shared" si="9"/>
        <v>30104866.551786214</v>
      </c>
      <c r="L86" s="72">
        <f t="shared" si="21"/>
        <v>797778.96362233465</v>
      </c>
      <c r="M86" s="72">
        <f t="shared" si="10"/>
        <v>1372781.9147614513</v>
      </c>
      <c r="N86" s="141">
        <v>0</v>
      </c>
      <c r="O86" s="72">
        <f t="shared" si="11"/>
        <v>0</v>
      </c>
      <c r="P86" s="72">
        <f t="shared" si="22"/>
        <v>85008.332179474135</v>
      </c>
      <c r="Q86" s="72">
        <f t="shared" si="12"/>
        <v>45488.773319224645</v>
      </c>
      <c r="R86" s="72">
        <f t="shared" si="13"/>
        <v>350924.42918927135</v>
      </c>
      <c r="S86" s="72">
        <f t="shared" si="14"/>
        <v>2651982.4130717563</v>
      </c>
      <c r="T86" s="72">
        <f t="shared" si="23"/>
        <v>63243.244187428092</v>
      </c>
      <c r="U86" s="79">
        <f t="shared" si="24"/>
        <v>8.809148542511662E-2</v>
      </c>
      <c r="V86" s="141">
        <v>0</v>
      </c>
      <c r="W86" s="72">
        <f t="shared" si="25"/>
        <v>59</v>
      </c>
      <c r="X86" s="72">
        <v>0</v>
      </c>
      <c r="Y86" s="72">
        <f t="shared" si="26"/>
        <v>0</v>
      </c>
      <c r="Z86" s="72">
        <f t="shared" si="27"/>
        <v>0</v>
      </c>
      <c r="AA86" s="72">
        <v>0</v>
      </c>
      <c r="AB86" s="72">
        <v>0</v>
      </c>
      <c r="AC86" s="72">
        <f t="shared" si="32"/>
        <v>0</v>
      </c>
      <c r="AD86" s="72">
        <f t="shared" si="32"/>
        <v>0</v>
      </c>
      <c r="AE86" s="72">
        <f t="shared" si="16"/>
        <v>2651982.4130717563</v>
      </c>
      <c r="AF86" s="72">
        <f t="shared" si="17"/>
        <v>0</v>
      </c>
      <c r="AG86" s="72">
        <f t="shared" si="18"/>
        <v>-2651982.4130717563</v>
      </c>
      <c r="AH86" s="72">
        <f t="shared" si="28"/>
        <v>-2651982.4130717563</v>
      </c>
      <c r="AI86" s="78">
        <f t="shared" si="29"/>
        <v>0</v>
      </c>
      <c r="AJ86" s="72"/>
      <c r="AK86" s="72"/>
      <c r="AL86" s="72">
        <f t="shared" si="30"/>
        <v>2599344.7795461351</v>
      </c>
      <c r="AM86" s="72"/>
      <c r="AN86" s="72">
        <f t="shared" si="31"/>
        <v>30104866.551786214</v>
      </c>
      <c r="AO86" s="72"/>
    </row>
    <row r="87" spans="1:41" ht="15.6">
      <c r="A87" s="72">
        <f t="shared" si="2"/>
        <v>60</v>
      </c>
      <c r="B87" s="139">
        <v>0</v>
      </c>
      <c r="C87" s="72">
        <f t="shared" si="19"/>
        <v>0</v>
      </c>
      <c r="D87" s="72">
        <f t="shared" si="3"/>
        <v>30104866.551786214</v>
      </c>
      <c r="E87" s="72">
        <f t="shared" si="4"/>
        <v>0</v>
      </c>
      <c r="F87" s="72">
        <f t="shared" si="5"/>
        <v>0</v>
      </c>
      <c r="G87" s="72">
        <f t="shared" si="20"/>
        <v>0</v>
      </c>
      <c r="H87" s="72">
        <f t="shared" si="6"/>
        <v>0</v>
      </c>
      <c r="I87" s="72">
        <f t="shared" si="7"/>
        <v>30104866.551786214</v>
      </c>
      <c r="J87" s="72">
        <f t="shared" si="8"/>
        <v>0</v>
      </c>
      <c r="K87" s="72">
        <f t="shared" si="9"/>
        <v>30104866.551786214</v>
      </c>
      <c r="L87" s="72">
        <f t="shared" si="21"/>
        <v>797778.96362233465</v>
      </c>
      <c r="M87" s="72">
        <f t="shared" si="10"/>
        <v>1372781.9147614513</v>
      </c>
      <c r="N87" s="141">
        <v>0</v>
      </c>
      <c r="O87" s="72">
        <f t="shared" si="11"/>
        <v>0</v>
      </c>
      <c r="P87" s="72">
        <f t="shared" si="22"/>
        <v>85008.332179474135</v>
      </c>
      <c r="Q87" s="72">
        <f t="shared" si="12"/>
        <v>45488.773319224645</v>
      </c>
      <c r="R87" s="72">
        <f t="shared" si="13"/>
        <v>350924.42918927135</v>
      </c>
      <c r="S87" s="72">
        <f t="shared" si="14"/>
        <v>2651982.4130717563</v>
      </c>
      <c r="T87" s="72">
        <f t="shared" si="23"/>
        <v>59297.861005431681</v>
      </c>
      <c r="U87" s="79">
        <f t="shared" si="24"/>
        <v>8.809148542511662E-2</v>
      </c>
      <c r="V87" s="141">
        <v>0</v>
      </c>
      <c r="W87" s="72">
        <f t="shared" si="25"/>
        <v>60</v>
      </c>
      <c r="X87" s="72">
        <v>0</v>
      </c>
      <c r="Y87" s="72">
        <f t="shared" si="26"/>
        <v>0</v>
      </c>
      <c r="Z87" s="72">
        <f t="shared" si="27"/>
        <v>0</v>
      </c>
      <c r="AA87" s="72">
        <v>0</v>
      </c>
      <c r="AB87" s="72">
        <v>0</v>
      </c>
      <c r="AC87" s="72">
        <f t="shared" si="32"/>
        <v>0</v>
      </c>
      <c r="AD87" s="72">
        <f t="shared" si="32"/>
        <v>0</v>
      </c>
      <c r="AE87" s="72">
        <f t="shared" si="16"/>
        <v>2651982.4130717563</v>
      </c>
      <c r="AF87" s="72">
        <f t="shared" si="17"/>
        <v>0</v>
      </c>
      <c r="AG87" s="72">
        <f t="shared" si="18"/>
        <v>-2651982.4130717563</v>
      </c>
      <c r="AH87" s="72">
        <f t="shared" si="28"/>
        <v>-2651982.4130717563</v>
      </c>
      <c r="AI87" s="78">
        <f t="shared" si="29"/>
        <v>0</v>
      </c>
      <c r="AJ87" s="72"/>
      <c r="AK87" s="72"/>
      <c r="AL87" s="72">
        <f t="shared" si="30"/>
        <v>2599344.7795461351</v>
      </c>
      <c r="AM87" s="72"/>
      <c r="AN87" s="72">
        <f t="shared" si="31"/>
        <v>30104866.551786214</v>
      </c>
      <c r="AO87" s="72"/>
    </row>
    <row r="88" spans="1:41" ht="15.6">
      <c r="A88" s="72">
        <f t="shared" si="2"/>
        <v>61</v>
      </c>
      <c r="B88" s="139">
        <v>0</v>
      </c>
      <c r="C88" s="72">
        <f t="shared" si="19"/>
        <v>0</v>
      </c>
      <c r="D88" s="72">
        <f t="shared" si="3"/>
        <v>30104866.551786214</v>
      </c>
      <c r="E88" s="72">
        <f t="shared" si="4"/>
        <v>0</v>
      </c>
      <c r="F88" s="72">
        <f t="shared" si="5"/>
        <v>0</v>
      </c>
      <c r="G88" s="72">
        <f t="shared" si="20"/>
        <v>0</v>
      </c>
      <c r="H88" s="72">
        <f t="shared" si="6"/>
        <v>0</v>
      </c>
      <c r="I88" s="72">
        <f t="shared" si="7"/>
        <v>30104866.551786214</v>
      </c>
      <c r="J88" s="72">
        <f t="shared" si="8"/>
        <v>0</v>
      </c>
      <c r="K88" s="72">
        <f t="shared" si="9"/>
        <v>30104866.551786214</v>
      </c>
      <c r="L88" s="72">
        <f t="shared" si="21"/>
        <v>797778.96362233465</v>
      </c>
      <c r="M88" s="72">
        <f>IF(A88=1,($N$3+$N$2)*K88,($N$3+$N$2)*K88)</f>
        <v>1372781.9147614513</v>
      </c>
      <c r="N88" s="141">
        <v>0</v>
      </c>
      <c r="O88" s="72">
        <f t="shared" si="11"/>
        <v>0</v>
      </c>
      <c r="P88" s="72">
        <f t="shared" si="22"/>
        <v>85008.332179474135</v>
      </c>
      <c r="Q88" s="72">
        <f t="shared" si="12"/>
        <v>45488.773319224645</v>
      </c>
      <c r="R88" s="72">
        <f t="shared" si="13"/>
        <v>350924.42918927135</v>
      </c>
      <c r="S88" s="72">
        <f t="shared" si="14"/>
        <v>2651982.4130717563</v>
      </c>
      <c r="T88" s="72">
        <f t="shared" si="23"/>
        <v>55598.607645723474</v>
      </c>
      <c r="U88" s="79">
        <f t="shared" si="24"/>
        <v>8.809148542511662E-2</v>
      </c>
      <c r="V88" s="141">
        <v>0</v>
      </c>
      <c r="W88" s="72">
        <f t="shared" si="25"/>
        <v>61</v>
      </c>
      <c r="X88" s="72">
        <v>0</v>
      </c>
      <c r="Y88" s="72">
        <f t="shared" si="26"/>
        <v>0</v>
      </c>
      <c r="Z88" s="72">
        <f t="shared" si="27"/>
        <v>0</v>
      </c>
      <c r="AA88" s="72">
        <v>0</v>
      </c>
      <c r="AB88" s="72">
        <v>0</v>
      </c>
      <c r="AC88" s="72">
        <f t="shared" si="32"/>
        <v>0</v>
      </c>
      <c r="AD88" s="72">
        <f t="shared" si="32"/>
        <v>0</v>
      </c>
      <c r="AE88" s="72">
        <f t="shared" si="16"/>
        <v>2651982.4130717563</v>
      </c>
      <c r="AF88" s="72">
        <f t="shared" si="17"/>
        <v>0</v>
      </c>
      <c r="AG88" s="72">
        <f t="shared" si="18"/>
        <v>-2651982.4130717563</v>
      </c>
      <c r="AH88" s="72">
        <f t="shared" si="28"/>
        <v>-2651982.4130717563</v>
      </c>
      <c r="AI88" s="78">
        <f t="shared" si="29"/>
        <v>0</v>
      </c>
      <c r="AJ88" s="72"/>
      <c r="AK88" s="72"/>
      <c r="AL88" s="72">
        <f t="shared" si="30"/>
        <v>2599344.7795461351</v>
      </c>
      <c r="AM88" s="72"/>
      <c r="AN88" s="72">
        <f t="shared" si="31"/>
        <v>30104866.551786214</v>
      </c>
      <c r="AO88" s="72"/>
    </row>
    <row r="89" spans="1:41" ht="15.6">
      <c r="A89" s="72">
        <f t="shared" si="2"/>
        <v>62</v>
      </c>
      <c r="B89" s="139">
        <v>0</v>
      </c>
      <c r="C89" s="72">
        <f t="shared" si="19"/>
        <v>0</v>
      </c>
      <c r="D89" s="72">
        <f t="shared" si="3"/>
        <v>30104866.551786214</v>
      </c>
      <c r="E89" s="72">
        <f t="shared" si="4"/>
        <v>0</v>
      </c>
      <c r="F89" s="72">
        <f t="shared" si="5"/>
        <v>0</v>
      </c>
      <c r="G89" s="72">
        <f t="shared" si="20"/>
        <v>0</v>
      </c>
      <c r="H89" s="72">
        <f t="shared" si="6"/>
        <v>0</v>
      </c>
      <c r="I89" s="72">
        <f t="shared" si="7"/>
        <v>30104866.551786214</v>
      </c>
      <c r="J89" s="72">
        <f t="shared" si="8"/>
        <v>0</v>
      </c>
      <c r="K89" s="72">
        <f t="shared" si="9"/>
        <v>30104866.551786214</v>
      </c>
      <c r="L89" s="72">
        <f t="shared" si="21"/>
        <v>797778.96362233465</v>
      </c>
      <c r="M89" s="72">
        <f t="shared" ref="M89:M103" si="33">IF(A89=1,($N$3+$N$2)*K89,($N$3+$N$2)*K89)</f>
        <v>1372781.9147614513</v>
      </c>
      <c r="N89" s="141">
        <v>0</v>
      </c>
      <c r="O89" s="72">
        <f t="shared" si="11"/>
        <v>0</v>
      </c>
      <c r="P89" s="72">
        <f t="shared" si="22"/>
        <v>85008.332179474135</v>
      </c>
      <c r="Q89" s="72">
        <f t="shared" si="12"/>
        <v>45488.773319224645</v>
      </c>
      <c r="R89" s="72">
        <f t="shared" si="13"/>
        <v>350924.42918927135</v>
      </c>
      <c r="S89" s="72">
        <f t="shared" si="14"/>
        <v>2651982.4130717563</v>
      </c>
      <c r="T89" s="72">
        <f t="shared" si="23"/>
        <v>52130.129480723539</v>
      </c>
      <c r="U89" s="79">
        <f t="shared" si="24"/>
        <v>8.809148542511662E-2</v>
      </c>
      <c r="V89" s="141">
        <v>0</v>
      </c>
      <c r="W89" s="72">
        <f t="shared" si="25"/>
        <v>62</v>
      </c>
      <c r="X89" s="72">
        <v>0</v>
      </c>
      <c r="Y89" s="72">
        <f t="shared" si="26"/>
        <v>0</v>
      </c>
      <c r="Z89" s="72">
        <f t="shared" si="27"/>
        <v>0</v>
      </c>
      <c r="AA89" s="72">
        <v>0</v>
      </c>
      <c r="AB89" s="72">
        <v>0</v>
      </c>
      <c r="AC89" s="72">
        <f t="shared" si="32"/>
        <v>0</v>
      </c>
      <c r="AD89" s="72">
        <f t="shared" si="32"/>
        <v>0</v>
      </c>
      <c r="AE89" s="72">
        <f t="shared" si="16"/>
        <v>2651982.4130717563</v>
      </c>
      <c r="AF89" s="72">
        <f t="shared" si="17"/>
        <v>0</v>
      </c>
      <c r="AG89" s="72">
        <f t="shared" si="18"/>
        <v>-2651982.4130717563</v>
      </c>
      <c r="AH89" s="72">
        <f t="shared" si="28"/>
        <v>-2651982.4130717563</v>
      </c>
      <c r="AI89" s="78">
        <f t="shared" si="29"/>
        <v>0</v>
      </c>
      <c r="AJ89" s="72"/>
      <c r="AK89" s="72"/>
      <c r="AL89" s="72">
        <f t="shared" si="30"/>
        <v>2599344.7795461351</v>
      </c>
      <c r="AM89" s="72"/>
      <c r="AN89" s="72">
        <f t="shared" si="31"/>
        <v>30104866.551786214</v>
      </c>
      <c r="AO89" s="72"/>
    </row>
    <row r="90" spans="1:41" ht="15.6">
      <c r="A90" s="72">
        <f t="shared" si="2"/>
        <v>63</v>
      </c>
      <c r="B90" s="139">
        <v>0</v>
      </c>
      <c r="C90" s="72">
        <f t="shared" si="19"/>
        <v>0</v>
      </c>
      <c r="D90" s="72">
        <f t="shared" si="3"/>
        <v>30104866.551786214</v>
      </c>
      <c r="E90" s="72">
        <f t="shared" si="4"/>
        <v>0</v>
      </c>
      <c r="F90" s="72">
        <f t="shared" si="5"/>
        <v>0</v>
      </c>
      <c r="G90" s="72">
        <f t="shared" si="20"/>
        <v>0</v>
      </c>
      <c r="H90" s="72">
        <f t="shared" si="6"/>
        <v>0</v>
      </c>
      <c r="I90" s="72">
        <f t="shared" si="7"/>
        <v>30104866.551786214</v>
      </c>
      <c r="J90" s="72">
        <f t="shared" si="8"/>
        <v>0</v>
      </c>
      <c r="K90" s="72">
        <f t="shared" si="9"/>
        <v>30104866.551786214</v>
      </c>
      <c r="L90" s="72">
        <f t="shared" si="21"/>
        <v>797778.96362233465</v>
      </c>
      <c r="M90" s="72">
        <f t="shared" si="33"/>
        <v>1372781.9147614513</v>
      </c>
      <c r="N90" s="141">
        <v>0</v>
      </c>
      <c r="O90" s="72">
        <f t="shared" si="11"/>
        <v>0</v>
      </c>
      <c r="P90" s="72">
        <f t="shared" si="22"/>
        <v>85008.332179474135</v>
      </c>
      <c r="Q90" s="72">
        <f t="shared" si="12"/>
        <v>45488.773319224645</v>
      </c>
      <c r="R90" s="72">
        <f t="shared" si="13"/>
        <v>350924.42918927135</v>
      </c>
      <c r="S90" s="72">
        <f t="shared" si="14"/>
        <v>2651982.4130717563</v>
      </c>
      <c r="T90" s="72">
        <f t="shared" si="23"/>
        <v>48878.029769978049</v>
      </c>
      <c r="U90" s="79">
        <f t="shared" si="24"/>
        <v>8.809148542511662E-2</v>
      </c>
      <c r="V90" s="141">
        <v>0</v>
      </c>
      <c r="W90" s="72">
        <f t="shared" si="25"/>
        <v>63</v>
      </c>
      <c r="X90" s="72">
        <v>0</v>
      </c>
      <c r="Y90" s="72">
        <f t="shared" si="26"/>
        <v>0</v>
      </c>
      <c r="Z90" s="72">
        <f t="shared" si="27"/>
        <v>0</v>
      </c>
      <c r="AA90" s="72">
        <v>0</v>
      </c>
      <c r="AB90" s="72">
        <v>0</v>
      </c>
      <c r="AC90" s="72">
        <f t="shared" si="32"/>
        <v>0</v>
      </c>
      <c r="AD90" s="72">
        <f t="shared" si="32"/>
        <v>0</v>
      </c>
      <c r="AE90" s="72">
        <f t="shared" si="16"/>
        <v>2651982.4130717563</v>
      </c>
      <c r="AF90" s="72">
        <f t="shared" si="17"/>
        <v>0</v>
      </c>
      <c r="AG90" s="72">
        <f t="shared" si="18"/>
        <v>-2651982.4130717563</v>
      </c>
      <c r="AH90" s="72">
        <f t="shared" si="28"/>
        <v>-2651982.4130717563</v>
      </c>
      <c r="AI90" s="78">
        <f t="shared" si="29"/>
        <v>0</v>
      </c>
      <c r="AJ90" s="72"/>
      <c r="AK90" s="72"/>
      <c r="AL90" s="72">
        <f t="shared" si="30"/>
        <v>2599344.7795461351</v>
      </c>
      <c r="AM90" s="72"/>
      <c r="AN90" s="72">
        <f t="shared" si="31"/>
        <v>30104866.551786214</v>
      </c>
      <c r="AO90" s="72"/>
    </row>
    <row r="91" spans="1:41" ht="15.6">
      <c r="A91" s="72">
        <f t="shared" si="2"/>
        <v>64</v>
      </c>
      <c r="B91" s="139">
        <v>0</v>
      </c>
      <c r="C91" s="72">
        <f t="shared" si="19"/>
        <v>0</v>
      </c>
      <c r="D91" s="72">
        <f t="shared" si="3"/>
        <v>30104866.551786214</v>
      </c>
      <c r="E91" s="72">
        <f t="shared" si="4"/>
        <v>0</v>
      </c>
      <c r="F91" s="72">
        <f t="shared" si="5"/>
        <v>0</v>
      </c>
      <c r="G91" s="72">
        <f t="shared" si="20"/>
        <v>0</v>
      </c>
      <c r="H91" s="72">
        <f t="shared" si="6"/>
        <v>0</v>
      </c>
      <c r="I91" s="72">
        <f t="shared" si="7"/>
        <v>30104866.551786214</v>
      </c>
      <c r="J91" s="72">
        <f t="shared" si="8"/>
        <v>0</v>
      </c>
      <c r="K91" s="72">
        <f t="shared" si="9"/>
        <v>30104866.551786214</v>
      </c>
      <c r="L91" s="72">
        <f t="shared" si="21"/>
        <v>797778.96362233465</v>
      </c>
      <c r="M91" s="72">
        <f t="shared" si="33"/>
        <v>1372781.9147614513</v>
      </c>
      <c r="N91" s="141">
        <v>0</v>
      </c>
      <c r="O91" s="72">
        <f t="shared" si="11"/>
        <v>0</v>
      </c>
      <c r="P91" s="72">
        <f t="shared" si="22"/>
        <v>85008.332179474135</v>
      </c>
      <c r="Q91" s="72">
        <f t="shared" si="12"/>
        <v>45488.773319224645</v>
      </c>
      <c r="R91" s="72">
        <f t="shared" si="13"/>
        <v>350924.42918927135</v>
      </c>
      <c r="S91" s="72">
        <f t="shared" si="14"/>
        <v>2651982.4130717563</v>
      </c>
      <c r="T91" s="72">
        <f t="shared" si="23"/>
        <v>45828.809903076821</v>
      </c>
      <c r="U91" s="79">
        <f t="shared" si="24"/>
        <v>8.809148542511662E-2</v>
      </c>
      <c r="V91" s="141">
        <v>0</v>
      </c>
      <c r="W91" s="72">
        <f t="shared" si="25"/>
        <v>64</v>
      </c>
      <c r="X91" s="72">
        <v>0</v>
      </c>
      <c r="Y91" s="72">
        <f t="shared" si="26"/>
        <v>0</v>
      </c>
      <c r="Z91" s="72">
        <f t="shared" si="27"/>
        <v>0</v>
      </c>
      <c r="AA91" s="72">
        <v>0</v>
      </c>
      <c r="AB91" s="72">
        <v>0</v>
      </c>
      <c r="AC91" s="72">
        <f t="shared" si="32"/>
        <v>0</v>
      </c>
      <c r="AD91" s="72">
        <f t="shared" si="32"/>
        <v>0</v>
      </c>
      <c r="AE91" s="72">
        <f t="shared" si="16"/>
        <v>2651982.4130717563</v>
      </c>
      <c r="AF91" s="72">
        <f t="shared" si="17"/>
        <v>0</v>
      </c>
      <c r="AG91" s="72">
        <f t="shared" si="18"/>
        <v>-2651982.4130717563</v>
      </c>
      <c r="AH91" s="72">
        <f t="shared" si="28"/>
        <v>-2651982.4130717563</v>
      </c>
      <c r="AI91" s="78">
        <f t="shared" si="29"/>
        <v>0</v>
      </c>
      <c r="AJ91" s="72"/>
      <c r="AK91" s="72"/>
      <c r="AL91" s="72">
        <f t="shared" si="30"/>
        <v>2599344.7795461351</v>
      </c>
      <c r="AM91" s="72"/>
      <c r="AN91" s="72">
        <f t="shared" si="31"/>
        <v>30104866.551786214</v>
      </c>
      <c r="AO91" s="72"/>
    </row>
    <row r="92" spans="1:41" ht="15.6">
      <c r="A92" s="72">
        <f t="shared" ref="A92:A103" si="34">1+A91</f>
        <v>65</v>
      </c>
      <c r="B92" s="139">
        <v>0</v>
      </c>
      <c r="C92" s="72">
        <f t="shared" si="19"/>
        <v>0</v>
      </c>
      <c r="D92" s="72">
        <f t="shared" ref="D92:D103" si="35">I91+C92</f>
        <v>30104866.551786214</v>
      </c>
      <c r="E92" s="72">
        <f t="shared" ref="E92:E103" si="36">E91+J92</f>
        <v>0</v>
      </c>
      <c r="F92" s="72">
        <f t="shared" ref="F92:F103" si="37">CA201</f>
        <v>0</v>
      </c>
      <c r="G92" s="72">
        <f t="shared" si="20"/>
        <v>0</v>
      </c>
      <c r="H92" s="72">
        <f t="shared" ref="H92:H103" si="38">(F92-G92)*$D$2</f>
        <v>0</v>
      </c>
      <c r="I92" s="72">
        <f t="shared" ref="I92:I103" si="39">D92-J92-H92</f>
        <v>30104866.551786214</v>
      </c>
      <c r="J92" s="72">
        <f t="shared" ref="J92:J103" si="40">CA387</f>
        <v>0</v>
      </c>
      <c r="K92" s="72">
        <f t="shared" ref="K92:K103" si="41">(+I92+D92)/2</f>
        <v>30104866.551786214</v>
      </c>
      <c r="L92" s="72">
        <f t="shared" si="21"/>
        <v>797778.96362233465</v>
      </c>
      <c r="M92" s="72">
        <f t="shared" si="33"/>
        <v>1372781.9147614513</v>
      </c>
      <c r="N92" s="141">
        <v>0</v>
      </c>
      <c r="O92" s="72">
        <f t="shared" ref="O92:O103" si="42">AN92*$D$10</f>
        <v>0</v>
      </c>
      <c r="P92" s="72">
        <f t="shared" si="22"/>
        <v>85008.332179474135</v>
      </c>
      <c r="Q92" s="72">
        <f t="shared" ref="Q92:Q103" si="43">(+AL92-(G92+L92+N92+O92+P92))*$D$1</f>
        <v>45488.773319224645</v>
      </c>
      <c r="R92" s="72">
        <f t="shared" ref="R92:R103" si="44">(+AL92-(G92+L92+N92+O92+P92+Q92))*$D$2</f>
        <v>350924.42918927135</v>
      </c>
      <c r="S92" s="72">
        <f t="shared" ref="S92:S103" si="45">J92+M92+L92+N92+O92+P92+Q92+R92</f>
        <v>2651982.4130717563</v>
      </c>
      <c r="T92" s="72">
        <f t="shared" si="23"/>
        <v>42969.813370472439</v>
      </c>
      <c r="U92" s="79">
        <f t="shared" si="24"/>
        <v>8.809148542511662E-2</v>
      </c>
      <c r="V92" s="141">
        <v>0</v>
      </c>
      <c r="W92" s="72">
        <f t="shared" si="25"/>
        <v>65</v>
      </c>
      <c r="X92" s="72">
        <v>0</v>
      </c>
      <c r="Y92" s="72">
        <f t="shared" si="26"/>
        <v>0</v>
      </c>
      <c r="Z92" s="72">
        <f t="shared" si="27"/>
        <v>0</v>
      </c>
      <c r="AA92" s="72">
        <v>0</v>
      </c>
      <c r="AB92" s="72">
        <v>0</v>
      </c>
      <c r="AC92" s="72">
        <f t="shared" si="32"/>
        <v>0</v>
      </c>
      <c r="AD92" s="72">
        <f t="shared" si="32"/>
        <v>0</v>
      </c>
      <c r="AE92" s="72">
        <f t="shared" ref="AE92:AE103" si="46">S92</f>
        <v>2651982.4130717563</v>
      </c>
      <c r="AF92" s="72">
        <f t="shared" ref="AF92:AF103" si="47">V92</f>
        <v>0</v>
      </c>
      <c r="AG92" s="72">
        <f t="shared" ref="AG92:AG103" si="48">AF92-AE92</f>
        <v>-2651982.4130717563</v>
      </c>
      <c r="AH92" s="72">
        <f t="shared" si="28"/>
        <v>-2651982.4130717563</v>
      </c>
      <c r="AI92" s="78">
        <f t="shared" si="29"/>
        <v>0</v>
      </c>
      <c r="AJ92" s="72"/>
      <c r="AK92" s="72"/>
      <c r="AL92" s="72">
        <f t="shared" si="30"/>
        <v>2599344.7795461351</v>
      </c>
      <c r="AM92" s="72"/>
      <c r="AN92" s="72">
        <f t="shared" si="31"/>
        <v>30104866.551786214</v>
      </c>
      <c r="AO92" s="72"/>
    </row>
    <row r="93" spans="1:41" ht="15.6">
      <c r="A93" s="72">
        <f t="shared" si="34"/>
        <v>66</v>
      </c>
      <c r="B93" s="139">
        <v>0</v>
      </c>
      <c r="C93" s="72">
        <f t="shared" ref="C93:C103" si="49">B93</f>
        <v>0</v>
      </c>
      <c r="D93" s="72">
        <f t="shared" si="35"/>
        <v>30104866.551786214</v>
      </c>
      <c r="E93" s="72">
        <f t="shared" si="36"/>
        <v>0</v>
      </c>
      <c r="F93" s="72">
        <f t="shared" si="37"/>
        <v>0</v>
      </c>
      <c r="G93" s="72">
        <f t="shared" ref="G93:G103" si="50">CA294</f>
        <v>0</v>
      </c>
      <c r="H93" s="72">
        <f t="shared" si="38"/>
        <v>0</v>
      </c>
      <c r="I93" s="72">
        <f t="shared" si="39"/>
        <v>30104866.551786214</v>
      </c>
      <c r="J93" s="72">
        <f t="shared" si="40"/>
        <v>0</v>
      </c>
      <c r="K93" s="72">
        <f t="shared" si="41"/>
        <v>30104866.551786214</v>
      </c>
      <c r="L93" s="72">
        <f t="shared" ref="L93:L103" si="51">IF(A93=1,$N$1*K93,$N$1*K93)</f>
        <v>797778.96362233465</v>
      </c>
      <c r="M93" s="72">
        <f t="shared" si="33"/>
        <v>1372781.9147614513</v>
      </c>
      <c r="N93" s="141">
        <v>0</v>
      </c>
      <c r="O93" s="72">
        <f t="shared" si="42"/>
        <v>0</v>
      </c>
      <c r="P93" s="72">
        <f t="shared" ref="P93:P103" si="52">AL93*$T$8</f>
        <v>85008.332179474135</v>
      </c>
      <c r="Q93" s="72">
        <f t="shared" si="43"/>
        <v>45488.773319224645</v>
      </c>
      <c r="R93" s="72">
        <f t="shared" si="44"/>
        <v>350924.42918927135</v>
      </c>
      <c r="S93" s="72">
        <f t="shared" si="45"/>
        <v>2651982.4130717563</v>
      </c>
      <c r="T93" s="72">
        <f t="shared" ref="T93:T103" si="53">S93/(1+$D$3)^(A93-1)</f>
        <v>40289.173229638443</v>
      </c>
      <c r="U93" s="79">
        <f t="shared" ref="U93:U103" si="54">S93/$B$28</f>
        <v>8.809148542511662E-2</v>
      </c>
      <c r="V93" s="141">
        <v>0</v>
      </c>
      <c r="W93" s="72">
        <f t="shared" ref="W93:W103" si="55">1+W92</f>
        <v>66</v>
      </c>
      <c r="X93" s="72">
        <v>0</v>
      </c>
      <c r="Y93" s="72">
        <f t="shared" ref="Y93:Y103" si="56">+X93</f>
        <v>0</v>
      </c>
      <c r="Z93" s="72">
        <f t="shared" ref="Z93:Z103" si="57">X93*$Z$24</f>
        <v>0</v>
      </c>
      <c r="AA93" s="72">
        <v>0</v>
      </c>
      <c r="AB93" s="72">
        <v>0</v>
      </c>
      <c r="AC93" s="72">
        <f t="shared" si="32"/>
        <v>0</v>
      </c>
      <c r="AD93" s="72">
        <f t="shared" si="32"/>
        <v>0</v>
      </c>
      <c r="AE93" s="72">
        <f t="shared" si="46"/>
        <v>2651982.4130717563</v>
      </c>
      <c r="AF93" s="72">
        <f t="shared" si="47"/>
        <v>0</v>
      </c>
      <c r="AG93" s="72">
        <f t="shared" si="48"/>
        <v>-2651982.4130717563</v>
      </c>
      <c r="AH93" s="72">
        <f t="shared" ref="AH93:AH103" si="58">AF93-AE93</f>
        <v>-2651982.4130717563</v>
      </c>
      <c r="AI93" s="78">
        <f t="shared" ref="AI93:AI103" si="59">IF(A93=1,AF93-T89,AF93)</f>
        <v>0</v>
      </c>
      <c r="AJ93" s="72"/>
      <c r="AK93" s="72"/>
      <c r="AL93" s="72">
        <f t="shared" ref="AL93:AL103" si="60">(+J93+L93+M93+N93+O93-(($D$1+(1-$D$1)*$D$2)*(G93+L93+N93+O93)))/$T$16</f>
        <v>2599344.7795461351</v>
      </c>
      <c r="AM93" s="72"/>
      <c r="AN93" s="72">
        <f t="shared" ref="AN93:AN103" si="61">C93-J92+AN92</f>
        <v>30104866.551786214</v>
      </c>
      <c r="AO93" s="72"/>
    </row>
    <row r="94" spans="1:41" ht="15.6">
      <c r="A94" s="72">
        <f t="shared" si="34"/>
        <v>67</v>
      </c>
      <c r="B94" s="139">
        <v>0</v>
      </c>
      <c r="C94" s="72">
        <f t="shared" si="49"/>
        <v>0</v>
      </c>
      <c r="D94" s="72">
        <f t="shared" si="35"/>
        <v>30104866.551786214</v>
      </c>
      <c r="E94" s="72">
        <f t="shared" si="36"/>
        <v>0</v>
      </c>
      <c r="F94" s="72">
        <f t="shared" si="37"/>
        <v>0</v>
      </c>
      <c r="G94" s="72">
        <f t="shared" si="50"/>
        <v>0</v>
      </c>
      <c r="H94" s="72">
        <f t="shared" si="38"/>
        <v>0</v>
      </c>
      <c r="I94" s="72">
        <f t="shared" si="39"/>
        <v>30104866.551786214</v>
      </c>
      <c r="J94" s="72">
        <f t="shared" si="40"/>
        <v>0</v>
      </c>
      <c r="K94" s="72">
        <f t="shared" si="41"/>
        <v>30104866.551786214</v>
      </c>
      <c r="L94" s="72">
        <f t="shared" si="51"/>
        <v>797778.96362233465</v>
      </c>
      <c r="M94" s="72">
        <f t="shared" si="33"/>
        <v>1372781.9147614513</v>
      </c>
      <c r="N94" s="141">
        <v>0</v>
      </c>
      <c r="O94" s="72">
        <f t="shared" si="42"/>
        <v>0</v>
      </c>
      <c r="P94" s="72">
        <f t="shared" si="52"/>
        <v>85008.332179474135</v>
      </c>
      <c r="Q94" s="72">
        <f t="shared" si="43"/>
        <v>45488.773319224645</v>
      </c>
      <c r="R94" s="72">
        <f t="shared" si="44"/>
        <v>350924.42918927135</v>
      </c>
      <c r="S94" s="72">
        <f t="shared" si="45"/>
        <v>2651982.4130717563</v>
      </c>
      <c r="T94" s="72">
        <f t="shared" si="53"/>
        <v>37775.762848512662</v>
      </c>
      <c r="U94" s="79">
        <f t="shared" si="54"/>
        <v>8.809148542511662E-2</v>
      </c>
      <c r="V94" s="141">
        <v>0</v>
      </c>
      <c r="W94" s="72">
        <f t="shared" si="55"/>
        <v>67</v>
      </c>
      <c r="X94" s="72">
        <v>0</v>
      </c>
      <c r="Y94" s="72">
        <f t="shared" si="56"/>
        <v>0</v>
      </c>
      <c r="Z94" s="72">
        <f t="shared" si="57"/>
        <v>0</v>
      </c>
      <c r="AA94" s="72">
        <v>0</v>
      </c>
      <c r="AB94" s="72">
        <v>0</v>
      </c>
      <c r="AC94" s="72">
        <f t="shared" si="32"/>
        <v>0</v>
      </c>
      <c r="AD94" s="72">
        <f t="shared" si="32"/>
        <v>0</v>
      </c>
      <c r="AE94" s="72">
        <f t="shared" si="46"/>
        <v>2651982.4130717563</v>
      </c>
      <c r="AF94" s="72">
        <f t="shared" si="47"/>
        <v>0</v>
      </c>
      <c r="AG94" s="72">
        <f t="shared" si="48"/>
        <v>-2651982.4130717563</v>
      </c>
      <c r="AH94" s="72">
        <f t="shared" si="58"/>
        <v>-2651982.4130717563</v>
      </c>
      <c r="AI94" s="78">
        <f t="shared" si="59"/>
        <v>0</v>
      </c>
      <c r="AJ94" s="72"/>
      <c r="AK94" s="72"/>
      <c r="AL94" s="72">
        <f t="shared" si="60"/>
        <v>2599344.7795461351</v>
      </c>
      <c r="AM94" s="72"/>
      <c r="AN94" s="72">
        <f t="shared" si="61"/>
        <v>30104866.551786214</v>
      </c>
      <c r="AO94" s="72"/>
    </row>
    <row r="95" spans="1:41" ht="15.6">
      <c r="A95" s="72">
        <f t="shared" si="34"/>
        <v>68</v>
      </c>
      <c r="B95" s="139">
        <v>0</v>
      </c>
      <c r="C95" s="72">
        <f t="shared" si="49"/>
        <v>0</v>
      </c>
      <c r="D95" s="72">
        <f t="shared" si="35"/>
        <v>30104866.551786214</v>
      </c>
      <c r="E95" s="72">
        <f t="shared" si="36"/>
        <v>0</v>
      </c>
      <c r="F95" s="72">
        <f t="shared" si="37"/>
        <v>0</v>
      </c>
      <c r="G95" s="72">
        <f t="shared" si="50"/>
        <v>0</v>
      </c>
      <c r="H95" s="72">
        <f t="shared" si="38"/>
        <v>0</v>
      </c>
      <c r="I95" s="72">
        <f t="shared" si="39"/>
        <v>30104866.551786214</v>
      </c>
      <c r="J95" s="72">
        <f t="shared" si="40"/>
        <v>0</v>
      </c>
      <c r="K95" s="72">
        <f t="shared" si="41"/>
        <v>30104866.551786214</v>
      </c>
      <c r="L95" s="72">
        <f t="shared" si="51"/>
        <v>797778.96362233465</v>
      </c>
      <c r="M95" s="72">
        <f t="shared" si="33"/>
        <v>1372781.9147614513</v>
      </c>
      <c r="N95" s="141">
        <v>0</v>
      </c>
      <c r="O95" s="72">
        <f t="shared" si="42"/>
        <v>0</v>
      </c>
      <c r="P95" s="72">
        <f t="shared" si="52"/>
        <v>85008.332179474135</v>
      </c>
      <c r="Q95" s="72">
        <f t="shared" si="43"/>
        <v>45488.773319224645</v>
      </c>
      <c r="R95" s="72">
        <f t="shared" si="44"/>
        <v>350924.42918927135</v>
      </c>
      <c r="S95" s="72">
        <f t="shared" si="45"/>
        <v>2651982.4130717563</v>
      </c>
      <c r="T95" s="72">
        <f t="shared" si="53"/>
        <v>35419.149721774396</v>
      </c>
      <c r="U95" s="79">
        <f t="shared" si="54"/>
        <v>8.809148542511662E-2</v>
      </c>
      <c r="V95" s="141">
        <v>0</v>
      </c>
      <c r="W95" s="72">
        <f t="shared" si="55"/>
        <v>68</v>
      </c>
      <c r="X95" s="72">
        <v>0</v>
      </c>
      <c r="Y95" s="72">
        <f t="shared" si="56"/>
        <v>0</v>
      </c>
      <c r="Z95" s="72">
        <f t="shared" si="57"/>
        <v>0</v>
      </c>
      <c r="AA95" s="72">
        <v>0</v>
      </c>
      <c r="AB95" s="72">
        <v>0</v>
      </c>
      <c r="AC95" s="72">
        <f t="shared" si="32"/>
        <v>0</v>
      </c>
      <c r="AD95" s="72">
        <f t="shared" si="32"/>
        <v>0</v>
      </c>
      <c r="AE95" s="72">
        <f t="shared" si="46"/>
        <v>2651982.4130717563</v>
      </c>
      <c r="AF95" s="72">
        <f t="shared" si="47"/>
        <v>0</v>
      </c>
      <c r="AG95" s="72">
        <f t="shared" si="48"/>
        <v>-2651982.4130717563</v>
      </c>
      <c r="AH95" s="72">
        <f t="shared" si="58"/>
        <v>-2651982.4130717563</v>
      </c>
      <c r="AI95" s="78">
        <f t="shared" si="59"/>
        <v>0</v>
      </c>
      <c r="AJ95" s="72"/>
      <c r="AK95" s="72"/>
      <c r="AL95" s="72">
        <f t="shared" si="60"/>
        <v>2599344.7795461351</v>
      </c>
      <c r="AM95" s="72"/>
      <c r="AN95" s="72">
        <f t="shared" si="61"/>
        <v>30104866.551786214</v>
      </c>
      <c r="AO95" s="72"/>
    </row>
    <row r="96" spans="1:41" ht="15.6">
      <c r="A96" s="72">
        <f t="shared" si="34"/>
        <v>69</v>
      </c>
      <c r="B96" s="139">
        <v>0</v>
      </c>
      <c r="C96" s="72">
        <f t="shared" si="49"/>
        <v>0</v>
      </c>
      <c r="D96" s="72">
        <f t="shared" si="35"/>
        <v>30104866.551786214</v>
      </c>
      <c r="E96" s="72">
        <f t="shared" si="36"/>
        <v>0</v>
      </c>
      <c r="F96" s="72">
        <f t="shared" si="37"/>
        <v>0</v>
      </c>
      <c r="G96" s="72">
        <f t="shared" si="50"/>
        <v>0</v>
      </c>
      <c r="H96" s="72">
        <f t="shared" si="38"/>
        <v>0</v>
      </c>
      <c r="I96" s="72">
        <f t="shared" si="39"/>
        <v>30104866.551786214</v>
      </c>
      <c r="J96" s="72">
        <f t="shared" si="40"/>
        <v>0</v>
      </c>
      <c r="K96" s="72">
        <f t="shared" si="41"/>
        <v>30104866.551786214</v>
      </c>
      <c r="L96" s="72">
        <f t="shared" si="51"/>
        <v>797778.96362233465</v>
      </c>
      <c r="M96" s="72">
        <f t="shared" si="33"/>
        <v>1372781.9147614513</v>
      </c>
      <c r="N96" s="141">
        <v>0</v>
      </c>
      <c r="O96" s="72">
        <f t="shared" si="42"/>
        <v>0</v>
      </c>
      <c r="P96" s="72">
        <f t="shared" si="52"/>
        <v>85008.332179474135</v>
      </c>
      <c r="Q96" s="72">
        <f t="shared" si="43"/>
        <v>45488.773319224645</v>
      </c>
      <c r="R96" s="72">
        <f t="shared" si="44"/>
        <v>350924.42918927135</v>
      </c>
      <c r="S96" s="72">
        <f t="shared" si="45"/>
        <v>2651982.4130717563</v>
      </c>
      <c r="T96" s="72">
        <f t="shared" si="53"/>
        <v>33209.552168259266</v>
      </c>
      <c r="U96" s="79">
        <f t="shared" si="54"/>
        <v>8.809148542511662E-2</v>
      </c>
      <c r="V96" s="141">
        <v>0</v>
      </c>
      <c r="W96" s="72">
        <f t="shared" si="55"/>
        <v>69</v>
      </c>
      <c r="X96" s="72">
        <v>0</v>
      </c>
      <c r="Y96" s="72">
        <f t="shared" si="56"/>
        <v>0</v>
      </c>
      <c r="Z96" s="72">
        <f t="shared" si="57"/>
        <v>0</v>
      </c>
      <c r="AA96" s="72">
        <v>0</v>
      </c>
      <c r="AB96" s="72">
        <v>0</v>
      </c>
      <c r="AC96" s="72">
        <f t="shared" si="32"/>
        <v>0</v>
      </c>
      <c r="AD96" s="72">
        <f t="shared" si="32"/>
        <v>0</v>
      </c>
      <c r="AE96" s="72">
        <f t="shared" si="46"/>
        <v>2651982.4130717563</v>
      </c>
      <c r="AF96" s="72">
        <f t="shared" si="47"/>
        <v>0</v>
      </c>
      <c r="AG96" s="72">
        <f t="shared" si="48"/>
        <v>-2651982.4130717563</v>
      </c>
      <c r="AH96" s="72">
        <f t="shared" si="58"/>
        <v>-2651982.4130717563</v>
      </c>
      <c r="AI96" s="78">
        <f t="shared" si="59"/>
        <v>0</v>
      </c>
      <c r="AJ96" s="72"/>
      <c r="AK96" s="72"/>
      <c r="AL96" s="72">
        <f t="shared" si="60"/>
        <v>2599344.7795461351</v>
      </c>
      <c r="AM96" s="72"/>
      <c r="AN96" s="72">
        <f t="shared" si="61"/>
        <v>30104866.551786214</v>
      </c>
      <c r="AO96" s="72"/>
    </row>
    <row r="97" spans="1:41" ht="15.6">
      <c r="A97" s="72">
        <f t="shared" si="34"/>
        <v>70</v>
      </c>
      <c r="B97" s="139">
        <v>0</v>
      </c>
      <c r="C97" s="72">
        <f t="shared" si="49"/>
        <v>0</v>
      </c>
      <c r="D97" s="72">
        <f t="shared" si="35"/>
        <v>30104866.551786214</v>
      </c>
      <c r="E97" s="72">
        <f t="shared" si="36"/>
        <v>0</v>
      </c>
      <c r="F97" s="72">
        <f t="shared" si="37"/>
        <v>0</v>
      </c>
      <c r="G97" s="72">
        <f t="shared" si="50"/>
        <v>0</v>
      </c>
      <c r="H97" s="72">
        <f t="shared" si="38"/>
        <v>0</v>
      </c>
      <c r="I97" s="72">
        <f t="shared" si="39"/>
        <v>30104866.551786214</v>
      </c>
      <c r="J97" s="72">
        <f t="shared" si="40"/>
        <v>0</v>
      </c>
      <c r="K97" s="72">
        <f t="shared" si="41"/>
        <v>30104866.551786214</v>
      </c>
      <c r="L97" s="72">
        <f t="shared" si="51"/>
        <v>797778.96362233465</v>
      </c>
      <c r="M97" s="72">
        <f t="shared" si="33"/>
        <v>1372781.9147614513</v>
      </c>
      <c r="N97" s="141">
        <v>0</v>
      </c>
      <c r="O97" s="72">
        <f t="shared" si="42"/>
        <v>0</v>
      </c>
      <c r="P97" s="72">
        <f t="shared" si="52"/>
        <v>85008.332179474135</v>
      </c>
      <c r="Q97" s="72">
        <f t="shared" si="43"/>
        <v>45488.773319224645</v>
      </c>
      <c r="R97" s="72">
        <f t="shared" si="44"/>
        <v>350924.42918927135</v>
      </c>
      <c r="S97" s="72">
        <f t="shared" si="45"/>
        <v>2651982.4130717563</v>
      </c>
      <c r="T97" s="72">
        <f t="shared" si="53"/>
        <v>31137.798729773771</v>
      </c>
      <c r="U97" s="79">
        <f t="shared" si="54"/>
        <v>8.809148542511662E-2</v>
      </c>
      <c r="V97" s="141">
        <v>0</v>
      </c>
      <c r="W97" s="72">
        <f t="shared" si="55"/>
        <v>70</v>
      </c>
      <c r="X97" s="72">
        <v>0</v>
      </c>
      <c r="Y97" s="72">
        <f t="shared" si="56"/>
        <v>0</v>
      </c>
      <c r="Z97" s="72">
        <f t="shared" si="57"/>
        <v>0</v>
      </c>
      <c r="AA97" s="72">
        <v>0</v>
      </c>
      <c r="AB97" s="72">
        <v>0</v>
      </c>
      <c r="AC97" s="72">
        <f t="shared" si="32"/>
        <v>0</v>
      </c>
      <c r="AD97" s="72">
        <f t="shared" si="32"/>
        <v>0</v>
      </c>
      <c r="AE97" s="72">
        <f t="shared" si="46"/>
        <v>2651982.4130717563</v>
      </c>
      <c r="AF97" s="72">
        <f t="shared" si="47"/>
        <v>0</v>
      </c>
      <c r="AG97" s="72">
        <f t="shared" si="48"/>
        <v>-2651982.4130717563</v>
      </c>
      <c r="AH97" s="72">
        <f t="shared" si="58"/>
        <v>-2651982.4130717563</v>
      </c>
      <c r="AI97" s="78">
        <f t="shared" si="59"/>
        <v>0</v>
      </c>
      <c r="AJ97" s="72"/>
      <c r="AK97" s="72"/>
      <c r="AL97" s="72">
        <f t="shared" si="60"/>
        <v>2599344.7795461351</v>
      </c>
      <c r="AM97" s="72"/>
      <c r="AN97" s="72">
        <f t="shared" si="61"/>
        <v>30104866.551786214</v>
      </c>
      <c r="AO97" s="72"/>
    </row>
    <row r="98" spans="1:41" ht="15.6">
      <c r="A98" s="72">
        <f t="shared" si="34"/>
        <v>71</v>
      </c>
      <c r="B98" s="139">
        <v>0</v>
      </c>
      <c r="C98" s="72">
        <f t="shared" si="49"/>
        <v>0</v>
      </c>
      <c r="D98" s="72">
        <f t="shared" si="35"/>
        <v>30104866.551786214</v>
      </c>
      <c r="E98" s="72">
        <f t="shared" si="36"/>
        <v>0</v>
      </c>
      <c r="F98" s="72">
        <f t="shared" si="37"/>
        <v>0</v>
      </c>
      <c r="G98" s="72">
        <f t="shared" si="50"/>
        <v>0</v>
      </c>
      <c r="H98" s="72">
        <f t="shared" si="38"/>
        <v>0</v>
      </c>
      <c r="I98" s="72">
        <f t="shared" si="39"/>
        <v>30104866.551786214</v>
      </c>
      <c r="J98" s="72">
        <f t="shared" si="40"/>
        <v>0</v>
      </c>
      <c r="K98" s="72">
        <f t="shared" si="41"/>
        <v>30104866.551786214</v>
      </c>
      <c r="L98" s="72">
        <f t="shared" si="51"/>
        <v>797778.96362233465</v>
      </c>
      <c r="M98" s="72">
        <f t="shared" si="33"/>
        <v>1372781.9147614513</v>
      </c>
      <c r="N98" s="141">
        <v>0</v>
      </c>
      <c r="O98" s="72">
        <f t="shared" si="42"/>
        <v>0</v>
      </c>
      <c r="P98" s="72">
        <f t="shared" si="52"/>
        <v>85008.332179474135</v>
      </c>
      <c r="Q98" s="72">
        <f t="shared" si="43"/>
        <v>45488.773319224645</v>
      </c>
      <c r="R98" s="72">
        <f t="shared" si="44"/>
        <v>350924.42918927135</v>
      </c>
      <c r="S98" s="72">
        <f t="shared" si="45"/>
        <v>2651982.4130717563</v>
      </c>
      <c r="T98" s="72">
        <f t="shared" si="53"/>
        <v>29195.290102784969</v>
      </c>
      <c r="U98" s="79">
        <f t="shared" si="54"/>
        <v>8.809148542511662E-2</v>
      </c>
      <c r="V98" s="141">
        <v>0</v>
      </c>
      <c r="W98" s="72">
        <f t="shared" si="55"/>
        <v>71</v>
      </c>
      <c r="X98" s="72">
        <v>0</v>
      </c>
      <c r="Y98" s="72">
        <f t="shared" si="56"/>
        <v>0</v>
      </c>
      <c r="Z98" s="72">
        <f t="shared" si="57"/>
        <v>0</v>
      </c>
      <c r="AA98" s="72">
        <v>0</v>
      </c>
      <c r="AB98" s="72">
        <v>0</v>
      </c>
      <c r="AC98" s="72">
        <f t="shared" si="32"/>
        <v>0</v>
      </c>
      <c r="AD98" s="72">
        <f t="shared" si="32"/>
        <v>0</v>
      </c>
      <c r="AE98" s="72">
        <f t="shared" si="46"/>
        <v>2651982.4130717563</v>
      </c>
      <c r="AF98" s="72">
        <f t="shared" si="47"/>
        <v>0</v>
      </c>
      <c r="AG98" s="72">
        <f t="shared" si="48"/>
        <v>-2651982.4130717563</v>
      </c>
      <c r="AH98" s="72">
        <f t="shared" si="58"/>
        <v>-2651982.4130717563</v>
      </c>
      <c r="AI98" s="78">
        <f t="shared" si="59"/>
        <v>0</v>
      </c>
      <c r="AJ98" s="72"/>
      <c r="AK98" s="72"/>
      <c r="AL98" s="72">
        <f t="shared" si="60"/>
        <v>2599344.7795461351</v>
      </c>
      <c r="AM98" s="72"/>
      <c r="AN98" s="72">
        <f t="shared" si="61"/>
        <v>30104866.551786214</v>
      </c>
      <c r="AO98" s="72"/>
    </row>
    <row r="99" spans="1:41" ht="15.6">
      <c r="A99" s="72">
        <f t="shared" si="34"/>
        <v>72</v>
      </c>
      <c r="B99" s="139">
        <v>0</v>
      </c>
      <c r="C99" s="72">
        <f t="shared" si="49"/>
        <v>0</v>
      </c>
      <c r="D99" s="72">
        <f t="shared" si="35"/>
        <v>30104866.551786214</v>
      </c>
      <c r="E99" s="72">
        <f t="shared" si="36"/>
        <v>0</v>
      </c>
      <c r="F99" s="72">
        <f t="shared" si="37"/>
        <v>0</v>
      </c>
      <c r="G99" s="72">
        <f t="shared" si="50"/>
        <v>0</v>
      </c>
      <c r="H99" s="72">
        <f t="shared" si="38"/>
        <v>0</v>
      </c>
      <c r="I99" s="72">
        <f t="shared" si="39"/>
        <v>30104866.551786214</v>
      </c>
      <c r="J99" s="72">
        <f t="shared" si="40"/>
        <v>0</v>
      </c>
      <c r="K99" s="72">
        <f t="shared" si="41"/>
        <v>30104866.551786214</v>
      </c>
      <c r="L99" s="72">
        <f t="shared" si="51"/>
        <v>797778.96362233465</v>
      </c>
      <c r="M99" s="72">
        <f t="shared" si="33"/>
        <v>1372781.9147614513</v>
      </c>
      <c r="N99" s="141">
        <v>0</v>
      </c>
      <c r="O99" s="72">
        <f t="shared" si="42"/>
        <v>0</v>
      </c>
      <c r="P99" s="72">
        <f t="shared" si="52"/>
        <v>85008.332179474135</v>
      </c>
      <c r="Q99" s="72">
        <f t="shared" si="43"/>
        <v>45488.773319224645</v>
      </c>
      <c r="R99" s="72">
        <f t="shared" si="44"/>
        <v>350924.42918927135</v>
      </c>
      <c r="S99" s="72">
        <f t="shared" si="45"/>
        <v>2651982.4130717563</v>
      </c>
      <c r="T99" s="72">
        <f t="shared" si="53"/>
        <v>27373.963444973648</v>
      </c>
      <c r="U99" s="79">
        <f t="shared" si="54"/>
        <v>8.809148542511662E-2</v>
      </c>
      <c r="V99" s="141">
        <v>0</v>
      </c>
      <c r="W99" s="72">
        <f t="shared" si="55"/>
        <v>72</v>
      </c>
      <c r="X99" s="72">
        <v>0</v>
      </c>
      <c r="Y99" s="72">
        <f t="shared" si="56"/>
        <v>0</v>
      </c>
      <c r="Z99" s="72">
        <f t="shared" si="57"/>
        <v>0</v>
      </c>
      <c r="AA99" s="72">
        <v>0</v>
      </c>
      <c r="AB99" s="72">
        <v>0</v>
      </c>
      <c r="AC99" s="72">
        <f t="shared" si="32"/>
        <v>0</v>
      </c>
      <c r="AD99" s="72">
        <f t="shared" si="32"/>
        <v>0</v>
      </c>
      <c r="AE99" s="72">
        <f t="shared" si="46"/>
        <v>2651982.4130717563</v>
      </c>
      <c r="AF99" s="72">
        <f t="shared" si="47"/>
        <v>0</v>
      </c>
      <c r="AG99" s="72">
        <f t="shared" si="48"/>
        <v>-2651982.4130717563</v>
      </c>
      <c r="AH99" s="72">
        <f t="shared" si="58"/>
        <v>-2651982.4130717563</v>
      </c>
      <c r="AI99" s="78">
        <f t="shared" si="59"/>
        <v>0</v>
      </c>
      <c r="AJ99" s="72"/>
      <c r="AK99" s="72"/>
      <c r="AL99" s="72">
        <f t="shared" si="60"/>
        <v>2599344.7795461351</v>
      </c>
      <c r="AM99" s="72"/>
      <c r="AN99" s="72">
        <f t="shared" si="61"/>
        <v>30104866.551786214</v>
      </c>
      <c r="AO99" s="72"/>
    </row>
    <row r="100" spans="1:41" ht="15.6">
      <c r="A100" s="72">
        <f t="shared" si="34"/>
        <v>73</v>
      </c>
      <c r="B100" s="139">
        <v>0</v>
      </c>
      <c r="C100" s="72">
        <f t="shared" si="49"/>
        <v>0</v>
      </c>
      <c r="D100" s="72">
        <f t="shared" si="35"/>
        <v>30104866.551786214</v>
      </c>
      <c r="E100" s="72">
        <f t="shared" si="36"/>
        <v>0</v>
      </c>
      <c r="F100" s="72">
        <f t="shared" si="37"/>
        <v>0</v>
      </c>
      <c r="G100" s="72">
        <f t="shared" si="50"/>
        <v>0</v>
      </c>
      <c r="H100" s="72">
        <f t="shared" si="38"/>
        <v>0</v>
      </c>
      <c r="I100" s="72">
        <f t="shared" si="39"/>
        <v>30104866.551786214</v>
      </c>
      <c r="J100" s="72">
        <f t="shared" si="40"/>
        <v>0</v>
      </c>
      <c r="K100" s="72">
        <f t="shared" si="41"/>
        <v>30104866.551786214</v>
      </c>
      <c r="L100" s="72">
        <f t="shared" si="51"/>
        <v>797778.96362233465</v>
      </c>
      <c r="M100" s="72">
        <f t="shared" si="33"/>
        <v>1372781.9147614513</v>
      </c>
      <c r="N100" s="141">
        <v>0</v>
      </c>
      <c r="O100" s="72">
        <f t="shared" si="42"/>
        <v>0</v>
      </c>
      <c r="P100" s="72">
        <f t="shared" si="52"/>
        <v>85008.332179474135</v>
      </c>
      <c r="Q100" s="72">
        <f t="shared" si="43"/>
        <v>45488.773319224645</v>
      </c>
      <c r="R100" s="72">
        <f t="shared" si="44"/>
        <v>350924.42918927135</v>
      </c>
      <c r="S100" s="72">
        <f t="shared" si="45"/>
        <v>2651982.4130717563</v>
      </c>
      <c r="T100" s="72">
        <f t="shared" si="53"/>
        <v>25666.258908496813</v>
      </c>
      <c r="U100" s="79">
        <f t="shared" si="54"/>
        <v>8.809148542511662E-2</v>
      </c>
      <c r="V100" s="141">
        <v>0</v>
      </c>
      <c r="W100" s="72">
        <f t="shared" si="55"/>
        <v>73</v>
      </c>
      <c r="X100" s="72">
        <v>0</v>
      </c>
      <c r="Y100" s="72">
        <f t="shared" si="56"/>
        <v>0</v>
      </c>
      <c r="Z100" s="72">
        <f t="shared" si="57"/>
        <v>0</v>
      </c>
      <c r="AA100" s="72">
        <v>0</v>
      </c>
      <c r="AB100" s="72">
        <v>0</v>
      </c>
      <c r="AC100" s="72">
        <f t="shared" si="32"/>
        <v>0</v>
      </c>
      <c r="AD100" s="72">
        <f t="shared" si="32"/>
        <v>0</v>
      </c>
      <c r="AE100" s="72">
        <f t="shared" si="46"/>
        <v>2651982.4130717563</v>
      </c>
      <c r="AF100" s="72">
        <f t="shared" si="47"/>
        <v>0</v>
      </c>
      <c r="AG100" s="72">
        <f t="shared" si="48"/>
        <v>-2651982.4130717563</v>
      </c>
      <c r="AH100" s="72">
        <f t="shared" si="58"/>
        <v>-2651982.4130717563</v>
      </c>
      <c r="AI100" s="78">
        <f t="shared" si="59"/>
        <v>0</v>
      </c>
      <c r="AJ100" s="72"/>
      <c r="AK100" s="72"/>
      <c r="AL100" s="72">
        <f t="shared" si="60"/>
        <v>2599344.7795461351</v>
      </c>
      <c r="AM100" s="72"/>
      <c r="AN100" s="72">
        <f t="shared" si="61"/>
        <v>30104866.551786214</v>
      </c>
      <c r="AO100" s="72"/>
    </row>
    <row r="101" spans="1:41" ht="15.6">
      <c r="A101" s="72">
        <f t="shared" si="34"/>
        <v>74</v>
      </c>
      <c r="B101" s="139">
        <v>0</v>
      </c>
      <c r="C101" s="72">
        <f t="shared" si="49"/>
        <v>0</v>
      </c>
      <c r="D101" s="72">
        <f t="shared" si="35"/>
        <v>30104866.551786214</v>
      </c>
      <c r="E101" s="72">
        <f t="shared" si="36"/>
        <v>0</v>
      </c>
      <c r="F101" s="72">
        <f t="shared" si="37"/>
        <v>0</v>
      </c>
      <c r="G101" s="72">
        <f t="shared" si="50"/>
        <v>0</v>
      </c>
      <c r="H101" s="72">
        <f t="shared" si="38"/>
        <v>0</v>
      </c>
      <c r="I101" s="72">
        <f t="shared" si="39"/>
        <v>30104866.551786214</v>
      </c>
      <c r="J101" s="72">
        <f t="shared" si="40"/>
        <v>0</v>
      </c>
      <c r="K101" s="72">
        <f t="shared" si="41"/>
        <v>30104866.551786214</v>
      </c>
      <c r="L101" s="72">
        <f t="shared" si="51"/>
        <v>797778.96362233465</v>
      </c>
      <c r="M101" s="72">
        <f t="shared" si="33"/>
        <v>1372781.9147614513</v>
      </c>
      <c r="N101" s="141">
        <v>0</v>
      </c>
      <c r="O101" s="72">
        <f t="shared" si="42"/>
        <v>0</v>
      </c>
      <c r="P101" s="72">
        <f t="shared" si="52"/>
        <v>85008.332179474135</v>
      </c>
      <c r="Q101" s="72">
        <f t="shared" si="43"/>
        <v>45488.773319224645</v>
      </c>
      <c r="R101" s="72">
        <f t="shared" si="44"/>
        <v>350924.42918927135</v>
      </c>
      <c r="S101" s="72">
        <f t="shared" si="45"/>
        <v>2651982.4130717563</v>
      </c>
      <c r="T101" s="72">
        <f t="shared" si="53"/>
        <v>24065.088261047986</v>
      </c>
      <c r="U101" s="79">
        <f t="shared" si="54"/>
        <v>8.809148542511662E-2</v>
      </c>
      <c r="V101" s="141">
        <v>0</v>
      </c>
      <c r="W101" s="72">
        <f t="shared" si="55"/>
        <v>74</v>
      </c>
      <c r="X101" s="72">
        <v>0</v>
      </c>
      <c r="Y101" s="72">
        <f t="shared" si="56"/>
        <v>0</v>
      </c>
      <c r="Z101" s="72">
        <f t="shared" si="57"/>
        <v>0</v>
      </c>
      <c r="AA101" s="72">
        <v>0</v>
      </c>
      <c r="AB101" s="72">
        <v>0</v>
      </c>
      <c r="AC101" s="72">
        <f t="shared" si="32"/>
        <v>0</v>
      </c>
      <c r="AD101" s="72">
        <f t="shared" si="32"/>
        <v>0</v>
      </c>
      <c r="AE101" s="72">
        <f t="shared" si="46"/>
        <v>2651982.4130717563</v>
      </c>
      <c r="AF101" s="72">
        <f t="shared" si="47"/>
        <v>0</v>
      </c>
      <c r="AG101" s="72">
        <f t="shared" si="48"/>
        <v>-2651982.4130717563</v>
      </c>
      <c r="AH101" s="72">
        <f t="shared" si="58"/>
        <v>-2651982.4130717563</v>
      </c>
      <c r="AI101" s="78">
        <f t="shared" si="59"/>
        <v>0</v>
      </c>
      <c r="AJ101" s="72"/>
      <c r="AK101" s="72"/>
      <c r="AL101" s="72">
        <f t="shared" si="60"/>
        <v>2599344.7795461351</v>
      </c>
      <c r="AM101" s="72"/>
      <c r="AN101" s="72">
        <f t="shared" si="61"/>
        <v>30104866.551786214</v>
      </c>
      <c r="AO101" s="72"/>
    </row>
    <row r="102" spans="1:41" ht="15.6">
      <c r="A102" s="72">
        <f t="shared" si="34"/>
        <v>75</v>
      </c>
      <c r="B102" s="139">
        <v>0</v>
      </c>
      <c r="C102" s="72">
        <f t="shared" si="49"/>
        <v>0</v>
      </c>
      <c r="D102" s="72">
        <f t="shared" si="35"/>
        <v>30104866.551786214</v>
      </c>
      <c r="E102" s="72">
        <f t="shared" si="36"/>
        <v>0</v>
      </c>
      <c r="F102" s="72">
        <f t="shared" si="37"/>
        <v>0</v>
      </c>
      <c r="G102" s="72">
        <f t="shared" si="50"/>
        <v>0</v>
      </c>
      <c r="H102" s="72">
        <f t="shared" si="38"/>
        <v>0</v>
      </c>
      <c r="I102" s="72">
        <f t="shared" si="39"/>
        <v>30104866.551786214</v>
      </c>
      <c r="J102" s="72">
        <f t="shared" si="40"/>
        <v>0</v>
      </c>
      <c r="K102" s="72">
        <f t="shared" si="41"/>
        <v>30104866.551786214</v>
      </c>
      <c r="L102" s="72">
        <f t="shared" si="51"/>
        <v>797778.96362233465</v>
      </c>
      <c r="M102" s="72">
        <f t="shared" si="33"/>
        <v>1372781.9147614513</v>
      </c>
      <c r="N102" s="141">
        <v>0</v>
      </c>
      <c r="O102" s="72">
        <f t="shared" si="42"/>
        <v>0</v>
      </c>
      <c r="P102" s="72">
        <f t="shared" si="52"/>
        <v>85008.332179474135</v>
      </c>
      <c r="Q102" s="72">
        <f t="shared" si="43"/>
        <v>45488.773319224645</v>
      </c>
      <c r="R102" s="72">
        <f t="shared" si="44"/>
        <v>350924.42918927135</v>
      </c>
      <c r="S102" s="72">
        <f t="shared" si="45"/>
        <v>2651982.4130717563</v>
      </c>
      <c r="T102" s="72">
        <f t="shared" si="53"/>
        <v>22563.805464469508</v>
      </c>
      <c r="U102" s="79">
        <f t="shared" si="54"/>
        <v>8.809148542511662E-2</v>
      </c>
      <c r="V102" s="141">
        <v>0</v>
      </c>
      <c r="W102" s="72">
        <f t="shared" si="55"/>
        <v>75</v>
      </c>
      <c r="X102" s="72">
        <v>0</v>
      </c>
      <c r="Y102" s="72">
        <f t="shared" si="56"/>
        <v>0</v>
      </c>
      <c r="Z102" s="72">
        <f t="shared" si="57"/>
        <v>0</v>
      </c>
      <c r="AA102" s="72">
        <v>0</v>
      </c>
      <c r="AB102" s="72">
        <v>0</v>
      </c>
      <c r="AC102" s="72">
        <f t="shared" si="32"/>
        <v>0</v>
      </c>
      <c r="AD102" s="72">
        <f t="shared" si="32"/>
        <v>0</v>
      </c>
      <c r="AE102" s="72">
        <f t="shared" si="46"/>
        <v>2651982.4130717563</v>
      </c>
      <c r="AF102" s="72">
        <f t="shared" si="47"/>
        <v>0</v>
      </c>
      <c r="AG102" s="72">
        <f t="shared" si="48"/>
        <v>-2651982.4130717563</v>
      </c>
      <c r="AH102" s="72">
        <f t="shared" si="58"/>
        <v>-2651982.4130717563</v>
      </c>
      <c r="AI102" s="78">
        <f t="shared" si="59"/>
        <v>0</v>
      </c>
      <c r="AJ102" s="72"/>
      <c r="AK102" s="72"/>
      <c r="AL102" s="72">
        <f t="shared" si="60"/>
        <v>2599344.7795461351</v>
      </c>
      <c r="AM102" s="72"/>
      <c r="AN102" s="72">
        <f t="shared" si="61"/>
        <v>30104866.551786214</v>
      </c>
      <c r="AO102" s="72"/>
    </row>
    <row r="103" spans="1:41" ht="15.6">
      <c r="A103" s="72">
        <f t="shared" si="34"/>
        <v>76</v>
      </c>
      <c r="B103" s="139">
        <v>0</v>
      </c>
      <c r="C103" s="72">
        <f t="shared" si="49"/>
        <v>0</v>
      </c>
      <c r="D103" s="72">
        <f t="shared" si="35"/>
        <v>30104866.551786214</v>
      </c>
      <c r="E103" s="72">
        <f t="shared" si="36"/>
        <v>0</v>
      </c>
      <c r="F103" s="72">
        <f t="shared" si="37"/>
        <v>0</v>
      </c>
      <c r="G103" s="72">
        <f t="shared" si="50"/>
        <v>0</v>
      </c>
      <c r="H103" s="72">
        <f t="shared" si="38"/>
        <v>0</v>
      </c>
      <c r="I103" s="72">
        <f t="shared" si="39"/>
        <v>30104866.551786214</v>
      </c>
      <c r="J103" s="72">
        <f t="shared" si="40"/>
        <v>0</v>
      </c>
      <c r="K103" s="72">
        <f t="shared" si="41"/>
        <v>30104866.551786214</v>
      </c>
      <c r="L103" s="72">
        <f t="shared" si="51"/>
        <v>797778.96362233465</v>
      </c>
      <c r="M103" s="72">
        <f t="shared" si="33"/>
        <v>1372781.9147614513</v>
      </c>
      <c r="N103" s="141">
        <v>0</v>
      </c>
      <c r="O103" s="72">
        <f t="shared" si="42"/>
        <v>0</v>
      </c>
      <c r="P103" s="72">
        <f t="shared" si="52"/>
        <v>85008.332179474135</v>
      </c>
      <c r="Q103" s="72">
        <f t="shared" si="43"/>
        <v>45488.773319224645</v>
      </c>
      <c r="R103" s="72">
        <f t="shared" si="44"/>
        <v>350924.42918927135</v>
      </c>
      <c r="S103" s="72">
        <f t="shared" si="45"/>
        <v>2651982.4130717563</v>
      </c>
      <c r="T103" s="72">
        <f t="shared" si="53"/>
        <v>21156.179088796434</v>
      </c>
      <c r="U103" s="79">
        <f t="shared" si="54"/>
        <v>8.809148542511662E-2</v>
      </c>
      <c r="V103" s="141">
        <v>0</v>
      </c>
      <c r="W103" s="72">
        <f t="shared" si="55"/>
        <v>76</v>
      </c>
      <c r="X103" s="72">
        <v>0</v>
      </c>
      <c r="Y103" s="72">
        <f t="shared" si="56"/>
        <v>0</v>
      </c>
      <c r="Z103" s="72">
        <f t="shared" si="57"/>
        <v>0</v>
      </c>
      <c r="AA103" s="72">
        <v>0</v>
      </c>
      <c r="AB103" s="72">
        <v>0</v>
      </c>
      <c r="AC103" s="72">
        <f t="shared" si="32"/>
        <v>0</v>
      </c>
      <c r="AD103" s="72">
        <f t="shared" si="32"/>
        <v>0</v>
      </c>
      <c r="AE103" s="72">
        <f t="shared" si="46"/>
        <v>2651982.4130717563</v>
      </c>
      <c r="AF103" s="72">
        <f t="shared" si="47"/>
        <v>0</v>
      </c>
      <c r="AG103" s="72">
        <f t="shared" si="48"/>
        <v>-2651982.4130717563</v>
      </c>
      <c r="AH103" s="72">
        <f t="shared" si="58"/>
        <v>-2651982.4130717563</v>
      </c>
      <c r="AI103" s="78">
        <f t="shared" si="59"/>
        <v>0</v>
      </c>
      <c r="AJ103" s="72"/>
      <c r="AK103" s="72"/>
      <c r="AL103" s="72">
        <f t="shared" si="60"/>
        <v>2599344.7795461351</v>
      </c>
      <c r="AM103" s="72"/>
      <c r="AN103" s="72">
        <f t="shared" si="61"/>
        <v>30104866.551786214</v>
      </c>
      <c r="AO103" s="72"/>
    </row>
    <row r="104" spans="1:41" ht="15.6">
      <c r="A104" s="135" t="s">
        <v>368</v>
      </c>
      <c r="B104" s="135" t="s">
        <v>368</v>
      </c>
      <c r="C104" s="135" t="s">
        <v>368</v>
      </c>
      <c r="D104" s="135" t="s">
        <v>368</v>
      </c>
      <c r="E104" s="135" t="s">
        <v>368</v>
      </c>
      <c r="F104" s="135" t="s">
        <v>368</v>
      </c>
      <c r="G104" s="135" t="s">
        <v>368</v>
      </c>
      <c r="H104" s="135" t="s">
        <v>368</v>
      </c>
      <c r="I104" s="135" t="s">
        <v>368</v>
      </c>
      <c r="J104" s="135" t="s">
        <v>368</v>
      </c>
      <c r="K104" s="135" t="s">
        <v>368</v>
      </c>
      <c r="L104" s="135" t="s">
        <v>368</v>
      </c>
      <c r="M104" s="135" t="s">
        <v>368</v>
      </c>
      <c r="N104" s="135" t="s">
        <v>368</v>
      </c>
      <c r="O104" s="135" t="s">
        <v>368</v>
      </c>
      <c r="P104" s="135" t="s">
        <v>368</v>
      </c>
      <c r="Q104" s="135" t="s">
        <v>368</v>
      </c>
      <c r="R104" s="135" t="s">
        <v>368</v>
      </c>
      <c r="S104" s="135" t="s">
        <v>368</v>
      </c>
      <c r="T104" s="135" t="s">
        <v>368</v>
      </c>
      <c r="U104" s="78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>
      <selection activeCell="O87" sqref="O87:P87"/>
    </sheetView>
  </sheetViews>
  <sheetFormatPr defaultRowHeight="14.4"/>
  <cols>
    <col min="1" max="1" width="42.44140625" customWidth="1"/>
    <col min="2" max="2" width="12.88671875" customWidth="1"/>
    <col min="6" max="6" width="10.44140625" customWidth="1"/>
    <col min="7" max="7" width="9.88671875" bestFit="1" customWidth="1"/>
  </cols>
  <sheetData>
    <row r="1" spans="1:8">
      <c r="A1" s="1" t="s">
        <v>105</v>
      </c>
      <c r="C1" s="5"/>
    </row>
    <row r="2" spans="1:8">
      <c r="A2" s="1" t="s">
        <v>0</v>
      </c>
      <c r="B2" s="1" t="s">
        <v>1</v>
      </c>
      <c r="C2" s="4" t="s">
        <v>2</v>
      </c>
      <c r="D2" s="1" t="s">
        <v>59</v>
      </c>
      <c r="G2" t="s">
        <v>133</v>
      </c>
    </row>
    <row r="3" spans="1:8">
      <c r="A3" s="1"/>
      <c r="B3" s="1"/>
      <c r="C3" s="4"/>
    </row>
    <row r="4" spans="1:8">
      <c r="A4" t="s">
        <v>49</v>
      </c>
      <c r="B4" t="s">
        <v>6</v>
      </c>
      <c r="C4" s="8">
        <v>1</v>
      </c>
      <c r="D4" t="s">
        <v>72</v>
      </c>
      <c r="G4" s="24">
        <f>120000*1.75</f>
        <v>210000</v>
      </c>
    </row>
    <row r="5" spans="1:8">
      <c r="A5" t="s">
        <v>61</v>
      </c>
      <c r="B5" t="s">
        <v>7</v>
      </c>
      <c r="C5" s="5">
        <v>1</v>
      </c>
      <c r="D5" t="s">
        <v>72</v>
      </c>
      <c r="G5" s="24">
        <f>115000*1.75</f>
        <v>201250</v>
      </c>
    </row>
    <row r="6" spans="1:8">
      <c r="A6" t="s">
        <v>12</v>
      </c>
      <c r="B6" t="s">
        <v>7</v>
      </c>
      <c r="C6" s="15" t="s">
        <v>117</v>
      </c>
      <c r="D6" t="s">
        <v>72</v>
      </c>
      <c r="G6" s="24">
        <f>115000*1.75</f>
        <v>201250</v>
      </c>
    </row>
    <row r="7" spans="1:8">
      <c r="A7" t="s">
        <v>56</v>
      </c>
      <c r="B7" t="s">
        <v>7</v>
      </c>
      <c r="C7" s="5">
        <v>5</v>
      </c>
      <c r="D7" t="s">
        <v>73</v>
      </c>
      <c r="G7" s="24">
        <f>135000*1.75*5*1.2</f>
        <v>1417500</v>
      </c>
    </row>
    <row r="8" spans="1:8">
      <c r="A8" t="s">
        <v>9</v>
      </c>
      <c r="B8" t="s">
        <v>55</v>
      </c>
      <c r="C8" s="5">
        <v>1</v>
      </c>
      <c r="D8" t="s">
        <v>75</v>
      </c>
      <c r="G8" s="24">
        <f>60000*1.75</f>
        <v>105000</v>
      </c>
    </row>
    <row r="9" spans="1:8">
      <c r="A9" t="s">
        <v>58</v>
      </c>
      <c r="B9" t="s">
        <v>47</v>
      </c>
      <c r="C9" s="5">
        <v>1</v>
      </c>
      <c r="D9" t="s">
        <v>72</v>
      </c>
      <c r="G9" s="24">
        <f>100000*1.5*1.5</f>
        <v>225000</v>
      </c>
    </row>
    <row r="10" spans="1:8">
      <c r="A10" t="s">
        <v>71</v>
      </c>
      <c r="B10" t="s">
        <v>10</v>
      </c>
      <c r="C10" s="5" t="s">
        <v>117</v>
      </c>
      <c r="D10" t="s">
        <v>75</v>
      </c>
      <c r="G10" s="24">
        <f>60000*1.75</f>
        <v>105000</v>
      </c>
    </row>
    <row r="11" spans="1:8">
      <c r="A11" t="s">
        <v>11</v>
      </c>
      <c r="B11" t="s">
        <v>5</v>
      </c>
      <c r="C11" s="14" t="s">
        <v>116</v>
      </c>
      <c r="D11" t="s">
        <v>72</v>
      </c>
      <c r="G11" s="29">
        <f>125000*2*1.75</f>
        <v>437500</v>
      </c>
    </row>
    <row r="12" spans="1:8">
      <c r="B12" t="s">
        <v>70</v>
      </c>
      <c r="C12" s="5" t="s">
        <v>122</v>
      </c>
    </row>
    <row r="13" spans="1:8">
      <c r="F13" s="1" t="s">
        <v>128</v>
      </c>
      <c r="G13" s="41">
        <f>SUM(G4:G11)</f>
        <v>2902500</v>
      </c>
      <c r="H13" s="1" t="s">
        <v>134</v>
      </c>
    </row>
    <row r="14" spans="1:8">
      <c r="F14" s="1"/>
      <c r="G14" s="1"/>
      <c r="H14" s="1"/>
    </row>
    <row r="15" spans="1:8">
      <c r="F15" s="1" t="s">
        <v>135</v>
      </c>
      <c r="G15" s="41">
        <v>250000</v>
      </c>
      <c r="H15" s="1" t="s">
        <v>153</v>
      </c>
    </row>
    <row r="16" spans="1:8">
      <c r="F16" s="1"/>
      <c r="G16" s="44"/>
      <c r="H16" s="1"/>
    </row>
    <row r="17" spans="6:8">
      <c r="F17" s="1" t="s">
        <v>136</v>
      </c>
      <c r="G17" s="41">
        <f>2875000*0.15</f>
        <v>431250</v>
      </c>
      <c r="H17" s="1" t="s">
        <v>154</v>
      </c>
    </row>
    <row r="18" spans="6:8">
      <c r="F18" s="1"/>
      <c r="G18" s="1"/>
      <c r="H18" s="1"/>
    </row>
    <row r="19" spans="6:8">
      <c r="F19" s="1" t="s">
        <v>128</v>
      </c>
      <c r="G19" s="41">
        <f>SUM(G13+G15+G17)</f>
        <v>3583750</v>
      </c>
      <c r="H19" s="1" t="s">
        <v>155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3"/>
  <sheetViews>
    <sheetView workbookViewId="0">
      <selection activeCell="O87" sqref="O87:P87"/>
    </sheetView>
  </sheetViews>
  <sheetFormatPr defaultRowHeight="14.4"/>
  <cols>
    <col min="1" max="1" width="41.33203125" customWidth="1"/>
    <col min="2" max="2" width="14.33203125" customWidth="1"/>
    <col min="3" max="3" width="17.6640625" customWidth="1"/>
  </cols>
  <sheetData>
    <row r="1" spans="1:6">
      <c r="A1" s="1" t="s">
        <v>45</v>
      </c>
      <c r="B1" s="1" t="s">
        <v>96</v>
      </c>
      <c r="C1" s="1" t="s">
        <v>97</v>
      </c>
      <c r="F1" s="1" t="s">
        <v>137</v>
      </c>
    </row>
    <row r="2" spans="1:6">
      <c r="A2" s="2" t="s">
        <v>92</v>
      </c>
      <c r="B2" t="s">
        <v>79</v>
      </c>
      <c r="C2" t="s">
        <v>80</v>
      </c>
    </row>
    <row r="3" spans="1:6">
      <c r="A3" t="s">
        <v>91</v>
      </c>
      <c r="B3" t="s">
        <v>82</v>
      </c>
      <c r="C3" t="s">
        <v>84</v>
      </c>
    </row>
    <row r="4" spans="1:6">
      <c r="A4" t="s">
        <v>93</v>
      </c>
      <c r="B4" t="s">
        <v>81</v>
      </c>
      <c r="C4" t="s">
        <v>83</v>
      </c>
      <c r="F4">
        <v>1000000</v>
      </c>
    </row>
    <row r="5" spans="1:6">
      <c r="A5" t="s">
        <v>147</v>
      </c>
      <c r="B5" t="s">
        <v>81</v>
      </c>
      <c r="C5" s="16" t="s">
        <v>83</v>
      </c>
      <c r="F5" s="30" t="s">
        <v>27</v>
      </c>
    </row>
    <row r="6" spans="1:6">
      <c r="A6" s="16" t="s">
        <v>148</v>
      </c>
      <c r="B6" s="16" t="s">
        <v>81</v>
      </c>
      <c r="C6" s="16" t="s">
        <v>83</v>
      </c>
      <c r="F6" s="31" t="s">
        <v>27</v>
      </c>
    </row>
    <row r="7" spans="1:6">
      <c r="A7" t="s">
        <v>44</v>
      </c>
      <c r="B7" t="s">
        <v>85</v>
      </c>
      <c r="C7" t="s">
        <v>86</v>
      </c>
    </row>
    <row r="8" spans="1:6">
      <c r="A8" t="s">
        <v>139</v>
      </c>
      <c r="B8" t="s">
        <v>140</v>
      </c>
      <c r="F8">
        <v>750000</v>
      </c>
    </row>
    <row r="9" spans="1:6">
      <c r="A9" t="s">
        <v>141</v>
      </c>
      <c r="B9" t="s">
        <v>140</v>
      </c>
      <c r="C9" t="s">
        <v>98</v>
      </c>
      <c r="F9" t="s">
        <v>27</v>
      </c>
    </row>
    <row r="10" spans="1:6">
      <c r="A10" t="s">
        <v>142</v>
      </c>
      <c r="B10" t="s">
        <v>140</v>
      </c>
      <c r="C10" t="s">
        <v>87</v>
      </c>
      <c r="F10" t="s">
        <v>27</v>
      </c>
    </row>
    <row r="11" spans="1:6">
      <c r="A11" t="s">
        <v>143</v>
      </c>
      <c r="B11" t="s">
        <v>140</v>
      </c>
      <c r="C11" t="s">
        <v>89</v>
      </c>
    </row>
    <row r="12" spans="1:6">
      <c r="A12" t="s">
        <v>144</v>
      </c>
      <c r="B12" t="s">
        <v>82</v>
      </c>
      <c r="C12" t="s">
        <v>88</v>
      </c>
    </row>
    <row r="13" spans="1:6">
      <c r="A13" t="s">
        <v>145</v>
      </c>
      <c r="B13" t="s">
        <v>140</v>
      </c>
      <c r="C13" t="s">
        <v>99</v>
      </c>
    </row>
    <row r="14" spans="1:6">
      <c r="A14" t="s">
        <v>146</v>
      </c>
      <c r="B14" t="s">
        <v>140</v>
      </c>
      <c r="C14" t="s">
        <v>46</v>
      </c>
    </row>
    <row r="15" spans="1:6">
      <c r="A15" t="s">
        <v>90</v>
      </c>
      <c r="B15" t="s">
        <v>85</v>
      </c>
      <c r="C15" t="s">
        <v>95</v>
      </c>
      <c r="F15">
        <v>200000</v>
      </c>
    </row>
    <row r="16" spans="1:6">
      <c r="A16" t="s">
        <v>102</v>
      </c>
      <c r="B16" t="s">
        <v>82</v>
      </c>
      <c r="C16" t="s">
        <v>84</v>
      </c>
      <c r="F16">
        <v>300000</v>
      </c>
    </row>
    <row r="17" spans="1:6">
      <c r="A17" t="s">
        <v>94</v>
      </c>
      <c r="B17" t="s">
        <v>82</v>
      </c>
      <c r="C17" t="s">
        <v>84</v>
      </c>
      <c r="F17">
        <v>65000</v>
      </c>
    </row>
    <row r="18" spans="1:6">
      <c r="A18" t="s">
        <v>100</v>
      </c>
      <c r="B18" t="s">
        <v>82</v>
      </c>
      <c r="C18" t="s">
        <v>101</v>
      </c>
      <c r="F18">
        <v>210000</v>
      </c>
    </row>
    <row r="19" spans="1:6">
      <c r="A19" t="s">
        <v>149</v>
      </c>
      <c r="B19" t="s">
        <v>150</v>
      </c>
      <c r="C19" t="s">
        <v>151</v>
      </c>
      <c r="F19">
        <v>50000</v>
      </c>
    </row>
    <row r="20" spans="1:6">
      <c r="A20" t="s">
        <v>27</v>
      </c>
      <c r="B20" t="s">
        <v>27</v>
      </c>
      <c r="C20" t="s">
        <v>27</v>
      </c>
    </row>
    <row r="21" spans="1:6">
      <c r="A21" t="s">
        <v>138</v>
      </c>
      <c r="B21" t="s">
        <v>81</v>
      </c>
      <c r="F21">
        <v>300000</v>
      </c>
    </row>
    <row r="23" spans="1:6">
      <c r="E23" t="s">
        <v>70</v>
      </c>
      <c r="F23" s="1">
        <f>SUM(F2:F21)</f>
        <v>2875000</v>
      </c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6"/>
  <sheetViews>
    <sheetView topLeftCell="A29" workbookViewId="0">
      <selection activeCell="A37" sqref="A37"/>
    </sheetView>
  </sheetViews>
  <sheetFormatPr defaultRowHeight="14.4"/>
  <cols>
    <col min="1" max="1" width="13.109375" customWidth="1"/>
    <col min="2" max="2" width="11.33203125" customWidth="1"/>
    <col min="3" max="3" width="12.109375" customWidth="1"/>
    <col min="6" max="6" width="8.88671875" customWidth="1"/>
    <col min="8" max="8" width="3.6640625" customWidth="1"/>
    <col min="11" max="11" width="13.5546875" customWidth="1"/>
    <col min="12" max="12" width="11.33203125" customWidth="1"/>
    <col min="13" max="13" width="11.6640625" customWidth="1"/>
    <col min="14" max="14" width="17.6640625" customWidth="1"/>
  </cols>
  <sheetData>
    <row r="1" spans="1:15" s="53" customFormat="1" ht="15" thickBot="1">
      <c r="A1" s="234" t="s">
        <v>463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5" ht="58.2" thickBot="1">
      <c r="C2" s="235" t="s">
        <v>464</v>
      </c>
      <c r="D2" s="235"/>
      <c r="E2" s="235"/>
      <c r="I2" s="60" t="s">
        <v>221</v>
      </c>
      <c r="J2" s="61" t="s">
        <v>222</v>
      </c>
      <c r="K2" s="61" t="s">
        <v>223</v>
      </c>
      <c r="L2" s="61" t="s">
        <v>224</v>
      </c>
      <c r="M2" s="61" t="s">
        <v>225</v>
      </c>
      <c r="N2" s="61" t="s">
        <v>226</v>
      </c>
    </row>
    <row r="3" spans="1:15" ht="29.4" thickBot="1">
      <c r="A3" s="59" t="s">
        <v>192</v>
      </c>
      <c r="B3" s="59" t="s">
        <v>193</v>
      </c>
      <c r="C3" s="59" t="s">
        <v>194</v>
      </c>
      <c r="D3" s="59" t="s">
        <v>195</v>
      </c>
      <c r="E3" s="59" t="s">
        <v>196</v>
      </c>
      <c r="F3" s="59" t="s">
        <v>197</v>
      </c>
      <c r="G3" s="59" t="s">
        <v>198</v>
      </c>
      <c r="I3" s="62">
        <v>1</v>
      </c>
      <c r="J3" s="63">
        <v>1</v>
      </c>
      <c r="K3" s="63">
        <v>300</v>
      </c>
      <c r="L3" s="64">
        <v>0.13</v>
      </c>
      <c r="M3" s="64">
        <v>0.05</v>
      </c>
      <c r="N3" s="63">
        <v>1.54</v>
      </c>
    </row>
    <row r="4" spans="1:15" ht="15" thickBot="1">
      <c r="A4" s="55" t="s">
        <v>135</v>
      </c>
      <c r="B4" s="56" t="s">
        <v>199</v>
      </c>
      <c r="C4" s="57"/>
      <c r="D4" s="57"/>
      <c r="E4" s="57"/>
      <c r="F4" s="58">
        <v>2.5215278203152992E-2</v>
      </c>
      <c r="G4" s="58">
        <v>5.134747561369335E-2</v>
      </c>
      <c r="I4" s="62">
        <v>2</v>
      </c>
      <c r="J4" s="63">
        <v>1</v>
      </c>
      <c r="K4" s="63">
        <v>300</v>
      </c>
      <c r="L4" s="64">
        <v>0.13</v>
      </c>
      <c r="M4" s="64">
        <v>0.26</v>
      </c>
      <c r="N4" s="63">
        <v>1.63</v>
      </c>
    </row>
    <row r="5" spans="1:15" ht="15" thickBot="1">
      <c r="A5" s="55" t="s">
        <v>200</v>
      </c>
      <c r="B5" s="56" t="s">
        <v>199</v>
      </c>
      <c r="C5" s="57"/>
      <c r="D5" s="57"/>
      <c r="E5" s="57"/>
      <c r="F5" s="58">
        <v>8.7336313603576091E-2</v>
      </c>
      <c r="G5" s="58">
        <v>0.17784849315637308</v>
      </c>
      <c r="I5" s="62">
        <v>3</v>
      </c>
      <c r="J5" s="63">
        <v>1</v>
      </c>
      <c r="K5" s="63">
        <v>300</v>
      </c>
      <c r="L5" s="64">
        <v>0.24</v>
      </c>
      <c r="M5" s="64">
        <v>0.05</v>
      </c>
      <c r="N5" s="63">
        <v>1.88</v>
      </c>
      <c r="O5" s="69"/>
    </row>
    <row r="6" spans="1:15" ht="15" thickBot="1">
      <c r="A6" s="55" t="s">
        <v>168</v>
      </c>
      <c r="B6" s="56" t="s">
        <v>201</v>
      </c>
      <c r="C6" s="57"/>
      <c r="D6" s="57"/>
      <c r="E6" s="57"/>
      <c r="F6" s="58">
        <v>9.3970383446995737E-2</v>
      </c>
      <c r="G6" s="58">
        <v>0.21656043743890674</v>
      </c>
      <c r="I6" s="62">
        <v>4</v>
      </c>
      <c r="J6" s="63">
        <v>1</v>
      </c>
      <c r="K6" s="63">
        <v>300</v>
      </c>
      <c r="L6" s="64">
        <v>0.24</v>
      </c>
      <c r="M6" s="64">
        <v>0.26</v>
      </c>
      <c r="N6" s="63">
        <v>2</v>
      </c>
    </row>
    <row r="7" spans="1:15" ht="15" thickBot="1">
      <c r="A7" s="55" t="s">
        <v>171</v>
      </c>
      <c r="B7" s="56" t="s">
        <v>202</v>
      </c>
      <c r="C7" s="57"/>
      <c r="D7" s="57"/>
      <c r="E7" s="57"/>
      <c r="F7" s="58">
        <v>0.60467894984198822</v>
      </c>
      <c r="G7" s="58">
        <v>0.66985392647166364</v>
      </c>
      <c r="I7" s="62">
        <v>5</v>
      </c>
      <c r="J7" s="63">
        <v>1</v>
      </c>
      <c r="K7" s="63">
        <v>300</v>
      </c>
      <c r="L7" s="64">
        <v>0.49</v>
      </c>
      <c r="M7" s="64">
        <v>0.05</v>
      </c>
      <c r="N7" s="63">
        <v>2.92</v>
      </c>
      <c r="O7" s="69"/>
    </row>
    <row r="8" spans="1:15" ht="15" thickBot="1">
      <c r="A8" s="55" t="s">
        <v>170</v>
      </c>
      <c r="B8" s="56" t="s">
        <v>203</v>
      </c>
      <c r="C8" s="57"/>
      <c r="D8" s="57"/>
      <c r="E8" s="57"/>
      <c r="F8" s="58">
        <v>0.18398451079794964</v>
      </c>
      <c r="G8" s="58">
        <v>0.46463884930329652</v>
      </c>
      <c r="I8" s="62">
        <v>6</v>
      </c>
      <c r="J8" s="63">
        <v>1</v>
      </c>
      <c r="K8" s="63">
        <v>300</v>
      </c>
      <c r="L8" s="64">
        <v>0.49</v>
      </c>
      <c r="M8" s="64">
        <v>0.26</v>
      </c>
      <c r="N8" s="63">
        <v>3.1</v>
      </c>
    </row>
    <row r="9" spans="1:15" ht="15" thickBot="1">
      <c r="A9" s="55" t="s">
        <v>172</v>
      </c>
      <c r="B9" s="56" t="s">
        <v>204</v>
      </c>
      <c r="C9" s="57"/>
      <c r="D9" s="57"/>
      <c r="E9" s="57"/>
      <c r="F9" s="58">
        <v>0.12883960467021846</v>
      </c>
      <c r="G9" s="58">
        <v>0.2910820698104935</v>
      </c>
      <c r="I9" s="62">
        <v>7</v>
      </c>
      <c r="J9" s="63">
        <v>1</v>
      </c>
      <c r="K9" s="63">
        <v>500</v>
      </c>
      <c r="L9" s="64">
        <v>0.13</v>
      </c>
      <c r="M9" s="64">
        <v>0.05</v>
      </c>
      <c r="N9" s="63">
        <v>1.84</v>
      </c>
    </row>
    <row r="10" spans="1:15" ht="15" thickBot="1">
      <c r="A10" s="55" t="s">
        <v>205</v>
      </c>
      <c r="B10" s="56" t="s">
        <v>206</v>
      </c>
      <c r="C10" s="57"/>
      <c r="D10" s="57"/>
      <c r="E10" s="57"/>
      <c r="F10" s="58">
        <v>0.22336494917581906</v>
      </c>
      <c r="G10" s="58">
        <v>0.2778442050723603</v>
      </c>
      <c r="I10" s="62">
        <v>8</v>
      </c>
      <c r="J10" s="63">
        <v>1</v>
      </c>
      <c r="K10" s="63">
        <v>500</v>
      </c>
      <c r="L10" s="64">
        <v>0.13</v>
      </c>
      <c r="M10" s="64">
        <v>0.26</v>
      </c>
      <c r="N10" s="63">
        <v>1.96</v>
      </c>
    </row>
    <row r="11" spans="1:15" ht="15" thickBot="1">
      <c r="A11" s="55" t="s">
        <v>207</v>
      </c>
      <c r="B11" s="56" t="s">
        <v>208</v>
      </c>
      <c r="C11" s="57"/>
      <c r="D11" s="57"/>
      <c r="E11" s="57"/>
      <c r="F11" s="58">
        <v>0.43520416416826135</v>
      </c>
      <c r="G11" s="58">
        <v>2.828827067093699</v>
      </c>
      <c r="I11" s="62">
        <v>9</v>
      </c>
      <c r="J11" s="63">
        <v>1</v>
      </c>
      <c r="K11" s="63">
        <v>500</v>
      </c>
      <c r="L11" s="64">
        <v>0.24</v>
      </c>
      <c r="M11" s="64">
        <v>0.05</v>
      </c>
      <c r="N11" s="63">
        <v>2.27</v>
      </c>
      <c r="O11" s="69"/>
    </row>
    <row r="12" spans="1:15" ht="15" thickBot="1">
      <c r="A12" s="55" t="s">
        <v>209</v>
      </c>
      <c r="B12" s="56" t="s">
        <v>135</v>
      </c>
      <c r="C12" s="57">
        <v>5.7828386777168103E-2</v>
      </c>
      <c r="D12" s="57">
        <v>0.12875900381604272</v>
      </c>
      <c r="E12" s="57">
        <v>0.21803300750136934</v>
      </c>
      <c r="F12" s="58"/>
      <c r="G12" s="58"/>
      <c r="I12" s="62">
        <v>10</v>
      </c>
      <c r="J12" s="63">
        <v>1</v>
      </c>
      <c r="K12" s="63">
        <v>500</v>
      </c>
      <c r="L12" s="64">
        <v>0.24</v>
      </c>
      <c r="M12" s="64">
        <v>0.26</v>
      </c>
      <c r="N12" s="63">
        <v>2.41</v>
      </c>
    </row>
    <row r="13" spans="1:15" ht="15" thickBot="1">
      <c r="A13" s="55" t="s">
        <v>210</v>
      </c>
      <c r="B13" s="56" t="s">
        <v>211</v>
      </c>
      <c r="C13" s="57">
        <v>0.39388859793355635</v>
      </c>
      <c r="D13" s="57">
        <v>0.6787474865682448</v>
      </c>
      <c r="E13" s="57">
        <v>0.58013571817065401</v>
      </c>
      <c r="F13" s="58"/>
      <c r="G13" s="58"/>
      <c r="I13" s="62">
        <v>11</v>
      </c>
      <c r="J13" s="63">
        <v>1</v>
      </c>
      <c r="K13" s="63">
        <v>500</v>
      </c>
      <c r="L13" s="64">
        <v>0.49</v>
      </c>
      <c r="M13" s="64">
        <v>0.05</v>
      </c>
      <c r="N13" s="63">
        <v>3.51</v>
      </c>
      <c r="O13" s="69"/>
    </row>
    <row r="14" spans="1:15" ht="15" thickBot="1">
      <c r="A14" s="55" t="s">
        <v>212</v>
      </c>
      <c r="B14" s="56" t="s">
        <v>201</v>
      </c>
      <c r="C14" s="57"/>
      <c r="D14" s="57">
        <v>0.44580325373787089</v>
      </c>
      <c r="E14" s="57">
        <v>0.44662906934241475</v>
      </c>
      <c r="F14" s="58"/>
      <c r="G14" s="58"/>
      <c r="I14" s="62">
        <v>12</v>
      </c>
      <c r="J14" s="63">
        <v>1</v>
      </c>
      <c r="K14" s="63">
        <v>500</v>
      </c>
      <c r="L14" s="64">
        <v>0.49</v>
      </c>
      <c r="M14" s="64">
        <v>0.26</v>
      </c>
      <c r="N14" s="197">
        <v>3.73</v>
      </c>
    </row>
    <row r="15" spans="1:15" ht="15" thickBot="1">
      <c r="A15" s="55" t="s">
        <v>213</v>
      </c>
      <c r="B15" s="56" t="s">
        <v>170</v>
      </c>
      <c r="C15" s="57"/>
      <c r="D15" s="57">
        <v>0.81642596100341025</v>
      </c>
      <c r="E15" s="57">
        <v>0.86499561386556656</v>
      </c>
      <c r="F15" s="58"/>
      <c r="G15" s="58"/>
      <c r="I15" s="62">
        <v>13</v>
      </c>
      <c r="J15" s="63">
        <v>0</v>
      </c>
      <c r="K15" s="63">
        <v>300</v>
      </c>
      <c r="L15" s="64">
        <v>0.13</v>
      </c>
      <c r="M15" s="64">
        <v>0.05</v>
      </c>
      <c r="N15" s="63">
        <v>4.9400000000000004</v>
      </c>
    </row>
    <row r="16" spans="1:15" ht="15" thickBot="1">
      <c r="A16" s="55" t="s">
        <v>214</v>
      </c>
      <c r="B16" s="56" t="s">
        <v>171</v>
      </c>
      <c r="C16" s="57"/>
      <c r="D16" s="57">
        <v>0.27750370615627401</v>
      </c>
      <c r="E16" s="57">
        <v>0.38282618014702008</v>
      </c>
      <c r="F16" s="58"/>
      <c r="G16" s="58"/>
      <c r="I16" s="62">
        <v>14</v>
      </c>
      <c r="J16" s="63">
        <v>0</v>
      </c>
      <c r="K16" s="63">
        <v>300</v>
      </c>
      <c r="L16" s="64">
        <v>0.13</v>
      </c>
      <c r="M16" s="64">
        <v>0.26</v>
      </c>
      <c r="N16" s="63">
        <v>5.17</v>
      </c>
    </row>
    <row r="17" spans="1:18" ht="15" thickBot="1">
      <c r="A17" s="55" t="s">
        <v>215</v>
      </c>
      <c r="B17" s="56" t="s">
        <v>215</v>
      </c>
      <c r="C17" s="57"/>
      <c r="D17" s="57"/>
      <c r="E17" s="57"/>
      <c r="F17" s="58">
        <v>0.88289481430323513</v>
      </c>
      <c r="G17" s="58">
        <v>4.138569442046415</v>
      </c>
      <c r="I17" s="62">
        <v>15</v>
      </c>
      <c r="J17" s="63">
        <v>0</v>
      </c>
      <c r="K17" s="63">
        <v>300</v>
      </c>
      <c r="L17" s="64">
        <v>0.24</v>
      </c>
      <c r="M17" s="64">
        <v>0.05</v>
      </c>
      <c r="N17" s="63">
        <v>6.12</v>
      </c>
      <c r="O17" s="69"/>
    </row>
    <row r="18" spans="1:18" ht="15" thickBot="1">
      <c r="A18" s="65" t="s">
        <v>27</v>
      </c>
      <c r="B18" s="65"/>
      <c r="C18" s="65"/>
      <c r="I18" s="62">
        <v>16</v>
      </c>
      <c r="J18" s="63">
        <v>0</v>
      </c>
      <c r="K18" s="63">
        <v>300</v>
      </c>
      <c r="L18" s="64">
        <v>0.24</v>
      </c>
      <c r="M18" s="64">
        <v>0.26</v>
      </c>
      <c r="N18" s="63">
        <v>6.4</v>
      </c>
    </row>
    <row r="19" spans="1:18" ht="15" thickBot="1">
      <c r="A19" s="54"/>
      <c r="B19" s="186" t="s">
        <v>422</v>
      </c>
      <c r="C19" s="42"/>
      <c r="I19" s="62">
        <v>17</v>
      </c>
      <c r="J19" s="63">
        <v>0</v>
      </c>
      <c r="K19" s="63">
        <v>300</v>
      </c>
      <c r="L19" s="64">
        <v>0.49</v>
      </c>
      <c r="M19" s="64">
        <v>0.05</v>
      </c>
      <c r="N19" s="63">
        <v>9.66</v>
      </c>
      <c r="O19" s="69"/>
    </row>
    <row r="20" spans="1:18" ht="15" thickBot="1">
      <c r="A20" s="232" t="s">
        <v>216</v>
      </c>
      <c r="B20" s="232"/>
      <c r="C20" s="232"/>
      <c r="D20" s="53"/>
      <c r="I20" s="62">
        <v>18</v>
      </c>
      <c r="J20" s="63">
        <v>0</v>
      </c>
      <c r="K20" s="63">
        <v>300</v>
      </c>
      <c r="L20" s="64">
        <v>0.49</v>
      </c>
      <c r="M20" s="64">
        <v>0.26</v>
      </c>
      <c r="N20" s="63">
        <v>10.11</v>
      </c>
    </row>
    <row r="21" spans="1:18" ht="15" thickBot="1">
      <c r="A21" s="66"/>
      <c r="B21" s="67" t="s">
        <v>185</v>
      </c>
      <c r="C21" s="67" t="s">
        <v>27</v>
      </c>
      <c r="D21" s="53"/>
      <c r="I21" s="62">
        <v>19</v>
      </c>
      <c r="J21" s="63">
        <v>0</v>
      </c>
      <c r="K21" s="63">
        <v>500</v>
      </c>
      <c r="L21" s="64">
        <v>0.13</v>
      </c>
      <c r="M21" s="64">
        <v>0.05</v>
      </c>
      <c r="N21" s="63">
        <v>5.96</v>
      </c>
    </row>
    <row r="22" spans="1:18" ht="15" thickBot="1">
      <c r="A22" s="66" t="s">
        <v>183</v>
      </c>
      <c r="B22" s="68">
        <v>5.79</v>
      </c>
      <c r="C22" s="68" t="s">
        <v>27</v>
      </c>
      <c r="D22" s="53"/>
      <c r="I22" s="62">
        <v>20</v>
      </c>
      <c r="J22" s="63">
        <v>0</v>
      </c>
      <c r="K22" s="63">
        <v>500</v>
      </c>
      <c r="L22" s="64">
        <v>0.13</v>
      </c>
      <c r="M22" s="64">
        <v>0.26</v>
      </c>
      <c r="N22" s="63">
        <v>6.22</v>
      </c>
    </row>
    <row r="23" spans="1:18" ht="15" thickBot="1">
      <c r="A23" s="66"/>
      <c r="B23" s="68"/>
      <c r="C23" s="68"/>
      <c r="F23" t="s">
        <v>27</v>
      </c>
      <c r="I23" s="62">
        <v>21</v>
      </c>
      <c r="J23" s="63">
        <v>0</v>
      </c>
      <c r="K23" s="63">
        <v>500</v>
      </c>
      <c r="L23" s="64">
        <v>0.24</v>
      </c>
      <c r="M23" s="64">
        <v>0.05</v>
      </c>
      <c r="N23" s="63">
        <v>7.39</v>
      </c>
      <c r="O23" s="69"/>
    </row>
    <row r="24" spans="1:18" ht="15" thickBot="1">
      <c r="A24" s="66" t="s">
        <v>184</v>
      </c>
      <c r="B24" s="67" t="s">
        <v>421</v>
      </c>
      <c r="C24" s="67" t="s">
        <v>27</v>
      </c>
      <c r="I24" s="62">
        <v>22</v>
      </c>
      <c r="J24" s="63">
        <v>0</v>
      </c>
      <c r="K24" s="63">
        <v>500</v>
      </c>
      <c r="L24" s="64">
        <v>0.24</v>
      </c>
      <c r="M24" s="64">
        <v>0.26</v>
      </c>
      <c r="N24" s="63">
        <v>7.72</v>
      </c>
    </row>
    <row r="25" spans="1:18" ht="15" thickBot="1">
      <c r="A25" s="16" t="s">
        <v>412</v>
      </c>
      <c r="B25" s="16">
        <v>3.5</v>
      </c>
      <c r="C25" s="16" t="s">
        <v>27</v>
      </c>
      <c r="I25" s="62">
        <v>23</v>
      </c>
      <c r="J25" s="63">
        <v>0</v>
      </c>
      <c r="K25" s="63">
        <v>500</v>
      </c>
      <c r="L25" s="64">
        <v>0.49</v>
      </c>
      <c r="M25" s="64">
        <v>0.05</v>
      </c>
      <c r="N25" s="63">
        <v>11.69</v>
      </c>
    </row>
    <row r="26" spans="1:18" ht="15" thickBot="1">
      <c r="A26" s="21" t="s">
        <v>411</v>
      </c>
      <c r="B26" s="16">
        <v>9.17</v>
      </c>
      <c r="C26" s="16" t="s">
        <v>27</v>
      </c>
      <c r="I26" s="62">
        <v>24</v>
      </c>
      <c r="J26" s="63">
        <v>0</v>
      </c>
      <c r="K26" s="63">
        <v>500</v>
      </c>
      <c r="L26" s="64">
        <v>0.49</v>
      </c>
      <c r="M26" s="64">
        <v>0.26</v>
      </c>
      <c r="N26" s="63">
        <v>12.22</v>
      </c>
    </row>
    <row r="28" spans="1:18">
      <c r="B28" s="186" t="s">
        <v>423</v>
      </c>
      <c r="E28" s="189" t="s">
        <v>445</v>
      </c>
      <c r="F28" s="53"/>
      <c r="G28" s="53"/>
      <c r="H28" s="53"/>
      <c r="I28" s="53"/>
      <c r="J28" s="187" t="s">
        <v>444</v>
      </c>
      <c r="K28" s="187"/>
      <c r="L28" s="187"/>
      <c r="M28" s="187"/>
    </row>
    <row r="29" spans="1:18">
      <c r="A29" s="232" t="s">
        <v>216</v>
      </c>
      <c r="B29" s="232"/>
      <c r="C29" s="232"/>
      <c r="E29" s="53"/>
      <c r="F29" s="53"/>
      <c r="G29" s="53"/>
      <c r="H29" s="53"/>
      <c r="I29" s="53"/>
      <c r="J29" s="53" t="s">
        <v>426</v>
      </c>
      <c r="K29" s="53" t="s">
        <v>437</v>
      </c>
      <c r="L29" s="30" t="s">
        <v>427</v>
      </c>
      <c r="O29" s="54" t="s">
        <v>447</v>
      </c>
      <c r="P29" s="53"/>
      <c r="Q29" s="53"/>
      <c r="R29" s="53"/>
    </row>
    <row r="30" spans="1:18">
      <c r="A30" s="66"/>
      <c r="B30" s="67" t="s">
        <v>185</v>
      </c>
      <c r="C30" s="67" t="s">
        <v>27</v>
      </c>
      <c r="E30" s="196" t="s">
        <v>428</v>
      </c>
      <c r="F30" s="196"/>
      <c r="G30" s="196"/>
      <c r="H30" s="53"/>
      <c r="I30" s="53" t="s">
        <v>429</v>
      </c>
      <c r="J30" s="190">
        <f>AVERAGE(N5,N7,N11,N13,N17,N19,N23,N25)</f>
        <v>5.68</v>
      </c>
      <c r="K30" s="53">
        <v>1.5</v>
      </c>
      <c r="L30" s="16">
        <f>J30-K30</f>
        <v>4.18</v>
      </c>
      <c r="O30" s="53" t="s">
        <v>446</v>
      </c>
      <c r="P30" s="53"/>
      <c r="Q30" s="53"/>
      <c r="R30" s="53"/>
    </row>
    <row r="31" spans="1:18">
      <c r="A31" s="66" t="s">
        <v>183</v>
      </c>
      <c r="B31" s="68">
        <v>4.1900000000000004</v>
      </c>
      <c r="C31" s="68" t="s">
        <v>27</v>
      </c>
      <c r="E31" s="196" t="s">
        <v>441</v>
      </c>
      <c r="F31" s="196"/>
      <c r="G31" s="196"/>
      <c r="H31" s="53"/>
      <c r="I31" s="53" t="s">
        <v>412</v>
      </c>
      <c r="J31" s="191">
        <f>AVERAGE(N3,N15)</f>
        <v>3.24</v>
      </c>
      <c r="K31" s="53">
        <v>0.5</v>
      </c>
      <c r="L31" s="192">
        <f>J31-K31</f>
        <v>2.74</v>
      </c>
    </row>
    <row r="32" spans="1:18">
      <c r="A32" s="66"/>
      <c r="B32" s="68"/>
      <c r="C32" s="68"/>
      <c r="E32" s="196" t="s">
        <v>431</v>
      </c>
      <c r="F32" s="196"/>
      <c r="G32" s="196"/>
      <c r="H32" s="53"/>
      <c r="I32" s="53" t="s">
        <v>411</v>
      </c>
      <c r="J32" s="194">
        <f>AVERAGE(N17,N19,N23,N25)</f>
        <v>8.7149999999999999</v>
      </c>
      <c r="K32" s="195">
        <v>2</v>
      </c>
      <c r="L32" s="192">
        <f>J32-K32</f>
        <v>6.7149999999999999</v>
      </c>
      <c r="O32" s="53" t="s">
        <v>183</v>
      </c>
      <c r="P32" s="53" t="s">
        <v>451</v>
      </c>
      <c r="Q32" s="53"/>
      <c r="R32" s="53"/>
    </row>
    <row r="33" spans="1:20">
      <c r="A33" s="66" t="s">
        <v>184</v>
      </c>
      <c r="B33" s="67" t="s">
        <v>442</v>
      </c>
      <c r="C33" s="67" t="s">
        <v>27</v>
      </c>
      <c r="E33" s="196"/>
      <c r="F33" s="196"/>
      <c r="G33" s="196"/>
      <c r="H33" s="53"/>
      <c r="I33" s="53"/>
      <c r="J33" s="53"/>
      <c r="K33" s="53"/>
      <c r="L33" s="53"/>
      <c r="O33" s="53"/>
      <c r="P33" s="53" t="s">
        <v>430</v>
      </c>
      <c r="R33" s="193">
        <f xml:space="preserve"> 12.45*0.45</f>
        <v>5.6025</v>
      </c>
    </row>
    <row r="34" spans="1:20">
      <c r="A34" s="16" t="s">
        <v>412</v>
      </c>
      <c r="B34" s="16">
        <v>2.74</v>
      </c>
      <c r="C34" s="16" t="s">
        <v>27</v>
      </c>
      <c r="E34" s="196" t="s">
        <v>443</v>
      </c>
      <c r="F34" s="196"/>
      <c r="G34" s="196"/>
      <c r="H34" s="53"/>
      <c r="I34" s="53" t="s">
        <v>433</v>
      </c>
      <c r="J34" s="69">
        <v>3.51</v>
      </c>
      <c r="K34" s="53">
        <v>0.75</v>
      </c>
      <c r="L34" s="69">
        <f>J34-K34</f>
        <v>2.76</v>
      </c>
      <c r="O34" s="53" t="s">
        <v>412</v>
      </c>
      <c r="P34" s="53" t="s">
        <v>450</v>
      </c>
      <c r="Q34" s="53"/>
      <c r="R34" s="53"/>
    </row>
    <row r="35" spans="1:20">
      <c r="A35" s="21" t="s">
        <v>411</v>
      </c>
      <c r="B35" s="16">
        <v>6.73</v>
      </c>
      <c r="C35" s="16" t="s">
        <v>27</v>
      </c>
      <c r="E35" s="53"/>
      <c r="F35" s="53"/>
      <c r="G35" s="53"/>
      <c r="H35" s="53"/>
      <c r="I35" s="53"/>
      <c r="J35" s="53"/>
      <c r="K35" s="53"/>
      <c r="L35" s="53"/>
      <c r="M35" s="53"/>
      <c r="O35" s="53"/>
      <c r="P35" s="53" t="s">
        <v>432</v>
      </c>
      <c r="R35" s="191">
        <f>12.45*0.29</f>
        <v>3.6104999999999996</v>
      </c>
    </row>
    <row r="36" spans="1:20">
      <c r="E36" s="53" t="s">
        <v>467</v>
      </c>
      <c r="F36" s="53"/>
      <c r="G36" s="53"/>
      <c r="H36" s="53"/>
      <c r="I36" s="53"/>
      <c r="J36" s="53"/>
      <c r="K36" s="53"/>
      <c r="L36" s="53"/>
      <c r="M36" s="53"/>
      <c r="O36" s="53" t="s">
        <v>411</v>
      </c>
      <c r="P36" s="53" t="s">
        <v>434</v>
      </c>
      <c r="Q36" s="53"/>
      <c r="R36" s="53"/>
    </row>
    <row r="37" spans="1:20">
      <c r="E37" s="53"/>
      <c r="F37" s="53"/>
      <c r="G37" s="53"/>
      <c r="H37" s="53"/>
      <c r="I37" s="53"/>
      <c r="J37" s="53"/>
      <c r="K37" s="53"/>
      <c r="L37" s="53"/>
      <c r="M37" s="53"/>
      <c r="O37" s="53"/>
      <c r="P37" s="53" t="s">
        <v>435</v>
      </c>
      <c r="R37" s="194">
        <f>12.45*0.68</f>
        <v>8.4659999999999993</v>
      </c>
    </row>
    <row r="38" spans="1:20"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</row>
    <row r="39" spans="1:20">
      <c r="E39" s="54" t="s">
        <v>436</v>
      </c>
      <c r="F39" s="53"/>
      <c r="G39" s="53"/>
      <c r="H39" s="53"/>
      <c r="I39" s="233" t="s">
        <v>444</v>
      </c>
      <c r="J39" s="233"/>
      <c r="K39" s="233"/>
      <c r="L39" s="198"/>
      <c r="M39" s="198"/>
      <c r="T39" s="53"/>
    </row>
    <row r="40" spans="1:20">
      <c r="E40" s="53"/>
      <c r="F40" s="53"/>
      <c r="G40" s="53"/>
      <c r="H40" s="53"/>
      <c r="I40" s="53"/>
      <c r="J40" s="53" t="s">
        <v>426</v>
      </c>
      <c r="K40" s="53" t="s">
        <v>437</v>
      </c>
      <c r="L40" s="30" t="s">
        <v>427</v>
      </c>
      <c r="T40" s="53"/>
    </row>
    <row r="41" spans="1:20">
      <c r="E41" s="53" t="s">
        <v>438</v>
      </c>
      <c r="F41" s="53"/>
      <c r="G41" s="53"/>
      <c r="H41" s="53"/>
      <c r="I41" s="53" t="s">
        <v>429</v>
      </c>
      <c r="J41" s="190">
        <f>AVERAGE(N8,N14,N20,N26)</f>
        <v>7.2899999999999991</v>
      </c>
      <c r="K41" s="53">
        <v>1.5</v>
      </c>
      <c r="L41" s="16">
        <f>J41-K41</f>
        <v>5.7899999999999991</v>
      </c>
      <c r="T41" s="53"/>
    </row>
    <row r="42" spans="1:20">
      <c r="E42" s="53" t="s">
        <v>439</v>
      </c>
      <c r="F42" s="53"/>
      <c r="G42" s="53"/>
      <c r="H42" s="53"/>
      <c r="I42" s="53" t="s">
        <v>412</v>
      </c>
      <c r="J42" s="191">
        <f>AVERAGE(N5,N17)</f>
        <v>4</v>
      </c>
      <c r="K42" s="53">
        <v>0.5</v>
      </c>
      <c r="L42" s="192">
        <f>J42-K42</f>
        <v>3.5</v>
      </c>
      <c r="T42" s="53"/>
    </row>
    <row r="43" spans="1:20">
      <c r="E43" s="53" t="s">
        <v>440</v>
      </c>
      <c r="F43" s="53"/>
      <c r="G43" s="53"/>
      <c r="H43" s="53"/>
      <c r="I43" s="53" t="s">
        <v>411</v>
      </c>
      <c r="J43" s="194">
        <f>AVERAGE(N20,N26)</f>
        <v>11.164999999999999</v>
      </c>
      <c r="K43" s="195">
        <v>2</v>
      </c>
      <c r="L43" s="192">
        <f>J43-K43</f>
        <v>9.1649999999999991</v>
      </c>
      <c r="T43" s="53"/>
    </row>
    <row r="44" spans="1:20">
      <c r="E44" s="53"/>
      <c r="F44" s="53"/>
      <c r="G44" s="53"/>
      <c r="H44" s="53"/>
      <c r="I44" s="53"/>
      <c r="J44" s="53"/>
      <c r="K44" s="53"/>
      <c r="L44" s="53"/>
      <c r="M44" s="53"/>
      <c r="T44" s="53"/>
    </row>
    <row r="45" spans="1:20">
      <c r="E45" s="53" t="s">
        <v>190</v>
      </c>
      <c r="F45" s="53"/>
      <c r="G45" s="53"/>
      <c r="H45" s="53"/>
      <c r="I45" s="53" t="s">
        <v>27</v>
      </c>
      <c r="J45" s="69" t="s">
        <v>27</v>
      </c>
      <c r="K45" s="53" t="s">
        <v>27</v>
      </c>
      <c r="L45" s="53"/>
      <c r="M45" s="69" t="s">
        <v>27</v>
      </c>
      <c r="T45" s="53"/>
    </row>
    <row r="46" spans="1:20">
      <c r="E46" s="53" t="s">
        <v>467</v>
      </c>
      <c r="F46" s="53"/>
      <c r="G46" s="53"/>
      <c r="H46" s="53"/>
      <c r="I46" s="53"/>
      <c r="J46" s="53"/>
      <c r="K46" s="53"/>
      <c r="L46" s="53"/>
      <c r="M46" s="53"/>
      <c r="T46" s="53"/>
    </row>
  </sheetData>
  <mergeCells count="5">
    <mergeCell ref="A20:C20"/>
    <mergeCell ref="A29:C29"/>
    <mergeCell ref="I39:K39"/>
    <mergeCell ref="A1:N1"/>
    <mergeCell ref="C2:E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"/>
  <sheetViews>
    <sheetView workbookViewId="0">
      <selection activeCell="O87" sqref="O87:P87"/>
    </sheetView>
  </sheetViews>
  <sheetFormatPr defaultRowHeight="14.4"/>
  <cols>
    <col min="1" max="2" width="12.33203125" customWidth="1"/>
    <col min="3" max="3" width="18.33203125" customWidth="1"/>
    <col min="4" max="5" width="13.33203125" customWidth="1"/>
    <col min="6" max="6" width="13.44140625" customWidth="1"/>
    <col min="7" max="7" width="17" customWidth="1"/>
    <col min="8" max="8" width="20" customWidth="1"/>
  </cols>
  <sheetData>
    <row r="1" spans="1:10">
      <c r="A1" t="s">
        <v>166</v>
      </c>
    </row>
    <row r="2" spans="1:10">
      <c r="C2" s="233" t="s">
        <v>187</v>
      </c>
      <c r="D2" s="233"/>
      <c r="E2" s="233"/>
      <c r="F2" s="233"/>
      <c r="H2" s="233" t="s">
        <v>220</v>
      </c>
      <c r="I2" s="233"/>
      <c r="J2" s="233"/>
    </row>
    <row r="3" spans="1:10">
      <c r="A3" s="49" t="s">
        <v>218</v>
      </c>
      <c r="B3" s="49" t="s">
        <v>128</v>
      </c>
      <c r="C3" s="47" t="s">
        <v>189</v>
      </c>
      <c r="D3" s="47" t="s">
        <v>167</v>
      </c>
      <c r="E3" s="47" t="s">
        <v>179</v>
      </c>
      <c r="F3" s="47" t="s">
        <v>178</v>
      </c>
      <c r="G3" s="49" t="s">
        <v>190</v>
      </c>
      <c r="H3" t="s">
        <v>181</v>
      </c>
      <c r="I3" t="s">
        <v>134</v>
      </c>
      <c r="J3" t="s">
        <v>179</v>
      </c>
    </row>
    <row r="4" spans="1:10">
      <c r="A4" t="s">
        <v>169</v>
      </c>
      <c r="B4">
        <v>20.100000000000001</v>
      </c>
      <c r="C4" s="51">
        <v>7.6</v>
      </c>
      <c r="D4" s="51">
        <v>5</v>
      </c>
      <c r="E4" s="51">
        <v>1.5</v>
      </c>
      <c r="F4" s="51">
        <v>7</v>
      </c>
      <c r="H4" s="48" t="s">
        <v>180</v>
      </c>
      <c r="I4" s="50">
        <v>3</v>
      </c>
    </row>
    <row r="5" spans="1:10">
      <c r="A5" t="s">
        <v>168</v>
      </c>
      <c r="B5">
        <v>11.22</v>
      </c>
      <c r="C5" s="51">
        <v>4.16</v>
      </c>
      <c r="D5" s="51">
        <v>2.92</v>
      </c>
      <c r="E5" s="51">
        <v>1.31</v>
      </c>
      <c r="F5" s="51">
        <v>2.83</v>
      </c>
      <c r="G5" t="s">
        <v>27</v>
      </c>
      <c r="H5" s="5"/>
      <c r="I5" s="50">
        <v>5</v>
      </c>
    </row>
    <row r="6" spans="1:10">
      <c r="A6" t="s">
        <v>170</v>
      </c>
      <c r="B6">
        <v>21.2</v>
      </c>
      <c r="C6" s="51"/>
      <c r="D6" s="51"/>
      <c r="E6" s="51"/>
      <c r="F6" s="51"/>
      <c r="G6" t="s">
        <v>191</v>
      </c>
      <c r="H6" s="8"/>
      <c r="I6" s="50">
        <v>4</v>
      </c>
    </row>
    <row r="7" spans="1:10">
      <c r="A7" t="s">
        <v>171</v>
      </c>
      <c r="B7" s="50">
        <v>14</v>
      </c>
      <c r="C7" s="51"/>
      <c r="D7" s="51"/>
      <c r="E7" s="51"/>
      <c r="F7" s="51"/>
      <c r="H7" s="14" t="s">
        <v>182</v>
      </c>
      <c r="I7" s="50">
        <v>3.75</v>
      </c>
    </row>
    <row r="8" spans="1:10">
      <c r="A8" t="s">
        <v>172</v>
      </c>
      <c r="B8">
        <v>11.25</v>
      </c>
      <c r="C8" s="52" t="s">
        <v>188</v>
      </c>
      <c r="D8" s="51">
        <v>2.6</v>
      </c>
      <c r="E8" s="51">
        <v>1</v>
      </c>
      <c r="F8" s="51">
        <v>0</v>
      </c>
      <c r="H8" s="8" t="s">
        <v>186</v>
      </c>
      <c r="I8" s="50">
        <v>2.2999999999999998</v>
      </c>
    </row>
    <row r="9" spans="1:10" s="53" customFormat="1">
      <c r="A9" s="53" t="s">
        <v>129</v>
      </c>
      <c r="B9" s="53">
        <v>12.78</v>
      </c>
      <c r="C9" s="52" t="s">
        <v>219</v>
      </c>
      <c r="D9" s="51">
        <v>2.88</v>
      </c>
      <c r="E9" s="51">
        <v>0.5</v>
      </c>
      <c r="F9" s="51">
        <v>0</v>
      </c>
      <c r="H9" s="8"/>
      <c r="I9" s="50">
        <v>3.63</v>
      </c>
    </row>
    <row r="10" spans="1:10" s="53" customFormat="1">
      <c r="C10" s="52"/>
      <c r="D10" s="51"/>
      <c r="E10" s="51"/>
      <c r="F10" s="51"/>
      <c r="H10" s="8"/>
      <c r="I10" s="46"/>
    </row>
    <row r="11" spans="1:10">
      <c r="A11" t="s">
        <v>217</v>
      </c>
      <c r="C11" s="46"/>
      <c r="D11" s="46"/>
      <c r="E11" s="46"/>
      <c r="F11" s="46"/>
      <c r="H11" s="8"/>
    </row>
    <row r="12" spans="1:10">
      <c r="A12" t="s">
        <v>173</v>
      </c>
      <c r="B12">
        <v>11.1</v>
      </c>
      <c r="C12" s="46"/>
      <c r="D12" s="46"/>
      <c r="E12" s="46"/>
      <c r="F12" s="46"/>
      <c r="H12" s="8"/>
    </row>
    <row r="13" spans="1:10">
      <c r="A13" t="s">
        <v>176</v>
      </c>
      <c r="C13" s="46"/>
      <c r="D13" s="46"/>
      <c r="E13" s="46"/>
      <c r="F13" s="46"/>
      <c r="H13" s="8"/>
    </row>
    <row r="14" spans="1:10">
      <c r="A14" t="s">
        <v>174</v>
      </c>
      <c r="B14">
        <v>6.7</v>
      </c>
      <c r="C14" s="46"/>
      <c r="D14" s="46"/>
      <c r="E14" s="46"/>
      <c r="F14" s="46"/>
      <c r="H14" s="8"/>
    </row>
    <row r="15" spans="1:10">
      <c r="A15" t="s">
        <v>177</v>
      </c>
      <c r="C15" s="46"/>
      <c r="D15" s="46"/>
      <c r="E15" s="46"/>
      <c r="F15" s="46"/>
      <c r="H15" s="8"/>
    </row>
    <row r="16" spans="1:10">
      <c r="A16" t="s">
        <v>175</v>
      </c>
      <c r="C16" s="46"/>
      <c r="D16" s="46"/>
      <c r="E16" s="46"/>
      <c r="F16" s="46"/>
      <c r="H16" s="8"/>
    </row>
  </sheetData>
  <mergeCells count="2">
    <mergeCell ref="C2:F2"/>
    <mergeCell ref="H2:J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J17"/>
  <sheetViews>
    <sheetView tabSelected="1" workbookViewId="0">
      <selection activeCell="B18" sqref="B18"/>
    </sheetView>
  </sheetViews>
  <sheetFormatPr defaultRowHeight="14.4"/>
  <cols>
    <col min="2" max="2" width="22.44140625" bestFit="1" customWidth="1"/>
    <col min="3" max="3" width="14.33203125" bestFit="1" customWidth="1"/>
    <col min="4" max="4" width="14" bestFit="1" customWidth="1"/>
    <col min="5" max="5" width="15" bestFit="1" customWidth="1"/>
    <col min="7" max="7" width="23" customWidth="1"/>
    <col min="8" max="8" width="17.6640625" customWidth="1"/>
  </cols>
  <sheetData>
    <row r="2" spans="2:10">
      <c r="C2" s="233" t="s">
        <v>454</v>
      </c>
      <c r="D2" s="233"/>
      <c r="E2" s="233"/>
      <c r="G2" t="s">
        <v>457</v>
      </c>
    </row>
    <row r="3" spans="2:10">
      <c r="C3" s="236" t="s">
        <v>459</v>
      </c>
      <c r="D3" s="236"/>
      <c r="E3" s="236"/>
    </row>
    <row r="4" spans="2:10">
      <c r="C4" s="236" t="s">
        <v>453</v>
      </c>
      <c r="D4" s="236"/>
      <c r="E4" s="236"/>
      <c r="G4" s="236" t="s">
        <v>453</v>
      </c>
      <c r="H4" s="236"/>
      <c r="I4" s="236"/>
    </row>
    <row r="5" spans="2:10">
      <c r="B5" s="53" t="s">
        <v>419</v>
      </c>
      <c r="C5" s="30" t="s">
        <v>424</v>
      </c>
      <c r="D5" s="30" t="s">
        <v>455</v>
      </c>
      <c r="E5" s="30" t="s">
        <v>456</v>
      </c>
      <c r="G5" s="53" t="s">
        <v>419</v>
      </c>
      <c r="H5" s="188" t="s">
        <v>458</v>
      </c>
    </row>
    <row r="6" spans="2:10">
      <c r="B6" s="182">
        <f>' Cost-Benefit $21.4 M (IRP)'!$B$2</f>
        <v>21400000</v>
      </c>
      <c r="C6" s="183">
        <f>' Cost-Benefit $21.4 M (IRP)'!C33</f>
        <v>52340942.655420698</v>
      </c>
      <c r="D6" s="183">
        <f>' Cost-Benefit $21.4 M (IRP)'!C34</f>
        <v>17342767.894630492</v>
      </c>
      <c r="E6" s="227">
        <f>' Cost-Benefit $21.4 M (IRP)'!C35</f>
        <v>-6369013.2302835807</v>
      </c>
      <c r="G6" s="182">
        <f>' Cost-Benefit $21.4 M (IRP)'!$B$2</f>
        <v>21400000</v>
      </c>
      <c r="H6" s="230">
        <f>' Cost-Benefit $21.4 M (IRP)'!G21/1000000</f>
        <v>5.0140000000000002</v>
      </c>
      <c r="I6" t="s">
        <v>27</v>
      </c>
    </row>
    <row r="7" spans="2:10">
      <c r="B7" s="182">
        <f>'Cost-Benefit $26.7 M (IRP)'!$B$2</f>
        <v>26700000</v>
      </c>
      <c r="C7" s="183">
        <f>'Cost-Benefit $26.7 M (IRP)'!C33</f>
        <v>44297768.950018905</v>
      </c>
      <c r="D7" s="183">
        <f>'Cost-Benefit $26.7 M (IRP)'!C34</f>
        <v>9299594.1892287061</v>
      </c>
      <c r="E7" s="227">
        <f>'Cost-Benefit $26.7 M (IRP)'!C35</f>
        <v>-14412186.935685366</v>
      </c>
      <c r="G7" s="182">
        <f>'Cost-Benefit $26.7 M (IRP)'!$B$2</f>
        <v>26700000</v>
      </c>
      <c r="H7" s="230">
        <f>'Cost-Benefit $26.7 M (IRP)'!G21/1000000</f>
        <v>5.96</v>
      </c>
      <c r="I7" s="53" t="s">
        <v>27</v>
      </c>
    </row>
    <row r="8" spans="2:10">
      <c r="B8" s="182">
        <f>'Cost-Benefit $32.1 M (IRP)'!$B$2</f>
        <v>32100000</v>
      </c>
      <c r="C8" s="183">
        <f>'Cost-Benefit $32.1 M (IRP)'!C34</f>
        <v>3886355.8326061852</v>
      </c>
      <c r="D8" s="227">
        <f>'Cost-Benefit $32.1 M (IRP)'!C35</f>
        <v>-19623070.293314509</v>
      </c>
      <c r="E8" s="227">
        <f>'Cost-Benefit $32.1 M (IRP)'!C36</f>
        <v>-35551054.266201615</v>
      </c>
      <c r="G8" s="182">
        <f>'Cost-Benefit $32.1 M (IRP)'!$B$2</f>
        <v>32100000</v>
      </c>
      <c r="H8" s="230">
        <f>'Cost-Benefit $32.1 M (IRP)'!G22/1000000</f>
        <v>7.7505945013522917</v>
      </c>
      <c r="I8" s="53" t="s">
        <v>27</v>
      </c>
    </row>
    <row r="9" spans="2:10">
      <c r="H9" s="188"/>
    </row>
    <row r="10" spans="2:10" s="53" customFormat="1">
      <c r="H10" s="188"/>
    </row>
    <row r="11" spans="2:10">
      <c r="B11" s="53"/>
      <c r="C11" s="236" t="s">
        <v>452</v>
      </c>
      <c r="D11" s="236"/>
      <c r="E11" s="236"/>
      <c r="G11" s="236" t="s">
        <v>452</v>
      </c>
      <c r="H11" s="236"/>
      <c r="I11" s="236"/>
    </row>
    <row r="12" spans="2:10">
      <c r="B12" s="53" t="s">
        <v>419</v>
      </c>
      <c r="C12" s="30" t="s">
        <v>424</v>
      </c>
      <c r="D12" s="30" t="s">
        <v>455</v>
      </c>
      <c r="E12" s="30" t="s">
        <v>456</v>
      </c>
      <c r="G12" s="53" t="s">
        <v>419</v>
      </c>
      <c r="H12" s="188" t="s">
        <v>458</v>
      </c>
    </row>
    <row r="13" spans="2:10">
      <c r="B13" s="182">
        <f>' Cost-Benefit $21.4 M (IRP)'!$B$2</f>
        <v>21400000</v>
      </c>
      <c r="C13" s="183">
        <f>'Cost-Benefit $21.4 M (2%)'!C33</f>
        <v>24478619.599059056</v>
      </c>
      <c r="D13" s="228">
        <f>'Cost-Benefit $21.4 M (2%)'!C34</f>
        <v>-249691.26527505327</v>
      </c>
      <c r="E13" s="228">
        <f>'Cost-Benefit $21.4 M (2%)'!C35</f>
        <v>-17003487.679276567</v>
      </c>
      <c r="G13" s="182">
        <f>' Cost-Benefit $21.4 M (IRP)'!$B$2</f>
        <v>21400000</v>
      </c>
      <c r="H13" s="199">
        <f>'Cost-Benefit $21.4 M (2%)'!G21/1000000</f>
        <v>6.383</v>
      </c>
    </row>
    <row r="14" spans="2:10">
      <c r="B14" s="182">
        <f>'Cost-Benefit $26.7 M (IRP)'!$B$2</f>
        <v>26700000</v>
      </c>
      <c r="C14" s="183">
        <f>'Cost-Benefit $26.7 M (2%)'!C33</f>
        <v>16435445.893657273</v>
      </c>
      <c r="D14" s="228">
        <f>'Cost-Benefit $26.7 M (2%)'!C34</f>
        <v>-8292864.9706768412</v>
      </c>
      <c r="E14" s="228">
        <f>'Cost-Benefit $26.7 M (2%)'!C35</f>
        <v>-25046661.384678356</v>
      </c>
      <c r="G14" s="182">
        <f>'Cost-Benefit $26.7 M (IRP)'!$B$2</f>
        <v>26700000</v>
      </c>
      <c r="H14" s="188">
        <f>'Cost-Benefit $26.7 M (2%)'!G21/1000000</f>
        <v>7.5880000000000001</v>
      </c>
    </row>
    <row r="15" spans="2:10">
      <c r="B15" s="182">
        <f>'Cost-Benefit $32.1 M (IRP)'!$B$2</f>
        <v>32100000</v>
      </c>
      <c r="C15" s="183">
        <f>'Cost-Benefit $32.1 M (2%)'!C34</f>
        <v>11083092.035696363</v>
      </c>
      <c r="D15" s="227">
        <f>'Cost-Benefit $32.1 M (2%)'!C35</f>
        <v>-15079002.396270661</v>
      </c>
      <c r="E15" s="227">
        <f>'Cost-Benefit $32.1 M (2%)'!C36</f>
        <v>-32804208.38715956</v>
      </c>
      <c r="G15" s="182">
        <f>'Cost-Benefit $32.1 M (IRP)'!$B$2</f>
        <v>32100000</v>
      </c>
      <c r="H15" s="229">
        <f>'Cost-Benefit $32.1 M (2%)'!G22/1000000</f>
        <v>8.1749629227593044</v>
      </c>
    </row>
    <row r="16" spans="2:10">
      <c r="J16" t="s">
        <v>27</v>
      </c>
    </row>
    <row r="17" spans="2:3">
      <c r="B17" s="231" t="s">
        <v>468</v>
      </c>
      <c r="C17" s="53" t="s">
        <v>469</v>
      </c>
    </row>
  </sheetData>
  <mergeCells count="6">
    <mergeCell ref="C3:E3"/>
    <mergeCell ref="C4:E4"/>
    <mergeCell ref="C11:E11"/>
    <mergeCell ref="C2:E2"/>
    <mergeCell ref="G4:I4"/>
    <mergeCell ref="G11:I11"/>
  </mergeCells>
  <pageMargins left="0.7" right="0.7" top="0.75" bottom="0.75" header="0.3" footer="0.3"/>
  <pageSetup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41"/>
  <sheetViews>
    <sheetView workbookViewId="0">
      <pane xSplit="3" ySplit="9" topLeftCell="D22" activePane="bottomRight" state="frozen"/>
      <selection pane="topRight" activeCell="D1" sqref="D1"/>
      <selection pane="bottomLeft" activeCell="A9" sqref="A9"/>
      <selection pane="bottomRight" activeCell="C35" sqref="C35"/>
    </sheetView>
  </sheetViews>
  <sheetFormatPr defaultColWidth="9.109375" defaultRowHeight="13.2"/>
  <cols>
    <col min="1" max="1" width="4.6640625" style="149" bestFit="1" customWidth="1"/>
    <col min="2" max="2" width="30" style="149" bestFit="1" customWidth="1"/>
    <col min="3" max="3" width="18.5546875" style="149" bestFit="1" customWidth="1"/>
    <col min="4" max="16" width="11.6640625" style="149" customWidth="1"/>
    <col min="17" max="17" width="10.33203125" style="149" customWidth="1"/>
    <col min="18" max="18" width="1.88671875" style="149" customWidth="1"/>
    <col min="19" max="19" width="11.6640625" style="149" bestFit="1" customWidth="1"/>
    <col min="20" max="16384" width="9.109375" style="149"/>
  </cols>
  <sheetData>
    <row r="1" spans="1:22" ht="22.8">
      <c r="B1" s="169" t="s">
        <v>418</v>
      </c>
    </row>
    <row r="2" spans="1:22" s="179" customFormat="1" ht="15.6">
      <c r="B2" s="180">
        <v>21400000</v>
      </c>
      <c r="C2" s="179" t="s">
        <v>460</v>
      </c>
    </row>
    <row r="3" spans="1:22" s="179" customFormat="1" ht="15.6">
      <c r="B3" s="180">
        <v>3500000</v>
      </c>
      <c r="C3" s="179" t="s">
        <v>417</v>
      </c>
    </row>
    <row r="4" spans="1:22" s="179" customFormat="1" ht="15.6">
      <c r="B4" s="201" t="s">
        <v>461</v>
      </c>
    </row>
    <row r="6" spans="1:22" s="151" customFormat="1">
      <c r="B6" s="152" t="s">
        <v>400</v>
      </c>
      <c r="C6" s="150">
        <v>1.4999999999999999E-2</v>
      </c>
      <c r="D6" s="153">
        <v>100</v>
      </c>
      <c r="E6" s="153">
        <f t="shared" ref="E6:O6" si="0">D6*1.015</f>
        <v>101.49999999999999</v>
      </c>
      <c r="F6" s="153">
        <f t="shared" si="0"/>
        <v>103.02249999999998</v>
      </c>
      <c r="G6" s="153">
        <f t="shared" si="0"/>
        <v>104.56783749999997</v>
      </c>
      <c r="H6" s="153">
        <f t="shared" si="0"/>
        <v>106.13635506249996</v>
      </c>
      <c r="I6" s="153">
        <f t="shared" si="0"/>
        <v>107.72840038843745</v>
      </c>
      <c r="J6" s="153">
        <f t="shared" si="0"/>
        <v>109.344326394264</v>
      </c>
      <c r="K6" s="153">
        <f t="shared" si="0"/>
        <v>110.98449129017796</v>
      </c>
      <c r="L6" s="153">
        <f t="shared" si="0"/>
        <v>112.64925865953062</v>
      </c>
      <c r="M6" s="153">
        <f t="shared" si="0"/>
        <v>114.33899753942356</v>
      </c>
      <c r="N6" s="153">
        <f t="shared" si="0"/>
        <v>116.0540825025149</v>
      </c>
      <c r="O6" s="153">
        <f t="shared" si="0"/>
        <v>117.79489374005261</v>
      </c>
      <c r="P6" s="153">
        <f t="shared" ref="P6" si="1">O6*1.015</f>
        <v>119.56181714615339</v>
      </c>
      <c r="Q6" s="153"/>
      <c r="R6" s="153"/>
    </row>
    <row r="7" spans="1:22">
      <c r="B7" s="154" t="s">
        <v>410</v>
      </c>
      <c r="D7" s="153">
        <v>107.7822412144054</v>
      </c>
      <c r="E7" s="153">
        <v>109.02905119115655</v>
      </c>
      <c r="F7" s="153">
        <v>110.4386949885975</v>
      </c>
      <c r="G7" s="153">
        <v>117.96905332912098</v>
      </c>
      <c r="H7" s="153">
        <v>134.91549277739091</v>
      </c>
      <c r="I7" s="153">
        <v>145.60841231779619</v>
      </c>
      <c r="J7" s="153">
        <v>148.11197850487449</v>
      </c>
      <c r="K7" s="153">
        <v>155.75187159451571</v>
      </c>
      <c r="L7" s="153">
        <v>170.9720996423201</v>
      </c>
      <c r="M7" s="153">
        <v>182.61569486097858</v>
      </c>
      <c r="N7" s="153">
        <v>200.26342678070068</v>
      </c>
      <c r="O7" s="153">
        <v>213.00454536784778</v>
      </c>
      <c r="P7" s="153">
        <v>218.52895265059038</v>
      </c>
      <c r="Q7" s="153"/>
      <c r="R7" s="153"/>
      <c r="S7" s="151"/>
      <c r="T7" s="151"/>
      <c r="U7" s="151"/>
      <c r="V7" s="151"/>
    </row>
    <row r="8" spans="1:22" s="155" customFormat="1">
      <c r="D8" s="155">
        <v>-2</v>
      </c>
      <c r="E8" s="155">
        <v>-1</v>
      </c>
      <c r="F8" s="155">
        <v>0</v>
      </c>
      <c r="G8" s="155">
        <v>1</v>
      </c>
      <c r="H8" s="155">
        <v>2</v>
      </c>
      <c r="I8" s="155">
        <v>3</v>
      </c>
      <c r="J8" s="155">
        <v>4</v>
      </c>
      <c r="K8" s="155">
        <v>5</v>
      </c>
      <c r="L8" s="155">
        <v>6</v>
      </c>
      <c r="M8" s="155">
        <v>7</v>
      </c>
      <c r="N8" s="155">
        <v>8</v>
      </c>
      <c r="O8" s="155">
        <v>9</v>
      </c>
      <c r="P8" s="155">
        <v>10</v>
      </c>
    </row>
    <row r="9" spans="1:22" s="156" customFormat="1">
      <c r="C9" s="155" t="s">
        <v>416</v>
      </c>
      <c r="D9" s="156">
        <v>2019</v>
      </c>
      <c r="E9" s="156">
        <v>2020</v>
      </c>
      <c r="F9" s="156">
        <v>2021</v>
      </c>
      <c r="G9" s="156">
        <v>2022</v>
      </c>
      <c r="H9" s="156">
        <v>2023</v>
      </c>
      <c r="I9" s="156">
        <v>2024</v>
      </c>
      <c r="J9" s="156">
        <v>2025</v>
      </c>
      <c r="K9" s="156">
        <v>2026</v>
      </c>
      <c r="L9" s="156">
        <v>2027</v>
      </c>
      <c r="M9" s="156">
        <v>2028</v>
      </c>
      <c r="N9" s="156">
        <v>2029</v>
      </c>
      <c r="O9" s="156">
        <v>2030</v>
      </c>
      <c r="P9" s="156">
        <v>2031</v>
      </c>
      <c r="S9" s="155" t="s">
        <v>128</v>
      </c>
    </row>
    <row r="10" spans="1:22" s="156" customFormat="1" ht="15.6">
      <c r="B10" s="170" t="s">
        <v>399</v>
      </c>
      <c r="C10" s="155"/>
      <c r="D10" s="173"/>
      <c r="E10" s="173">
        <v>0.5</v>
      </c>
      <c r="F10" s="173">
        <v>0.5</v>
      </c>
      <c r="S10" s="155"/>
    </row>
    <row r="11" spans="1:22">
      <c r="B11" s="149" t="s">
        <v>401</v>
      </c>
      <c r="C11" s="164">
        <f>NPV('10 Year 18.9 Mill'!DiscRate,E11:P11)+D11</f>
        <v>14523878.883500427</v>
      </c>
      <c r="D11" s="159">
        <v>0</v>
      </c>
      <c r="E11" s="159">
        <f>$B$2*E$10*$A15</f>
        <v>8025000</v>
      </c>
      <c r="F11" s="159">
        <f>$B$2*F$10*$A15</f>
        <v>8025000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/>
      <c r="R11" s="158"/>
      <c r="S11" s="164">
        <f>SUM(D11:Q11)</f>
        <v>16050000</v>
      </c>
    </row>
    <row r="12" spans="1:22">
      <c r="B12" s="149" t="s">
        <v>402</v>
      </c>
      <c r="C12" s="164">
        <f>NPV('10 Year 18.9 Mill'!DiscRate,E12:P12)+D12</f>
        <v>1526121.116499573</v>
      </c>
      <c r="D12" s="158">
        <v>0</v>
      </c>
      <c r="E12" s="158">
        <f>SUM(D11:D12,E11)*'10 Year 18.9 Mill'!DiscRate</f>
        <v>555955.95000000007</v>
      </c>
      <c r="F12" s="158">
        <f>SUM(E11:E12,F11)*'10 Year 18.9 Mill'!DiscRate</f>
        <v>1150427.4163041001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58"/>
      <c r="R12" s="158"/>
      <c r="S12" s="164">
        <f>SUM(D12:Q12)</f>
        <v>1706383.3663041</v>
      </c>
    </row>
    <row r="13" spans="1:22">
      <c r="B13" s="149" t="s">
        <v>407</v>
      </c>
      <c r="C13" s="164">
        <f>NPV('10 Year 18.9 Mill'!DiscRate,E13:P13)+D13</f>
        <v>16050000</v>
      </c>
      <c r="D13" s="158">
        <f t="shared" ref="D13:O13" si="2">SUM(D11:D12)</f>
        <v>0</v>
      </c>
      <c r="E13" s="158">
        <f t="shared" si="2"/>
        <v>8580955.9499999993</v>
      </c>
      <c r="F13" s="158">
        <f t="shared" si="2"/>
        <v>9175427.4163041003</v>
      </c>
      <c r="G13" s="158">
        <f t="shared" si="2"/>
        <v>0</v>
      </c>
      <c r="H13" s="158">
        <f t="shared" si="2"/>
        <v>0</v>
      </c>
      <c r="I13" s="158">
        <f t="shared" si="2"/>
        <v>0</v>
      </c>
      <c r="J13" s="158">
        <f t="shared" si="2"/>
        <v>0</v>
      </c>
      <c r="K13" s="158">
        <f t="shared" si="2"/>
        <v>0</v>
      </c>
      <c r="L13" s="158">
        <f t="shared" si="2"/>
        <v>0</v>
      </c>
      <c r="M13" s="158">
        <f t="shared" si="2"/>
        <v>0</v>
      </c>
      <c r="N13" s="158">
        <f t="shared" si="2"/>
        <v>0</v>
      </c>
      <c r="O13" s="158">
        <f t="shared" si="2"/>
        <v>0</v>
      </c>
      <c r="P13" s="158">
        <f t="shared" ref="P13" si="3">SUM(P11:P12)</f>
        <v>0</v>
      </c>
      <c r="Q13" s="158"/>
      <c r="R13" s="158"/>
      <c r="S13" s="164">
        <f>SUM(D13:Q13)</f>
        <v>17756383.3663041</v>
      </c>
    </row>
    <row r="14" spans="1:22">
      <c r="C14" s="164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S14" s="164"/>
    </row>
    <row r="15" spans="1:22">
      <c r="A15" s="174">
        <v>0.75</v>
      </c>
      <c r="B15" s="149" t="s">
        <v>405</v>
      </c>
      <c r="C15" s="164">
        <f>NPV('10 Year 18.9 Mill'!DiscRate,E15:P15)+D15</f>
        <v>13822354.735245133</v>
      </c>
      <c r="D15" s="158">
        <v>0</v>
      </c>
      <c r="E15" s="158">
        <v>0</v>
      </c>
      <c r="F15" s="158">
        <v>0</v>
      </c>
      <c r="G15" s="158">
        <f>'10 Year 18.9 Mill'!$T$28</f>
        <v>3545159.5285716867</v>
      </c>
      <c r="H15" s="158">
        <f>'10 Year 18.9 Mill'!$T$29</f>
        <v>3116109.5047428361</v>
      </c>
      <c r="I15" s="158">
        <f>'10 Year 18.9 Mill'!$T$30</f>
        <v>2722978.1253446839</v>
      </c>
      <c r="J15" s="158">
        <f>'10 Year 18.9 Mill'!$T$31</f>
        <v>2384483.2157217856</v>
      </c>
      <c r="K15" s="158">
        <f>'10 Year 18.9 Mill'!$T$32</f>
        <v>2089626.1809473769</v>
      </c>
      <c r="L15" s="158">
        <f>'10 Year 18.9 Mill'!$T$33</f>
        <v>1827333.8759001552</v>
      </c>
      <c r="M15" s="158">
        <f>'10 Year 18.9 Mill'!$T$34</f>
        <v>1590257.5679530301</v>
      </c>
      <c r="N15" s="158">
        <f>'10 Year 18.9 Mill'!$T$35</f>
        <v>1381006.4599501553</v>
      </c>
      <c r="O15" s="158">
        <f>'10 Year 18.9 Mill'!$T$36</f>
        <v>1201123.982788966</v>
      </c>
      <c r="P15" s="158">
        <f>'10 Year 18.9 Mill'!$T$37</f>
        <v>1042927.5406760195</v>
      </c>
      <c r="Q15" s="158"/>
      <c r="R15" s="158"/>
      <c r="S15" s="164">
        <f>SUM(D15:Q15)</f>
        <v>20901005.982596695</v>
      </c>
    </row>
    <row r="16" spans="1:22">
      <c r="A16" s="174">
        <v>0.25</v>
      </c>
      <c r="B16" s="149" t="s">
        <v>404</v>
      </c>
      <c r="C16" s="164">
        <f>NPV('10 Year 18.9 Mill'!DiscRate,E16:P16)+D16</f>
        <v>4841292.9611668093</v>
      </c>
      <c r="D16" s="158">
        <v>0</v>
      </c>
      <c r="E16" s="158">
        <f>$B$2*$A16*E$10</f>
        <v>2675000</v>
      </c>
      <c r="F16" s="158">
        <f>$B$2*$A16*F$10</f>
        <v>2675000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/>
      <c r="Q16" s="158"/>
      <c r="R16" s="158"/>
      <c r="S16" s="164">
        <f>SUM(D16:Q16)</f>
        <v>5350000</v>
      </c>
    </row>
    <row r="17" spans="2:19">
      <c r="B17" s="160" t="s">
        <v>406</v>
      </c>
      <c r="C17" s="165">
        <f>NPV('10 Year 18.9 Mill'!DiscRate,E17:P17)+D17</f>
        <v>23946079.043565638</v>
      </c>
      <c r="D17" s="161">
        <v>0</v>
      </c>
      <c r="E17" s="161">
        <v>0</v>
      </c>
      <c r="F17" s="161">
        <v>0</v>
      </c>
      <c r="G17" s="161">
        <f>$B$3*G$6/100</f>
        <v>3659874.3124999986</v>
      </c>
      <c r="H17" s="161">
        <f t="shared" ref="H17:P17" si="4">$B$3*H$6/100</f>
        <v>3714772.4271874987</v>
      </c>
      <c r="I17" s="161">
        <f t="shared" si="4"/>
        <v>3770494.0135953105</v>
      </c>
      <c r="J17" s="161">
        <f t="shared" si="4"/>
        <v>3827051.42379924</v>
      </c>
      <c r="K17" s="161">
        <f t="shared" si="4"/>
        <v>3884457.1951562287</v>
      </c>
      <c r="L17" s="161">
        <f t="shared" si="4"/>
        <v>3942724.0530835716</v>
      </c>
      <c r="M17" s="161">
        <f t="shared" si="4"/>
        <v>4001864.9138798243</v>
      </c>
      <c r="N17" s="161">
        <f t="shared" si="4"/>
        <v>4061892.8875880218</v>
      </c>
      <c r="O17" s="161">
        <f t="shared" si="4"/>
        <v>4122821.2809018414</v>
      </c>
      <c r="P17" s="161">
        <f t="shared" si="4"/>
        <v>4184663.6001153681</v>
      </c>
      <c r="Q17" s="161"/>
      <c r="R17" s="161"/>
      <c r="S17" s="165">
        <f>SUM(D17:Q17)</f>
        <v>39170616.107806899</v>
      </c>
    </row>
    <row r="18" spans="2:19">
      <c r="B18" s="156" t="s">
        <v>408</v>
      </c>
      <c r="C18" s="166">
        <f>NPV('10 Year 18.9 Mill'!DiscRate,E18:P18)+D18</f>
        <v>42609726.739977576</v>
      </c>
      <c r="D18" s="162">
        <f t="shared" ref="D18:P18" si="5">SUM(D15:D17)</f>
        <v>0</v>
      </c>
      <c r="E18" s="162">
        <f t="shared" si="5"/>
        <v>2675000</v>
      </c>
      <c r="F18" s="162">
        <f t="shared" si="5"/>
        <v>2675000</v>
      </c>
      <c r="G18" s="162">
        <f t="shared" si="5"/>
        <v>7205033.8410716858</v>
      </c>
      <c r="H18" s="162">
        <f t="shared" si="5"/>
        <v>6830881.9319303352</v>
      </c>
      <c r="I18" s="162">
        <f t="shared" si="5"/>
        <v>6493472.1389399944</v>
      </c>
      <c r="J18" s="162">
        <f t="shared" si="5"/>
        <v>6211534.6395210251</v>
      </c>
      <c r="K18" s="162">
        <f t="shared" si="5"/>
        <v>5974083.3761036061</v>
      </c>
      <c r="L18" s="162">
        <f t="shared" si="5"/>
        <v>5770057.9289837265</v>
      </c>
      <c r="M18" s="162">
        <f t="shared" si="5"/>
        <v>5592122.4818328544</v>
      </c>
      <c r="N18" s="162">
        <f t="shared" si="5"/>
        <v>5442899.3475381769</v>
      </c>
      <c r="O18" s="162">
        <f t="shared" si="5"/>
        <v>5323945.2636908069</v>
      </c>
      <c r="P18" s="162">
        <f t="shared" si="5"/>
        <v>5227591.1407913873</v>
      </c>
      <c r="Q18" s="162"/>
      <c r="R18" s="162"/>
      <c r="S18" s="166">
        <f>SUM(D18:Q18)</f>
        <v>65421622.090403594</v>
      </c>
    </row>
    <row r="19" spans="2:19">
      <c r="C19" s="164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S19" s="164"/>
    </row>
    <row r="20" spans="2:19" ht="15.6">
      <c r="B20" s="170" t="s">
        <v>409</v>
      </c>
      <c r="C20" s="164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S20" s="164"/>
    </row>
    <row r="21" spans="2:19">
      <c r="B21" s="163" t="s">
        <v>415</v>
      </c>
      <c r="C21" s="164">
        <f>NPV('10 Year 18.9 Mill'!DiscRate,E21:P21)+D21</f>
        <v>42615655.668592572</v>
      </c>
      <c r="D21" s="158">
        <v>0</v>
      </c>
      <c r="E21" s="158">
        <v>0</v>
      </c>
      <c r="F21" s="158">
        <v>0</v>
      </c>
      <c r="G21" s="178">
        <v>5014000</v>
      </c>
      <c r="H21" s="177">
        <f>G21*H$7/G$7</f>
        <v>5734268.9603397073</v>
      </c>
      <c r="I21" s="177">
        <f t="shared" ref="I21:P21" si="6">H21*I$7/H$7</f>
        <v>6188746.6141190752</v>
      </c>
      <c r="J21" s="177">
        <f t="shared" si="6"/>
        <v>6295154.8670274829</v>
      </c>
      <c r="K21" s="177">
        <f t="shared" si="6"/>
        <v>6619870.7384398803</v>
      </c>
      <c r="L21" s="177">
        <f t="shared" si="6"/>
        <v>7266771.1015273323</v>
      </c>
      <c r="M21" s="177">
        <f t="shared" si="6"/>
        <v>7761655.0120006744</v>
      </c>
      <c r="N21" s="177">
        <f t="shared" si="6"/>
        <v>8511730.776350677</v>
      </c>
      <c r="O21" s="177">
        <f t="shared" si="6"/>
        <v>9053262.3627551738</v>
      </c>
      <c r="P21" s="177">
        <f t="shared" si="6"/>
        <v>9288064.4344340339</v>
      </c>
      <c r="Q21" s="158"/>
      <c r="R21" s="158"/>
      <c r="S21" s="164">
        <f>SUM(D21:Q21)</f>
        <v>71733524.866994023</v>
      </c>
    </row>
    <row r="22" spans="2:19">
      <c r="B22" s="171"/>
      <c r="C22" s="164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64"/>
    </row>
    <row r="23" spans="2:19">
      <c r="B23" s="172" t="s">
        <v>413</v>
      </c>
      <c r="C23" s="164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64"/>
    </row>
    <row r="24" spans="2:19">
      <c r="B24" s="163" t="s">
        <v>411</v>
      </c>
      <c r="C24" s="164">
        <f>NPV('10 Year 18.9 Mill'!DiscRate,E24:P24)+D24</f>
        <v>94950669.395398274</v>
      </c>
      <c r="D24" s="158">
        <v>0</v>
      </c>
      <c r="E24" s="158">
        <v>0</v>
      </c>
      <c r="F24" s="158">
        <v>0</v>
      </c>
      <c r="G24" s="177">
        <f>Benefits!$B$26*1000000*G$7/100*(1+'10 Year 18.9 Mill'!$T$8)</f>
        <v>11171543.623565469</v>
      </c>
      <c r="H24" s="177">
        <f>Benefits!$B$26*1000000*H$7/100*(1+'10 Year 18.9 Mill'!$T$8)</f>
        <v>12776353.378478749</v>
      </c>
      <c r="I24" s="177">
        <f>Benefits!$B$26*1000000*I$7/100*(1+'10 Year 18.9 Mill'!$T$8)</f>
        <v>13788961.462868838</v>
      </c>
      <c r="J24" s="177">
        <f>Benefits!$B$26*1000000*J$7/100*(1+'10 Year 18.9 Mill'!$T$8)</f>
        <v>14026046.512584364</v>
      </c>
      <c r="K24" s="177">
        <f>Benefits!$B$26*1000000*K$7/100*(1+'10 Year 18.9 Mill'!$T$8)</f>
        <v>14749536.245880669</v>
      </c>
      <c r="L24" s="177">
        <f>Benefits!$B$26*1000000*L$7/100*(1+'10 Year 18.9 Mill'!$T$8)</f>
        <v>16190875.620896986</v>
      </c>
      <c r="M24" s="177">
        <f>Benefits!$B$26*1000000*M$7/100*(1+'10 Year 18.9 Mill'!$T$8)</f>
        <v>17293511.678825505</v>
      </c>
      <c r="N24" s="177">
        <f>Benefits!$B$26*1000000*N$7/100*(1+'10 Year 18.9 Mill'!$T$8)</f>
        <v>18964733.083375819</v>
      </c>
      <c r="O24" s="177">
        <f>Benefits!$B$26*1000000*O$7/100*(1+'10 Year 18.9 Mill'!$T$8)</f>
        <v>20171303.434603669</v>
      </c>
      <c r="P24" s="177">
        <f>Benefits!$B$26*1000000*P$7/100*(1+'10 Year 18.9 Mill'!$T$8)</f>
        <v>20694458.916586902</v>
      </c>
      <c r="Q24" s="158"/>
      <c r="R24" s="158"/>
      <c r="S24" s="164">
        <f>SUM(D24:Q24)</f>
        <v>159827323.95766696</v>
      </c>
    </row>
    <row r="25" spans="2:19">
      <c r="B25" s="163" t="s">
        <v>183</v>
      </c>
      <c r="C25" s="164">
        <f>NPV('10 Year 18.9 Mill'!DiscRate,E25:P25)+D25</f>
        <v>59952494.634608068</v>
      </c>
      <c r="D25" s="158">
        <v>0</v>
      </c>
      <c r="E25" s="158">
        <v>0</v>
      </c>
      <c r="F25" s="158">
        <v>0</v>
      </c>
      <c r="G25" s="177">
        <f>Benefits!$B$22*1000000*G$7/100*(1+'10 Year 18.9 Mill'!$T$8)</f>
        <v>7053788.1767114569</v>
      </c>
      <c r="H25" s="177">
        <f>Benefits!$B$22*1000000*H$7/100*(1+'10 Year 18.9 Mill'!$T$8)</f>
        <v>8067075.9063677154</v>
      </c>
      <c r="I25" s="177">
        <f>Benefits!$B$22*1000000*I$7/100*(1+'10 Year 18.9 Mill'!$T$8)</f>
        <v>8706443.4972748701</v>
      </c>
      <c r="J25" s="177">
        <f>Benefits!$B$22*1000000*J$7/100*(1+'10 Year 18.9 Mill'!$T$8)</f>
        <v>8856140.6006394196</v>
      </c>
      <c r="K25" s="177">
        <f>Benefits!$B$22*1000000*K$7/100*(1+'10 Year 18.9 Mill'!$T$8)</f>
        <v>9312956.9098853953</v>
      </c>
      <c r="L25" s="177">
        <f>Benefits!$B$22*1000000*L$7/100*(1+'10 Year 18.9 Mill'!$T$8)</f>
        <v>10223028.336422415</v>
      </c>
      <c r="M25" s="177">
        <f>Benefits!$B$22*1000000*M$7/100*(1+'10 Year 18.9 Mill'!$T$8)</f>
        <v>10919240.198516866</v>
      </c>
      <c r="N25" s="177">
        <f>Benefits!$B$22*1000000*N$7/100*(1+'10 Year 18.9 Mill'!$T$8)</f>
        <v>11974460.692774916</v>
      </c>
      <c r="O25" s="177">
        <f>Benefits!$B$22*1000000*O$7/100*(1+'10 Year 18.9 Mill'!$T$8)</f>
        <v>12736297.370376799</v>
      </c>
      <c r="P25" s="177">
        <f>Benefits!$B$22*1000000*P$7/100*(1+'10 Year 18.9 Mill'!$T$8)</f>
        <v>13066621.278848218</v>
      </c>
      <c r="Q25" s="158"/>
      <c r="R25" s="158"/>
      <c r="S25" s="164">
        <f>SUM(D25:Q25)</f>
        <v>100916052.96781807</v>
      </c>
    </row>
    <row r="26" spans="2:19">
      <c r="B26" s="163" t="s">
        <v>412</v>
      </c>
      <c r="C26" s="164">
        <f>NPV('10 Year 18.9 Mill'!DiscRate,E26:P26)+D26</f>
        <v>36240713.509693995</v>
      </c>
      <c r="D26" s="158">
        <v>0</v>
      </c>
      <c r="E26" s="158">
        <v>0</v>
      </c>
      <c r="F26" s="158">
        <v>0</v>
      </c>
      <c r="G26" s="177">
        <f>Benefits!$B$25*1000000*G$7/100*(1+'10 Year 18.9 Mill'!$T$8)</f>
        <v>4263947.9479257511</v>
      </c>
      <c r="H26" s="177">
        <f>Benefits!$B$25*1000000*H$7/100*(1+'10 Year 18.9 Mill'!$T$8)</f>
        <v>4876470.7551445607</v>
      </c>
      <c r="I26" s="177">
        <f>Benefits!$B$25*1000000*I$7/100*(1+'10 Year 18.9 Mill'!$T$8)</f>
        <v>5262962.3904079525</v>
      </c>
      <c r="J26" s="177">
        <f>Benefits!$B$25*1000000*J$7/100*(1+'10 Year 18.9 Mill'!$T$8)</f>
        <v>5353452.8673986122</v>
      </c>
      <c r="K26" s="177">
        <f>Benefits!$B$25*1000000*K$7/100*(1+'10 Year 18.9 Mill'!$T$8)</f>
        <v>5629593.9869773546</v>
      </c>
      <c r="L26" s="177">
        <f>Benefits!$B$25*1000000*L$7/100*(1+'10 Year 18.9 Mill'!$T$8)</f>
        <v>6179723.5194263291</v>
      </c>
      <c r="M26" s="177">
        <f>Benefits!$B$25*1000000*M$7/100*(1+'10 Year 18.9 Mill'!$T$8)</f>
        <v>6600576.9766509561</v>
      </c>
      <c r="N26" s="177">
        <f>Benefits!$B$25*1000000*N$7/100*(1+'10 Year 18.9 Mill'!$T$8)</f>
        <v>7238447.7417464955</v>
      </c>
      <c r="O26" s="177">
        <f>Benefits!$B$25*1000000*O$7/100*(1+'10 Year 18.9 Mill'!$T$8)</f>
        <v>7698970.7765662866</v>
      </c>
      <c r="P26" s="177">
        <f>Benefits!$B$25*1000000*P$7/100*(1+'10 Year 18.9 Mill'!$T$8)</f>
        <v>7898648.4414453814</v>
      </c>
      <c r="Q26" s="158"/>
      <c r="R26" s="158"/>
      <c r="S26" s="164">
        <f>SUM(D26:Q26)</f>
        <v>61002795.403689675</v>
      </c>
    </row>
    <row r="27" spans="2:19">
      <c r="B27" s="163"/>
      <c r="C27" s="164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64"/>
    </row>
    <row r="28" spans="2:19" ht="22.8">
      <c r="B28" s="169" t="s">
        <v>414</v>
      </c>
      <c r="C28" s="164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64"/>
    </row>
    <row r="29" spans="2:19">
      <c r="B29" s="168" t="s">
        <v>221</v>
      </c>
      <c r="C29" s="167" t="s">
        <v>403</v>
      </c>
      <c r="D29" s="168">
        <v>2019</v>
      </c>
      <c r="E29" s="168">
        <v>2020</v>
      </c>
      <c r="F29" s="168">
        <v>2021</v>
      </c>
      <c r="G29" s="168">
        <v>2022</v>
      </c>
      <c r="H29" s="168">
        <v>2023</v>
      </c>
      <c r="I29" s="168">
        <v>2024</v>
      </c>
      <c r="J29" s="168">
        <v>2025</v>
      </c>
      <c r="K29" s="168">
        <v>2026</v>
      </c>
      <c r="L29" s="168">
        <v>2027</v>
      </c>
      <c r="M29" s="168">
        <v>2028</v>
      </c>
      <c r="N29" s="168">
        <v>2029</v>
      </c>
      <c r="O29" s="168">
        <v>2030</v>
      </c>
      <c r="P29" s="168">
        <v>2031</v>
      </c>
      <c r="Q29" s="168"/>
      <c r="R29" s="168"/>
      <c r="S29" s="167" t="s">
        <v>128</v>
      </c>
    </row>
    <row r="30" spans="2:19">
      <c r="B30" s="163" t="s">
        <v>415</v>
      </c>
      <c r="C30" s="164">
        <f>NPV('10 Year 18.9 Mill'!DiscRate,E30:P30)+D30</f>
        <v>5928.9286149966547</v>
      </c>
      <c r="D30" s="164">
        <f t="shared" ref="D30:P30" si="7">D21-D$18</f>
        <v>0</v>
      </c>
      <c r="E30" s="164">
        <f t="shared" si="7"/>
        <v>-2675000</v>
      </c>
      <c r="F30" s="164">
        <f t="shared" si="7"/>
        <v>-2675000</v>
      </c>
      <c r="G30" s="164">
        <f t="shared" si="7"/>
        <v>-2191033.8410716858</v>
      </c>
      <c r="H30" s="164">
        <f t="shared" si="7"/>
        <v>-1096612.9715906279</v>
      </c>
      <c r="I30" s="164">
        <f t="shared" si="7"/>
        <v>-304725.52482091915</v>
      </c>
      <c r="J30" s="164">
        <f t="shared" si="7"/>
        <v>83620.227506457828</v>
      </c>
      <c r="K30" s="164">
        <f t="shared" si="7"/>
        <v>645787.36233627424</v>
      </c>
      <c r="L30" s="164">
        <f t="shared" si="7"/>
        <v>1496713.1725436058</v>
      </c>
      <c r="M30" s="164">
        <f t="shared" si="7"/>
        <v>2169532.5301678199</v>
      </c>
      <c r="N30" s="164">
        <f t="shared" si="7"/>
        <v>3068831.4288125001</v>
      </c>
      <c r="O30" s="164">
        <f t="shared" si="7"/>
        <v>3729317.0990643669</v>
      </c>
      <c r="P30" s="164">
        <f t="shared" si="7"/>
        <v>4060473.2936426466</v>
      </c>
      <c r="Q30" s="164"/>
      <c r="R30" s="164"/>
      <c r="S30" s="164">
        <f>SUM(D30:Q30)</f>
        <v>6311902.7765904376</v>
      </c>
    </row>
    <row r="31" spans="2:19"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</row>
    <row r="32" spans="2:19">
      <c r="B32" s="157" t="s">
        <v>413</v>
      </c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</row>
    <row r="33" spans="2:19">
      <c r="B33" s="163" t="s">
        <v>411</v>
      </c>
      <c r="C33" s="164">
        <f>NPV('10 Year 18.9 Mill'!DiscRate,E33:P33)+D33</f>
        <v>52340942.655420698</v>
      </c>
      <c r="D33" s="164">
        <f>D24-D$18</f>
        <v>0</v>
      </c>
      <c r="E33" s="164">
        <f t="shared" ref="E33:P33" si="8">E24-E$18</f>
        <v>-2675000</v>
      </c>
      <c r="F33" s="164">
        <f t="shared" si="8"/>
        <v>-2675000</v>
      </c>
      <c r="G33" s="164">
        <f t="shared" si="8"/>
        <v>3966509.7824937832</v>
      </c>
      <c r="H33" s="164">
        <f t="shared" si="8"/>
        <v>5945471.4465484135</v>
      </c>
      <c r="I33" s="164">
        <f t="shared" si="8"/>
        <v>7295489.3239288433</v>
      </c>
      <c r="J33" s="164">
        <f t="shared" si="8"/>
        <v>7814511.8730633389</v>
      </c>
      <c r="K33" s="164">
        <f t="shared" si="8"/>
        <v>8775452.8697770629</v>
      </c>
      <c r="L33" s="164">
        <f t="shared" si="8"/>
        <v>10420817.691913258</v>
      </c>
      <c r="M33" s="164">
        <f t="shared" si="8"/>
        <v>11701389.196992651</v>
      </c>
      <c r="N33" s="164">
        <f t="shared" si="8"/>
        <v>13521833.735837642</v>
      </c>
      <c r="O33" s="164">
        <f t="shared" si="8"/>
        <v>14847358.170912862</v>
      </c>
      <c r="P33" s="164">
        <f t="shared" si="8"/>
        <v>15466867.775795516</v>
      </c>
      <c r="Q33" s="164"/>
      <c r="R33" s="164"/>
      <c r="S33" s="164">
        <f>SUM(D33:Q33)</f>
        <v>94405701.867263362</v>
      </c>
    </row>
    <row r="34" spans="2:19">
      <c r="B34" s="163" t="s">
        <v>183</v>
      </c>
      <c r="C34" s="164">
        <f>NPV('10 Year 18.9 Mill'!DiscRate,E34:P34)+D34</f>
        <v>17342767.894630492</v>
      </c>
      <c r="D34" s="164">
        <f>D25-D$18</f>
        <v>0</v>
      </c>
      <c r="E34" s="164">
        <f t="shared" ref="E34:P34" si="9">E25-E$18</f>
        <v>-2675000</v>
      </c>
      <c r="F34" s="164">
        <f t="shared" si="9"/>
        <v>-2675000</v>
      </c>
      <c r="G34" s="164">
        <f t="shared" si="9"/>
        <v>-151245.66436022893</v>
      </c>
      <c r="H34" s="164">
        <f t="shared" si="9"/>
        <v>1236193.9744373802</v>
      </c>
      <c r="I34" s="164">
        <f t="shared" si="9"/>
        <v>2212971.3583348757</v>
      </c>
      <c r="J34" s="164">
        <f t="shared" si="9"/>
        <v>2644605.9611183945</v>
      </c>
      <c r="K34" s="164">
        <f t="shared" si="9"/>
        <v>3338873.5337817892</v>
      </c>
      <c r="L34" s="164">
        <f t="shared" si="9"/>
        <v>4452970.4074386889</v>
      </c>
      <c r="M34" s="164">
        <f t="shared" si="9"/>
        <v>5327117.7166840117</v>
      </c>
      <c r="N34" s="164">
        <f t="shared" si="9"/>
        <v>6531561.3452367391</v>
      </c>
      <c r="O34" s="164">
        <f t="shared" si="9"/>
        <v>7412352.1066859923</v>
      </c>
      <c r="P34" s="164">
        <f t="shared" si="9"/>
        <v>7839030.1380568305</v>
      </c>
      <c r="Q34" s="164"/>
      <c r="R34" s="164"/>
      <c r="S34" s="164">
        <f>SUM(D34:Q34)</f>
        <v>35494430.877414472</v>
      </c>
    </row>
    <row r="35" spans="2:19">
      <c r="B35" s="163" t="s">
        <v>412</v>
      </c>
      <c r="C35" s="164">
        <f>NPV('10 Year 18.9 Mill'!DiscRate,E35:P35)+D35</f>
        <v>-6369013.2302835807</v>
      </c>
      <c r="D35" s="164">
        <f>D26-D$18</f>
        <v>0</v>
      </c>
      <c r="E35" s="164">
        <f t="shared" ref="E35:P35" si="10">E26-E$18</f>
        <v>-2675000</v>
      </c>
      <c r="F35" s="164">
        <f t="shared" si="10"/>
        <v>-2675000</v>
      </c>
      <c r="G35" s="164">
        <f t="shared" si="10"/>
        <v>-2941085.8931459347</v>
      </c>
      <c r="H35" s="164">
        <f t="shared" si="10"/>
        <v>-1954411.1767857745</v>
      </c>
      <c r="I35" s="164">
        <f t="shared" si="10"/>
        <v>-1230509.7485320419</v>
      </c>
      <c r="J35" s="164">
        <f t="shared" si="10"/>
        <v>-858081.77212241292</v>
      </c>
      <c r="K35" s="164">
        <f t="shared" si="10"/>
        <v>-344489.38912625145</v>
      </c>
      <c r="L35" s="164">
        <f t="shared" si="10"/>
        <v>409665.59044260252</v>
      </c>
      <c r="M35" s="164">
        <f t="shared" si="10"/>
        <v>1008454.4948181016</v>
      </c>
      <c r="N35" s="164">
        <f t="shared" si="10"/>
        <v>1795548.3942083186</v>
      </c>
      <c r="O35" s="164">
        <f t="shared" si="10"/>
        <v>2375025.5128754796</v>
      </c>
      <c r="P35" s="164">
        <f t="shared" si="10"/>
        <v>2671057.3006539941</v>
      </c>
      <c r="Q35" s="164"/>
      <c r="R35" s="164"/>
      <c r="S35" s="164">
        <f>SUM(D35:Q35)</f>
        <v>-4418826.6867139181</v>
      </c>
    </row>
    <row r="36" spans="2:19">
      <c r="C36" s="164"/>
    </row>
    <row r="37" spans="2:19">
      <c r="E37" s="181"/>
      <c r="F37" s="181"/>
    </row>
    <row r="38" spans="2:19">
      <c r="E38" s="181"/>
      <c r="F38" s="181"/>
    </row>
    <row r="39" spans="2:19">
      <c r="F39" s="200"/>
    </row>
    <row r="41" spans="2:19">
      <c r="F41" s="158"/>
    </row>
  </sheetData>
  <dataConsolidate/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7"/>
  <sheetViews>
    <sheetView workbookViewId="0">
      <pane xSplit="3" ySplit="9" topLeftCell="D10" activePane="bottomRight" state="frozen"/>
      <selection activeCell="B13" sqref="B13"/>
      <selection pane="topRight" activeCell="B13" sqref="B13"/>
      <selection pane="bottomLeft" activeCell="B13" sqref="B13"/>
      <selection pane="bottomRight" activeCell="C15" sqref="C15"/>
    </sheetView>
  </sheetViews>
  <sheetFormatPr defaultColWidth="9.109375" defaultRowHeight="13.2"/>
  <cols>
    <col min="1" max="1" width="4.6640625" style="149" bestFit="1" customWidth="1"/>
    <col min="2" max="2" width="30" style="149" bestFit="1" customWidth="1"/>
    <col min="3" max="3" width="18.5546875" style="149" bestFit="1" customWidth="1"/>
    <col min="4" max="16" width="11.6640625" style="149" customWidth="1"/>
    <col min="17" max="17" width="10.33203125" style="149" customWidth="1"/>
    <col min="18" max="18" width="1.88671875" style="149" customWidth="1"/>
    <col min="19" max="19" width="11.6640625" style="149" bestFit="1" customWidth="1"/>
    <col min="20" max="16384" width="9.109375" style="149"/>
  </cols>
  <sheetData>
    <row r="1" spans="1:22" ht="22.8">
      <c r="B1" s="169" t="s">
        <v>418</v>
      </c>
    </row>
    <row r="2" spans="1:22" s="179" customFormat="1" ht="15.6">
      <c r="B2" s="180">
        <v>21400000</v>
      </c>
      <c r="C2" s="179" t="s">
        <v>460</v>
      </c>
    </row>
    <row r="3" spans="1:22" s="179" customFormat="1" ht="15.6">
      <c r="B3" s="180">
        <v>3500000</v>
      </c>
      <c r="C3" s="179" t="s">
        <v>417</v>
      </c>
    </row>
    <row r="4" spans="1:22" s="179" customFormat="1" ht="15.6">
      <c r="B4" s="201" t="s">
        <v>462</v>
      </c>
    </row>
    <row r="6" spans="1:22" s="151" customFormat="1">
      <c r="B6" s="152" t="s">
        <v>400</v>
      </c>
      <c r="C6" s="150">
        <v>1.4999999999999999E-2</v>
      </c>
      <c r="D6" s="153">
        <v>100</v>
      </c>
      <c r="E6" s="153">
        <f t="shared" ref="E6:P6" si="0">D6*1.015</f>
        <v>101.49999999999999</v>
      </c>
      <c r="F6" s="153">
        <f t="shared" si="0"/>
        <v>103.02249999999998</v>
      </c>
      <c r="G6" s="153">
        <f t="shared" si="0"/>
        <v>104.56783749999997</v>
      </c>
      <c r="H6" s="153">
        <f t="shared" si="0"/>
        <v>106.13635506249996</v>
      </c>
      <c r="I6" s="153">
        <f t="shared" si="0"/>
        <v>107.72840038843745</v>
      </c>
      <c r="J6" s="153">
        <f t="shared" si="0"/>
        <v>109.344326394264</v>
      </c>
      <c r="K6" s="153">
        <f t="shared" si="0"/>
        <v>110.98449129017796</v>
      </c>
      <c r="L6" s="153">
        <f t="shared" si="0"/>
        <v>112.64925865953062</v>
      </c>
      <c r="M6" s="153">
        <f t="shared" si="0"/>
        <v>114.33899753942356</v>
      </c>
      <c r="N6" s="153">
        <f t="shared" si="0"/>
        <v>116.0540825025149</v>
      </c>
      <c r="O6" s="153">
        <f t="shared" si="0"/>
        <v>117.79489374005261</v>
      </c>
      <c r="P6" s="153">
        <f t="shared" si="0"/>
        <v>119.56181714615339</v>
      </c>
      <c r="Q6" s="153"/>
      <c r="R6" s="153"/>
    </row>
    <row r="7" spans="1:22">
      <c r="B7" s="185" t="s">
        <v>420</v>
      </c>
      <c r="D7" s="184">
        <v>100</v>
      </c>
      <c r="E7" s="184">
        <f t="shared" ref="E7:P7" si="1">D7*1.02</f>
        <v>102</v>
      </c>
      <c r="F7" s="184">
        <f t="shared" si="1"/>
        <v>104.04</v>
      </c>
      <c r="G7" s="184">
        <f t="shared" si="1"/>
        <v>106.1208</v>
      </c>
      <c r="H7" s="184">
        <f t="shared" si="1"/>
        <v>108.243216</v>
      </c>
      <c r="I7" s="184">
        <f t="shared" si="1"/>
        <v>110.40808032000001</v>
      </c>
      <c r="J7" s="184">
        <f t="shared" si="1"/>
        <v>112.61624192640001</v>
      </c>
      <c r="K7" s="184">
        <f t="shared" si="1"/>
        <v>114.868566764928</v>
      </c>
      <c r="L7" s="184">
        <f t="shared" si="1"/>
        <v>117.16593810022657</v>
      </c>
      <c r="M7" s="184">
        <f t="shared" si="1"/>
        <v>119.5092568622311</v>
      </c>
      <c r="N7" s="184">
        <f t="shared" si="1"/>
        <v>121.89944199947573</v>
      </c>
      <c r="O7" s="184">
        <f t="shared" si="1"/>
        <v>124.33743083946524</v>
      </c>
      <c r="P7" s="184">
        <f t="shared" si="1"/>
        <v>126.82417945625456</v>
      </c>
      <c r="Q7" s="153"/>
      <c r="R7" s="153"/>
      <c r="S7" s="151"/>
      <c r="T7" s="151"/>
      <c r="U7" s="151"/>
      <c r="V7" s="151"/>
    </row>
    <row r="8" spans="1:22" s="155" customFormat="1">
      <c r="D8" s="155">
        <v>-2</v>
      </c>
      <c r="E8" s="155">
        <v>-1</v>
      </c>
      <c r="F8" s="155">
        <v>0</v>
      </c>
      <c r="G8" s="155">
        <v>1</v>
      </c>
      <c r="H8" s="155">
        <v>2</v>
      </c>
      <c r="I8" s="155">
        <v>3</v>
      </c>
      <c r="J8" s="155">
        <v>4</v>
      </c>
      <c r="K8" s="155">
        <v>5</v>
      </c>
      <c r="L8" s="155">
        <v>6</v>
      </c>
      <c r="M8" s="155">
        <v>7</v>
      </c>
      <c r="N8" s="155">
        <v>8</v>
      </c>
      <c r="O8" s="155">
        <v>9</v>
      </c>
      <c r="P8" s="155">
        <v>10</v>
      </c>
    </row>
    <row r="9" spans="1:22" s="156" customFormat="1">
      <c r="C9" s="155" t="s">
        <v>416</v>
      </c>
      <c r="D9" s="156">
        <v>2019</v>
      </c>
      <c r="E9" s="156">
        <v>2020</v>
      </c>
      <c r="F9" s="156">
        <v>2021</v>
      </c>
      <c r="G9" s="156">
        <v>2022</v>
      </c>
      <c r="H9" s="156">
        <v>2023</v>
      </c>
      <c r="I9" s="156">
        <v>2024</v>
      </c>
      <c r="J9" s="156">
        <v>2025</v>
      </c>
      <c r="K9" s="156">
        <v>2026</v>
      </c>
      <c r="L9" s="156">
        <v>2027</v>
      </c>
      <c r="M9" s="156">
        <v>2028</v>
      </c>
      <c r="N9" s="156">
        <v>2029</v>
      </c>
      <c r="O9" s="156">
        <v>2030</v>
      </c>
      <c r="P9" s="156">
        <v>2031</v>
      </c>
      <c r="S9" s="155" t="s">
        <v>128</v>
      </c>
    </row>
    <row r="10" spans="1:22" s="156" customFormat="1" ht="15.6">
      <c r="B10" s="170" t="s">
        <v>399</v>
      </c>
      <c r="C10" s="155"/>
      <c r="D10" s="173"/>
      <c r="E10" s="173">
        <v>0.5</v>
      </c>
      <c r="F10" s="173">
        <v>0.5</v>
      </c>
      <c r="S10" s="155"/>
    </row>
    <row r="11" spans="1:22">
      <c r="B11" s="149" t="s">
        <v>401</v>
      </c>
      <c r="C11" s="164">
        <f>NPV('10 Year 18.9 Mill'!DiscRate,E11:P11)+D11</f>
        <v>14523878.883500427</v>
      </c>
      <c r="D11" s="159">
        <v>0</v>
      </c>
      <c r="E11" s="159">
        <f>$B$2*E$10*$A15</f>
        <v>8025000</v>
      </c>
      <c r="F11" s="159">
        <f>$B$2*F$10*$A15</f>
        <v>8025000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/>
      <c r="R11" s="158"/>
      <c r="S11" s="164">
        <f>SUM(D11:Q11)</f>
        <v>16050000</v>
      </c>
    </row>
    <row r="12" spans="1:22">
      <c r="B12" s="149" t="s">
        <v>402</v>
      </c>
      <c r="C12" s="164">
        <f>NPV('10 Year 18.9 Mill'!DiscRate,E12:P12)+D12</f>
        <v>1526121.116499573</v>
      </c>
      <c r="D12" s="158">
        <v>0</v>
      </c>
      <c r="E12" s="158">
        <f>SUM(D11:D12,E11)*'10 Year 18.9 Mill'!DiscRate</f>
        <v>555955.95000000007</v>
      </c>
      <c r="F12" s="158">
        <f>SUM(E11:E12,F11)*'10 Year 18.9 Mill'!DiscRate</f>
        <v>1150427.4163041001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58"/>
      <c r="R12" s="158"/>
      <c r="S12" s="164">
        <f>SUM(D12:Q12)</f>
        <v>1706383.3663041</v>
      </c>
    </row>
    <row r="13" spans="1:22">
      <c r="B13" s="149" t="s">
        <v>407</v>
      </c>
      <c r="C13" s="164">
        <f>NPV('10 Year 18.9 Mill'!DiscRate,E13:P13)+D13</f>
        <v>16050000</v>
      </c>
      <c r="D13" s="158">
        <f t="shared" ref="D13:O13" si="2">SUM(D11:D12)</f>
        <v>0</v>
      </c>
      <c r="E13" s="158">
        <f t="shared" si="2"/>
        <v>8580955.9499999993</v>
      </c>
      <c r="F13" s="158">
        <f t="shared" si="2"/>
        <v>9175427.4163041003</v>
      </c>
      <c r="G13" s="158">
        <f t="shared" si="2"/>
        <v>0</v>
      </c>
      <c r="H13" s="158">
        <f t="shared" si="2"/>
        <v>0</v>
      </c>
      <c r="I13" s="158">
        <f t="shared" si="2"/>
        <v>0</v>
      </c>
      <c r="J13" s="158">
        <f t="shared" si="2"/>
        <v>0</v>
      </c>
      <c r="K13" s="158">
        <f t="shared" si="2"/>
        <v>0</v>
      </c>
      <c r="L13" s="158">
        <f t="shared" si="2"/>
        <v>0</v>
      </c>
      <c r="M13" s="158">
        <f t="shared" si="2"/>
        <v>0</v>
      </c>
      <c r="N13" s="158">
        <f t="shared" si="2"/>
        <v>0</v>
      </c>
      <c r="O13" s="158">
        <f t="shared" si="2"/>
        <v>0</v>
      </c>
      <c r="P13" s="158">
        <f t="shared" ref="P13" si="3">SUM(P11:P12)</f>
        <v>0</v>
      </c>
      <c r="Q13" s="158"/>
      <c r="R13" s="158"/>
      <c r="S13" s="164">
        <f>SUM(D13:Q13)</f>
        <v>17756383.3663041</v>
      </c>
    </row>
    <row r="14" spans="1:22">
      <c r="C14" s="164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S14" s="164"/>
    </row>
    <row r="15" spans="1:22">
      <c r="A15" s="174">
        <v>0.75</v>
      </c>
      <c r="B15" s="149" t="s">
        <v>405</v>
      </c>
      <c r="C15" s="164">
        <f>NPV('10 Year 18.9 Mill'!DiscRate,E15:P15)+D15</f>
        <v>13822354.735245133</v>
      </c>
      <c r="D15" s="158">
        <v>0</v>
      </c>
      <c r="E15" s="158">
        <v>0</v>
      </c>
      <c r="F15" s="158">
        <v>0</v>
      </c>
      <c r="G15" s="158">
        <f>'10 Year 18.9 Mill'!$T$28</f>
        <v>3545159.5285716867</v>
      </c>
      <c r="H15" s="158">
        <f>'10 Year 18.9 Mill'!$T$29</f>
        <v>3116109.5047428361</v>
      </c>
      <c r="I15" s="158">
        <f>'10 Year 18.9 Mill'!$T$30</f>
        <v>2722978.1253446839</v>
      </c>
      <c r="J15" s="158">
        <f>'10 Year 18.9 Mill'!$T$31</f>
        <v>2384483.2157217856</v>
      </c>
      <c r="K15" s="158">
        <f>'10 Year 18.9 Mill'!$T$32</f>
        <v>2089626.1809473769</v>
      </c>
      <c r="L15" s="158">
        <f>'10 Year 18.9 Mill'!$T$33</f>
        <v>1827333.8759001552</v>
      </c>
      <c r="M15" s="158">
        <f>'10 Year 18.9 Mill'!$T$34</f>
        <v>1590257.5679530301</v>
      </c>
      <c r="N15" s="158">
        <f>'10 Year 18.9 Mill'!$T$35</f>
        <v>1381006.4599501553</v>
      </c>
      <c r="O15" s="158">
        <f>'10 Year 18.9 Mill'!$T$36</f>
        <v>1201123.982788966</v>
      </c>
      <c r="P15" s="158">
        <f>'10 Year 18.9 Mill'!$T$37</f>
        <v>1042927.5406760195</v>
      </c>
      <c r="Q15" s="158"/>
      <c r="R15" s="158"/>
      <c r="S15" s="164">
        <f>SUM(D15:Q15)</f>
        <v>20901005.982596695</v>
      </c>
    </row>
    <row r="16" spans="1:22">
      <c r="A16" s="174">
        <v>0.25</v>
      </c>
      <c r="B16" s="149" t="s">
        <v>404</v>
      </c>
      <c r="C16" s="164">
        <f>NPV('10 Year 18.9 Mill'!DiscRate,E16:P16)+D16</f>
        <v>4841292.9611668093</v>
      </c>
      <c r="D16" s="158">
        <v>0</v>
      </c>
      <c r="E16" s="158">
        <f>$B$2*$A16*E$10</f>
        <v>2675000</v>
      </c>
      <c r="F16" s="158">
        <f>$B$2*$A16*F$10</f>
        <v>2675000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/>
      <c r="Q16" s="158"/>
      <c r="R16" s="158"/>
      <c r="S16" s="164">
        <f>SUM(D16:Q16)</f>
        <v>5350000</v>
      </c>
    </row>
    <row r="17" spans="2:19">
      <c r="B17" s="160" t="s">
        <v>406</v>
      </c>
      <c r="C17" s="165">
        <f>NPV('10 Year 18.9 Mill'!DiscRate,E17:P17)+D17</f>
        <v>23946079.043565638</v>
      </c>
      <c r="D17" s="161">
        <v>0</v>
      </c>
      <c r="E17" s="161">
        <v>0</v>
      </c>
      <c r="F17" s="161">
        <v>0</v>
      </c>
      <c r="G17" s="161">
        <f>$B$3*G$6/100</f>
        <v>3659874.3124999986</v>
      </c>
      <c r="H17" s="161">
        <f t="shared" ref="H17:P17" si="4">$B$3*H$6/100</f>
        <v>3714772.4271874987</v>
      </c>
      <c r="I17" s="161">
        <f t="shared" si="4"/>
        <v>3770494.0135953105</v>
      </c>
      <c r="J17" s="161">
        <f t="shared" si="4"/>
        <v>3827051.42379924</v>
      </c>
      <c r="K17" s="161">
        <f t="shared" si="4"/>
        <v>3884457.1951562287</v>
      </c>
      <c r="L17" s="161">
        <f t="shared" si="4"/>
        <v>3942724.0530835716</v>
      </c>
      <c r="M17" s="161">
        <f t="shared" si="4"/>
        <v>4001864.9138798243</v>
      </c>
      <c r="N17" s="161">
        <f t="shared" si="4"/>
        <v>4061892.8875880218</v>
      </c>
      <c r="O17" s="161">
        <f t="shared" si="4"/>
        <v>4122821.2809018414</v>
      </c>
      <c r="P17" s="161">
        <f t="shared" si="4"/>
        <v>4184663.6001153681</v>
      </c>
      <c r="Q17" s="161"/>
      <c r="R17" s="161"/>
      <c r="S17" s="165">
        <f>SUM(D17:Q17)</f>
        <v>39170616.107806899</v>
      </c>
    </row>
    <row r="18" spans="2:19">
      <c r="B18" s="156" t="s">
        <v>408</v>
      </c>
      <c r="C18" s="166">
        <f>NPV('10 Year 18.9 Mill'!DiscRate,E18:P18)+D18</f>
        <v>42609726.739977576</v>
      </c>
      <c r="D18" s="162">
        <f t="shared" ref="D18:P18" si="5">SUM(D15:D17)</f>
        <v>0</v>
      </c>
      <c r="E18" s="162">
        <f t="shared" si="5"/>
        <v>2675000</v>
      </c>
      <c r="F18" s="162">
        <f t="shared" si="5"/>
        <v>2675000</v>
      </c>
      <c r="G18" s="162">
        <f t="shared" si="5"/>
        <v>7205033.8410716858</v>
      </c>
      <c r="H18" s="162">
        <f t="shared" si="5"/>
        <v>6830881.9319303352</v>
      </c>
      <c r="I18" s="162">
        <f t="shared" si="5"/>
        <v>6493472.1389399944</v>
      </c>
      <c r="J18" s="162">
        <f t="shared" si="5"/>
        <v>6211534.6395210251</v>
      </c>
      <c r="K18" s="162">
        <f t="shared" si="5"/>
        <v>5974083.3761036061</v>
      </c>
      <c r="L18" s="162">
        <f t="shared" si="5"/>
        <v>5770057.9289837265</v>
      </c>
      <c r="M18" s="162">
        <f t="shared" si="5"/>
        <v>5592122.4818328544</v>
      </c>
      <c r="N18" s="162">
        <f t="shared" si="5"/>
        <v>5442899.3475381769</v>
      </c>
      <c r="O18" s="162">
        <f t="shared" si="5"/>
        <v>5323945.2636908069</v>
      </c>
      <c r="P18" s="162">
        <f t="shared" si="5"/>
        <v>5227591.1407913873</v>
      </c>
      <c r="Q18" s="162"/>
      <c r="R18" s="162"/>
      <c r="S18" s="166">
        <f>SUM(D18:Q18)</f>
        <v>65421622.090403594</v>
      </c>
    </row>
    <row r="19" spans="2:19">
      <c r="C19" s="164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S19" s="164"/>
    </row>
    <row r="20" spans="2:19" ht="15.6">
      <c r="B20" s="170" t="s">
        <v>409</v>
      </c>
      <c r="C20" s="164"/>
      <c r="D20" s="158"/>
      <c r="E20" s="158"/>
      <c r="F20" s="158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58"/>
      <c r="R20" s="158"/>
      <c r="S20" s="164">
        <f>SUM(D20:Q20)</f>
        <v>0</v>
      </c>
    </row>
    <row r="21" spans="2:19">
      <c r="B21" s="163" t="s">
        <v>415</v>
      </c>
      <c r="C21" s="164">
        <f>NPV('10 Year 18.9 Mill'!DiscRate,E21:P21)+D21</f>
        <v>42611451.179787099</v>
      </c>
      <c r="D21" s="158">
        <v>0</v>
      </c>
      <c r="E21" s="158">
        <v>0</v>
      </c>
      <c r="F21" s="158">
        <v>0</v>
      </c>
      <c r="G21" s="178">
        <v>6383000</v>
      </c>
      <c r="H21" s="177">
        <f>G21*H$7/G$7</f>
        <v>6510660</v>
      </c>
      <c r="I21" s="177">
        <f t="shared" ref="I21:P21" si="6">H21*I$7/H$7</f>
        <v>6640873.2000000011</v>
      </c>
      <c r="J21" s="177">
        <f t="shared" si="6"/>
        <v>6773690.6640000008</v>
      </c>
      <c r="K21" s="177">
        <f t="shared" si="6"/>
        <v>6909164.4772800002</v>
      </c>
      <c r="L21" s="177">
        <f t="shared" si="6"/>
        <v>7047347.7668256005</v>
      </c>
      <c r="M21" s="177">
        <f t="shared" si="6"/>
        <v>7188294.7221621126</v>
      </c>
      <c r="N21" s="177">
        <f t="shared" si="6"/>
        <v>7332060.6166053554</v>
      </c>
      <c r="O21" s="177">
        <f t="shared" si="6"/>
        <v>7478701.8289374625</v>
      </c>
      <c r="P21" s="177">
        <f t="shared" si="6"/>
        <v>7628275.8655162128</v>
      </c>
      <c r="Q21" s="158"/>
      <c r="R21" s="158"/>
      <c r="S21" s="164">
        <f>SUM(D21:Q21)</f>
        <v>69892069.141326755</v>
      </c>
    </row>
    <row r="22" spans="2:19">
      <c r="B22" s="171"/>
      <c r="C22" s="164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64"/>
    </row>
    <row r="23" spans="2:19">
      <c r="B23" s="172" t="s">
        <v>448</v>
      </c>
      <c r="C23" s="164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64"/>
    </row>
    <row r="24" spans="2:19">
      <c r="B24" s="163" t="s">
        <v>411</v>
      </c>
      <c r="C24" s="164">
        <f>NPV('10 Year 18.9 Mill'!DiscRate,E24:P24)+D24</f>
        <v>67088346.339036651</v>
      </c>
      <c r="D24" s="158">
        <v>0</v>
      </c>
      <c r="E24" s="158">
        <v>0</v>
      </c>
      <c r="F24" s="158">
        <v>0</v>
      </c>
      <c r="G24" s="177">
        <f>Benefits!$B$26*1000000*G$7/100*(1+'10 Year 18.9 Mill'!$T$8)</f>
        <v>10049526.660692582</v>
      </c>
      <c r="H24" s="177">
        <f>Benefits!$B$26*1000000*H$7/100*(1+'10 Year 18.9 Mill'!$T$8)</f>
        <v>10250517.193906436</v>
      </c>
      <c r="I24" s="177">
        <f>Benefits!$B$26*1000000*I$7/100*(1+'10 Year 18.9 Mill'!$T$8)</f>
        <v>10455527.537784563</v>
      </c>
      <c r="J24" s="177">
        <f>Benefits!$B$26*1000000*J$7/100*(1+'10 Year 18.9 Mill'!$T$8)</f>
        <v>10664638.088540256</v>
      </c>
      <c r="K24" s="177">
        <f>Benefits!$B$26*1000000*K$7/100*(1+'10 Year 18.9 Mill'!$T$8)</f>
        <v>10877930.85031106</v>
      </c>
      <c r="L24" s="177">
        <f>Benefits!$B$26*1000000*L$7/100*(1+'10 Year 18.9 Mill'!$T$8)</f>
        <v>11095489.467317281</v>
      </c>
      <c r="M24" s="177">
        <f>Benefits!$B$26*1000000*M$7/100*(1+'10 Year 18.9 Mill'!$T$8)</f>
        <v>11317399.256663626</v>
      </c>
      <c r="N24" s="177">
        <f>Benefits!$B$26*1000000*N$7/100*(1+'10 Year 18.9 Mill'!$T$8)</f>
        <v>11543747.241796901</v>
      </c>
      <c r="O24" s="177">
        <f>Benefits!$B$26*1000000*O$7/100*(1+'10 Year 18.9 Mill'!$T$8)</f>
        <v>11774622.186632838</v>
      </c>
      <c r="P24" s="177">
        <f>Benefits!$B$26*1000000*P$7/100*(1+'10 Year 18.9 Mill'!$T$8)</f>
        <v>12010114.630365495</v>
      </c>
      <c r="Q24" s="158"/>
      <c r="R24" s="158"/>
      <c r="S24" s="164">
        <f>SUM(D24:Q24)</f>
        <v>110039513.11401103</v>
      </c>
    </row>
    <row r="25" spans="2:19">
      <c r="B25" s="163" t="s">
        <v>183</v>
      </c>
      <c r="C25" s="164">
        <f>NPV('10 Year 18.9 Mill'!DiscRate,E25:P25)+D25</f>
        <v>42360035.474702522</v>
      </c>
      <c r="D25" s="158">
        <v>0</v>
      </c>
      <c r="E25" s="158">
        <v>0</v>
      </c>
      <c r="F25" s="158">
        <v>0</v>
      </c>
      <c r="G25" s="177">
        <f>Benefits!$B$22*1000000*G$7/100*(1+'10 Year 18.9 Mill'!$T$8)</f>
        <v>6345339.0801973892</v>
      </c>
      <c r="H25" s="177">
        <f>Benefits!$B$22*1000000*H$7/100*(1+'10 Year 18.9 Mill'!$T$8)</f>
        <v>6472245.8618013365</v>
      </c>
      <c r="I25" s="177">
        <f>Benefits!$B$22*1000000*I$7/100*(1+'10 Year 18.9 Mill'!$T$8)</f>
        <v>6601690.7790373638</v>
      </c>
      <c r="J25" s="177">
        <f>Benefits!$B$22*1000000*J$7/100*(1+'10 Year 18.9 Mill'!$T$8)</f>
        <v>6733724.5946181109</v>
      </c>
      <c r="K25" s="177">
        <f>Benefits!$B$22*1000000*K$7/100*(1+'10 Year 18.9 Mill'!$T$8)</f>
        <v>6868399.0865104729</v>
      </c>
      <c r="L25" s="177">
        <f>Benefits!$B$22*1000000*L$7/100*(1+'10 Year 18.9 Mill'!$T$8)</f>
        <v>7005767.0682406835</v>
      </c>
      <c r="M25" s="177">
        <f>Benefits!$B$22*1000000*M$7/100*(1+'10 Year 18.9 Mill'!$T$8)</f>
        <v>7145882.4096054956</v>
      </c>
      <c r="N25" s="177">
        <f>Benefits!$B$22*1000000*N$7/100*(1+'10 Year 18.9 Mill'!$T$8)</f>
        <v>7288800.0577976061</v>
      </c>
      <c r="O25" s="177">
        <f>Benefits!$B$22*1000000*O$7/100*(1+'10 Year 18.9 Mill'!$T$8)</f>
        <v>7434576.058953559</v>
      </c>
      <c r="P25" s="177">
        <f>Benefits!$B$22*1000000*P$7/100*(1+'10 Year 18.9 Mill'!$T$8)</f>
        <v>7583267.5801326307</v>
      </c>
      <c r="Q25" s="158"/>
      <c r="R25" s="158"/>
      <c r="S25" s="164">
        <f>SUM(D25:Q25)</f>
        <v>69479692.576894641</v>
      </c>
    </row>
    <row r="26" spans="2:19">
      <c r="B26" s="163" t="s">
        <v>412</v>
      </c>
      <c r="C26" s="164">
        <f>NPV('10 Year 18.9 Mill'!DiscRate,E26:P26)+D26</f>
        <v>25606239.060701009</v>
      </c>
      <c r="D26" s="158">
        <v>0</v>
      </c>
      <c r="E26" s="158">
        <v>0</v>
      </c>
      <c r="F26" s="158">
        <v>0</v>
      </c>
      <c r="G26" s="177">
        <f>Benefits!$B$25*1000000*G$7/100*(1+'10 Year 18.9 Mill'!$T$8)</f>
        <v>3835697.1987376274</v>
      </c>
      <c r="H26" s="177">
        <f>Benefits!$B$25*1000000*H$7/100*(1+'10 Year 18.9 Mill'!$T$8)</f>
        <v>3912411.1427123798</v>
      </c>
      <c r="I26" s="177">
        <f>Benefits!$B$25*1000000*I$7/100*(1+'10 Year 18.9 Mill'!$T$8)</f>
        <v>3990659.3655666281</v>
      </c>
      <c r="J26" s="177">
        <f>Benefits!$B$25*1000000*J$7/100*(1+'10 Year 18.9 Mill'!$T$8)</f>
        <v>4070472.5528779603</v>
      </c>
      <c r="K26" s="177">
        <f>Benefits!$B$25*1000000*K$7/100*(1+'10 Year 18.9 Mill'!$T$8)</f>
        <v>4151882.0039355191</v>
      </c>
      <c r="L26" s="177">
        <f>Benefits!$B$25*1000000*L$7/100*(1+'10 Year 18.9 Mill'!$T$8)</f>
        <v>4234919.64401423</v>
      </c>
      <c r="M26" s="177">
        <f>Benefits!$B$25*1000000*M$7/100*(1+'10 Year 18.9 Mill'!$T$8)</f>
        <v>4319618.0368945142</v>
      </c>
      <c r="N26" s="177">
        <f>Benefits!$B$25*1000000*N$7/100*(1+'10 Year 18.9 Mill'!$T$8)</f>
        <v>4406010.3976324052</v>
      </c>
      <c r="O26" s="177">
        <f>Benefits!$B$25*1000000*O$7/100*(1+'10 Year 18.9 Mill'!$T$8)</f>
        <v>4494130.6055850526</v>
      </c>
      <c r="P26" s="177">
        <f>Benefits!$B$25*1000000*P$7/100*(1+'10 Year 18.9 Mill'!$T$8)</f>
        <v>4584013.2176967543</v>
      </c>
      <c r="Q26" s="158"/>
      <c r="R26" s="158"/>
      <c r="S26" s="164">
        <f>SUM(D26:Q26)</f>
        <v>41999814.165653072</v>
      </c>
    </row>
    <row r="27" spans="2:19">
      <c r="B27" s="163"/>
      <c r="C27" s="164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64"/>
    </row>
    <row r="28" spans="2:19" ht="22.8">
      <c r="B28" s="169" t="s">
        <v>414</v>
      </c>
      <c r="C28" s="164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64"/>
    </row>
    <row r="29" spans="2:19">
      <c r="B29" s="168" t="s">
        <v>221</v>
      </c>
      <c r="C29" s="167" t="s">
        <v>403</v>
      </c>
      <c r="D29" s="168">
        <v>2019</v>
      </c>
      <c r="E29" s="168">
        <v>2020</v>
      </c>
      <c r="F29" s="168">
        <v>2021</v>
      </c>
      <c r="G29" s="168">
        <v>2022</v>
      </c>
      <c r="H29" s="168">
        <v>2023</v>
      </c>
      <c r="I29" s="168">
        <v>2024</v>
      </c>
      <c r="J29" s="168">
        <v>2025</v>
      </c>
      <c r="K29" s="168">
        <v>2026</v>
      </c>
      <c r="L29" s="168">
        <v>2027</v>
      </c>
      <c r="M29" s="168">
        <v>2028</v>
      </c>
      <c r="N29" s="168">
        <v>2029</v>
      </c>
      <c r="O29" s="168">
        <v>2030</v>
      </c>
      <c r="P29" s="168">
        <v>2031</v>
      </c>
      <c r="Q29" s="168"/>
      <c r="R29" s="168"/>
      <c r="S29" s="167" t="s">
        <v>128</v>
      </c>
    </row>
    <row r="30" spans="2:19">
      <c r="B30" s="163" t="s">
        <v>415</v>
      </c>
      <c r="C30" s="164">
        <f>NPV('10 Year 18.9 Mill'!DiscRate,E30:P30)+D30</f>
        <v>1724.4398095231495</v>
      </c>
      <c r="D30" s="164">
        <f t="shared" ref="D30:P30" si="7">D21-D$18</f>
        <v>0</v>
      </c>
      <c r="E30" s="164">
        <f t="shared" si="7"/>
        <v>-2675000</v>
      </c>
      <c r="F30" s="164">
        <f t="shared" si="7"/>
        <v>-2675000</v>
      </c>
      <c r="G30" s="164">
        <f t="shared" si="7"/>
        <v>-822033.84107168578</v>
      </c>
      <c r="H30" s="164">
        <f t="shared" si="7"/>
        <v>-320221.93193033524</v>
      </c>
      <c r="I30" s="164">
        <f t="shared" si="7"/>
        <v>147401.06106000673</v>
      </c>
      <c r="J30" s="164">
        <f t="shared" si="7"/>
        <v>562156.02447897568</v>
      </c>
      <c r="K30" s="164">
        <f t="shared" si="7"/>
        <v>935081.10117639415</v>
      </c>
      <c r="L30" s="164">
        <f t="shared" si="7"/>
        <v>1277289.837841874</v>
      </c>
      <c r="M30" s="164">
        <f t="shared" si="7"/>
        <v>1596172.2403292581</v>
      </c>
      <c r="N30" s="164">
        <f t="shared" si="7"/>
        <v>1889161.2690671785</v>
      </c>
      <c r="O30" s="164">
        <f t="shared" si="7"/>
        <v>2154756.5652466556</v>
      </c>
      <c r="P30" s="164">
        <f t="shared" si="7"/>
        <v>2400684.7247248255</v>
      </c>
      <c r="S30" s="164"/>
    </row>
    <row r="31" spans="2:19">
      <c r="B31" s="163"/>
      <c r="C31" s="181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>
        <f>SUM(D31:Q31)</f>
        <v>0</v>
      </c>
    </row>
    <row r="32" spans="2:19">
      <c r="B32" s="157" t="s">
        <v>449</v>
      </c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</row>
    <row r="33" spans="2:19">
      <c r="B33" s="163" t="s">
        <v>411</v>
      </c>
      <c r="C33" s="164">
        <f>NPV('10 Year 18.9 Mill'!DiscRate,E33:P33)+D33</f>
        <v>24478619.599059056</v>
      </c>
      <c r="D33" s="164">
        <f>D24-D$18</f>
        <v>0</v>
      </c>
      <c r="E33" s="164">
        <f t="shared" ref="E33:P35" si="8">E24-E$18</f>
        <v>-2675000</v>
      </c>
      <c r="F33" s="164">
        <f t="shared" si="8"/>
        <v>-2675000</v>
      </c>
      <c r="G33" s="164">
        <f t="shared" si="8"/>
        <v>2844492.8196208961</v>
      </c>
      <c r="H33" s="164">
        <f t="shared" si="8"/>
        <v>3419635.2619761005</v>
      </c>
      <c r="I33" s="164">
        <f t="shared" si="8"/>
        <v>3962055.398844569</v>
      </c>
      <c r="J33" s="164">
        <f t="shared" si="8"/>
        <v>4453103.4490192309</v>
      </c>
      <c r="K33" s="164">
        <f t="shared" si="8"/>
        <v>4903847.4742074534</v>
      </c>
      <c r="L33" s="164">
        <f t="shared" si="8"/>
        <v>5325431.5383335548</v>
      </c>
      <c r="M33" s="164">
        <f t="shared" si="8"/>
        <v>5725276.7748307716</v>
      </c>
      <c r="N33" s="164">
        <f t="shared" si="8"/>
        <v>6100847.8942587245</v>
      </c>
      <c r="O33" s="164">
        <f t="shared" si="8"/>
        <v>6450676.9229420312</v>
      </c>
      <c r="P33" s="164">
        <f t="shared" si="8"/>
        <v>6782523.4895741073</v>
      </c>
      <c r="Q33" s="164"/>
      <c r="R33" s="164"/>
      <c r="S33" s="164">
        <f>SUM(D33:Q33)</f>
        <v>44617891.023607433</v>
      </c>
    </row>
    <row r="34" spans="2:19">
      <c r="B34" s="163" t="s">
        <v>183</v>
      </c>
      <c r="C34" s="164">
        <f>NPV('10 Year 18.9 Mill'!DiscRate,E34:P34)+D34</f>
        <v>-249691.26527505327</v>
      </c>
      <c r="D34" s="164">
        <f>D25-D$18</f>
        <v>0</v>
      </c>
      <c r="E34" s="164">
        <f t="shared" si="8"/>
        <v>-2675000</v>
      </c>
      <c r="F34" s="164">
        <f t="shared" si="8"/>
        <v>-2675000</v>
      </c>
      <c r="G34" s="164">
        <f t="shared" si="8"/>
        <v>-859694.76087429654</v>
      </c>
      <c r="H34" s="164">
        <f t="shared" si="8"/>
        <v>-358636.07012899872</v>
      </c>
      <c r="I34" s="164">
        <f t="shared" si="8"/>
        <v>108218.64009736944</v>
      </c>
      <c r="J34" s="164">
        <f t="shared" si="8"/>
        <v>522189.9550970858</v>
      </c>
      <c r="K34" s="164">
        <f t="shared" si="8"/>
        <v>894315.71040686686</v>
      </c>
      <c r="L34" s="164">
        <f t="shared" si="8"/>
        <v>1235709.139256957</v>
      </c>
      <c r="M34" s="164">
        <f t="shared" si="8"/>
        <v>1553759.9277726412</v>
      </c>
      <c r="N34" s="164">
        <f t="shared" si="8"/>
        <v>1845900.7102594292</v>
      </c>
      <c r="O34" s="164">
        <f t="shared" si="8"/>
        <v>2110630.7952627521</v>
      </c>
      <c r="P34" s="164">
        <f t="shared" si="8"/>
        <v>2355676.4393412434</v>
      </c>
      <c r="Q34" s="164"/>
      <c r="R34" s="164"/>
      <c r="S34" s="164">
        <f>SUM(D34:Q34)</f>
        <v>4058070.4864910496</v>
      </c>
    </row>
    <row r="35" spans="2:19">
      <c r="B35" s="163" t="s">
        <v>412</v>
      </c>
      <c r="C35" s="164">
        <f>NPV('10 Year 18.9 Mill'!DiscRate,E35:P35)+D35</f>
        <v>-17003487.679276567</v>
      </c>
      <c r="D35" s="164">
        <f>D26-D$18</f>
        <v>0</v>
      </c>
      <c r="E35" s="164">
        <f t="shared" si="8"/>
        <v>-2675000</v>
      </c>
      <c r="F35" s="164">
        <f t="shared" si="8"/>
        <v>-2675000</v>
      </c>
      <c r="G35" s="164">
        <f t="shared" si="8"/>
        <v>-3369336.6423340584</v>
      </c>
      <c r="H35" s="164">
        <f t="shared" si="8"/>
        <v>-2918470.7892179554</v>
      </c>
      <c r="I35" s="164">
        <f t="shared" si="8"/>
        <v>-2502812.7733733663</v>
      </c>
      <c r="J35" s="164">
        <f t="shared" si="8"/>
        <v>-2141062.0866430649</v>
      </c>
      <c r="K35" s="164">
        <f t="shared" si="8"/>
        <v>-1822201.3721680869</v>
      </c>
      <c r="L35" s="164">
        <f t="shared" si="8"/>
        <v>-1535138.2849694965</v>
      </c>
      <c r="M35" s="164">
        <f t="shared" si="8"/>
        <v>-1272504.4449383402</v>
      </c>
      <c r="N35" s="164">
        <f t="shared" si="8"/>
        <v>-1036888.9499057718</v>
      </c>
      <c r="O35" s="164">
        <f t="shared" si="8"/>
        <v>-829814.65810575429</v>
      </c>
      <c r="P35" s="164">
        <f t="shared" si="8"/>
        <v>-643577.92309463304</v>
      </c>
      <c r="Q35" s="164"/>
      <c r="R35" s="164"/>
      <c r="S35" s="164">
        <f>SUM(D35:Q35)</f>
        <v>-23421807.924750529</v>
      </c>
    </row>
    <row r="36" spans="2:19">
      <c r="C36" s="164"/>
    </row>
    <row r="37" spans="2:19">
      <c r="F37" s="158"/>
    </row>
  </sheetData>
  <dataConsolidate/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9"/>
  <sheetViews>
    <sheetView workbookViewId="0">
      <pane xSplit="3" ySplit="9" topLeftCell="D14" activePane="bottomRight" state="frozen"/>
      <selection activeCell="B13" sqref="B13"/>
      <selection pane="topRight" activeCell="B13" sqref="B13"/>
      <selection pane="bottomLeft" activeCell="B13" sqref="B13"/>
      <selection pane="bottomRight" activeCell="H4" sqref="H4"/>
    </sheetView>
  </sheetViews>
  <sheetFormatPr defaultColWidth="9.109375" defaultRowHeight="13.2"/>
  <cols>
    <col min="1" max="1" width="4.6640625" style="149" bestFit="1" customWidth="1"/>
    <col min="2" max="2" width="30" style="149" bestFit="1" customWidth="1"/>
    <col min="3" max="3" width="18.5546875" style="149" bestFit="1" customWidth="1"/>
    <col min="4" max="16" width="11.6640625" style="149" customWidth="1"/>
    <col min="17" max="17" width="10.33203125" style="149" customWidth="1"/>
    <col min="18" max="18" width="1.88671875" style="149" customWidth="1"/>
    <col min="19" max="19" width="11.6640625" style="149" bestFit="1" customWidth="1"/>
    <col min="20" max="16384" width="9.109375" style="149"/>
  </cols>
  <sheetData>
    <row r="1" spans="1:22" ht="22.8">
      <c r="B1" s="169" t="s">
        <v>418</v>
      </c>
    </row>
    <row r="2" spans="1:22" s="179" customFormat="1" ht="15.6">
      <c r="B2" s="180">
        <v>26700000</v>
      </c>
      <c r="C2" s="179" t="s">
        <v>460</v>
      </c>
    </row>
    <row r="3" spans="1:22" s="179" customFormat="1" ht="15.6">
      <c r="B3" s="180">
        <v>4000000</v>
      </c>
      <c r="C3" s="179" t="s">
        <v>417</v>
      </c>
    </row>
    <row r="4" spans="1:22" s="179" customFormat="1" ht="15.6">
      <c r="B4" s="201" t="s">
        <v>461</v>
      </c>
    </row>
    <row r="6" spans="1:22" s="151" customFormat="1">
      <c r="B6" s="152" t="s">
        <v>400</v>
      </c>
      <c r="C6" s="150">
        <v>1.4999999999999999E-2</v>
      </c>
      <c r="D6" s="153">
        <v>100</v>
      </c>
      <c r="E6" s="153">
        <f t="shared" ref="E6:P6" si="0">D6*1.015</f>
        <v>101.49999999999999</v>
      </c>
      <c r="F6" s="153">
        <f t="shared" si="0"/>
        <v>103.02249999999998</v>
      </c>
      <c r="G6" s="153">
        <f t="shared" si="0"/>
        <v>104.56783749999997</v>
      </c>
      <c r="H6" s="153">
        <f t="shared" si="0"/>
        <v>106.13635506249996</v>
      </c>
      <c r="I6" s="153">
        <f t="shared" si="0"/>
        <v>107.72840038843745</v>
      </c>
      <c r="J6" s="153">
        <f t="shared" si="0"/>
        <v>109.344326394264</v>
      </c>
      <c r="K6" s="153">
        <f t="shared" si="0"/>
        <v>110.98449129017796</v>
      </c>
      <c r="L6" s="153">
        <f t="shared" si="0"/>
        <v>112.64925865953062</v>
      </c>
      <c r="M6" s="153">
        <f t="shared" si="0"/>
        <v>114.33899753942356</v>
      </c>
      <c r="N6" s="153">
        <f t="shared" si="0"/>
        <v>116.0540825025149</v>
      </c>
      <c r="O6" s="153">
        <f t="shared" si="0"/>
        <v>117.79489374005261</v>
      </c>
      <c r="P6" s="153">
        <f t="shared" si="0"/>
        <v>119.56181714615339</v>
      </c>
      <c r="Q6" s="153"/>
      <c r="R6" s="153"/>
    </row>
    <row r="7" spans="1:22">
      <c r="B7" s="154" t="s">
        <v>410</v>
      </c>
      <c r="D7" s="153">
        <v>107.7822412144054</v>
      </c>
      <c r="E7" s="153">
        <v>109.02905119115655</v>
      </c>
      <c r="F7" s="153">
        <v>110.4386949885975</v>
      </c>
      <c r="G7" s="153">
        <v>117.96905332912098</v>
      </c>
      <c r="H7" s="153">
        <v>134.91549277739091</v>
      </c>
      <c r="I7" s="153">
        <v>145.60841231779619</v>
      </c>
      <c r="J7" s="153">
        <v>148.11197850487449</v>
      </c>
      <c r="K7" s="153">
        <v>155.75187159451571</v>
      </c>
      <c r="L7" s="153">
        <v>170.9720996423201</v>
      </c>
      <c r="M7" s="153">
        <v>182.61569486097858</v>
      </c>
      <c r="N7" s="153">
        <v>200.26342678070068</v>
      </c>
      <c r="O7" s="153">
        <v>213.00454536784778</v>
      </c>
      <c r="P7" s="153">
        <v>218.52895265059038</v>
      </c>
      <c r="Q7" s="153"/>
      <c r="R7" s="153"/>
      <c r="S7" s="151"/>
      <c r="T7" s="151"/>
      <c r="U7" s="151"/>
      <c r="V7" s="151"/>
    </row>
    <row r="8" spans="1:22" s="155" customFormat="1">
      <c r="D8" s="155">
        <v>-2</v>
      </c>
      <c r="E8" s="155">
        <v>-1</v>
      </c>
      <c r="F8" s="155">
        <v>0</v>
      </c>
      <c r="G8" s="155">
        <v>1</v>
      </c>
      <c r="H8" s="155">
        <v>2</v>
      </c>
      <c r="I8" s="155">
        <v>3</v>
      </c>
      <c r="J8" s="155">
        <v>4</v>
      </c>
      <c r="K8" s="155">
        <v>5</v>
      </c>
      <c r="L8" s="155">
        <v>6</v>
      </c>
      <c r="M8" s="155">
        <v>7</v>
      </c>
      <c r="N8" s="155">
        <v>8</v>
      </c>
      <c r="O8" s="155">
        <v>9</v>
      </c>
      <c r="P8" s="155">
        <v>10</v>
      </c>
    </row>
    <row r="9" spans="1:22" s="156" customFormat="1">
      <c r="C9" s="155" t="s">
        <v>416</v>
      </c>
      <c r="D9" s="156">
        <v>2019</v>
      </c>
      <c r="E9" s="156">
        <v>2020</v>
      </c>
      <c r="F9" s="156">
        <v>2021</v>
      </c>
      <c r="G9" s="156">
        <v>2022</v>
      </c>
      <c r="H9" s="156">
        <v>2023</v>
      </c>
      <c r="I9" s="156">
        <v>2024</v>
      </c>
      <c r="J9" s="156">
        <v>2025</v>
      </c>
      <c r="K9" s="156">
        <v>2026</v>
      </c>
      <c r="L9" s="156">
        <v>2027</v>
      </c>
      <c r="M9" s="156">
        <v>2028</v>
      </c>
      <c r="N9" s="156">
        <v>2029</v>
      </c>
      <c r="O9" s="156">
        <v>2030</v>
      </c>
      <c r="P9" s="156">
        <v>2031</v>
      </c>
      <c r="S9" s="155" t="s">
        <v>128</v>
      </c>
    </row>
    <row r="10" spans="1:22" s="156" customFormat="1" ht="15.6">
      <c r="B10" s="170" t="s">
        <v>399</v>
      </c>
      <c r="C10" s="155"/>
      <c r="D10" s="173"/>
      <c r="E10" s="173">
        <v>0.5</v>
      </c>
      <c r="F10" s="173">
        <v>0.5</v>
      </c>
      <c r="S10" s="155"/>
    </row>
    <row r="11" spans="1:22">
      <c r="B11" s="149" t="s">
        <v>401</v>
      </c>
      <c r="C11" s="164">
        <f>NPV('10 Year 24.1 Mill'!DiscRate,E11:P11)+D11</f>
        <v>18120914.307918757</v>
      </c>
      <c r="D11" s="159">
        <v>0</v>
      </c>
      <c r="E11" s="159">
        <f>$B$2*E$10*$A15</f>
        <v>10012500</v>
      </c>
      <c r="F11" s="159">
        <f>$B$2*F$10*$A15</f>
        <v>10012500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/>
      <c r="R11" s="158"/>
      <c r="S11" s="164">
        <f>SUM(D11:Q11)</f>
        <v>20025000</v>
      </c>
    </row>
    <row r="12" spans="1:22">
      <c r="B12" s="149" t="s">
        <v>402</v>
      </c>
      <c r="C12" s="164">
        <f>NPV('10 Year 24.1 Mill'!DiscRate,E12:P12)+D12</f>
        <v>1904085.6920812433</v>
      </c>
      <c r="D12" s="158">
        <v>0</v>
      </c>
      <c r="E12" s="158">
        <f>SUM(D11:D12,E11)*'10 Year 24.1 Mill'!DiscRate</f>
        <v>693645.97500000009</v>
      </c>
      <c r="F12" s="158">
        <f>SUM(E11:E12,F11)*'10 Year 24.1 Mill'!DiscRate</f>
        <v>1435346.3558560503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58"/>
      <c r="R12" s="158"/>
      <c r="S12" s="164">
        <f>SUM(D12:Q12)</f>
        <v>2128992.3308560504</v>
      </c>
    </row>
    <row r="13" spans="1:22">
      <c r="B13" s="149" t="s">
        <v>407</v>
      </c>
      <c r="C13" s="164">
        <f>NPV('10 Year 24.1 Mill'!DiscRate,E13:P13)+D13</f>
        <v>20025000</v>
      </c>
      <c r="D13" s="158">
        <f t="shared" ref="D13:P13" si="1">SUM(D11:D12)</f>
        <v>0</v>
      </c>
      <c r="E13" s="158">
        <f t="shared" si="1"/>
        <v>10706145.975</v>
      </c>
      <c r="F13" s="158">
        <f t="shared" si="1"/>
        <v>11447846.35585605</v>
      </c>
      <c r="G13" s="158">
        <f t="shared" si="1"/>
        <v>0</v>
      </c>
      <c r="H13" s="158">
        <f t="shared" si="1"/>
        <v>0</v>
      </c>
      <c r="I13" s="158">
        <f t="shared" si="1"/>
        <v>0</v>
      </c>
      <c r="J13" s="158">
        <f t="shared" si="1"/>
        <v>0</v>
      </c>
      <c r="K13" s="158">
        <f t="shared" si="1"/>
        <v>0</v>
      </c>
      <c r="L13" s="158">
        <f t="shared" si="1"/>
        <v>0</v>
      </c>
      <c r="M13" s="158">
        <f t="shared" si="1"/>
        <v>0</v>
      </c>
      <c r="N13" s="158">
        <f t="shared" si="1"/>
        <v>0</v>
      </c>
      <c r="O13" s="158">
        <f t="shared" si="1"/>
        <v>0</v>
      </c>
      <c r="P13" s="158">
        <f t="shared" si="1"/>
        <v>0</v>
      </c>
      <c r="Q13" s="158"/>
      <c r="R13" s="158"/>
      <c r="S13" s="164">
        <f>SUM(D13:Q13)</f>
        <v>22153992.330856048</v>
      </c>
    </row>
    <row r="14" spans="1:22">
      <c r="C14" s="164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S14" s="164"/>
    </row>
    <row r="15" spans="1:22">
      <c r="A15" s="174">
        <v>0.75</v>
      </c>
      <c r="B15" s="149" t="s">
        <v>405</v>
      </c>
      <c r="C15" s="164">
        <f>NPV('10 Year 24.1 Mill'!DiscRate,E15:P15)+D15</f>
        <v>17245648.197712384</v>
      </c>
      <c r="D15" s="158">
        <v>0</v>
      </c>
      <c r="E15" s="158">
        <v>0</v>
      </c>
      <c r="F15" s="158">
        <v>0</v>
      </c>
      <c r="G15" s="158">
        <f>'10 Year 24.1 Mill'!$T$28</f>
        <v>4423166.3277039276</v>
      </c>
      <c r="H15" s="158">
        <f>'10 Year 24.1 Mill'!$T$29</f>
        <v>3887856.2512445669</v>
      </c>
      <c r="I15" s="158">
        <f>'10 Year 24.1 Mill'!$T$30</f>
        <v>3397360.5582571528</v>
      </c>
      <c r="J15" s="158">
        <f>'10 Year 24.1 Mill'!$T$31</f>
        <v>2975032.7971855919</v>
      </c>
      <c r="K15" s="158">
        <f>'10 Year 24.1 Mill'!$T$32</f>
        <v>2607150.4220231283</v>
      </c>
      <c r="L15" s="158">
        <f>'10 Year 24.1 Mill'!$T$33</f>
        <v>2279897.8732025307</v>
      </c>
      <c r="M15" s="158">
        <f>'10 Year 24.1 Mill'!$T$34</f>
        <v>1984106.4048759763</v>
      </c>
      <c r="N15" s="158">
        <f>'10 Year 24.1 Mill'!$T$35</f>
        <v>1723031.4243303339</v>
      </c>
      <c r="O15" s="158">
        <f>'10 Year 24.1 Mill'!$T$36</f>
        <v>1498598.6140404392</v>
      </c>
      <c r="P15" s="158">
        <f>'10 Year 24.1 Mill'!$T$37</f>
        <v>1301222.6792546597</v>
      </c>
      <c r="Q15" s="158"/>
      <c r="R15" s="158"/>
      <c r="S15" s="164">
        <f>SUM(D15:Q15)</f>
        <v>26077423.352118302</v>
      </c>
    </row>
    <row r="16" spans="1:22">
      <c r="A16" s="174">
        <v>0.25</v>
      </c>
      <c r="B16" s="149" t="s">
        <v>404</v>
      </c>
      <c r="C16" s="164">
        <f>NPV('10 Year 24.1 Mill'!DiscRate,E16:P16)+D16</f>
        <v>6040304.7693062527</v>
      </c>
      <c r="D16" s="158">
        <v>0</v>
      </c>
      <c r="E16" s="158">
        <f>$B$2*$A16*E$10</f>
        <v>3337500</v>
      </c>
      <c r="F16" s="158">
        <f>$B$2*$A16*F$10</f>
        <v>3337500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/>
      <c r="Q16" s="158"/>
      <c r="R16" s="158"/>
      <c r="S16" s="164">
        <f>SUM(D16:Q16)</f>
        <v>6675000</v>
      </c>
    </row>
    <row r="17" spans="2:19">
      <c r="B17" s="160" t="s">
        <v>406</v>
      </c>
      <c r="C17" s="165">
        <f>NPV('10 Year 24.1 Mill'!DiscRate,E17:P17)+D17</f>
        <v>27366947.478360727</v>
      </c>
      <c r="D17" s="161">
        <v>0</v>
      </c>
      <c r="E17" s="161">
        <v>0</v>
      </c>
      <c r="F17" s="161">
        <v>0</v>
      </c>
      <c r="G17" s="161">
        <f>$B$3*G$6/100</f>
        <v>4182713.4999999986</v>
      </c>
      <c r="H17" s="161">
        <f t="shared" ref="H17:P17" si="2">$B$3*H$6/100</f>
        <v>4245454.2024999978</v>
      </c>
      <c r="I17" s="161">
        <f t="shared" si="2"/>
        <v>4309136.0155374976</v>
      </c>
      <c r="J17" s="161">
        <f t="shared" si="2"/>
        <v>4373773.0557705602</v>
      </c>
      <c r="K17" s="161">
        <f t="shared" si="2"/>
        <v>4439379.6516071185</v>
      </c>
      <c r="L17" s="161">
        <f t="shared" si="2"/>
        <v>4505970.3463812247</v>
      </c>
      <c r="M17" s="161">
        <f t="shared" si="2"/>
        <v>4573559.9015769418</v>
      </c>
      <c r="N17" s="161">
        <f t="shared" si="2"/>
        <v>4642163.3001005957</v>
      </c>
      <c r="O17" s="161">
        <f t="shared" si="2"/>
        <v>4711795.7496021045</v>
      </c>
      <c r="P17" s="161">
        <f t="shared" si="2"/>
        <v>4782472.685846136</v>
      </c>
      <c r="Q17" s="161"/>
      <c r="R17" s="161"/>
      <c r="S17" s="165">
        <f>SUM(D17:Q17)</f>
        <v>44766418.408922173</v>
      </c>
    </row>
    <row r="18" spans="2:19">
      <c r="B18" s="156" t="s">
        <v>408</v>
      </c>
      <c r="C18" s="166">
        <f>NPV('10 Year 24.1 Mill'!DiscRate,E18:P18)+D18</f>
        <v>50652900.445379369</v>
      </c>
      <c r="D18" s="162">
        <f t="shared" ref="D18:P18" si="3">SUM(D15:D17)</f>
        <v>0</v>
      </c>
      <c r="E18" s="162">
        <f t="shared" si="3"/>
        <v>3337500</v>
      </c>
      <c r="F18" s="162">
        <f t="shared" si="3"/>
        <v>3337500</v>
      </c>
      <c r="G18" s="162">
        <f t="shared" si="3"/>
        <v>8605879.8277039267</v>
      </c>
      <c r="H18" s="162">
        <f t="shared" si="3"/>
        <v>8133310.4537445642</v>
      </c>
      <c r="I18" s="162">
        <f t="shared" si="3"/>
        <v>7706496.5737946499</v>
      </c>
      <c r="J18" s="162">
        <f t="shared" si="3"/>
        <v>7348805.8529561516</v>
      </c>
      <c r="K18" s="162">
        <f t="shared" si="3"/>
        <v>7046530.0736302473</v>
      </c>
      <c r="L18" s="162">
        <f t="shared" si="3"/>
        <v>6785868.2195837554</v>
      </c>
      <c r="M18" s="162">
        <f t="shared" si="3"/>
        <v>6557666.3064529179</v>
      </c>
      <c r="N18" s="162">
        <f t="shared" si="3"/>
        <v>6365194.7244309299</v>
      </c>
      <c r="O18" s="162">
        <f t="shared" si="3"/>
        <v>6210394.3636425436</v>
      </c>
      <c r="P18" s="162">
        <f t="shared" si="3"/>
        <v>6083695.3651007954</v>
      </c>
      <c r="Q18" s="162"/>
      <c r="R18" s="162"/>
      <c r="S18" s="166">
        <f>SUM(D18:Q18)</f>
        <v>77518841.761040479</v>
      </c>
    </row>
    <row r="19" spans="2:19">
      <c r="C19" s="164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S19" s="164"/>
    </row>
    <row r="20" spans="2:19" ht="15.6">
      <c r="B20" s="170" t="s">
        <v>409</v>
      </c>
      <c r="C20" s="164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S20" s="164"/>
    </row>
    <row r="21" spans="2:19">
      <c r="B21" s="163" t="s">
        <v>415</v>
      </c>
      <c r="C21" s="164">
        <f>NPV('10 Year 24.1 Mill'!DiscRate,E21:P21)+D21</f>
        <v>50656024.687836401</v>
      </c>
      <c r="D21" s="158">
        <v>0</v>
      </c>
      <c r="E21" s="158">
        <v>0</v>
      </c>
      <c r="F21" s="158">
        <v>0</v>
      </c>
      <c r="G21" s="178">
        <v>5960000</v>
      </c>
      <c r="H21" s="177">
        <f>G21*H$7/G$7</f>
        <v>6816163.3433635132</v>
      </c>
      <c r="I21" s="177">
        <f t="shared" ref="I21:P21" si="4">H21*I$7/H$7</f>
        <v>7356388.0774131808</v>
      </c>
      <c r="J21" s="177">
        <f t="shared" si="4"/>
        <v>7482872.5583334267</v>
      </c>
      <c r="K21" s="177">
        <f t="shared" si="4"/>
        <v>7868853.1314522717</v>
      </c>
      <c r="L21" s="177">
        <f t="shared" si="4"/>
        <v>8637805.2981856596</v>
      </c>
      <c r="M21" s="177">
        <f t="shared" si="4"/>
        <v>9226059.8068456352</v>
      </c>
      <c r="N21" s="177">
        <f t="shared" si="4"/>
        <v>10117653.655175515</v>
      </c>
      <c r="O21" s="177">
        <f t="shared" si="4"/>
        <v>10761356.936980622</v>
      </c>
      <c r="P21" s="177">
        <f t="shared" si="4"/>
        <v>11040459.519191632</v>
      </c>
      <c r="Q21" s="158"/>
      <c r="R21" s="158"/>
      <c r="S21" s="164">
        <f>SUM(D21:Q21)</f>
        <v>85267612.32694146</v>
      </c>
    </row>
    <row r="22" spans="2:19">
      <c r="B22" s="171"/>
      <c r="C22" s="164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64"/>
    </row>
    <row r="23" spans="2:19">
      <c r="B23" s="172" t="s">
        <v>425</v>
      </c>
      <c r="C23" s="164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64"/>
    </row>
    <row r="24" spans="2:19">
      <c r="B24" s="163" t="s">
        <v>411</v>
      </c>
      <c r="C24" s="164">
        <f>NPV('10 Year 24.1 Mill'!DiscRate,E24:P24)+D24</f>
        <v>94950669.395398274</v>
      </c>
      <c r="D24" s="158">
        <v>0</v>
      </c>
      <c r="E24" s="158">
        <v>0</v>
      </c>
      <c r="F24" s="158">
        <v>0</v>
      </c>
      <c r="G24" s="177">
        <f>Benefits!$B$26*1000000*G$7/100*(1+'10 Year 24.1 Mill'!$T$8)</f>
        <v>11171543.623565469</v>
      </c>
      <c r="H24" s="177">
        <f>Benefits!$B$26*1000000*H$7/100*(1+'10 Year 24.1 Mill'!$T$8)</f>
        <v>12776353.378478749</v>
      </c>
      <c r="I24" s="177">
        <f>Benefits!$B$26*1000000*I$7/100*(1+'10 Year 24.1 Mill'!$T$8)</f>
        <v>13788961.462868838</v>
      </c>
      <c r="J24" s="177">
        <f>Benefits!$B$26*1000000*J$7/100*(1+'10 Year 24.1 Mill'!$T$8)</f>
        <v>14026046.512584364</v>
      </c>
      <c r="K24" s="177">
        <f>Benefits!$B$26*1000000*K$7/100*(1+'10 Year 24.1 Mill'!$T$8)</f>
        <v>14749536.245880669</v>
      </c>
      <c r="L24" s="177">
        <f>Benefits!$B$26*1000000*L$7/100*(1+'10 Year 24.1 Mill'!$T$8)</f>
        <v>16190875.620896986</v>
      </c>
      <c r="M24" s="177">
        <f>Benefits!$B$26*1000000*M$7/100*(1+'10 Year 24.1 Mill'!$T$8)</f>
        <v>17293511.678825505</v>
      </c>
      <c r="N24" s="177">
        <f>Benefits!$B$26*1000000*N$7/100*(1+'10 Year 24.1 Mill'!$T$8)</f>
        <v>18964733.083375819</v>
      </c>
      <c r="O24" s="177">
        <f>Benefits!$B$26*1000000*O$7/100*(1+'10 Year 24.1 Mill'!$T$8)</f>
        <v>20171303.434603669</v>
      </c>
      <c r="P24" s="177">
        <f>Benefits!$B$26*1000000*P$7/100*(1+'10 Year 24.1 Mill'!$T$8)</f>
        <v>20694458.916586902</v>
      </c>
      <c r="Q24" s="158"/>
      <c r="R24" s="158"/>
      <c r="S24" s="164">
        <f>SUM(D24:Q24)</f>
        <v>159827323.95766696</v>
      </c>
    </row>
    <row r="25" spans="2:19">
      <c r="B25" s="163" t="s">
        <v>183</v>
      </c>
      <c r="C25" s="164">
        <f>NPV('10 Year 24.1 Mill'!DiscRate,E25:P25)+D25</f>
        <v>59952494.634608068</v>
      </c>
      <c r="D25" s="158">
        <v>0</v>
      </c>
      <c r="E25" s="158">
        <v>0</v>
      </c>
      <c r="F25" s="158">
        <v>0</v>
      </c>
      <c r="G25" s="177">
        <f>Benefits!$B$22*1000000*G$7/100*(1+'10 Year 24.1 Mill'!$T$8)</f>
        <v>7053788.1767114569</v>
      </c>
      <c r="H25" s="177">
        <f>Benefits!$B$22*1000000*H$7/100*(1+'10 Year 24.1 Mill'!$T$8)</f>
        <v>8067075.9063677154</v>
      </c>
      <c r="I25" s="177">
        <f>Benefits!$B$22*1000000*I$7/100*(1+'10 Year 24.1 Mill'!$T$8)</f>
        <v>8706443.4972748701</v>
      </c>
      <c r="J25" s="177">
        <f>Benefits!$B$22*1000000*J$7/100*(1+'10 Year 24.1 Mill'!$T$8)</f>
        <v>8856140.6006394196</v>
      </c>
      <c r="K25" s="177">
        <f>Benefits!$B$22*1000000*K$7/100*(1+'10 Year 24.1 Mill'!$T$8)</f>
        <v>9312956.9098853953</v>
      </c>
      <c r="L25" s="177">
        <f>Benefits!$B$22*1000000*L$7/100*(1+'10 Year 24.1 Mill'!$T$8)</f>
        <v>10223028.336422415</v>
      </c>
      <c r="M25" s="177">
        <f>Benefits!$B$22*1000000*M$7/100*(1+'10 Year 24.1 Mill'!$T$8)</f>
        <v>10919240.198516866</v>
      </c>
      <c r="N25" s="177">
        <f>Benefits!$B$22*1000000*N$7/100*(1+'10 Year 24.1 Mill'!$T$8)</f>
        <v>11974460.692774916</v>
      </c>
      <c r="O25" s="177">
        <f>Benefits!$B$22*1000000*O$7/100*(1+'10 Year 24.1 Mill'!$T$8)</f>
        <v>12736297.370376799</v>
      </c>
      <c r="P25" s="177">
        <f>Benefits!$B$22*1000000*P$7/100*(1+'10 Year 24.1 Mill'!$T$8)</f>
        <v>13066621.278848218</v>
      </c>
      <c r="Q25" s="158"/>
      <c r="R25" s="158"/>
      <c r="S25" s="164">
        <f>SUM(D25:Q25)</f>
        <v>100916052.96781807</v>
      </c>
    </row>
    <row r="26" spans="2:19">
      <c r="B26" s="163" t="s">
        <v>412</v>
      </c>
      <c r="C26" s="164">
        <f>NPV('10 Year 24.1 Mill'!DiscRate,E26:P26)+D26</f>
        <v>36240713.509693995</v>
      </c>
      <c r="D26" s="158">
        <v>0</v>
      </c>
      <c r="E26" s="158">
        <v>0</v>
      </c>
      <c r="F26" s="158">
        <v>0</v>
      </c>
      <c r="G26" s="177">
        <f>Benefits!$B$25*1000000*G$7/100*(1+'10 Year 24.1 Mill'!$T$8)</f>
        <v>4263947.9479257511</v>
      </c>
      <c r="H26" s="177">
        <f>Benefits!$B$25*1000000*H$7/100*(1+'10 Year 24.1 Mill'!$T$8)</f>
        <v>4876470.7551445607</v>
      </c>
      <c r="I26" s="177">
        <f>Benefits!$B$25*1000000*I$7/100*(1+'10 Year 24.1 Mill'!$T$8)</f>
        <v>5262962.3904079525</v>
      </c>
      <c r="J26" s="177">
        <f>Benefits!$B$25*1000000*J$7/100*(1+'10 Year 24.1 Mill'!$T$8)</f>
        <v>5353452.8673986122</v>
      </c>
      <c r="K26" s="177">
        <f>Benefits!$B$25*1000000*K$7/100*(1+'10 Year 24.1 Mill'!$T$8)</f>
        <v>5629593.9869773546</v>
      </c>
      <c r="L26" s="177">
        <f>Benefits!$B$25*1000000*L$7/100*(1+'10 Year 24.1 Mill'!$T$8)</f>
        <v>6179723.5194263291</v>
      </c>
      <c r="M26" s="177">
        <f>Benefits!$B$25*1000000*M$7/100*(1+'10 Year 24.1 Mill'!$T$8)</f>
        <v>6600576.9766509561</v>
      </c>
      <c r="N26" s="177">
        <f>Benefits!$B$25*1000000*N$7/100*(1+'10 Year 24.1 Mill'!$T$8)</f>
        <v>7238447.7417464955</v>
      </c>
      <c r="O26" s="177">
        <f>Benefits!$B$25*1000000*O$7/100*(1+'10 Year 24.1 Mill'!$T$8)</f>
        <v>7698970.7765662866</v>
      </c>
      <c r="P26" s="177">
        <f>Benefits!$B$25*1000000*P$7/100*(1+'10 Year 24.1 Mill'!$T$8)</f>
        <v>7898648.4414453814</v>
      </c>
      <c r="Q26" s="158"/>
      <c r="R26" s="158"/>
      <c r="S26" s="164">
        <f>SUM(D26:Q26)</f>
        <v>61002795.403689675</v>
      </c>
    </row>
    <row r="27" spans="2:19">
      <c r="B27" s="163"/>
      <c r="C27" s="164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64"/>
    </row>
    <row r="28" spans="2:19" ht="22.8">
      <c r="B28" s="169" t="s">
        <v>414</v>
      </c>
      <c r="C28" s="164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64"/>
    </row>
    <row r="29" spans="2:19">
      <c r="B29" s="168" t="s">
        <v>221</v>
      </c>
      <c r="C29" s="167" t="s">
        <v>403</v>
      </c>
      <c r="D29" s="168">
        <v>2019</v>
      </c>
      <c r="E29" s="168">
        <v>2020</v>
      </c>
      <c r="F29" s="168">
        <v>2021</v>
      </c>
      <c r="G29" s="168">
        <v>2022</v>
      </c>
      <c r="H29" s="168">
        <v>2023</v>
      </c>
      <c r="I29" s="168">
        <v>2024</v>
      </c>
      <c r="J29" s="168">
        <v>2025</v>
      </c>
      <c r="K29" s="168">
        <v>2026</v>
      </c>
      <c r="L29" s="168">
        <v>2027</v>
      </c>
      <c r="M29" s="168">
        <v>2028</v>
      </c>
      <c r="N29" s="168">
        <v>2029</v>
      </c>
      <c r="O29" s="168">
        <v>2030</v>
      </c>
      <c r="P29" s="168">
        <v>2031</v>
      </c>
      <c r="Q29" s="168"/>
      <c r="R29" s="168"/>
      <c r="S29" s="167" t="s">
        <v>128</v>
      </c>
    </row>
    <row r="30" spans="2:19">
      <c r="B30" s="163" t="s">
        <v>415</v>
      </c>
      <c r="C30" s="164">
        <f>NPV('10 Year 24.1 Mill'!DiscRate,E30:P30)+D30</f>
        <v>3124.242457039903</v>
      </c>
      <c r="D30" s="164">
        <f>D21-D$18</f>
        <v>0</v>
      </c>
      <c r="E30" s="164">
        <f t="shared" ref="E30:P30" si="5">E21-E$18</f>
        <v>-3337500</v>
      </c>
      <c r="F30" s="164">
        <f t="shared" si="5"/>
        <v>-3337500</v>
      </c>
      <c r="G30" s="164">
        <f t="shared" si="5"/>
        <v>-2645879.8277039267</v>
      </c>
      <c r="H30" s="164">
        <f t="shared" si="5"/>
        <v>-1317147.110381051</v>
      </c>
      <c r="I30" s="164">
        <f t="shared" si="5"/>
        <v>-350108.49638146907</v>
      </c>
      <c r="J30" s="164">
        <f t="shared" si="5"/>
        <v>134066.70537727512</v>
      </c>
      <c r="K30" s="164">
        <f t="shared" si="5"/>
        <v>822323.05782202445</v>
      </c>
      <c r="L30" s="164">
        <f t="shared" si="5"/>
        <v>1851937.0786019042</v>
      </c>
      <c r="M30" s="164">
        <f t="shared" si="5"/>
        <v>2668393.5003927173</v>
      </c>
      <c r="N30" s="164">
        <f t="shared" si="5"/>
        <v>3752458.9307445846</v>
      </c>
      <c r="O30" s="164">
        <f t="shared" si="5"/>
        <v>4550962.5733380783</v>
      </c>
      <c r="P30" s="164">
        <f t="shared" si="5"/>
        <v>4956764.1540908366</v>
      </c>
      <c r="Q30" s="164"/>
      <c r="R30" s="164"/>
      <c r="S30" s="164">
        <f>SUM(D30:Q30)</f>
        <v>7748770.565900973</v>
      </c>
    </row>
    <row r="31" spans="2:19"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</row>
    <row r="32" spans="2:19">
      <c r="B32" s="157" t="s">
        <v>425</v>
      </c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</row>
    <row r="33" spans="2:19">
      <c r="B33" s="163" t="s">
        <v>411</v>
      </c>
      <c r="C33" s="164">
        <f>NPV('10 Year 24.1 Mill'!DiscRate,E33:P33)+D33</f>
        <v>44297768.950018905</v>
      </c>
      <c r="D33" s="164">
        <f>D24-D$18</f>
        <v>0</v>
      </c>
      <c r="E33" s="164">
        <f t="shared" ref="E33:P35" si="6">E24-E$18</f>
        <v>-3337500</v>
      </c>
      <c r="F33" s="164">
        <f t="shared" si="6"/>
        <v>-3337500</v>
      </c>
      <c r="G33" s="164">
        <f t="shared" si="6"/>
        <v>2565663.7958615422</v>
      </c>
      <c r="H33" s="164">
        <f t="shared" si="6"/>
        <v>4643042.9247341845</v>
      </c>
      <c r="I33" s="164">
        <f t="shared" si="6"/>
        <v>6082464.8890741877</v>
      </c>
      <c r="J33" s="164">
        <f t="shared" si="6"/>
        <v>6677240.6596282125</v>
      </c>
      <c r="K33" s="164">
        <f t="shared" si="6"/>
        <v>7703006.1722504217</v>
      </c>
      <c r="L33" s="164">
        <f t="shared" si="6"/>
        <v>9405007.4013132304</v>
      </c>
      <c r="M33" s="164">
        <f t="shared" si="6"/>
        <v>10735845.372372586</v>
      </c>
      <c r="N33" s="164">
        <f t="shared" si="6"/>
        <v>12599538.358944889</v>
      </c>
      <c r="O33" s="164">
        <f t="shared" si="6"/>
        <v>13960909.070961125</v>
      </c>
      <c r="P33" s="164">
        <f t="shared" si="6"/>
        <v>14610763.551486107</v>
      </c>
      <c r="Q33" s="164"/>
      <c r="R33" s="164"/>
      <c r="S33" s="164">
        <f>SUM(D33:Q33)</f>
        <v>82308482.196626484</v>
      </c>
    </row>
    <row r="34" spans="2:19">
      <c r="B34" s="163" t="s">
        <v>183</v>
      </c>
      <c r="C34" s="164">
        <f>NPV('10 Year 24.1 Mill'!DiscRate,E34:P34)+D34</f>
        <v>9299594.1892287061</v>
      </c>
      <c r="D34" s="164">
        <f>D25-D$18</f>
        <v>0</v>
      </c>
      <c r="E34" s="164">
        <f t="shared" si="6"/>
        <v>-3337500</v>
      </c>
      <c r="F34" s="164">
        <f t="shared" si="6"/>
        <v>-3337500</v>
      </c>
      <c r="G34" s="164">
        <f t="shared" si="6"/>
        <v>-1552091.6509924699</v>
      </c>
      <c r="H34" s="164">
        <f t="shared" si="6"/>
        <v>-66234.547376848757</v>
      </c>
      <c r="I34" s="164">
        <f t="shared" si="6"/>
        <v>999946.92348022014</v>
      </c>
      <c r="J34" s="164">
        <f t="shared" si="6"/>
        <v>1507334.747683268</v>
      </c>
      <c r="K34" s="164">
        <f t="shared" si="6"/>
        <v>2266426.8362551481</v>
      </c>
      <c r="L34" s="164">
        <f t="shared" si="6"/>
        <v>3437160.1168386601</v>
      </c>
      <c r="M34" s="164">
        <f t="shared" si="6"/>
        <v>4361573.8920639483</v>
      </c>
      <c r="N34" s="164">
        <f t="shared" si="6"/>
        <v>5609265.9683439862</v>
      </c>
      <c r="O34" s="164">
        <f t="shared" si="6"/>
        <v>6525903.0067342557</v>
      </c>
      <c r="P34" s="164">
        <f t="shared" si="6"/>
        <v>6982925.9137474224</v>
      </c>
      <c r="Q34" s="164"/>
      <c r="R34" s="164"/>
      <c r="S34" s="164">
        <f>SUM(D34:Q34)</f>
        <v>23397211.206777591</v>
      </c>
    </row>
    <row r="35" spans="2:19">
      <c r="B35" s="163" t="s">
        <v>412</v>
      </c>
      <c r="C35" s="164">
        <f>NPV('10 Year 24.1 Mill'!DiscRate,E35:P35)+D35</f>
        <v>-14412186.935685366</v>
      </c>
      <c r="D35" s="164">
        <f>D26-D$18</f>
        <v>0</v>
      </c>
      <c r="E35" s="164">
        <f t="shared" si="6"/>
        <v>-3337500</v>
      </c>
      <c r="F35" s="164">
        <f t="shared" si="6"/>
        <v>-3337500</v>
      </c>
      <c r="G35" s="164">
        <f t="shared" si="6"/>
        <v>-4341931.8797781756</v>
      </c>
      <c r="H35" s="164">
        <f t="shared" si="6"/>
        <v>-3256839.6986000035</v>
      </c>
      <c r="I35" s="164">
        <f t="shared" si="6"/>
        <v>-2443534.1833866974</v>
      </c>
      <c r="J35" s="164">
        <f t="shared" si="6"/>
        <v>-1995352.9855575394</v>
      </c>
      <c r="K35" s="164">
        <f t="shared" si="6"/>
        <v>-1416936.0866528926</v>
      </c>
      <c r="L35" s="164">
        <f t="shared" si="6"/>
        <v>-606144.7001574263</v>
      </c>
      <c r="M35" s="164">
        <f t="shared" si="6"/>
        <v>42910.67019803822</v>
      </c>
      <c r="N35" s="164">
        <f t="shared" si="6"/>
        <v>873253.01731556561</v>
      </c>
      <c r="O35" s="164">
        <f t="shared" si="6"/>
        <v>1488576.412923743</v>
      </c>
      <c r="P35" s="164">
        <f t="shared" si="6"/>
        <v>1814953.076344586</v>
      </c>
      <c r="Q35" s="164"/>
      <c r="R35" s="164"/>
      <c r="S35" s="164">
        <f>SUM(D35:Q35)</f>
        <v>-16516046.357350804</v>
      </c>
    </row>
    <row r="36" spans="2:19">
      <c r="C36" s="164"/>
    </row>
    <row r="37" spans="2:19">
      <c r="E37" s="181"/>
      <c r="F37" s="181"/>
    </row>
    <row r="38" spans="2:19">
      <c r="E38" s="181"/>
      <c r="F38" s="181"/>
    </row>
    <row r="39" spans="2:19">
      <c r="F39" s="200"/>
    </row>
  </sheetData>
  <dataConsolidate/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60F0FB3-C910-4016-B185-896F21F9DEE8}"/>
</file>

<file path=customXml/itemProps2.xml><?xml version="1.0" encoding="utf-8"?>
<ds:datastoreItem xmlns:ds="http://schemas.openxmlformats.org/officeDocument/2006/customXml" ds:itemID="{FEC9C669-85DC-47F2-A115-C1D8E8F3A816}"/>
</file>

<file path=customXml/itemProps3.xml><?xml version="1.0" encoding="utf-8"?>
<ds:datastoreItem xmlns:ds="http://schemas.openxmlformats.org/officeDocument/2006/customXml" ds:itemID="{666D92EE-1254-4823-8B6E-82BE94D6E47A}"/>
</file>

<file path=customXml/itemProps4.xml><?xml version="1.0" encoding="utf-8"?>
<ds:datastoreItem xmlns:ds="http://schemas.openxmlformats.org/officeDocument/2006/customXml" ds:itemID="{76A84B5A-0EB7-495D-B80F-DF2A903A74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Implementation</vt:lpstr>
      <vt:lpstr>On-going</vt:lpstr>
      <vt:lpstr>Applications</vt:lpstr>
      <vt:lpstr>Benefits</vt:lpstr>
      <vt:lpstr>Comparison</vt:lpstr>
      <vt:lpstr>Summary</vt:lpstr>
      <vt:lpstr> Cost-Benefit $21.4 M (IRP)</vt:lpstr>
      <vt:lpstr>Cost-Benefit $21.4 M (2%)</vt:lpstr>
      <vt:lpstr>Cost-Benefit $26.7 M (IRP)</vt:lpstr>
      <vt:lpstr>Cost-Benefit $26.7 M (2%)</vt:lpstr>
      <vt:lpstr>Cost-Benefit $32.1 M (IRP)</vt:lpstr>
      <vt:lpstr>Cost-Benefit $32.1 M (2%)</vt:lpstr>
      <vt:lpstr>10 Year 18.9 Mill</vt:lpstr>
      <vt:lpstr>10 Year 24.1 Mill</vt:lpstr>
      <vt:lpstr>10 Year</vt:lpstr>
      <vt:lpstr>'10 Year 18.9 Mill'!ASSUME</vt:lpstr>
      <vt:lpstr>'10 Year 24.1 Mill'!ASSUME</vt:lpstr>
      <vt:lpstr>'10 Year 18.9 Mill'!BILLINGS</vt:lpstr>
      <vt:lpstr>'10 Year 24.1 Mill'!BILLINGS</vt:lpstr>
      <vt:lpstr>'10 Year 18.9 Mill'!DiscRate</vt:lpstr>
      <vt:lpstr>'10 Year 24.1 Mill'!DiscRate</vt:lpstr>
      <vt:lpstr>'10 Year 18.9 Mill'!OANDM</vt:lpstr>
      <vt:lpstr>'10 Year 24.1 Mill'!OANDM</vt:lpstr>
      <vt:lpstr>'10 Year 18.9 Mill'!Print_Area</vt:lpstr>
      <vt:lpstr>'10 Year 24.1 Mill'!Print_Area</vt:lpstr>
      <vt:lpstr>'10 Year 18.9 Mill'!REVREQ</vt:lpstr>
      <vt:lpstr>'10 Year 24.1 Mill'!REVREQ</vt:lpstr>
      <vt:lpstr>'10 Year 18.9 Mill'!SUPPL</vt:lpstr>
      <vt:lpstr>'10 Year 24.1 Mill'!SUPPL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skinney</dc:creator>
  <cp:lastModifiedBy>Kimball, Paul</cp:lastModifiedBy>
  <cp:lastPrinted>2020-10-21T17:51:39Z</cp:lastPrinted>
  <dcterms:created xsi:type="dcterms:W3CDTF">2016-10-10T18:13:18Z</dcterms:created>
  <dcterms:modified xsi:type="dcterms:W3CDTF">2020-10-30T20:34:49Z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