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Cost of Service\"/>
    </mc:Choice>
  </mc:AlternateContent>
  <bookViews>
    <workbookView xWindow="360" yWindow="135" windowWidth="15225" windowHeight="9480"/>
  </bookViews>
  <sheets>
    <sheet name="Data" sheetId="3" r:id="rId1"/>
  </sheets>
  <definedNames>
    <definedName name="_xlnm._FilterDatabase" localSheetId="0" hidden="1">Data!$A$4:$N$37</definedName>
    <definedName name="abc" localSheetId="0">{7.552,7.086,6.732,6.599,6.852}</definedName>
    <definedName name="abc">{7.552,7.086,6.732,6.599,6.852}</definedName>
    <definedName name="abd" localSheetId="0">{39295,39295.0416666667,39295.0833333333,39295.125,39295.1666666667}</definedName>
    <definedName name="abd">{39295,39295.0416666667,39295.0833333333,39295.125,39295.1666666667}</definedName>
    <definedName name="Print_Area_MI">#REF!</definedName>
    <definedName name="_xlnm.Print_Titles">#N/A</definedName>
    <definedName name="Print_Titles_MI">#REF!</definedName>
  </definedNames>
  <calcPr calcId="152511"/>
</workbook>
</file>

<file path=xl/calcChain.xml><?xml version="1.0" encoding="utf-8"?>
<calcChain xmlns="http://schemas.openxmlformats.org/spreadsheetml/2006/main">
  <c r="AN10" i="3" l="1"/>
  <c r="AR10" i="3"/>
  <c r="AU10" i="3"/>
  <c r="AR16" i="3"/>
  <c r="AL18" i="3"/>
  <c r="AR18" i="3"/>
  <c r="AU18" i="3"/>
  <c r="AV19" i="3"/>
  <c r="AT24" i="3"/>
  <c r="AL26" i="3"/>
  <c r="AR26" i="3"/>
  <c r="AU26" i="3"/>
  <c r="AV27" i="3"/>
  <c r="AR31" i="3"/>
  <c r="AM34" i="3"/>
  <c r="AQ34" i="3"/>
  <c r="AT34" i="3"/>
  <c r="AQ35" i="3"/>
  <c r="AL5" i="3"/>
  <c r="AM5" i="3"/>
  <c r="AN5" i="3"/>
  <c r="AO5" i="3"/>
  <c r="AP5" i="3"/>
  <c r="AQ5" i="3"/>
  <c r="AR5" i="3"/>
  <c r="AS5" i="3"/>
  <c r="AT5" i="3"/>
  <c r="AU5" i="3"/>
  <c r="AV5" i="3"/>
  <c r="AK5" i="3"/>
  <c r="AY6" i="3"/>
  <c r="AP6" i="3" s="1"/>
  <c r="AY7" i="3"/>
  <c r="AY8" i="3"/>
  <c r="AN8" i="3" s="1"/>
  <c r="AY9" i="3"/>
  <c r="AY10" i="3"/>
  <c r="AQ10" i="3" s="1"/>
  <c r="AY11" i="3"/>
  <c r="AY12" i="3"/>
  <c r="AY13" i="3"/>
  <c r="AY14" i="3"/>
  <c r="AN14" i="3" s="1"/>
  <c r="AY15" i="3"/>
  <c r="AY16" i="3"/>
  <c r="AN16" i="3" s="1"/>
  <c r="AY17" i="3"/>
  <c r="AY18" i="3"/>
  <c r="AT18" i="3" s="1"/>
  <c r="AY19" i="3"/>
  <c r="AY20" i="3"/>
  <c r="AY21" i="3"/>
  <c r="AY22" i="3"/>
  <c r="AQ22" i="3" s="1"/>
  <c r="AY23" i="3"/>
  <c r="AY24" i="3"/>
  <c r="AL24" i="3" s="1"/>
  <c r="AY25" i="3"/>
  <c r="AY26" i="3"/>
  <c r="AT26" i="3" s="1"/>
  <c r="AY27" i="3"/>
  <c r="AY28" i="3"/>
  <c r="AN28" i="3" s="1"/>
  <c r="AY29" i="3"/>
  <c r="AY30" i="3"/>
  <c r="AN30" i="3" s="1"/>
  <c r="AY31" i="3"/>
  <c r="AY32" i="3"/>
  <c r="AL32" i="3" s="1"/>
  <c r="AY33" i="3"/>
  <c r="AY34" i="3"/>
  <c r="AN34" i="3" s="1"/>
  <c r="AY35" i="3"/>
  <c r="AY36" i="3"/>
  <c r="AV36" i="3" s="1"/>
  <c r="AY37" i="3"/>
  <c r="AY38" i="3"/>
  <c r="AV38" i="3" s="1"/>
  <c r="AD8" i="3"/>
  <c r="V10" i="3"/>
  <c r="T14" i="3"/>
  <c r="AD14" i="3"/>
  <c r="AD16" i="3"/>
  <c r="T18" i="3"/>
  <c r="V18" i="3"/>
  <c r="AB18" i="3"/>
  <c r="AD20" i="3"/>
  <c r="AB22" i="3"/>
  <c r="V24" i="3"/>
  <c r="AB24" i="3"/>
  <c r="T26" i="3"/>
  <c r="AD26" i="3"/>
  <c r="T30" i="3"/>
  <c r="V30" i="3"/>
  <c r="AB30" i="3"/>
  <c r="V32" i="3"/>
  <c r="T34" i="3"/>
  <c r="V36" i="3"/>
  <c r="AC6" i="3"/>
  <c r="AD5" i="3"/>
  <c r="AC5" i="3"/>
  <c r="AB5" i="3"/>
  <c r="AA5" i="3"/>
  <c r="Z5" i="3"/>
  <c r="Y5" i="3"/>
  <c r="X5" i="3"/>
  <c r="W5" i="3"/>
  <c r="V5" i="3"/>
  <c r="U5" i="3"/>
  <c r="T5" i="3"/>
  <c r="S5" i="3"/>
  <c r="O7" i="3"/>
  <c r="AQ7" i="3" s="1"/>
  <c r="O8" i="3"/>
  <c r="O9" i="3"/>
  <c r="AV9" i="3" s="1"/>
  <c r="O10" i="3"/>
  <c r="U10" i="3" s="1"/>
  <c r="O11" i="3"/>
  <c r="Y11" i="3" s="1"/>
  <c r="O12" i="3"/>
  <c r="AR12" i="3" s="1"/>
  <c r="O13" i="3"/>
  <c r="AN13" i="3" s="1"/>
  <c r="O14" i="3"/>
  <c r="U14" i="3" s="1"/>
  <c r="O15" i="3"/>
  <c r="AR15" i="3" s="1"/>
  <c r="O16" i="3"/>
  <c r="O17" i="3"/>
  <c r="AV17" i="3" s="1"/>
  <c r="O18" i="3"/>
  <c r="U18" i="3" s="1"/>
  <c r="O19" i="3"/>
  <c r="Y19" i="3" s="1"/>
  <c r="O20" i="3"/>
  <c r="AN20" i="3" s="1"/>
  <c r="O21" i="3"/>
  <c r="AV21" i="3" s="1"/>
  <c r="O22" i="3"/>
  <c r="U22" i="3" s="1"/>
  <c r="O23" i="3"/>
  <c r="AV23" i="3" s="1"/>
  <c r="O24" i="3"/>
  <c r="O25" i="3"/>
  <c r="AN25" i="3" s="1"/>
  <c r="O26" i="3"/>
  <c r="U26" i="3" s="1"/>
  <c r="O27" i="3"/>
  <c r="Y27" i="3" s="1"/>
  <c r="O28" i="3"/>
  <c r="AM28" i="3" s="1"/>
  <c r="O29" i="3"/>
  <c r="AQ29" i="3" s="1"/>
  <c r="O30" i="3"/>
  <c r="U30" i="3" s="1"/>
  <c r="O31" i="3"/>
  <c r="AV31" i="3" s="1"/>
  <c r="O32" i="3"/>
  <c r="O33" i="3"/>
  <c r="AP33" i="3" s="1"/>
  <c r="O34" i="3"/>
  <c r="U34" i="3" s="1"/>
  <c r="O35" i="3"/>
  <c r="Y35" i="3" s="1"/>
  <c r="O36" i="3"/>
  <c r="AQ36" i="3" s="1"/>
  <c r="O37" i="3"/>
  <c r="O38" i="3"/>
  <c r="U38" i="3" s="1"/>
  <c r="O6" i="3"/>
  <c r="AK6" i="3" s="1"/>
  <c r="N20" i="3"/>
  <c r="N8" i="3"/>
  <c r="N33" i="3"/>
  <c r="N12" i="3"/>
  <c r="N27" i="3"/>
  <c r="N6" i="3"/>
  <c r="N13" i="3"/>
  <c r="N18" i="3"/>
  <c r="N23" i="3"/>
  <c r="N19" i="3"/>
  <c r="N34" i="3"/>
  <c r="N16" i="3"/>
  <c r="N35" i="3"/>
  <c r="N32" i="3"/>
  <c r="N14" i="3"/>
  <c r="N37" i="3"/>
  <c r="N36" i="3"/>
  <c r="N25" i="3"/>
  <c r="N28" i="3"/>
  <c r="N7" i="3"/>
  <c r="N10" i="3"/>
  <c r="N15" i="3"/>
  <c r="N9" i="3"/>
  <c r="N22" i="3"/>
  <c r="N17" i="3"/>
  <c r="N30" i="3"/>
  <c r="N21" i="3"/>
  <c r="N38" i="3"/>
  <c r="N31" i="3"/>
  <c r="N26" i="3"/>
  <c r="N29" i="3"/>
  <c r="N11" i="3"/>
  <c r="N24" i="3"/>
  <c r="AN35" i="3" l="1"/>
  <c r="AN22" i="3"/>
  <c r="AM14" i="3"/>
  <c r="AP11" i="3"/>
  <c r="AP40" i="3" s="1"/>
  <c r="G54" i="3" s="1"/>
  <c r="AU38" i="3"/>
  <c r="U6" i="3"/>
  <c r="T36" i="3"/>
  <c r="AD28" i="3"/>
  <c r="AD22" i="3"/>
  <c r="X17" i="3"/>
  <c r="AB10" i="3"/>
  <c r="AU36" i="3"/>
  <c r="AM35" i="3"/>
  <c r="AL34" i="3"/>
  <c r="AM31" i="3"/>
  <c r="AL30" i="3"/>
  <c r="AQ27" i="3"/>
  <c r="AQ26" i="3"/>
  <c r="AP23" i="3"/>
  <c r="AM22" i="3"/>
  <c r="AQ19" i="3"/>
  <c r="AQ18" i="3"/>
  <c r="AN15" i="3"/>
  <c r="AL14" i="3"/>
  <c r="AN11" i="3"/>
  <c r="AM10" i="3"/>
  <c r="AT38" i="3"/>
  <c r="X11" i="3"/>
  <c r="AM30" i="3"/>
  <c r="AQ23" i="3"/>
  <c r="AQ15" i="3"/>
  <c r="X35" i="3"/>
  <c r="AV34" i="3"/>
  <c r="AU33" i="3"/>
  <c r="AV30" i="3"/>
  <c r="AP27" i="3"/>
  <c r="AN26" i="3"/>
  <c r="AN23" i="3"/>
  <c r="AL22" i="3"/>
  <c r="AP19" i="3"/>
  <c r="AN18" i="3"/>
  <c r="AV14" i="3"/>
  <c r="AU12" i="3"/>
  <c r="AM11" i="3"/>
  <c r="AL10" i="3"/>
  <c r="AR38" i="3"/>
  <c r="AP31" i="3"/>
  <c r="AR27" i="3"/>
  <c r="AR19" i="3"/>
  <c r="V6" i="3"/>
  <c r="Z27" i="3"/>
  <c r="AV32" i="3"/>
  <c r="AN24" i="3"/>
  <c r="AM16" i="3"/>
  <c r="AM8" i="3"/>
  <c r="Y6" i="3"/>
  <c r="Y40" i="3" s="1"/>
  <c r="AD34" i="3"/>
  <c r="X27" i="3"/>
  <c r="Z21" i="3"/>
  <c r="T16" i="3"/>
  <c r="X9" i="3"/>
  <c r="AN33" i="3"/>
  <c r="AQ25" i="3"/>
  <c r="AN17" i="3"/>
  <c r="AR9" i="3"/>
  <c r="AV35" i="3"/>
  <c r="AU34" i="3"/>
  <c r="AT32" i="3"/>
  <c r="AU30" i="3"/>
  <c r="AV28" i="3"/>
  <c r="AN27" i="3"/>
  <c r="AM26" i="3"/>
  <c r="AV22" i="3"/>
  <c r="AV20" i="3"/>
  <c r="AN19" i="3"/>
  <c r="AM18" i="3"/>
  <c r="AU14" i="3"/>
  <c r="AV10" i="3"/>
  <c r="AU8" i="3"/>
  <c r="AQ38" i="3"/>
  <c r="AS6" i="3"/>
  <c r="AS40" i="3" s="1"/>
  <c r="J54" i="3" s="1"/>
  <c r="Z6" i="3"/>
  <c r="Z40" i="3" s="1"/>
  <c r="AL6" i="3"/>
  <c r="AL40" i="3" s="1"/>
  <c r="C54" i="3" s="1"/>
  <c r="AU35" i="3"/>
  <c r="AR32" i="3"/>
  <c r="AT30" i="3"/>
  <c r="AM27" i="3"/>
  <c r="AU22" i="3"/>
  <c r="AU20" i="3"/>
  <c r="AM19" i="3"/>
  <c r="AT14" i="3"/>
  <c r="AV11" i="3"/>
  <c r="AR8" i="3"/>
  <c r="AN38" i="3"/>
  <c r="AA6" i="3"/>
  <c r="AA40" i="3" s="1"/>
  <c r="V26" i="3"/>
  <c r="Z19" i="3"/>
  <c r="AB14" i="3"/>
  <c r="AD38" i="3"/>
  <c r="AO6" i="3"/>
  <c r="AO40" i="3" s="1"/>
  <c r="F54" i="3" s="1"/>
  <c r="AR35" i="3"/>
  <c r="AR34" i="3"/>
  <c r="AM32" i="3"/>
  <c r="AR30" i="3"/>
  <c r="AV26" i="3"/>
  <c r="AU24" i="3"/>
  <c r="AT22" i="3"/>
  <c r="AV18" i="3"/>
  <c r="AQ17" i="3"/>
  <c r="AR14" i="3"/>
  <c r="AU11" i="3"/>
  <c r="AT10" i="3"/>
  <c r="AV7" i="3"/>
  <c r="AM38" i="3"/>
  <c r="AR11" i="3"/>
  <c r="AR7" i="3"/>
  <c r="AQ30" i="3"/>
  <c r="AR22" i="3"/>
  <c r="AQ14" i="3"/>
  <c r="AL38" i="3"/>
  <c r="AD6" i="3"/>
  <c r="AD40" i="3" s="1"/>
  <c r="Z11" i="3"/>
  <c r="AU6" i="3"/>
  <c r="AP35" i="3"/>
  <c r="AQ31" i="3"/>
  <c r="AU27" i="3"/>
  <c r="AM24" i="3"/>
  <c r="AU19" i="3"/>
  <c r="AQ11" i="3"/>
  <c r="B40" i="3"/>
  <c r="Y37" i="3"/>
  <c r="AK37" i="3"/>
  <c r="AS37" i="3"/>
  <c r="AL37" i="3"/>
  <c r="AT37" i="3"/>
  <c r="Z37" i="3"/>
  <c r="AO37" i="3"/>
  <c r="Y29" i="3"/>
  <c r="AK29" i="3"/>
  <c r="AS29" i="3"/>
  <c r="AL29" i="3"/>
  <c r="AT29" i="3"/>
  <c r="AO29" i="3"/>
  <c r="Z29" i="3"/>
  <c r="AV37" i="3"/>
  <c r="U36" i="3"/>
  <c r="AO36" i="3"/>
  <c r="AD36" i="3"/>
  <c r="AP36" i="3"/>
  <c r="AK36" i="3"/>
  <c r="AS36" i="3"/>
  <c r="U28" i="3"/>
  <c r="AO28" i="3"/>
  <c r="T28" i="3"/>
  <c r="AQ28" i="3"/>
  <c r="AP28" i="3"/>
  <c r="V28" i="3"/>
  <c r="AK28" i="3"/>
  <c r="AS28" i="3"/>
  <c r="U20" i="3"/>
  <c r="AO20" i="3"/>
  <c r="AQ20" i="3"/>
  <c r="AP20" i="3"/>
  <c r="AK20" i="3"/>
  <c r="AS20" i="3"/>
  <c r="V20" i="3"/>
  <c r="U12" i="3"/>
  <c r="AO12" i="3"/>
  <c r="V12" i="3"/>
  <c r="AP12" i="3"/>
  <c r="AB12" i="3"/>
  <c r="AQ12" i="3"/>
  <c r="AK12" i="3"/>
  <c r="AS12" i="3"/>
  <c r="AL12" i="3"/>
  <c r="AT12" i="3"/>
  <c r="AB20" i="3"/>
  <c r="AU37" i="3"/>
  <c r="AT36" i="3"/>
  <c r="AQ33" i="3"/>
  <c r="AQ32" i="3"/>
  <c r="AN29" i="3"/>
  <c r="AL28" i="3"/>
  <c r="AV25" i="3"/>
  <c r="AR24" i="3"/>
  <c r="AT20" i="3"/>
  <c r="AV16" i="3"/>
  <c r="AN12" i="3"/>
  <c r="AD24" i="3"/>
  <c r="T20" i="3"/>
  <c r="AM6" i="3"/>
  <c r="AM40" i="3" s="1"/>
  <c r="D54" i="3" s="1"/>
  <c r="AR37" i="3"/>
  <c r="AR36" i="3"/>
  <c r="AN32" i="3"/>
  <c r="AN31" i="3"/>
  <c r="AM29" i="3"/>
  <c r="AR25" i="3"/>
  <c r="AR20" i="3"/>
  <c r="AU16" i="3"/>
  <c r="AV13" i="3"/>
  <c r="AM12" i="3"/>
  <c r="Y21" i="3"/>
  <c r="AK21" i="3"/>
  <c r="AS21" i="3"/>
  <c r="AM21" i="3"/>
  <c r="AL21" i="3"/>
  <c r="AT21" i="3"/>
  <c r="AU21" i="3"/>
  <c r="AO21" i="3"/>
  <c r="AR33" i="3"/>
  <c r="AP29" i="3"/>
  <c r="Y33" i="3"/>
  <c r="AK33" i="3"/>
  <c r="AS33" i="3"/>
  <c r="AL33" i="3"/>
  <c r="AT33" i="3"/>
  <c r="AO33" i="3"/>
  <c r="Y9" i="3"/>
  <c r="AK9" i="3"/>
  <c r="AS9" i="3"/>
  <c r="Z9" i="3"/>
  <c r="AU9" i="3"/>
  <c r="AL9" i="3"/>
  <c r="AT9" i="3"/>
  <c r="AM9" i="3"/>
  <c r="AO9" i="3"/>
  <c r="AP9" i="3"/>
  <c r="Z33" i="3"/>
  <c r="AM33" i="3"/>
  <c r="AQ9" i="3"/>
  <c r="U24" i="3"/>
  <c r="AO24" i="3"/>
  <c r="AQ24" i="3"/>
  <c r="AP24" i="3"/>
  <c r="AK24" i="3"/>
  <c r="AS24" i="3"/>
  <c r="T24" i="3"/>
  <c r="AD12" i="3"/>
  <c r="AN37" i="3"/>
  <c r="AM36" i="3"/>
  <c r="AU29" i="3"/>
  <c r="AT28" i="3"/>
  <c r="AP21" i="3"/>
  <c r="AL20" i="3"/>
  <c r="AN9" i="3"/>
  <c r="Y13" i="3"/>
  <c r="AK13" i="3"/>
  <c r="AS13" i="3"/>
  <c r="AU13" i="3"/>
  <c r="AU40" i="3" s="1"/>
  <c r="L54" i="3" s="1"/>
  <c r="AL13" i="3"/>
  <c r="AT13" i="3"/>
  <c r="AM13" i="3"/>
  <c r="AO13" i="3"/>
  <c r="AP13" i="3"/>
  <c r="AQ37" i="3"/>
  <c r="AR21" i="3"/>
  <c r="AR13" i="3"/>
  <c r="Y25" i="3"/>
  <c r="AK25" i="3"/>
  <c r="AS25" i="3"/>
  <c r="X25" i="3"/>
  <c r="AU25" i="3"/>
  <c r="AL25" i="3"/>
  <c r="AT25" i="3"/>
  <c r="Z25" i="3"/>
  <c r="AM25" i="3"/>
  <c r="AO25" i="3"/>
  <c r="Y17" i="3"/>
  <c r="AK17" i="3"/>
  <c r="AS17" i="3"/>
  <c r="AM17" i="3"/>
  <c r="AL17" i="3"/>
  <c r="AT17" i="3"/>
  <c r="AU17" i="3"/>
  <c r="AO17" i="3"/>
  <c r="Z17" i="3"/>
  <c r="AP17" i="3"/>
  <c r="AB28" i="3"/>
  <c r="AP37" i="3"/>
  <c r="AN36" i="3"/>
  <c r="AV29" i="3"/>
  <c r="AU28" i="3"/>
  <c r="AP25" i="3"/>
  <c r="AQ21" i="3"/>
  <c r="AM20" i="3"/>
  <c r="AQ13" i="3"/>
  <c r="U32" i="3"/>
  <c r="AO32" i="3"/>
  <c r="AP32" i="3"/>
  <c r="T32" i="3"/>
  <c r="AK32" i="3"/>
  <c r="AS32" i="3"/>
  <c r="AD32" i="3"/>
  <c r="U16" i="3"/>
  <c r="AO16" i="3"/>
  <c r="V16" i="3"/>
  <c r="AP16" i="3"/>
  <c r="AB16" i="3"/>
  <c r="AQ16" i="3"/>
  <c r="AK16" i="3"/>
  <c r="AS16" i="3"/>
  <c r="AL16" i="3"/>
  <c r="AT16" i="3"/>
  <c r="U8" i="3"/>
  <c r="AO8" i="3"/>
  <c r="AQ8" i="3"/>
  <c r="AP8" i="3"/>
  <c r="AK8" i="3"/>
  <c r="AS8" i="3"/>
  <c r="V8" i="3"/>
  <c r="AL8" i="3"/>
  <c r="AT8" i="3"/>
  <c r="X33" i="3"/>
  <c r="AB8" i="3"/>
  <c r="AR6" i="3"/>
  <c r="X6" i="3"/>
  <c r="AQ6" i="3"/>
  <c r="AQ40" i="3" s="1"/>
  <c r="H54" i="3" s="1"/>
  <c r="W6" i="3"/>
  <c r="AV6" i="3"/>
  <c r="AV40" i="3" s="1"/>
  <c r="M54" i="3" s="1"/>
  <c r="AN6" i="3"/>
  <c r="AN40" i="3" s="1"/>
  <c r="E54" i="3" s="1"/>
  <c r="AB6" i="3"/>
  <c r="T6" i="3"/>
  <c r="Y31" i="3"/>
  <c r="AK31" i="3"/>
  <c r="AS31" i="3"/>
  <c r="AL31" i="3"/>
  <c r="AT31" i="3"/>
  <c r="AO31" i="3"/>
  <c r="Y23" i="3"/>
  <c r="AK23" i="3"/>
  <c r="AS23" i="3"/>
  <c r="AL23" i="3"/>
  <c r="AT23" i="3"/>
  <c r="AM23" i="3"/>
  <c r="AU23" i="3"/>
  <c r="AO23" i="3"/>
  <c r="Y15" i="3"/>
  <c r="AK15" i="3"/>
  <c r="AS15" i="3"/>
  <c r="AM15" i="3"/>
  <c r="AU15" i="3"/>
  <c r="AL15" i="3"/>
  <c r="AT15" i="3"/>
  <c r="AO15" i="3"/>
  <c r="AP15" i="3"/>
  <c r="Y7" i="3"/>
  <c r="AK7" i="3"/>
  <c r="AS7" i="3"/>
  <c r="AM7" i="3"/>
  <c r="AU7" i="3"/>
  <c r="AL7" i="3"/>
  <c r="AT7" i="3"/>
  <c r="AO7" i="3"/>
  <c r="AP7" i="3"/>
  <c r="S6" i="3"/>
  <c r="AB36" i="3"/>
  <c r="AB32" i="3"/>
  <c r="T12" i="3"/>
  <c r="T8" i="3"/>
  <c r="T40" i="3" s="1"/>
  <c r="AT6" i="3"/>
  <c r="AT40" i="3" s="1"/>
  <c r="K54" i="3" s="1"/>
  <c r="AM37" i="3"/>
  <c r="AL36" i="3"/>
  <c r="AV33" i="3"/>
  <c r="AU32" i="3"/>
  <c r="AU31" i="3"/>
  <c r="AR29" i="3"/>
  <c r="AR28" i="3"/>
  <c r="AV24" i="3"/>
  <c r="AR23" i="3"/>
  <c r="AN21" i="3"/>
  <c r="AR17" i="3"/>
  <c r="AV15" i="3"/>
  <c r="AV12" i="3"/>
  <c r="AV8" i="3"/>
  <c r="AN7" i="3"/>
  <c r="Z35" i="3"/>
  <c r="AB26" i="3"/>
  <c r="V14" i="3"/>
  <c r="AD10" i="3"/>
  <c r="AO35" i="3"/>
  <c r="AS34" i="3"/>
  <c r="AK34" i="3"/>
  <c r="AS30" i="3"/>
  <c r="AK30" i="3"/>
  <c r="AO27" i="3"/>
  <c r="AS26" i="3"/>
  <c r="AK26" i="3"/>
  <c r="AS22" i="3"/>
  <c r="AK22" i="3"/>
  <c r="AO19" i="3"/>
  <c r="AS18" i="3"/>
  <c r="AK18" i="3"/>
  <c r="AS14" i="3"/>
  <c r="AK14" i="3"/>
  <c r="AO11" i="3"/>
  <c r="AS10" i="3"/>
  <c r="AK10" i="3"/>
  <c r="AK40" i="3" s="1"/>
  <c r="B54" i="3" s="1"/>
  <c r="AS38" i="3"/>
  <c r="AK38" i="3"/>
  <c r="AB34" i="3"/>
  <c r="V22" i="3"/>
  <c r="X19" i="3"/>
  <c r="T10" i="3"/>
  <c r="V38" i="3"/>
  <c r="AT35" i="3"/>
  <c r="AL35" i="3"/>
  <c r="AP34" i="3"/>
  <c r="AP30" i="3"/>
  <c r="AT27" i="3"/>
  <c r="AL27" i="3"/>
  <c r="AP26" i="3"/>
  <c r="AP22" i="3"/>
  <c r="AT19" i="3"/>
  <c r="AL19" i="3"/>
  <c r="AP18" i="3"/>
  <c r="AP14" i="3"/>
  <c r="AT11" i="3"/>
  <c r="AL11" i="3"/>
  <c r="AP10" i="3"/>
  <c r="AP38" i="3"/>
  <c r="V34" i="3"/>
  <c r="AD30" i="3"/>
  <c r="T22" i="3"/>
  <c r="AD18" i="3"/>
  <c r="T38" i="3"/>
  <c r="AS35" i="3"/>
  <c r="AK35" i="3"/>
  <c r="AO34" i="3"/>
  <c r="AO30" i="3"/>
  <c r="AS27" i="3"/>
  <c r="AK27" i="3"/>
  <c r="AO26" i="3"/>
  <c r="AO22" i="3"/>
  <c r="AS19" i="3"/>
  <c r="AK19" i="3"/>
  <c r="AO18" i="3"/>
  <c r="AO14" i="3"/>
  <c r="AS11" i="3"/>
  <c r="AK11" i="3"/>
  <c r="AO10" i="3"/>
  <c r="AO38" i="3"/>
  <c r="Z31" i="3"/>
  <c r="W37" i="3"/>
  <c r="AA36" i="3"/>
  <c r="S36" i="3"/>
  <c r="W35" i="3"/>
  <c r="AA34" i="3"/>
  <c r="S34" i="3"/>
  <c r="W33" i="3"/>
  <c r="AA32" i="3"/>
  <c r="S32" i="3"/>
  <c r="W31" i="3"/>
  <c r="AA30" i="3"/>
  <c r="S30" i="3"/>
  <c r="W29" i="3"/>
  <c r="AA28" i="3"/>
  <c r="S28" i="3"/>
  <c r="W27" i="3"/>
  <c r="AA26" i="3"/>
  <c r="S26" i="3"/>
  <c r="W25" i="3"/>
  <c r="AA24" i="3"/>
  <c r="S24" i="3"/>
  <c r="W23" i="3"/>
  <c r="AA22" i="3"/>
  <c r="S22" i="3"/>
  <c r="W21" i="3"/>
  <c r="AA20" i="3"/>
  <c r="S20" i="3"/>
  <c r="W19" i="3"/>
  <c r="AA18" i="3"/>
  <c r="S18" i="3"/>
  <c r="W17" i="3"/>
  <c r="AA16" i="3"/>
  <c r="S16" i="3"/>
  <c r="W15" i="3"/>
  <c r="AA14" i="3"/>
  <c r="S14" i="3"/>
  <c r="W13" i="3"/>
  <c r="AA12" i="3"/>
  <c r="S12" i="3"/>
  <c r="W11" i="3"/>
  <c r="AA10" i="3"/>
  <c r="S10" i="3"/>
  <c r="W9" i="3"/>
  <c r="AA8" i="3"/>
  <c r="S8" i="3"/>
  <c r="S40" i="3" s="1"/>
  <c r="W7" i="3"/>
  <c r="W40" i="3" s="1"/>
  <c r="AA38" i="3"/>
  <c r="S38" i="3"/>
  <c r="Z23" i="3"/>
  <c r="X13" i="3"/>
  <c r="AD37" i="3"/>
  <c r="V37" i="3"/>
  <c r="Z36" i="3"/>
  <c r="AD35" i="3"/>
  <c r="V35" i="3"/>
  <c r="Z34" i="3"/>
  <c r="AD33" i="3"/>
  <c r="V33" i="3"/>
  <c r="Z32" i="3"/>
  <c r="AD31" i="3"/>
  <c r="V31" i="3"/>
  <c r="Z30" i="3"/>
  <c r="AD29" i="3"/>
  <c r="V29" i="3"/>
  <c r="Z28" i="3"/>
  <c r="AD27" i="3"/>
  <c r="V27" i="3"/>
  <c r="Z26" i="3"/>
  <c r="AD25" i="3"/>
  <c r="V25" i="3"/>
  <c r="Z24" i="3"/>
  <c r="AD23" i="3"/>
  <c r="V23" i="3"/>
  <c r="Z22" i="3"/>
  <c r="AD21" i="3"/>
  <c r="V21" i="3"/>
  <c r="Z20" i="3"/>
  <c r="AD19" i="3"/>
  <c r="V19" i="3"/>
  <c r="Z18" i="3"/>
  <c r="AD17" i="3"/>
  <c r="V17" i="3"/>
  <c r="Z16" i="3"/>
  <c r="AD15" i="3"/>
  <c r="V15" i="3"/>
  <c r="Z14" i="3"/>
  <c r="AD13" i="3"/>
  <c r="V13" i="3"/>
  <c r="Z12" i="3"/>
  <c r="AD11" i="3"/>
  <c r="V11" i="3"/>
  <c r="Z10" i="3"/>
  <c r="AD9" i="3"/>
  <c r="V9" i="3"/>
  <c r="V40" i="3" s="1"/>
  <c r="Z8" i="3"/>
  <c r="AD7" i="3"/>
  <c r="V7" i="3"/>
  <c r="Z38" i="3"/>
  <c r="Z15" i="3"/>
  <c r="X37" i="3"/>
  <c r="X29" i="3"/>
  <c r="X15" i="3"/>
  <c r="AB38" i="3"/>
  <c r="AC37" i="3"/>
  <c r="U37" i="3"/>
  <c r="Y36" i="3"/>
  <c r="AC35" i="3"/>
  <c r="U35" i="3"/>
  <c r="Y34" i="3"/>
  <c r="AC33" i="3"/>
  <c r="U33" i="3"/>
  <c r="Y32" i="3"/>
  <c r="AC31" i="3"/>
  <c r="U31" i="3"/>
  <c r="Y30" i="3"/>
  <c r="AC29" i="3"/>
  <c r="U29" i="3"/>
  <c r="Y28" i="3"/>
  <c r="AC27" i="3"/>
  <c r="U27" i="3"/>
  <c r="Y26" i="3"/>
  <c r="AC25" i="3"/>
  <c r="U25" i="3"/>
  <c r="Y24" i="3"/>
  <c r="AC23" i="3"/>
  <c r="U23" i="3"/>
  <c r="Y22" i="3"/>
  <c r="AC21" i="3"/>
  <c r="U21" i="3"/>
  <c r="Y20" i="3"/>
  <c r="AC19" i="3"/>
  <c r="U19" i="3"/>
  <c r="Y18" i="3"/>
  <c r="AC17" i="3"/>
  <c r="U17" i="3"/>
  <c r="Y16" i="3"/>
  <c r="AC15" i="3"/>
  <c r="U15" i="3"/>
  <c r="Y14" i="3"/>
  <c r="AC13" i="3"/>
  <c r="U13" i="3"/>
  <c r="Y12" i="3"/>
  <c r="AC11" i="3"/>
  <c r="U11" i="3"/>
  <c r="Y10" i="3"/>
  <c r="AC9" i="3"/>
  <c r="U9" i="3"/>
  <c r="Y8" i="3"/>
  <c r="AC7" i="3"/>
  <c r="AC40" i="3" s="1"/>
  <c r="U7" i="3"/>
  <c r="U40" i="3" s="1"/>
  <c r="Y38" i="3"/>
  <c r="X23" i="3"/>
  <c r="X21" i="3"/>
  <c r="X7" i="3"/>
  <c r="AB37" i="3"/>
  <c r="T37" i="3"/>
  <c r="X36" i="3"/>
  <c r="AB35" i="3"/>
  <c r="T35" i="3"/>
  <c r="X34" i="3"/>
  <c r="AB33" i="3"/>
  <c r="T33" i="3"/>
  <c r="X32" i="3"/>
  <c r="AB31" i="3"/>
  <c r="T31" i="3"/>
  <c r="X30" i="3"/>
  <c r="AB29" i="3"/>
  <c r="T29" i="3"/>
  <c r="X28" i="3"/>
  <c r="AB27" i="3"/>
  <c r="T27" i="3"/>
  <c r="X26" i="3"/>
  <c r="AB25" i="3"/>
  <c r="T25" i="3"/>
  <c r="X24" i="3"/>
  <c r="AB23" i="3"/>
  <c r="T23" i="3"/>
  <c r="X22" i="3"/>
  <c r="AB21" i="3"/>
  <c r="T21" i="3"/>
  <c r="X20" i="3"/>
  <c r="AB19" i="3"/>
  <c r="T19" i="3"/>
  <c r="X18" i="3"/>
  <c r="AB17" i="3"/>
  <c r="T17" i="3"/>
  <c r="X16" i="3"/>
  <c r="AB15" i="3"/>
  <c r="T15" i="3"/>
  <c r="X14" i="3"/>
  <c r="AB13" i="3"/>
  <c r="T13" i="3"/>
  <c r="X12" i="3"/>
  <c r="AB11" i="3"/>
  <c r="T11" i="3"/>
  <c r="X10" i="3"/>
  <c r="AB9" i="3"/>
  <c r="T9" i="3"/>
  <c r="X8" i="3"/>
  <c r="X40" i="3" s="1"/>
  <c r="AB7" i="3"/>
  <c r="T7" i="3"/>
  <c r="X38" i="3"/>
  <c r="X31" i="3"/>
  <c r="AA37" i="3"/>
  <c r="S37" i="3"/>
  <c r="AF37" i="3" s="1"/>
  <c r="AG37" i="3" s="1"/>
  <c r="W36" i="3"/>
  <c r="AA35" i="3"/>
  <c r="S35" i="3"/>
  <c r="W34" i="3"/>
  <c r="AA33" i="3"/>
  <c r="S33" i="3"/>
  <c r="W32" i="3"/>
  <c r="AA31" i="3"/>
  <c r="S31" i="3"/>
  <c r="W30" i="3"/>
  <c r="AA29" i="3"/>
  <c r="S29" i="3"/>
  <c r="W28" i="3"/>
  <c r="AA27" i="3"/>
  <c r="S27" i="3"/>
  <c r="W26" i="3"/>
  <c r="AA25" i="3"/>
  <c r="S25" i="3"/>
  <c r="W24" i="3"/>
  <c r="AA23" i="3"/>
  <c r="S23" i="3"/>
  <c r="W22" i="3"/>
  <c r="AA21" i="3"/>
  <c r="S21" i="3"/>
  <c r="AF21" i="3" s="1"/>
  <c r="AG21" i="3" s="1"/>
  <c r="W20" i="3"/>
  <c r="AA19" i="3"/>
  <c r="S19" i="3"/>
  <c r="W18" i="3"/>
  <c r="AA17" i="3"/>
  <c r="S17" i="3"/>
  <c r="W16" i="3"/>
  <c r="AA15" i="3"/>
  <c r="S15" i="3"/>
  <c r="W14" i="3"/>
  <c r="AA13" i="3"/>
  <c r="S13" i="3"/>
  <c r="W12" i="3"/>
  <c r="AA11" i="3"/>
  <c r="S11" i="3"/>
  <c r="W10" i="3"/>
  <c r="AA9" i="3"/>
  <c r="S9" i="3"/>
  <c r="W8" i="3"/>
  <c r="AA7" i="3"/>
  <c r="S7" i="3"/>
  <c r="W38" i="3"/>
  <c r="Z13" i="3"/>
  <c r="Z7" i="3"/>
  <c r="AC36" i="3"/>
  <c r="AC34" i="3"/>
  <c r="AC32" i="3"/>
  <c r="AC30" i="3"/>
  <c r="AC28" i="3"/>
  <c r="AC26" i="3"/>
  <c r="AC24" i="3"/>
  <c r="AC22" i="3"/>
  <c r="AC20" i="3"/>
  <c r="AC18" i="3"/>
  <c r="AC16" i="3"/>
  <c r="AC14" i="3"/>
  <c r="AC12" i="3"/>
  <c r="AC10" i="3"/>
  <c r="AC8" i="3"/>
  <c r="AC38" i="3"/>
  <c r="AW24" i="3"/>
  <c r="AE19" i="3"/>
  <c r="AW32" i="3"/>
  <c r="AE27" i="3"/>
  <c r="AE33" i="3"/>
  <c r="AW20" i="3"/>
  <c r="AE20" i="3"/>
  <c r="AW9" i="3"/>
  <c r="AE29" i="3"/>
  <c r="AW17" i="3"/>
  <c r="AE30" i="3"/>
  <c r="AW13" i="3"/>
  <c r="AW22" i="3"/>
  <c r="AW36" i="3"/>
  <c r="AE6" i="3"/>
  <c r="AE7" i="3"/>
  <c r="AW25" i="3"/>
  <c r="AW33" i="3"/>
  <c r="AE14" i="3"/>
  <c r="AE34" i="3"/>
  <c r="AW37" i="3"/>
  <c r="AE18" i="3"/>
  <c r="AW30" i="3"/>
  <c r="AE25" i="3"/>
  <c r="AE32" i="3"/>
  <c r="AE12" i="3"/>
  <c r="AE22" i="3"/>
  <c r="AE16" i="3"/>
  <c r="AW29" i="3"/>
  <c r="AE38" i="3"/>
  <c r="AW10" i="3"/>
  <c r="AE37" i="3"/>
  <c r="AE36" i="3"/>
  <c r="AW16" i="3"/>
  <c r="AE21" i="3"/>
  <c r="AW38" i="3"/>
  <c r="AW14" i="3"/>
  <c r="AW34" i="3"/>
  <c r="AE17" i="3"/>
  <c r="AE9" i="3"/>
  <c r="AW7" i="3"/>
  <c r="AE13" i="3"/>
  <c r="AW8" i="3"/>
  <c r="AE28" i="3"/>
  <c r="AW15" i="3"/>
  <c r="AW26" i="3"/>
  <c r="AE23" i="3"/>
  <c r="AE11" i="3"/>
  <c r="AW35" i="3"/>
  <c r="AE15" i="3"/>
  <c r="AW27" i="3"/>
  <c r="AE31" i="3"/>
  <c r="AW21" i="3"/>
  <c r="AW6" i="3"/>
  <c r="AW19" i="3"/>
  <c r="AW28" i="3"/>
  <c r="AE10" i="3"/>
  <c r="AW23" i="3"/>
  <c r="AE24" i="3"/>
  <c r="AW18" i="3"/>
  <c r="AW12" i="3"/>
  <c r="AE35" i="3"/>
  <c r="AW31" i="3"/>
  <c r="AW11" i="3"/>
  <c r="AE26" i="3"/>
  <c r="AB40" i="3" l="1"/>
  <c r="AX19" i="3"/>
  <c r="AX35" i="3"/>
  <c r="AX6" i="3"/>
  <c r="AR40" i="3"/>
  <c r="I54" i="3" s="1"/>
  <c r="AX18" i="3"/>
  <c r="AX30" i="3"/>
  <c r="AX11" i="3"/>
  <c r="AX27" i="3"/>
  <c r="AX38" i="3"/>
  <c r="AF24" i="3"/>
  <c r="AG24" i="3" s="1"/>
  <c r="AF11" i="3"/>
  <c r="AG11" i="3" s="1"/>
  <c r="AX34" i="3"/>
  <c r="AX13" i="3"/>
  <c r="AF17" i="3"/>
  <c r="AG17" i="3" s="1"/>
  <c r="AF33" i="3"/>
  <c r="AG33" i="3" s="1"/>
  <c r="AX10" i="3"/>
  <c r="AX22" i="3"/>
  <c r="AX17" i="3"/>
  <c r="AX28" i="3"/>
  <c r="AX36" i="3"/>
  <c r="AF8" i="3"/>
  <c r="AG8" i="3" s="1"/>
  <c r="AX31" i="3"/>
  <c r="AX8" i="3"/>
  <c r="AX16" i="3"/>
  <c r="AX33" i="3"/>
  <c r="AX12" i="3"/>
  <c r="AX26" i="3"/>
  <c r="AX7" i="3"/>
  <c r="AX32" i="3"/>
  <c r="AX25" i="3"/>
  <c r="AX20" i="3"/>
  <c r="AX37" i="3"/>
  <c r="AX14" i="3"/>
  <c r="AX15" i="3"/>
  <c r="AX23" i="3"/>
  <c r="AF6" i="3"/>
  <c r="AG6" i="3" s="1"/>
  <c r="AX24" i="3"/>
  <c r="AX9" i="3"/>
  <c r="AX21" i="3"/>
  <c r="AX29" i="3"/>
  <c r="M50" i="3"/>
  <c r="D50" i="3"/>
  <c r="H50" i="3"/>
  <c r="G50" i="3"/>
  <c r="C50" i="3"/>
  <c r="L50" i="3"/>
  <c r="F50" i="3"/>
  <c r="B50" i="3"/>
  <c r="J50" i="3"/>
  <c r="E50" i="3"/>
  <c r="K50" i="3"/>
  <c r="I50" i="3"/>
  <c r="AF9" i="3"/>
  <c r="AG9" i="3" s="1"/>
  <c r="AF25" i="3"/>
  <c r="AG25" i="3" s="1"/>
  <c r="AF12" i="3"/>
  <c r="AG12" i="3" s="1"/>
  <c r="AF28" i="3"/>
  <c r="AG28" i="3" s="1"/>
  <c r="AF15" i="3"/>
  <c r="AG15" i="3" s="1"/>
  <c r="AF31" i="3"/>
  <c r="AG31" i="3" s="1"/>
  <c r="AF18" i="3"/>
  <c r="AG18" i="3" s="1"/>
  <c r="AF34" i="3"/>
  <c r="AG34" i="3" s="1"/>
  <c r="AF27" i="3"/>
  <c r="AG27" i="3" s="1"/>
  <c r="AF14" i="3"/>
  <c r="AG14" i="3" s="1"/>
  <c r="AF30" i="3"/>
  <c r="AG30" i="3" s="1"/>
  <c r="AF20" i="3"/>
  <c r="AG20" i="3" s="1"/>
  <c r="AF36" i="3"/>
  <c r="AG36" i="3" s="1"/>
  <c r="AF7" i="3"/>
  <c r="AG7" i="3" s="1"/>
  <c r="AF23" i="3"/>
  <c r="AG23" i="3" s="1"/>
  <c r="AF10" i="3"/>
  <c r="AG10" i="3" s="1"/>
  <c r="AF26" i="3"/>
  <c r="AG26" i="3" s="1"/>
  <c r="AF13" i="3"/>
  <c r="AG13" i="3" s="1"/>
  <c r="AF29" i="3"/>
  <c r="AG29" i="3" s="1"/>
  <c r="AF16" i="3"/>
  <c r="AG16" i="3" s="1"/>
  <c r="AF32" i="3"/>
  <c r="AG32" i="3" s="1"/>
  <c r="AF19" i="3"/>
  <c r="AG19" i="3" s="1"/>
  <c r="AF35" i="3"/>
  <c r="AG35" i="3" s="1"/>
  <c r="AF38" i="3"/>
  <c r="AG38" i="3" s="1"/>
  <c r="AF22" i="3"/>
  <c r="AG22" i="3" s="1"/>
  <c r="AE8" i="3"/>
  <c r="N54" i="3" l="1"/>
  <c r="N50" i="3"/>
  <c r="N51" i="3" s="1"/>
  <c r="N55" i="3" l="1"/>
  <c r="K55" i="3"/>
  <c r="L55" i="3"/>
  <c r="C55" i="3"/>
  <c r="E55" i="3"/>
  <c r="J55" i="3"/>
  <c r="B55" i="3"/>
  <c r="D55" i="3"/>
  <c r="H55" i="3"/>
  <c r="F55" i="3"/>
  <c r="M55" i="3"/>
  <c r="G55" i="3"/>
  <c r="I55" i="3"/>
  <c r="F51" i="3"/>
  <c r="B51" i="3"/>
  <c r="E51" i="3"/>
  <c r="K51" i="3"/>
  <c r="L51" i="3"/>
  <c r="H51" i="3"/>
  <c r="M51" i="3"/>
  <c r="G51" i="3"/>
  <c r="J51" i="3"/>
  <c r="I51" i="3"/>
  <c r="D51" i="3"/>
  <c r="C51" i="3"/>
  <c r="B46" i="3" l="1"/>
  <c r="H40" i="3"/>
  <c r="H46" i="3" s="1"/>
  <c r="I40" i="3"/>
  <c r="I46" i="3" s="1"/>
  <c r="G40" i="3"/>
  <c r="G46" i="3" s="1"/>
  <c r="C40" i="3"/>
  <c r="C46" i="3" s="1"/>
  <c r="J40" i="3"/>
  <c r="J46" i="3" s="1"/>
  <c r="K40" i="3"/>
  <c r="K46" i="3" s="1"/>
  <c r="F40" i="3"/>
  <c r="F46" i="3" s="1"/>
  <c r="D40" i="3"/>
  <c r="D46" i="3" s="1"/>
  <c r="L40" i="3"/>
  <c r="L46" i="3" s="1"/>
  <c r="M40" i="3"/>
  <c r="M46" i="3" s="1"/>
  <c r="E40" i="3"/>
  <c r="E46" i="3" s="1"/>
  <c r="N46" i="3" l="1"/>
  <c r="F47" i="3" l="1"/>
  <c r="N47" i="3"/>
  <c r="I47" i="3"/>
  <c r="L47" i="3"/>
  <c r="M47" i="3"/>
  <c r="J47" i="3"/>
  <c r="G47" i="3"/>
  <c r="E47" i="3"/>
  <c r="B47" i="3"/>
  <c r="C47" i="3"/>
  <c r="D47" i="3"/>
  <c r="K47" i="3"/>
  <c r="H47" i="3"/>
</calcChain>
</file>

<file path=xl/sharedStrings.xml><?xml version="1.0" encoding="utf-8"?>
<sst xmlns="http://schemas.openxmlformats.org/spreadsheetml/2006/main" count="128" uniqueCount="46">
  <si>
    <t>Central</t>
  </si>
  <si>
    <t>Clinton</t>
  </si>
  <si>
    <t>Peak</t>
  </si>
  <si>
    <t>Month</t>
  </si>
  <si>
    <t>Total by Month</t>
  </si>
  <si>
    <t>Substation</t>
  </si>
  <si>
    <t>Washington Distribution Substations</t>
  </si>
  <si>
    <t>Bowman</t>
  </si>
  <si>
    <t>Dayton</t>
  </si>
  <si>
    <t>Dodd Road</t>
  </si>
  <si>
    <t>Grandview</t>
  </si>
  <si>
    <t>Hopland</t>
  </si>
  <si>
    <t>Mill Creek</t>
  </si>
  <si>
    <t xml:space="preserve">Naches </t>
  </si>
  <si>
    <t>Nob Hill</t>
  </si>
  <si>
    <t>North Park</t>
  </si>
  <si>
    <t>Orchard</t>
  </si>
  <si>
    <t>Pacific</t>
  </si>
  <si>
    <t>Punkin Center</t>
  </si>
  <si>
    <t>Pomeroy</t>
  </si>
  <si>
    <t>Prospect Point</t>
  </si>
  <si>
    <t>River Road</t>
  </si>
  <si>
    <t>Selah</t>
  </si>
  <si>
    <t>Sulphur Creek</t>
  </si>
  <si>
    <t>Sunnyside</t>
  </si>
  <si>
    <t>Tieton</t>
  </si>
  <si>
    <t>Toppenish</t>
  </si>
  <si>
    <t>Touchet</t>
  </si>
  <si>
    <t>Union Gap</t>
  </si>
  <si>
    <t>Voelker</t>
  </si>
  <si>
    <t>Waitsburg</t>
  </si>
  <si>
    <t>Wapato</t>
  </si>
  <si>
    <t>Wenas</t>
  </si>
  <si>
    <t>White Swan</t>
  </si>
  <si>
    <t>Wiley</t>
  </si>
  <si>
    <t>Cascade Kraft</t>
  </si>
  <si>
    <t>Monthly Peaks for July 2018 to June 2019</t>
  </si>
  <si>
    <t>Gromore</t>
  </si>
  <si>
    <t>Pomona Heights</t>
  </si>
  <si>
    <t>Attalia (not in service)</t>
  </si>
  <si>
    <t>Load</t>
  </si>
  <si>
    <t>Original Count</t>
  </si>
  <si>
    <t>Total</t>
  </si>
  <si>
    <t>Count w/duplicates</t>
  </si>
  <si>
    <t>Months</t>
  </si>
  <si>
    <t>eliminate subs &lt;12m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</si>
</sst>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.0000_);_(* \(#,##0.0000\);_(* &quot;-&quot;_);_(@_)"/>
    <numFmt numFmtId="166" formatCode="_(* #,##0_);_(* \(#,##0\);_(* &quot;-&quot;??_);_(@_)"/>
  </numFmts>
  <fonts count="2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1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15" fillId="0" borderId="0"/>
    <xf numFmtId="9" fontId="15" fillId="0" borderId="0" applyFont="0" applyFill="0" applyBorder="0" applyAlignment="0" applyProtection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12" fillId="0" borderId="0" xfId="1" applyFont="1" applyBorder="1"/>
    <xf numFmtId="0" fontId="14" fillId="0" borderId="0" xfId="0" applyFont="1" applyBorder="1" applyAlignment="1">
      <alignment horizontal="center"/>
    </xf>
    <xf numFmtId="0" fontId="9" fillId="0" borderId="0" xfId="1" applyFont="1" applyBorder="1"/>
    <xf numFmtId="164" fontId="9" fillId="0" borderId="0" xfId="0" applyNumberFormat="1" applyFont="1" applyBorder="1" applyAlignment="1">
      <alignment horizontal="center"/>
    </xf>
    <xf numFmtId="41" fontId="9" fillId="0" borderId="0" xfId="4" applyNumberFormat="1" applyFont="1" applyBorder="1" applyAlignment="1">
      <alignment horizontal="center"/>
    </xf>
    <xf numFmtId="0" fontId="0" fillId="0" borderId="0" xfId="0" applyBorder="1"/>
    <xf numFmtId="43" fontId="9" fillId="0" borderId="0" xfId="1" applyNumberFormat="1" applyFont="1" applyBorder="1"/>
    <xf numFmtId="41" fontId="9" fillId="0" borderId="0" xfId="1" applyNumberFormat="1" applyFont="1" applyBorder="1"/>
    <xf numFmtId="1" fontId="14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1" xfId="1" applyFont="1" applyBorder="1"/>
    <xf numFmtId="1" fontId="14" fillId="0" borderId="2" xfId="0" applyNumberFormat="1" applyFont="1" applyBorder="1" applyAlignment="1">
      <alignment horizontal="left"/>
    </xf>
    <xf numFmtId="41" fontId="9" fillId="0" borderId="2" xfId="4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left"/>
    </xf>
    <xf numFmtId="41" fontId="9" fillId="0" borderId="3" xfId="4" applyNumberFormat="1" applyFont="1" applyBorder="1" applyAlignment="1">
      <alignment horizontal="center"/>
    </xf>
    <xf numFmtId="9" fontId="12" fillId="0" borderId="0" xfId="27" applyFont="1" applyBorder="1"/>
    <xf numFmtId="43" fontId="9" fillId="0" borderId="4" xfId="1" applyNumberFormat="1" applyFont="1" applyBorder="1"/>
    <xf numFmtId="41" fontId="9" fillId="0" borderId="5" xfId="4" applyNumberFormat="1" applyFont="1" applyBorder="1" applyAlignment="1">
      <alignment horizontal="center"/>
    </xf>
    <xf numFmtId="41" fontId="9" fillId="0" borderId="4" xfId="4" applyNumberFormat="1" applyFont="1" applyBorder="1" applyAlignment="1">
      <alignment horizontal="center"/>
    </xf>
    <xf numFmtId="41" fontId="9" fillId="0" borderId="6" xfId="4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41" fontId="9" fillId="0" borderId="4" xfId="1" applyNumberFormat="1" applyFont="1" applyBorder="1"/>
    <xf numFmtId="0" fontId="10" fillId="0" borderId="4" xfId="0" applyFont="1" applyBorder="1"/>
    <xf numFmtId="164" fontId="10" fillId="0" borderId="5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0" fontId="9" fillId="0" borderId="4" xfId="1" applyFont="1" applyBorder="1"/>
    <xf numFmtId="165" fontId="9" fillId="0" borderId="3" xfId="4" applyNumberFormat="1" applyFont="1" applyBorder="1" applyAlignment="1">
      <alignment horizontal="center"/>
    </xf>
    <xf numFmtId="165" fontId="9" fillId="0" borderId="0" xfId="4" applyNumberFormat="1" applyFont="1" applyBorder="1" applyAlignment="1">
      <alignment horizontal="center"/>
    </xf>
    <xf numFmtId="165" fontId="9" fillId="0" borderId="2" xfId="4" applyNumberFormat="1" applyFont="1" applyBorder="1" applyAlignment="1">
      <alignment horizontal="center"/>
    </xf>
    <xf numFmtId="165" fontId="9" fillId="0" borderId="5" xfId="4" applyNumberFormat="1" applyFont="1" applyBorder="1" applyAlignment="1">
      <alignment horizontal="center"/>
    </xf>
    <xf numFmtId="165" fontId="9" fillId="0" borderId="4" xfId="4" applyNumberFormat="1" applyFont="1" applyBorder="1" applyAlignment="1">
      <alignment horizontal="center"/>
    </xf>
    <xf numFmtId="165" fontId="9" fillId="0" borderId="6" xfId="4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43" fontId="9" fillId="0" borderId="2" xfId="1" applyNumberFormat="1" applyFont="1" applyBorder="1"/>
    <xf numFmtId="164" fontId="9" fillId="0" borderId="5" xfId="0" applyNumberFormat="1" applyFont="1" applyBorder="1" applyAlignment="1">
      <alignment horizontal="center"/>
    </xf>
    <xf numFmtId="0" fontId="17" fillId="0" borderId="0" xfId="1" applyFont="1" applyBorder="1"/>
    <xf numFmtId="164" fontId="17" fillId="0" borderId="0" xfId="1" applyNumberFormat="1" applyFont="1" applyBorder="1"/>
    <xf numFmtId="166" fontId="18" fillId="0" borderId="0" xfId="4" applyNumberFormat="1" applyFont="1" applyBorder="1" applyAlignment="1">
      <alignment horizontal="left"/>
    </xf>
    <xf numFmtId="9" fontId="19" fillId="0" borderId="0" xfId="27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28">
    <cellStyle name="Comma" xfId="4" builtinId="3"/>
    <cellStyle name="Comma 2" xfId="19"/>
    <cellStyle name="Comma0" xfId="2"/>
    <cellStyle name="Currency0" xfId="3"/>
    <cellStyle name="Normal" xfId="0" builtinId="0"/>
    <cellStyle name="Normal 2" xfId="1"/>
    <cellStyle name="Normal 2 2" xfId="13"/>
    <cellStyle name="Normal 2 2 2" xfId="25"/>
    <cellStyle name="Normal 3" xfId="6"/>
    <cellStyle name="Normal 3 2" xfId="15"/>
    <cellStyle name="Normal 3 3" xfId="20"/>
    <cellStyle name="Normal 4" xfId="8"/>
    <cellStyle name="Normal 4 2" xfId="21"/>
    <cellStyle name="Normal 5" xfId="9"/>
    <cellStyle name="Normal 5 2" xfId="22"/>
    <cellStyle name="Normal 6" xfId="10"/>
    <cellStyle name="Normal 6 2" xfId="23"/>
    <cellStyle name="Normal 7" xfId="12"/>
    <cellStyle name="Normal 7 2" xfId="24"/>
    <cellStyle name="Normal 8" xfId="18"/>
    <cellStyle name="Normal 9" xfId="17"/>
    <cellStyle name="Percent" xfId="27" builtinId="5"/>
    <cellStyle name="Percent 2" xfId="5"/>
    <cellStyle name="Percent 2 2" xfId="7"/>
    <cellStyle name="Percent 2 3" xfId="14"/>
    <cellStyle name="Percent 2 3 2" xfId="26"/>
    <cellStyle name="Percent 3" xfId="11"/>
    <cellStyle name="Percent 3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Y55"/>
  <sheetViews>
    <sheetView tabSelected="1" zoomScale="70" zoomScaleNormal="70" workbookViewId="0">
      <selection activeCell="BA17" sqref="BA17"/>
    </sheetView>
  </sheetViews>
  <sheetFormatPr defaultRowHeight="12.75"/>
  <cols>
    <col min="1" max="1" width="24.28515625" style="1" bestFit="1" customWidth="1"/>
    <col min="2" max="13" width="10.28515625" style="1" customWidth="1"/>
    <col min="14" max="14" width="8.7109375" style="1" customWidth="1"/>
    <col min="15" max="15" width="9.42578125" style="1" bestFit="1" customWidth="1"/>
    <col min="16" max="17" width="9.140625" style="1"/>
    <col min="18" max="18" width="24.28515625" style="1" bestFit="1" customWidth="1"/>
    <col min="19" max="30" width="9.7109375" style="1" bestFit="1" customWidth="1"/>
    <col min="31" max="35" width="9.140625" style="1"/>
    <col min="36" max="36" width="25" style="1" bestFit="1" customWidth="1"/>
    <col min="37" max="16384" width="9.140625" style="1"/>
  </cols>
  <sheetData>
    <row r="1" spans="1:51" ht="2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51" ht="2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51" s="3" customFormat="1" ht="15.75">
      <c r="A3" s="2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10" t="s">
        <v>2</v>
      </c>
      <c r="O3" s="3" t="s">
        <v>2</v>
      </c>
      <c r="R3" s="2"/>
      <c r="S3" s="14"/>
      <c r="T3" s="9"/>
      <c r="U3" s="9"/>
      <c r="V3" s="9"/>
      <c r="W3" s="9"/>
      <c r="X3" s="9"/>
      <c r="Y3" s="9"/>
      <c r="Z3" s="9"/>
      <c r="AA3" s="9"/>
      <c r="AB3" s="9"/>
      <c r="AC3" s="9"/>
      <c r="AD3" s="12"/>
      <c r="AE3" s="10" t="s">
        <v>2</v>
      </c>
      <c r="AG3" s="3" t="s">
        <v>2</v>
      </c>
      <c r="AK3" s="14"/>
      <c r="AL3" s="9"/>
      <c r="AM3" s="9"/>
      <c r="AN3" s="9"/>
      <c r="AO3" s="9"/>
      <c r="AP3" s="9"/>
      <c r="AQ3" s="9"/>
      <c r="AR3" s="9"/>
      <c r="AS3" s="9"/>
      <c r="AT3" s="9"/>
      <c r="AU3" s="9"/>
      <c r="AV3" s="12"/>
      <c r="AW3" s="10" t="s">
        <v>2</v>
      </c>
      <c r="AY3" s="41">
        <v>12</v>
      </c>
    </row>
    <row r="4" spans="1:51" s="3" customFormat="1" ht="15.75">
      <c r="A4" s="23" t="s">
        <v>5</v>
      </c>
      <c r="B4" s="24">
        <v>43282</v>
      </c>
      <c r="C4" s="25">
        <v>43313</v>
      </c>
      <c r="D4" s="25">
        <v>43344</v>
      </c>
      <c r="E4" s="25">
        <v>43374</v>
      </c>
      <c r="F4" s="25">
        <v>43405</v>
      </c>
      <c r="G4" s="25">
        <v>43435</v>
      </c>
      <c r="H4" s="25">
        <v>43466</v>
      </c>
      <c r="I4" s="25">
        <v>43497</v>
      </c>
      <c r="J4" s="25">
        <v>43525</v>
      </c>
      <c r="K4" s="25">
        <v>43556</v>
      </c>
      <c r="L4" s="25">
        <v>43586</v>
      </c>
      <c r="M4" s="26">
        <v>43617</v>
      </c>
      <c r="N4" s="25" t="s">
        <v>3</v>
      </c>
      <c r="O4" s="27" t="s">
        <v>40</v>
      </c>
      <c r="R4" s="23" t="s">
        <v>5</v>
      </c>
      <c r="S4" s="24">
        <v>43282</v>
      </c>
      <c r="T4" s="25">
        <v>43313</v>
      </c>
      <c r="U4" s="25">
        <v>43344</v>
      </c>
      <c r="V4" s="25">
        <v>43374</v>
      </c>
      <c r="W4" s="25">
        <v>43405</v>
      </c>
      <c r="X4" s="25">
        <v>43435</v>
      </c>
      <c r="Y4" s="25">
        <v>43466</v>
      </c>
      <c r="Z4" s="25">
        <v>43497</v>
      </c>
      <c r="AA4" s="25">
        <v>43525</v>
      </c>
      <c r="AB4" s="25">
        <v>43556</v>
      </c>
      <c r="AC4" s="25">
        <v>43586</v>
      </c>
      <c r="AD4" s="26">
        <v>43617</v>
      </c>
      <c r="AE4" s="25" t="s">
        <v>3</v>
      </c>
      <c r="AF4" s="27" t="s">
        <v>2</v>
      </c>
      <c r="AG4" s="27" t="s">
        <v>40</v>
      </c>
      <c r="AJ4" s="23" t="s">
        <v>5</v>
      </c>
      <c r="AK4" s="24">
        <v>43282</v>
      </c>
      <c r="AL4" s="25">
        <v>43313</v>
      </c>
      <c r="AM4" s="25">
        <v>43344</v>
      </c>
      <c r="AN4" s="25">
        <v>43374</v>
      </c>
      <c r="AO4" s="25">
        <v>43405</v>
      </c>
      <c r="AP4" s="25">
        <v>43435</v>
      </c>
      <c r="AQ4" s="25">
        <v>43466</v>
      </c>
      <c r="AR4" s="25">
        <v>43497</v>
      </c>
      <c r="AS4" s="25">
        <v>43525</v>
      </c>
      <c r="AT4" s="25">
        <v>43556</v>
      </c>
      <c r="AU4" s="25">
        <v>43586</v>
      </c>
      <c r="AV4" s="26">
        <v>43617</v>
      </c>
      <c r="AW4" s="25" t="s">
        <v>3</v>
      </c>
      <c r="AX4" s="27" t="s">
        <v>2</v>
      </c>
      <c r="AY4" s="27" t="s">
        <v>44</v>
      </c>
    </row>
    <row r="5" spans="1:51" s="3" customFormat="1" ht="15.75">
      <c r="A5" s="7" t="s">
        <v>39</v>
      </c>
      <c r="B5" s="15"/>
      <c r="C5" s="5"/>
      <c r="D5" s="5"/>
      <c r="E5" s="5"/>
      <c r="F5" s="5"/>
      <c r="G5" s="5"/>
      <c r="H5" s="5"/>
      <c r="I5" s="5"/>
      <c r="J5" s="5"/>
      <c r="K5" s="5"/>
      <c r="L5" s="5"/>
      <c r="M5" s="13"/>
      <c r="N5" s="4"/>
      <c r="O5" s="8"/>
      <c r="R5" s="7" t="s">
        <v>39</v>
      </c>
      <c r="S5" s="28">
        <f>IF(ISERROR(B5/$O5),0,B5/$O5)</f>
        <v>0</v>
      </c>
      <c r="T5" s="29">
        <f t="shared" ref="T5:AD6" si="0">IF(ISERROR(C5/$O5),0,C5/$O5)</f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30">
        <f t="shared" si="0"/>
        <v>0</v>
      </c>
      <c r="AE5" s="4"/>
      <c r="AF5" s="8"/>
      <c r="AJ5" s="7" t="s">
        <v>39</v>
      </c>
      <c r="AK5" s="3">
        <f t="shared" ref="AK5:AK38" si="1">IF(ISERROR(B5/$O5),0,(B5/$O5)*$AY5)</f>
        <v>0</v>
      </c>
      <c r="AL5" s="3">
        <f t="shared" ref="AL5:AL38" si="2">IF(ISERROR(C5/$O5),0,(C5/$O5)*$AY5)</f>
        <v>0</v>
      </c>
      <c r="AM5" s="3">
        <f t="shared" ref="AM5:AM38" si="3">IF(ISERROR(D5/$O5),0,(D5/$O5)*$AY5)</f>
        <v>0</v>
      </c>
      <c r="AN5" s="3">
        <f t="shared" ref="AN5:AN38" si="4">IF(ISERROR(E5/$O5),0,(E5/$O5)*$AY5)</f>
        <v>0</v>
      </c>
      <c r="AO5" s="3">
        <f t="shared" ref="AO5:AO38" si="5">IF(ISERROR(F5/$O5),0,(F5/$O5)*$AY5)</f>
        <v>0</v>
      </c>
      <c r="AP5" s="3">
        <f t="shared" ref="AP5:AP38" si="6">IF(ISERROR(G5/$O5),0,(G5/$O5)*$AY5)</f>
        <v>0</v>
      </c>
      <c r="AQ5" s="3">
        <f t="shared" ref="AQ5:AQ38" si="7">IF(ISERROR(H5/$O5),0,(H5/$O5)*$AY5)</f>
        <v>0</v>
      </c>
      <c r="AR5" s="3">
        <f t="shared" ref="AR5:AR38" si="8">IF(ISERROR(I5/$O5),0,(I5/$O5)*$AY5)</f>
        <v>0</v>
      </c>
      <c r="AS5" s="3">
        <f t="shared" ref="AS5:AS38" si="9">IF(ISERROR(J5/$O5),0,(J5/$O5)*$AY5)</f>
        <v>0</v>
      </c>
      <c r="AT5" s="3">
        <f t="shared" ref="AT5:AT38" si="10">IF(ISERROR(K5/$O5),0,(K5/$O5)*$AY5)</f>
        <v>0</v>
      </c>
      <c r="AU5" s="3">
        <f t="shared" ref="AU5:AU38" si="11">IF(ISERROR(L5/$O5),0,(L5/$O5)*$AY5)</f>
        <v>0</v>
      </c>
      <c r="AV5" s="3">
        <f t="shared" ref="AV5:AV38" si="12">IF(ISERROR(M5/$O5),0,(M5/$O5)*$AY5)</f>
        <v>0</v>
      </c>
      <c r="AW5" s="34"/>
    </row>
    <row r="6" spans="1:51" s="3" customFormat="1" ht="15.75">
      <c r="A6" s="7" t="s">
        <v>7</v>
      </c>
      <c r="B6" s="15">
        <v>25925.452745233153</v>
      </c>
      <c r="C6" s="5">
        <v>26331.297036268901</v>
      </c>
      <c r="D6" s="5">
        <v>20511.657226962263</v>
      </c>
      <c r="E6" s="5">
        <v>16136.265818796872</v>
      </c>
      <c r="F6" s="5">
        <v>20174.274869152759</v>
      </c>
      <c r="G6" s="5">
        <v>20214.117896073425</v>
      </c>
      <c r="H6" s="5">
        <v>19805.952204258745</v>
      </c>
      <c r="I6" s="5">
        <v>24834.359414449897</v>
      </c>
      <c r="J6" s="5">
        <v>23457.905790792443</v>
      </c>
      <c r="K6" s="5">
        <v>14960.517211281456</v>
      </c>
      <c r="L6" s="5">
        <v>19278.707399929448</v>
      </c>
      <c r="M6" s="13">
        <v>23628.240435486005</v>
      </c>
      <c r="N6" s="4">
        <f ca="1">INDIRECT(ADDRESS(4,MATCH(MAX(B6:M6),B6:M6,0)+1))</f>
        <v>43313</v>
      </c>
      <c r="O6" s="8">
        <f>MAX(B6:M6)</f>
        <v>26331.297036268901</v>
      </c>
      <c r="R6" s="7" t="s">
        <v>7</v>
      </c>
      <c r="S6" s="28">
        <f>IF(ISERROR(B6/$O6),0,B6/$O6)</f>
        <v>0.98458699962722174</v>
      </c>
      <c r="T6" s="29">
        <f t="shared" si="0"/>
        <v>1</v>
      </c>
      <c r="U6" s="29">
        <f t="shared" si="0"/>
        <v>0.77898392922723758</v>
      </c>
      <c r="V6" s="29">
        <f t="shared" si="0"/>
        <v>0.61281697580528116</v>
      </c>
      <c r="W6" s="29">
        <f t="shared" si="0"/>
        <v>0.76617095015731962</v>
      </c>
      <c r="X6" s="29">
        <f t="shared" si="0"/>
        <v>0.76768409350402933</v>
      </c>
      <c r="Y6" s="29">
        <f t="shared" si="0"/>
        <v>0.75218293185397955</v>
      </c>
      <c r="Z6" s="29">
        <f t="shared" si="0"/>
        <v>0.94314987143409179</v>
      </c>
      <c r="AA6" s="29">
        <f t="shared" si="0"/>
        <v>0.89087543839869987</v>
      </c>
      <c r="AB6" s="29">
        <f t="shared" si="0"/>
        <v>0.56816484165875847</v>
      </c>
      <c r="AC6" s="29">
        <f t="shared" si="0"/>
        <v>0.73215942888703245</v>
      </c>
      <c r="AD6" s="30">
        <f t="shared" si="0"/>
        <v>0.89734434285330922</v>
      </c>
      <c r="AE6" s="4">
        <f ca="1">INDIRECT(ADDRESS(4,MATCH(MAX(T6:AD6),T6:AD6,0)+1))</f>
        <v>43282</v>
      </c>
      <c r="AF6" s="8">
        <f>MAX(S6:AD6)</f>
        <v>1</v>
      </c>
      <c r="AG6" s="3">
        <f>COUNTIF(S6:AD6,AF6)</f>
        <v>1</v>
      </c>
      <c r="AJ6" s="7" t="s">
        <v>7</v>
      </c>
      <c r="AK6" s="3">
        <f t="shared" si="1"/>
        <v>0.98458699962722174</v>
      </c>
      <c r="AL6" s="3">
        <f t="shared" si="2"/>
        <v>1</v>
      </c>
      <c r="AM6" s="3">
        <f t="shared" si="3"/>
        <v>0.77898392922723758</v>
      </c>
      <c r="AN6" s="3">
        <f t="shared" si="4"/>
        <v>0.61281697580528116</v>
      </c>
      <c r="AO6" s="3">
        <f t="shared" si="5"/>
        <v>0.76617095015731962</v>
      </c>
      <c r="AP6" s="3">
        <f t="shared" si="6"/>
        <v>0.76768409350402933</v>
      </c>
      <c r="AQ6" s="3">
        <f t="shared" si="7"/>
        <v>0.75218293185397955</v>
      </c>
      <c r="AR6" s="3">
        <f t="shared" si="8"/>
        <v>0.94314987143409179</v>
      </c>
      <c r="AS6" s="3">
        <f t="shared" si="9"/>
        <v>0.89087543839869987</v>
      </c>
      <c r="AT6" s="3">
        <f t="shared" si="10"/>
        <v>0.56816484165875847</v>
      </c>
      <c r="AU6" s="3">
        <f t="shared" si="11"/>
        <v>0.73215942888703245</v>
      </c>
      <c r="AV6" s="3">
        <f t="shared" si="12"/>
        <v>0.89734434285330922</v>
      </c>
      <c r="AW6" s="34">
        <f t="shared" ref="AW6:AW38" ca="1" si="13">INDIRECT(ADDRESS(4,MATCH(MAX(AL6:AV6),AL6:AV6,0)+1))</f>
        <v>43282</v>
      </c>
      <c r="AX6" s="3">
        <f>MAX(AK6:AV6)</f>
        <v>1</v>
      </c>
      <c r="AY6" s="3">
        <f t="shared" ref="AY6:AY38" si="14">IF(COUNT(B6:M6)=12,1,0)</f>
        <v>1</v>
      </c>
    </row>
    <row r="7" spans="1:51" s="3" customFormat="1" ht="15.75">
      <c r="A7" s="1" t="s">
        <v>35</v>
      </c>
      <c r="B7" s="15">
        <v>51684.064786090996</v>
      </c>
      <c r="C7" s="5">
        <v>51004.296290995015</v>
      </c>
      <c r="D7" s="5">
        <v>51095.027031696263</v>
      </c>
      <c r="E7" s="5">
        <v>52723.120311712031</v>
      </c>
      <c r="F7" s="5">
        <v>48631.258801037162</v>
      </c>
      <c r="G7" s="5">
        <v>52702.272651398642</v>
      </c>
      <c r="H7" s="5">
        <v>58646.398859666842</v>
      </c>
      <c r="I7" s="5">
        <v>57774.229072947252</v>
      </c>
      <c r="J7" s="5">
        <v>57418.435291651105</v>
      </c>
      <c r="K7" s="5">
        <v>57710.76798675055</v>
      </c>
      <c r="L7" s="5">
        <v>57476.089674759489</v>
      </c>
      <c r="M7" s="13">
        <v>57342.394868091113</v>
      </c>
      <c r="N7" s="4">
        <f ca="1">INDIRECT(ADDRESS(4,MATCH(MAX(B7:M7),B7:M7,0)+1))</f>
        <v>43466</v>
      </c>
      <c r="O7" s="8">
        <f t="shared" ref="O7:O38" si="15">MAX(B7:M7)</f>
        <v>58646.398859666842</v>
      </c>
      <c r="R7" s="1" t="s">
        <v>35</v>
      </c>
      <c r="S7" s="28">
        <f t="shared" ref="S7:S37" si="16">IF(ISERROR(B7/$O7),0,B7/$O7)</f>
        <v>0.88128283732756041</v>
      </c>
      <c r="T7" s="29">
        <f t="shared" ref="T7:T38" si="17">IF(ISERROR(C7/$O7),0,C7/$O7)</f>
        <v>0.86969186996530889</v>
      </c>
      <c r="U7" s="29">
        <f t="shared" ref="U7:U38" si="18">IF(ISERROR(D7/$O7),0,D7/$O7)</f>
        <v>0.87123895115810912</v>
      </c>
      <c r="V7" s="29">
        <f t="shared" ref="V7:V38" si="19">IF(ISERROR(E7/$O7),0,E7/$O7)</f>
        <v>0.89900013192406847</v>
      </c>
      <c r="W7" s="29">
        <f t="shared" ref="W7:W38" si="20">IF(ISERROR(F7/$O7),0,F7/$O7)</f>
        <v>0.82922838821536848</v>
      </c>
      <c r="X7" s="29">
        <f t="shared" ref="X7:X38" si="21">IF(ISERROR(G7/$O7),0,G7/$O7)</f>
        <v>0.89864465126849957</v>
      </c>
      <c r="Y7" s="29">
        <f t="shared" ref="Y7:Y38" si="22">IF(ISERROR(H7/$O7),0,H7/$O7)</f>
        <v>1</v>
      </c>
      <c r="Z7" s="29">
        <f t="shared" ref="Z7:Z38" si="23">IF(ISERROR(I7/$O7),0,I7/$O7)</f>
        <v>0.98512833177009596</v>
      </c>
      <c r="AA7" s="29">
        <f t="shared" ref="AA7:AA38" si="24">IF(ISERROR(J7/$O7),0,J7/$O7)</f>
        <v>0.9790615691348058</v>
      </c>
      <c r="AB7" s="29">
        <f t="shared" ref="AB7:AB38" si="25">IF(ISERROR(K7/$O7),0,K7/$O7)</f>
        <v>0.9840462348736001</v>
      </c>
      <c r="AC7" s="29">
        <f t="shared" ref="AC7:AC38" si="26">IF(ISERROR(L7/$O7),0,L7/$O7)</f>
        <v>0.9800446539316463</v>
      </c>
      <c r="AD7" s="30">
        <f t="shared" ref="AD7:AD38" si="27">IF(ISERROR(M7/$O7),0,M7/$O7)</f>
        <v>0.97776497761275949</v>
      </c>
      <c r="AE7" s="4">
        <f t="shared" ref="AE7:AE36" ca="1" si="28">INDIRECT(ADDRESS(4,MATCH(MAX(T7:AD7),T7:AD7,0)+1))</f>
        <v>43435</v>
      </c>
      <c r="AF7" s="8">
        <f t="shared" ref="AF7:AF38" si="29">MAX(S7:AD7)</f>
        <v>1</v>
      </c>
      <c r="AG7" s="3">
        <f t="shared" ref="AG7:AG38" si="30">COUNTIF(S7:AD7,AF7)</f>
        <v>1</v>
      </c>
      <c r="AJ7" s="1" t="s">
        <v>35</v>
      </c>
      <c r="AK7" s="3">
        <f t="shared" si="1"/>
        <v>0.88128283732756041</v>
      </c>
      <c r="AL7" s="3">
        <f t="shared" si="2"/>
        <v>0.86969186996530889</v>
      </c>
      <c r="AM7" s="3">
        <f t="shared" si="3"/>
        <v>0.87123895115810912</v>
      </c>
      <c r="AN7" s="3">
        <f t="shared" si="4"/>
        <v>0.89900013192406847</v>
      </c>
      <c r="AO7" s="3">
        <f t="shared" si="5"/>
        <v>0.82922838821536848</v>
      </c>
      <c r="AP7" s="3">
        <f t="shared" si="6"/>
        <v>0.89864465126849957</v>
      </c>
      <c r="AQ7" s="3">
        <f t="shared" si="7"/>
        <v>1</v>
      </c>
      <c r="AR7" s="3">
        <f t="shared" si="8"/>
        <v>0.98512833177009596</v>
      </c>
      <c r="AS7" s="3">
        <f t="shared" si="9"/>
        <v>0.9790615691348058</v>
      </c>
      <c r="AT7" s="3">
        <f t="shared" si="10"/>
        <v>0.9840462348736001</v>
      </c>
      <c r="AU7" s="3">
        <f t="shared" si="11"/>
        <v>0.9800446539316463</v>
      </c>
      <c r="AV7" s="3">
        <f t="shared" si="12"/>
        <v>0.97776497761275949</v>
      </c>
      <c r="AW7" s="34">
        <f t="shared" ca="1" si="13"/>
        <v>43435</v>
      </c>
      <c r="AX7" s="3">
        <f t="shared" ref="AX7:AX38" si="31">MAX(AK7:AV7)</f>
        <v>1</v>
      </c>
      <c r="AY7" s="3">
        <f t="shared" si="14"/>
        <v>1</v>
      </c>
    </row>
    <row r="8" spans="1:51" s="3" customFormat="1" ht="15.75">
      <c r="A8" s="7" t="s">
        <v>0</v>
      </c>
      <c r="B8" s="15">
        <v>11315.23614145094</v>
      </c>
      <c r="C8" s="5">
        <v>10429.95941503112</v>
      </c>
      <c r="D8" s="5">
        <v>8567.4642002522633</v>
      </c>
      <c r="E8" s="5">
        <v>5936.745999202969</v>
      </c>
      <c r="F8" s="5">
        <v>7938.4281086761976</v>
      </c>
      <c r="G8" s="5">
        <v>8106.4709116144422</v>
      </c>
      <c r="H8" s="5">
        <v>7681.5314398011142</v>
      </c>
      <c r="I8" s="5">
        <v>8888.6494813803365</v>
      </c>
      <c r="J8" s="5">
        <v>8543.6065897278077</v>
      </c>
      <c r="K8" s="5">
        <v>6439.9831542893071</v>
      </c>
      <c r="L8" s="5">
        <v>7777.4236057036223</v>
      </c>
      <c r="M8" s="13">
        <v>9204.9739978388625</v>
      </c>
      <c r="N8" s="4">
        <f t="shared" ref="N8:N38" ca="1" si="32">INDIRECT(ADDRESS(4,MATCH(MAX(B8:M8),B8:M8,0)+1))</f>
        <v>43282</v>
      </c>
      <c r="O8" s="8">
        <f t="shared" si="15"/>
        <v>11315.23614145094</v>
      </c>
      <c r="R8" s="7" t="s">
        <v>0</v>
      </c>
      <c r="S8" s="28">
        <f t="shared" si="16"/>
        <v>1</v>
      </c>
      <c r="T8" s="29">
        <f t="shared" si="17"/>
        <v>0.92176241703195239</v>
      </c>
      <c r="U8" s="29">
        <f t="shared" si="18"/>
        <v>0.75716176782799938</v>
      </c>
      <c r="V8" s="29">
        <f t="shared" si="19"/>
        <v>0.52466832552039933</v>
      </c>
      <c r="W8" s="29">
        <f t="shared" si="20"/>
        <v>0.70156981343018288</v>
      </c>
      <c r="X8" s="29">
        <f t="shared" si="21"/>
        <v>0.71642083384527222</v>
      </c>
      <c r="Y8" s="29">
        <f t="shared" si="22"/>
        <v>0.67886620692443811</v>
      </c>
      <c r="Z8" s="29">
        <f t="shared" si="23"/>
        <v>0.78554697138124019</v>
      </c>
      <c r="AA8" s="29">
        <f t="shared" si="24"/>
        <v>0.75505331775005013</v>
      </c>
      <c r="AB8" s="29">
        <f t="shared" si="25"/>
        <v>0.56914262095669488</v>
      </c>
      <c r="AC8" s="29">
        <f t="shared" si="26"/>
        <v>0.68734081273060665</v>
      </c>
      <c r="AD8" s="30">
        <f t="shared" si="27"/>
        <v>0.81350259798100155</v>
      </c>
      <c r="AE8" s="4">
        <f t="shared" ca="1" si="28"/>
        <v>43282</v>
      </c>
      <c r="AF8" s="8">
        <f t="shared" si="29"/>
        <v>1</v>
      </c>
      <c r="AG8" s="3">
        <f t="shared" si="30"/>
        <v>1</v>
      </c>
      <c r="AJ8" s="7" t="s">
        <v>0</v>
      </c>
      <c r="AK8" s="3">
        <f t="shared" si="1"/>
        <v>1</v>
      </c>
      <c r="AL8" s="3">
        <f t="shared" si="2"/>
        <v>0.92176241703195239</v>
      </c>
      <c r="AM8" s="3">
        <f t="shared" si="3"/>
        <v>0.75716176782799938</v>
      </c>
      <c r="AN8" s="3">
        <f t="shared" si="4"/>
        <v>0.52466832552039933</v>
      </c>
      <c r="AO8" s="3">
        <f t="shared" si="5"/>
        <v>0.70156981343018288</v>
      </c>
      <c r="AP8" s="3">
        <f t="shared" si="6"/>
        <v>0.71642083384527222</v>
      </c>
      <c r="AQ8" s="3">
        <f t="shared" si="7"/>
        <v>0.67886620692443811</v>
      </c>
      <c r="AR8" s="3">
        <f t="shared" si="8"/>
        <v>0.78554697138124019</v>
      </c>
      <c r="AS8" s="3">
        <f t="shared" si="9"/>
        <v>0.75505331775005013</v>
      </c>
      <c r="AT8" s="3">
        <f t="shared" si="10"/>
        <v>0.56914262095669488</v>
      </c>
      <c r="AU8" s="3">
        <f t="shared" si="11"/>
        <v>0.68734081273060665</v>
      </c>
      <c r="AV8" s="3">
        <f t="shared" si="12"/>
        <v>0.81350259798100155</v>
      </c>
      <c r="AW8" s="34">
        <f t="shared" ca="1" si="13"/>
        <v>43282</v>
      </c>
      <c r="AX8" s="3">
        <f t="shared" si="31"/>
        <v>1</v>
      </c>
      <c r="AY8" s="3">
        <f t="shared" si="14"/>
        <v>1</v>
      </c>
    </row>
    <row r="9" spans="1:51" s="3" customFormat="1" ht="15.75">
      <c r="A9" s="7" t="s">
        <v>1</v>
      </c>
      <c r="B9" s="15">
        <v>20948.253408015684</v>
      </c>
      <c r="C9" s="5">
        <v>21262.090992944901</v>
      </c>
      <c r="D9" s="5">
        <v>15478.167815293958</v>
      </c>
      <c r="E9" s="5">
        <v>13477.115931954448</v>
      </c>
      <c r="F9" s="5">
        <v>17002.260517526815</v>
      </c>
      <c r="G9" s="5">
        <v>16282.254279043527</v>
      </c>
      <c r="H9" s="5">
        <v>16994.504391281662</v>
      </c>
      <c r="I9" s="5">
        <v>21756.920137677123</v>
      </c>
      <c r="J9" s="5">
        <v>19379.361975924665</v>
      </c>
      <c r="K9" s="5">
        <v>12543.039576449346</v>
      </c>
      <c r="L9" s="5">
        <v>15443.492340673251</v>
      </c>
      <c r="M9" s="13">
        <v>18747.709739896389</v>
      </c>
      <c r="N9" s="4">
        <f t="shared" ca="1" si="32"/>
        <v>43497</v>
      </c>
      <c r="O9" s="8">
        <f t="shared" si="15"/>
        <v>21756.920137677123</v>
      </c>
      <c r="R9" s="7" t="s">
        <v>1</v>
      </c>
      <c r="S9" s="28">
        <f t="shared" si="16"/>
        <v>0.96283174619641831</v>
      </c>
      <c r="T9" s="29">
        <f t="shared" si="17"/>
        <v>0.97725647097103086</v>
      </c>
      <c r="U9" s="29">
        <f t="shared" si="18"/>
        <v>0.71141355106093085</v>
      </c>
      <c r="V9" s="29">
        <f t="shared" si="19"/>
        <v>0.61944042845548319</v>
      </c>
      <c r="W9" s="29">
        <f t="shared" si="20"/>
        <v>0.78146449083496339</v>
      </c>
      <c r="X9" s="29">
        <f t="shared" si="21"/>
        <v>0.74837128490659166</v>
      </c>
      <c r="Y9" s="29">
        <f t="shared" si="22"/>
        <v>0.78110800075290798</v>
      </c>
      <c r="Z9" s="29">
        <f t="shared" si="23"/>
        <v>1</v>
      </c>
      <c r="AA9" s="29">
        <f t="shared" si="24"/>
        <v>0.89072174982914198</v>
      </c>
      <c r="AB9" s="29">
        <f t="shared" si="25"/>
        <v>0.57650804879906603</v>
      </c>
      <c r="AC9" s="29">
        <f t="shared" si="26"/>
        <v>0.70981978345038288</v>
      </c>
      <c r="AD9" s="30">
        <f t="shared" si="27"/>
        <v>0.86168950482244067</v>
      </c>
      <c r="AE9" s="4">
        <f t="shared" ca="1" si="28"/>
        <v>43466</v>
      </c>
      <c r="AF9" s="8">
        <f t="shared" si="29"/>
        <v>1</v>
      </c>
      <c r="AG9" s="3">
        <f t="shared" si="30"/>
        <v>1</v>
      </c>
      <c r="AJ9" s="7" t="s">
        <v>1</v>
      </c>
      <c r="AK9" s="3">
        <f t="shared" si="1"/>
        <v>0.96283174619641831</v>
      </c>
      <c r="AL9" s="3">
        <f t="shared" si="2"/>
        <v>0.97725647097103086</v>
      </c>
      <c r="AM9" s="3">
        <f t="shared" si="3"/>
        <v>0.71141355106093085</v>
      </c>
      <c r="AN9" s="3">
        <f t="shared" si="4"/>
        <v>0.61944042845548319</v>
      </c>
      <c r="AO9" s="3">
        <f t="shared" si="5"/>
        <v>0.78146449083496339</v>
      </c>
      <c r="AP9" s="3">
        <f t="shared" si="6"/>
        <v>0.74837128490659166</v>
      </c>
      <c r="AQ9" s="3">
        <f t="shared" si="7"/>
        <v>0.78110800075290798</v>
      </c>
      <c r="AR9" s="3">
        <f t="shared" si="8"/>
        <v>1</v>
      </c>
      <c r="AS9" s="3">
        <f t="shared" si="9"/>
        <v>0.89072174982914198</v>
      </c>
      <c r="AT9" s="3">
        <f t="shared" si="10"/>
        <v>0.57650804879906603</v>
      </c>
      <c r="AU9" s="3">
        <f t="shared" si="11"/>
        <v>0.70981978345038288</v>
      </c>
      <c r="AV9" s="3">
        <f t="shared" si="12"/>
        <v>0.86168950482244067</v>
      </c>
      <c r="AW9" s="34">
        <f t="shared" ca="1" si="13"/>
        <v>43466</v>
      </c>
      <c r="AX9" s="3">
        <f t="shared" si="31"/>
        <v>1</v>
      </c>
      <c r="AY9" s="3">
        <f t="shared" si="14"/>
        <v>1</v>
      </c>
    </row>
    <row r="10" spans="1:51" s="3" customFormat="1" ht="15.75">
      <c r="A10" s="7" t="s">
        <v>8</v>
      </c>
      <c r="B10" s="15">
        <v>7537.5807919719573</v>
      </c>
      <c r="C10" s="5">
        <v>7988.4109980976136</v>
      </c>
      <c r="D10" s="5">
        <v>7350.5364011176216</v>
      </c>
      <c r="E10" s="5">
        <v>8740.9536304706708</v>
      </c>
      <c r="F10" s="5">
        <v>10375.674344849693</v>
      </c>
      <c r="G10" s="5">
        <v>10955.155863686083</v>
      </c>
      <c r="H10" s="5">
        <v>10178.256855058225</v>
      </c>
      <c r="I10" s="5">
        <v>12924.963875315811</v>
      </c>
      <c r="J10" s="5">
        <v>13485.980121472996</v>
      </c>
      <c r="K10" s="5">
        <v>10119.906274320127</v>
      </c>
      <c r="L10" s="5">
        <v>9387.6152436064749</v>
      </c>
      <c r="M10" s="13">
        <v>8565.0590188203387</v>
      </c>
      <c r="N10" s="4">
        <f t="shared" ca="1" si="32"/>
        <v>43525</v>
      </c>
      <c r="O10" s="8">
        <f t="shared" si="15"/>
        <v>13485.980121472996</v>
      </c>
      <c r="R10" s="7" t="s">
        <v>8</v>
      </c>
      <c r="S10" s="28">
        <f t="shared" si="16"/>
        <v>0.55891976141728661</v>
      </c>
      <c r="T10" s="29">
        <f t="shared" si="17"/>
        <v>0.59234930840348043</v>
      </c>
      <c r="U10" s="29">
        <f t="shared" si="18"/>
        <v>0.54505021770080775</v>
      </c>
      <c r="V10" s="29">
        <f t="shared" si="19"/>
        <v>0.64815115784969335</v>
      </c>
      <c r="W10" s="29">
        <f t="shared" si="20"/>
        <v>0.76936746542648893</v>
      </c>
      <c r="X10" s="29">
        <f t="shared" si="21"/>
        <v>0.81233664628073876</v>
      </c>
      <c r="Y10" s="29">
        <f t="shared" si="22"/>
        <v>0.75472874521384903</v>
      </c>
      <c r="Z10" s="29">
        <f t="shared" si="23"/>
        <v>0.95840003906991456</v>
      </c>
      <c r="AA10" s="29">
        <f t="shared" si="24"/>
        <v>1</v>
      </c>
      <c r="AB10" s="29">
        <f t="shared" si="25"/>
        <v>0.75040198659397017</v>
      </c>
      <c r="AC10" s="29">
        <f t="shared" si="26"/>
        <v>0.69610181529624859</v>
      </c>
      <c r="AD10" s="30">
        <f t="shared" si="27"/>
        <v>0.6351083823105047</v>
      </c>
      <c r="AE10" s="4">
        <f t="shared" ca="1" si="28"/>
        <v>43497</v>
      </c>
      <c r="AF10" s="8">
        <f t="shared" si="29"/>
        <v>1</v>
      </c>
      <c r="AG10" s="3">
        <f t="shared" si="30"/>
        <v>1</v>
      </c>
      <c r="AJ10" s="7" t="s">
        <v>8</v>
      </c>
      <c r="AK10" s="3">
        <f t="shared" si="1"/>
        <v>0.55891976141728661</v>
      </c>
      <c r="AL10" s="3">
        <f t="shared" si="2"/>
        <v>0.59234930840348043</v>
      </c>
      <c r="AM10" s="3">
        <f t="shared" si="3"/>
        <v>0.54505021770080775</v>
      </c>
      <c r="AN10" s="3">
        <f t="shared" si="4"/>
        <v>0.64815115784969335</v>
      </c>
      <c r="AO10" s="3">
        <f t="shared" si="5"/>
        <v>0.76936746542648893</v>
      </c>
      <c r="AP10" s="3">
        <f t="shared" si="6"/>
        <v>0.81233664628073876</v>
      </c>
      <c r="AQ10" s="3">
        <f t="shared" si="7"/>
        <v>0.75472874521384903</v>
      </c>
      <c r="AR10" s="3">
        <f t="shared" si="8"/>
        <v>0.95840003906991456</v>
      </c>
      <c r="AS10" s="3">
        <f t="shared" si="9"/>
        <v>1</v>
      </c>
      <c r="AT10" s="3">
        <f t="shared" si="10"/>
        <v>0.75040198659397017</v>
      </c>
      <c r="AU10" s="3">
        <f t="shared" si="11"/>
        <v>0.69610181529624859</v>
      </c>
      <c r="AV10" s="3">
        <f t="shared" si="12"/>
        <v>0.6351083823105047</v>
      </c>
      <c r="AW10" s="34">
        <f t="shared" ca="1" si="13"/>
        <v>43497</v>
      </c>
      <c r="AX10" s="3">
        <f t="shared" si="31"/>
        <v>1</v>
      </c>
      <c r="AY10" s="3">
        <f t="shared" si="14"/>
        <v>1</v>
      </c>
    </row>
    <row r="11" spans="1:51" s="3" customFormat="1" ht="15.75">
      <c r="A11" s="7" t="s">
        <v>9</v>
      </c>
      <c r="B11" s="15">
        <v>18199.094923607561</v>
      </c>
      <c r="C11" s="5">
        <v>17823.960289936265</v>
      </c>
      <c r="D11" s="5">
        <v>15500.427003217297</v>
      </c>
      <c r="E11" s="5">
        <v>13570.783095435832</v>
      </c>
      <c r="F11" s="5">
        <v>14512.851876759374</v>
      </c>
      <c r="G11" s="5">
        <v>13756.002921698204</v>
      </c>
      <c r="H11" s="5">
        <v>14135.106821631472</v>
      </c>
      <c r="I11" s="5">
        <v>15869.490615711438</v>
      </c>
      <c r="J11" s="5">
        <v>15564.623660571189</v>
      </c>
      <c r="K11" s="5">
        <v>13050.414562166447</v>
      </c>
      <c r="L11" s="5">
        <v>16082.101771532092</v>
      </c>
      <c r="M11" s="13">
        <v>17040.48337699243</v>
      </c>
      <c r="N11" s="4">
        <f t="shared" ca="1" si="32"/>
        <v>43282</v>
      </c>
      <c r="O11" s="8">
        <f t="shared" si="15"/>
        <v>18199.094923607561</v>
      </c>
      <c r="R11" s="7" t="s">
        <v>9</v>
      </c>
      <c r="S11" s="28">
        <f t="shared" si="16"/>
        <v>1</v>
      </c>
      <c r="T11" s="29">
        <f t="shared" si="17"/>
        <v>0.97938718187657359</v>
      </c>
      <c r="U11" s="29">
        <f t="shared" si="18"/>
        <v>0.85171416865958549</v>
      </c>
      <c r="V11" s="29">
        <f t="shared" si="19"/>
        <v>0.74568450532295649</v>
      </c>
      <c r="W11" s="29">
        <f t="shared" si="20"/>
        <v>0.79744910050079165</v>
      </c>
      <c r="X11" s="29">
        <f t="shared" si="21"/>
        <v>0.75586192497156257</v>
      </c>
      <c r="Y11" s="29">
        <f t="shared" si="22"/>
        <v>0.77669284549396178</v>
      </c>
      <c r="Z11" s="29">
        <f t="shared" si="23"/>
        <v>0.87199339760164674</v>
      </c>
      <c r="AA11" s="29">
        <f t="shared" si="24"/>
        <v>0.85524163294412081</v>
      </c>
      <c r="AB11" s="29">
        <f t="shared" si="25"/>
        <v>0.71709140575104469</v>
      </c>
      <c r="AC11" s="29">
        <f t="shared" si="26"/>
        <v>0.88367591020532887</v>
      </c>
      <c r="AD11" s="30">
        <f t="shared" si="27"/>
        <v>0.93633685897686048</v>
      </c>
      <c r="AE11" s="4">
        <f t="shared" ca="1" si="28"/>
        <v>43282</v>
      </c>
      <c r="AF11" s="8">
        <f t="shared" si="29"/>
        <v>1</v>
      </c>
      <c r="AG11" s="3">
        <f t="shared" si="30"/>
        <v>1</v>
      </c>
      <c r="AJ11" s="7" t="s">
        <v>9</v>
      </c>
      <c r="AK11" s="3">
        <f t="shared" si="1"/>
        <v>1</v>
      </c>
      <c r="AL11" s="3">
        <f t="shared" si="2"/>
        <v>0.97938718187657359</v>
      </c>
      <c r="AM11" s="3">
        <f t="shared" si="3"/>
        <v>0.85171416865958549</v>
      </c>
      <c r="AN11" s="3">
        <f t="shared" si="4"/>
        <v>0.74568450532295649</v>
      </c>
      <c r="AO11" s="3">
        <f t="shared" si="5"/>
        <v>0.79744910050079165</v>
      </c>
      <c r="AP11" s="3">
        <f t="shared" si="6"/>
        <v>0.75586192497156257</v>
      </c>
      <c r="AQ11" s="3">
        <f t="shared" si="7"/>
        <v>0.77669284549396178</v>
      </c>
      <c r="AR11" s="3">
        <f t="shared" si="8"/>
        <v>0.87199339760164674</v>
      </c>
      <c r="AS11" s="3">
        <f t="shared" si="9"/>
        <v>0.85524163294412081</v>
      </c>
      <c r="AT11" s="3">
        <f t="shared" si="10"/>
        <v>0.71709140575104469</v>
      </c>
      <c r="AU11" s="3">
        <f t="shared" si="11"/>
        <v>0.88367591020532887</v>
      </c>
      <c r="AV11" s="3">
        <f t="shared" si="12"/>
        <v>0.93633685897686048</v>
      </c>
      <c r="AW11" s="34">
        <f t="shared" ca="1" si="13"/>
        <v>43282</v>
      </c>
      <c r="AX11" s="3">
        <f t="shared" si="31"/>
        <v>1</v>
      </c>
      <c r="AY11" s="3">
        <f t="shared" si="14"/>
        <v>1</v>
      </c>
    </row>
    <row r="12" spans="1:51" s="3" customFormat="1" ht="15.75">
      <c r="A12" s="7" t="s">
        <v>10</v>
      </c>
      <c r="B12" s="15">
        <v>34459.891249963213</v>
      </c>
      <c r="C12" s="5">
        <v>34107.716811298444</v>
      </c>
      <c r="D12" s="5">
        <v>28727.273206228438</v>
      </c>
      <c r="E12" s="5">
        <v>26025.942569742019</v>
      </c>
      <c r="F12" s="5">
        <v>30065.448303049459</v>
      </c>
      <c r="G12" s="5">
        <v>30306.760106880163</v>
      </c>
      <c r="H12" s="5">
        <v>29429.141029249418</v>
      </c>
      <c r="I12" s="5">
        <v>37572.424270012452</v>
      </c>
      <c r="J12" s="5">
        <v>35183.6680564169</v>
      </c>
      <c r="K12" s="5">
        <v>20989.94080575489</v>
      </c>
      <c r="L12" s="5">
        <v>25034.624338719201</v>
      </c>
      <c r="M12" s="13">
        <v>31590.476195745337</v>
      </c>
      <c r="N12" s="4">
        <f t="shared" ca="1" si="32"/>
        <v>43497</v>
      </c>
      <c r="O12" s="8">
        <f t="shared" si="15"/>
        <v>37572.424270012452</v>
      </c>
      <c r="R12" s="7" t="s">
        <v>10</v>
      </c>
      <c r="S12" s="28">
        <f t="shared" si="16"/>
        <v>0.91715911122260396</v>
      </c>
      <c r="T12" s="29">
        <f t="shared" si="17"/>
        <v>0.90778589547975264</v>
      </c>
      <c r="U12" s="29">
        <f t="shared" si="18"/>
        <v>0.76458396721439226</v>
      </c>
      <c r="V12" s="29">
        <f t="shared" si="19"/>
        <v>0.69268733853072173</v>
      </c>
      <c r="W12" s="29">
        <f t="shared" si="20"/>
        <v>0.80019985101268776</v>
      </c>
      <c r="X12" s="29">
        <f t="shared" si="21"/>
        <v>0.80662242843533505</v>
      </c>
      <c r="Y12" s="29">
        <f t="shared" si="22"/>
        <v>0.78326436478408434</v>
      </c>
      <c r="Z12" s="29">
        <f t="shared" si="23"/>
        <v>1</v>
      </c>
      <c r="AA12" s="29">
        <f t="shared" si="24"/>
        <v>0.9364226221755384</v>
      </c>
      <c r="AB12" s="29">
        <f t="shared" si="25"/>
        <v>0.55865282088032631</v>
      </c>
      <c r="AC12" s="29">
        <f t="shared" si="26"/>
        <v>0.66630314186833017</v>
      </c>
      <c r="AD12" s="30">
        <f t="shared" si="27"/>
        <v>0.84078887134675884</v>
      </c>
      <c r="AE12" s="4">
        <f t="shared" ca="1" si="28"/>
        <v>43466</v>
      </c>
      <c r="AF12" s="8">
        <f t="shared" si="29"/>
        <v>1</v>
      </c>
      <c r="AG12" s="3">
        <f t="shared" si="30"/>
        <v>1</v>
      </c>
      <c r="AJ12" s="7" t="s">
        <v>10</v>
      </c>
      <c r="AK12" s="3">
        <f t="shared" si="1"/>
        <v>0.91715911122260396</v>
      </c>
      <c r="AL12" s="3">
        <f t="shared" si="2"/>
        <v>0.90778589547975264</v>
      </c>
      <c r="AM12" s="3">
        <f t="shared" si="3"/>
        <v>0.76458396721439226</v>
      </c>
      <c r="AN12" s="3">
        <f t="shared" si="4"/>
        <v>0.69268733853072173</v>
      </c>
      <c r="AO12" s="3">
        <f t="shared" si="5"/>
        <v>0.80019985101268776</v>
      </c>
      <c r="AP12" s="3">
        <f t="shared" si="6"/>
        <v>0.80662242843533505</v>
      </c>
      <c r="AQ12" s="3">
        <f t="shared" si="7"/>
        <v>0.78326436478408434</v>
      </c>
      <c r="AR12" s="3">
        <f t="shared" si="8"/>
        <v>1</v>
      </c>
      <c r="AS12" s="3">
        <f t="shared" si="9"/>
        <v>0.9364226221755384</v>
      </c>
      <c r="AT12" s="3">
        <f t="shared" si="10"/>
        <v>0.55865282088032631</v>
      </c>
      <c r="AU12" s="3">
        <f t="shared" si="11"/>
        <v>0.66630314186833017</v>
      </c>
      <c r="AV12" s="3">
        <f t="shared" si="12"/>
        <v>0.84078887134675884</v>
      </c>
      <c r="AW12" s="34">
        <f t="shared" ca="1" si="13"/>
        <v>43466</v>
      </c>
      <c r="AX12" s="3">
        <f t="shared" si="31"/>
        <v>1</v>
      </c>
      <c r="AY12" s="3">
        <f t="shared" si="14"/>
        <v>1</v>
      </c>
    </row>
    <row r="13" spans="1:51" s="3" customFormat="1" ht="15.75">
      <c r="A13" s="7" t="s">
        <v>37</v>
      </c>
      <c r="B13" s="15">
        <v>6329.4760451368002</v>
      </c>
      <c r="C13" s="5">
        <v>6248.8126916648707</v>
      </c>
      <c r="D13" s="5">
        <v>4403.5642340851182</v>
      </c>
      <c r="E13" s="5">
        <v>4958.577063852259</v>
      </c>
      <c r="F13" s="5">
        <v>7029.6000632590631</v>
      </c>
      <c r="G13" s="5">
        <v>7058.6687607758577</v>
      </c>
      <c r="H13" s="5">
        <v>7257.3675693032374</v>
      </c>
      <c r="I13" s="5">
        <v>10298.261465142363</v>
      </c>
      <c r="J13" s="5">
        <v>9117.2485649366663</v>
      </c>
      <c r="K13" s="5">
        <v>5340.2824909710489</v>
      </c>
      <c r="L13" s="5">
        <v>5011.2106908458618</v>
      </c>
      <c r="M13" s="13">
        <v>5397.5914520580518</v>
      </c>
      <c r="N13" s="4">
        <f t="shared" ca="1" si="32"/>
        <v>43497</v>
      </c>
      <c r="O13" s="8">
        <f t="shared" si="15"/>
        <v>10298.261465142363</v>
      </c>
      <c r="R13" s="7" t="s">
        <v>37</v>
      </c>
      <c r="S13" s="28">
        <f t="shared" si="16"/>
        <v>0.61461597829506087</v>
      </c>
      <c r="T13" s="29">
        <f t="shared" si="17"/>
        <v>0.60678326267165594</v>
      </c>
      <c r="U13" s="29">
        <f t="shared" si="18"/>
        <v>0.42760268313154964</v>
      </c>
      <c r="V13" s="29">
        <f t="shared" si="19"/>
        <v>0.48149652061526016</v>
      </c>
      <c r="W13" s="29">
        <f t="shared" si="20"/>
        <v>0.68260065905812439</v>
      </c>
      <c r="X13" s="29">
        <f t="shared" si="21"/>
        <v>0.68542333914011566</v>
      </c>
      <c r="Y13" s="29">
        <f t="shared" si="22"/>
        <v>0.70471774229738027</v>
      </c>
      <c r="Z13" s="29">
        <f t="shared" si="23"/>
        <v>1</v>
      </c>
      <c r="AA13" s="29">
        <f t="shared" si="24"/>
        <v>0.88531919642910617</v>
      </c>
      <c r="AB13" s="29">
        <f t="shared" si="25"/>
        <v>0.51856155614681954</v>
      </c>
      <c r="AC13" s="29">
        <f t="shared" si="26"/>
        <v>0.48660744416014756</v>
      </c>
      <c r="AD13" s="30">
        <f t="shared" si="27"/>
        <v>0.52412647225241482</v>
      </c>
      <c r="AE13" s="4">
        <f t="shared" ca="1" si="28"/>
        <v>43466</v>
      </c>
      <c r="AF13" s="8">
        <f t="shared" si="29"/>
        <v>1</v>
      </c>
      <c r="AG13" s="3">
        <f t="shared" si="30"/>
        <v>1</v>
      </c>
      <c r="AJ13" s="7" t="s">
        <v>37</v>
      </c>
      <c r="AK13" s="3">
        <f t="shared" si="1"/>
        <v>0.61461597829506087</v>
      </c>
      <c r="AL13" s="3">
        <f t="shared" si="2"/>
        <v>0.60678326267165594</v>
      </c>
      <c r="AM13" s="3">
        <f t="shared" si="3"/>
        <v>0.42760268313154964</v>
      </c>
      <c r="AN13" s="3">
        <f t="shared" si="4"/>
        <v>0.48149652061526016</v>
      </c>
      <c r="AO13" s="3">
        <f t="shared" si="5"/>
        <v>0.68260065905812439</v>
      </c>
      <c r="AP13" s="3">
        <f t="shared" si="6"/>
        <v>0.68542333914011566</v>
      </c>
      <c r="AQ13" s="3">
        <f t="shared" si="7"/>
        <v>0.70471774229738027</v>
      </c>
      <c r="AR13" s="3">
        <f t="shared" si="8"/>
        <v>1</v>
      </c>
      <c r="AS13" s="3">
        <f t="shared" si="9"/>
        <v>0.88531919642910617</v>
      </c>
      <c r="AT13" s="3">
        <f t="shared" si="10"/>
        <v>0.51856155614681954</v>
      </c>
      <c r="AU13" s="3">
        <f t="shared" si="11"/>
        <v>0.48660744416014756</v>
      </c>
      <c r="AV13" s="3">
        <f t="shared" si="12"/>
        <v>0.52412647225241482</v>
      </c>
      <c r="AW13" s="34">
        <f t="shared" ca="1" si="13"/>
        <v>43466</v>
      </c>
      <c r="AX13" s="3">
        <f t="shared" si="31"/>
        <v>1</v>
      </c>
      <c r="AY13" s="3">
        <f t="shared" si="14"/>
        <v>1</v>
      </c>
    </row>
    <row r="14" spans="1:51" s="3" customFormat="1" ht="15.75">
      <c r="A14" s="7" t="s">
        <v>11</v>
      </c>
      <c r="B14" s="15">
        <v>36028.587141405747</v>
      </c>
      <c r="C14" s="5">
        <v>36814.579063820813</v>
      </c>
      <c r="D14" s="5">
        <v>32224.193419881864</v>
      </c>
      <c r="E14" s="5">
        <v>24698.814619427118</v>
      </c>
      <c r="F14" s="5">
        <v>28126.300730087925</v>
      </c>
      <c r="G14" s="5">
        <v>28141.742464720894</v>
      </c>
      <c r="H14" s="5">
        <v>28758.47223252062</v>
      </c>
      <c r="I14" s="5">
        <v>35704.488644084282</v>
      </c>
      <c r="J14" s="5">
        <v>32215.034571312579</v>
      </c>
      <c r="K14" s="5">
        <v>21895.419991810886</v>
      </c>
      <c r="L14" s="5">
        <v>27860.460583735439</v>
      </c>
      <c r="M14" s="13">
        <v>32114.884750033943</v>
      </c>
      <c r="N14" s="4">
        <f t="shared" ca="1" si="32"/>
        <v>43313</v>
      </c>
      <c r="O14" s="8">
        <f t="shared" si="15"/>
        <v>36814.579063820813</v>
      </c>
      <c r="R14" s="7" t="s">
        <v>11</v>
      </c>
      <c r="S14" s="28">
        <f t="shared" si="16"/>
        <v>0.97864998208855003</v>
      </c>
      <c r="T14" s="29">
        <f t="shared" si="17"/>
        <v>1</v>
      </c>
      <c r="U14" s="29">
        <f t="shared" si="18"/>
        <v>0.87531065787873941</v>
      </c>
      <c r="V14" s="29">
        <f t="shared" si="19"/>
        <v>0.67089765108029309</v>
      </c>
      <c r="W14" s="29">
        <f t="shared" si="20"/>
        <v>0.76399897663718741</v>
      </c>
      <c r="X14" s="29">
        <f t="shared" si="21"/>
        <v>0.76441842281926109</v>
      </c>
      <c r="Y14" s="29">
        <f t="shared" si="22"/>
        <v>0.78117074712889334</v>
      </c>
      <c r="Z14" s="29">
        <f t="shared" si="23"/>
        <v>0.96984644540381393</v>
      </c>
      <c r="AA14" s="29">
        <f t="shared" si="24"/>
        <v>0.87506187468463026</v>
      </c>
      <c r="AB14" s="29">
        <f t="shared" si="25"/>
        <v>0.59474861722182248</v>
      </c>
      <c r="AC14" s="29">
        <f t="shared" si="26"/>
        <v>0.75677792038412983</v>
      </c>
      <c r="AD14" s="30">
        <f t="shared" si="27"/>
        <v>0.8723414898853088</v>
      </c>
      <c r="AE14" s="4">
        <f t="shared" ca="1" si="28"/>
        <v>43282</v>
      </c>
      <c r="AF14" s="8">
        <f t="shared" si="29"/>
        <v>1</v>
      </c>
      <c r="AG14" s="3">
        <f t="shared" si="30"/>
        <v>1</v>
      </c>
      <c r="AJ14" s="7" t="s">
        <v>11</v>
      </c>
      <c r="AK14" s="3">
        <f t="shared" si="1"/>
        <v>0.97864998208855003</v>
      </c>
      <c r="AL14" s="3">
        <f t="shared" si="2"/>
        <v>1</v>
      </c>
      <c r="AM14" s="3">
        <f t="shared" si="3"/>
        <v>0.87531065787873941</v>
      </c>
      <c r="AN14" s="3">
        <f t="shared" si="4"/>
        <v>0.67089765108029309</v>
      </c>
      <c r="AO14" s="3">
        <f t="shared" si="5"/>
        <v>0.76399897663718741</v>
      </c>
      <c r="AP14" s="3">
        <f t="shared" si="6"/>
        <v>0.76441842281926109</v>
      </c>
      <c r="AQ14" s="3">
        <f t="shared" si="7"/>
        <v>0.78117074712889334</v>
      </c>
      <c r="AR14" s="3">
        <f t="shared" si="8"/>
        <v>0.96984644540381393</v>
      </c>
      <c r="AS14" s="3">
        <f t="shared" si="9"/>
        <v>0.87506187468463026</v>
      </c>
      <c r="AT14" s="3">
        <f t="shared" si="10"/>
        <v>0.59474861722182248</v>
      </c>
      <c r="AU14" s="3">
        <f t="shared" si="11"/>
        <v>0.75677792038412983</v>
      </c>
      <c r="AV14" s="3">
        <f t="shared" si="12"/>
        <v>0.8723414898853088</v>
      </c>
      <c r="AW14" s="34">
        <f t="shared" ca="1" si="13"/>
        <v>43282</v>
      </c>
      <c r="AX14" s="3">
        <f t="shared" si="31"/>
        <v>1</v>
      </c>
      <c r="AY14" s="3">
        <f t="shared" si="14"/>
        <v>1</v>
      </c>
    </row>
    <row r="15" spans="1:51" s="3" customFormat="1" ht="15.75">
      <c r="A15" s="7" t="s">
        <v>12</v>
      </c>
      <c r="B15" s="15">
        <v>33763.124030733699</v>
      </c>
      <c r="C15" s="5">
        <v>34405.317608522862</v>
      </c>
      <c r="D15" s="5">
        <v>25904.535463491007</v>
      </c>
      <c r="E15" s="5">
        <v>20967.51361275361</v>
      </c>
      <c r="F15" s="5">
        <v>27426.561344627604</v>
      </c>
      <c r="G15" s="5">
        <v>28482.338339235488</v>
      </c>
      <c r="H15" s="5">
        <v>27658.160285910068</v>
      </c>
      <c r="I15" s="5">
        <v>33819.546185931118</v>
      </c>
      <c r="J15" s="5">
        <v>33474.156299356822</v>
      </c>
      <c r="K15" s="5">
        <v>20217.61686679292</v>
      </c>
      <c r="L15" s="5">
        <v>23204.639075176525</v>
      </c>
      <c r="M15" s="13">
        <v>29653.095860326855</v>
      </c>
      <c r="N15" s="4">
        <f t="shared" ca="1" si="32"/>
        <v>43313</v>
      </c>
      <c r="O15" s="8">
        <f t="shared" si="15"/>
        <v>34405.317608522862</v>
      </c>
      <c r="R15" s="7" t="s">
        <v>12</v>
      </c>
      <c r="S15" s="28">
        <f t="shared" si="16"/>
        <v>0.98133446738971308</v>
      </c>
      <c r="T15" s="29">
        <f t="shared" si="17"/>
        <v>1</v>
      </c>
      <c r="U15" s="29">
        <f t="shared" si="18"/>
        <v>0.75292243362618905</v>
      </c>
      <c r="V15" s="29">
        <f t="shared" si="19"/>
        <v>0.60942653840113226</v>
      </c>
      <c r="W15" s="29">
        <f t="shared" si="20"/>
        <v>0.79716053363313566</v>
      </c>
      <c r="X15" s="29">
        <f t="shared" si="21"/>
        <v>0.82784698177527827</v>
      </c>
      <c r="Y15" s="29">
        <f t="shared" si="22"/>
        <v>0.80389202043170815</v>
      </c>
      <c r="Z15" s="29">
        <f t="shared" si="23"/>
        <v>0.98297439281750343</v>
      </c>
      <c r="AA15" s="29">
        <f t="shared" si="24"/>
        <v>0.97293554096023305</v>
      </c>
      <c r="AB15" s="29">
        <f t="shared" si="25"/>
        <v>0.58763058364514631</v>
      </c>
      <c r="AC15" s="29">
        <f t="shared" si="26"/>
        <v>0.67444920402154018</v>
      </c>
      <c r="AD15" s="30">
        <f t="shared" si="27"/>
        <v>0.8618753704799752</v>
      </c>
      <c r="AE15" s="4">
        <f t="shared" ca="1" si="28"/>
        <v>43282</v>
      </c>
      <c r="AF15" s="8">
        <f t="shared" si="29"/>
        <v>1</v>
      </c>
      <c r="AG15" s="3">
        <f t="shared" si="30"/>
        <v>1</v>
      </c>
      <c r="AJ15" s="7" t="s">
        <v>12</v>
      </c>
      <c r="AK15" s="3">
        <f t="shared" si="1"/>
        <v>0.98133446738971308</v>
      </c>
      <c r="AL15" s="3">
        <f t="shared" si="2"/>
        <v>1</v>
      </c>
      <c r="AM15" s="3">
        <f t="shared" si="3"/>
        <v>0.75292243362618905</v>
      </c>
      <c r="AN15" s="3">
        <f t="shared" si="4"/>
        <v>0.60942653840113226</v>
      </c>
      <c r="AO15" s="3">
        <f t="shared" si="5"/>
        <v>0.79716053363313566</v>
      </c>
      <c r="AP15" s="3">
        <f t="shared" si="6"/>
        <v>0.82784698177527827</v>
      </c>
      <c r="AQ15" s="3">
        <f t="shared" si="7"/>
        <v>0.80389202043170815</v>
      </c>
      <c r="AR15" s="3">
        <f t="shared" si="8"/>
        <v>0.98297439281750343</v>
      </c>
      <c r="AS15" s="3">
        <f t="shared" si="9"/>
        <v>0.97293554096023305</v>
      </c>
      <c r="AT15" s="3">
        <f t="shared" si="10"/>
        <v>0.58763058364514631</v>
      </c>
      <c r="AU15" s="3">
        <f t="shared" si="11"/>
        <v>0.67444920402154018</v>
      </c>
      <c r="AV15" s="3">
        <f t="shared" si="12"/>
        <v>0.8618753704799752</v>
      </c>
      <c r="AW15" s="34">
        <f t="shared" ca="1" si="13"/>
        <v>43282</v>
      </c>
      <c r="AX15" s="3">
        <f t="shared" si="31"/>
        <v>1</v>
      </c>
      <c r="AY15" s="3">
        <f t="shared" si="14"/>
        <v>1</v>
      </c>
    </row>
    <row r="16" spans="1:51" s="3" customFormat="1" ht="15.75">
      <c r="A16" s="7" t="s">
        <v>13</v>
      </c>
      <c r="B16" s="15">
        <v>17915.502108381941</v>
      </c>
      <c r="C16" s="5">
        <v>17843.889058480072</v>
      </c>
      <c r="D16" s="5">
        <v>15621.652945884456</v>
      </c>
      <c r="E16" s="5">
        <v>14165.280231782841</v>
      </c>
      <c r="F16" s="5">
        <v>17401.356445204707</v>
      </c>
      <c r="G16" s="5">
        <v>17982.038100788177</v>
      </c>
      <c r="H16" s="5">
        <v>17939.520964511616</v>
      </c>
      <c r="I16" s="5">
        <v>22990.75232202519</v>
      </c>
      <c r="J16" s="5">
        <v>21128.032177474994</v>
      </c>
      <c r="K16" s="5">
        <v>13996.338200774577</v>
      </c>
      <c r="L16" s="5">
        <v>13870.42692887026</v>
      </c>
      <c r="M16" s="13">
        <v>17247.942860606385</v>
      </c>
      <c r="N16" s="4">
        <f t="shared" ca="1" si="32"/>
        <v>43497</v>
      </c>
      <c r="O16" s="8">
        <f t="shared" si="15"/>
        <v>22990.75232202519</v>
      </c>
      <c r="R16" s="7" t="s">
        <v>13</v>
      </c>
      <c r="S16" s="28">
        <f t="shared" si="16"/>
        <v>0.77924818889979741</v>
      </c>
      <c r="T16" s="29">
        <f t="shared" si="17"/>
        <v>0.77613332563221904</v>
      </c>
      <c r="U16" s="29">
        <f t="shared" si="18"/>
        <v>0.67947550071768981</v>
      </c>
      <c r="V16" s="29">
        <f t="shared" si="19"/>
        <v>0.61612947820817821</v>
      </c>
      <c r="W16" s="29">
        <f t="shared" si="20"/>
        <v>0.75688503801305229</v>
      </c>
      <c r="X16" s="29">
        <f t="shared" si="21"/>
        <v>0.78214222174719117</v>
      </c>
      <c r="Y16" s="29">
        <f t="shared" si="22"/>
        <v>0.7802929070453043</v>
      </c>
      <c r="Z16" s="29">
        <f t="shared" si="23"/>
        <v>1</v>
      </c>
      <c r="AA16" s="29">
        <f t="shared" si="24"/>
        <v>0.91897959151316222</v>
      </c>
      <c r="AB16" s="29">
        <f t="shared" si="25"/>
        <v>0.6087812179754577</v>
      </c>
      <c r="AC16" s="29">
        <f t="shared" si="26"/>
        <v>0.60330461285437631</v>
      </c>
      <c r="AD16" s="30">
        <f t="shared" si="27"/>
        <v>0.75021219919292592</v>
      </c>
      <c r="AE16" s="4">
        <f t="shared" ca="1" si="28"/>
        <v>43466</v>
      </c>
      <c r="AF16" s="8">
        <f t="shared" si="29"/>
        <v>1</v>
      </c>
      <c r="AG16" s="3">
        <f t="shared" si="30"/>
        <v>1</v>
      </c>
      <c r="AJ16" s="7" t="s">
        <v>13</v>
      </c>
      <c r="AK16" s="3">
        <f t="shared" si="1"/>
        <v>0.77924818889979741</v>
      </c>
      <c r="AL16" s="3">
        <f t="shared" si="2"/>
        <v>0.77613332563221904</v>
      </c>
      <c r="AM16" s="3">
        <f t="shared" si="3"/>
        <v>0.67947550071768981</v>
      </c>
      <c r="AN16" s="3">
        <f t="shared" si="4"/>
        <v>0.61612947820817821</v>
      </c>
      <c r="AO16" s="3">
        <f t="shared" si="5"/>
        <v>0.75688503801305229</v>
      </c>
      <c r="AP16" s="3">
        <f t="shared" si="6"/>
        <v>0.78214222174719117</v>
      </c>
      <c r="AQ16" s="3">
        <f t="shared" si="7"/>
        <v>0.7802929070453043</v>
      </c>
      <c r="AR16" s="3">
        <f t="shared" si="8"/>
        <v>1</v>
      </c>
      <c r="AS16" s="3">
        <f t="shared" si="9"/>
        <v>0.91897959151316222</v>
      </c>
      <c r="AT16" s="3">
        <f t="shared" si="10"/>
        <v>0.6087812179754577</v>
      </c>
      <c r="AU16" s="3">
        <f t="shared" si="11"/>
        <v>0.60330461285437631</v>
      </c>
      <c r="AV16" s="3">
        <f t="shared" si="12"/>
        <v>0.75021219919292592</v>
      </c>
      <c r="AW16" s="34">
        <f t="shared" ca="1" si="13"/>
        <v>43466</v>
      </c>
      <c r="AX16" s="3">
        <f t="shared" si="31"/>
        <v>1</v>
      </c>
      <c r="AY16" s="3">
        <f t="shared" si="14"/>
        <v>1</v>
      </c>
    </row>
    <row r="17" spans="1:51" s="3" customFormat="1" ht="15.75">
      <c r="A17" s="7" t="s">
        <v>14</v>
      </c>
      <c r="B17" s="15">
        <v>36660.385537186638</v>
      </c>
      <c r="C17" s="5">
        <v>36822.812521115215</v>
      </c>
      <c r="D17" s="5">
        <v>26691.847364034969</v>
      </c>
      <c r="E17" s="5">
        <v>23820.782484285104</v>
      </c>
      <c r="F17" s="5">
        <v>29487.437059202599</v>
      </c>
      <c r="G17" s="5">
        <v>29615.287792971601</v>
      </c>
      <c r="H17" s="5">
        <v>30020.618768002852</v>
      </c>
      <c r="I17" s="5">
        <v>36279.625763667071</v>
      </c>
      <c r="J17" s="5">
        <v>33187.285485748034</v>
      </c>
      <c r="K17" s="5">
        <v>22334.273667588372</v>
      </c>
      <c r="L17" s="5">
        <v>27205.625645631626</v>
      </c>
      <c r="M17" s="13">
        <v>32589.895849594228</v>
      </c>
      <c r="N17" s="4">
        <f t="shared" ca="1" si="32"/>
        <v>43313</v>
      </c>
      <c r="O17" s="8">
        <f t="shared" si="15"/>
        <v>36822.812521115215</v>
      </c>
      <c r="R17" s="7" t="s">
        <v>14</v>
      </c>
      <c r="S17" s="28">
        <f t="shared" si="16"/>
        <v>0.99558895769204381</v>
      </c>
      <c r="T17" s="29">
        <f t="shared" si="17"/>
        <v>1</v>
      </c>
      <c r="U17" s="29">
        <f t="shared" si="18"/>
        <v>0.7248725867620549</v>
      </c>
      <c r="V17" s="29">
        <f t="shared" si="19"/>
        <v>0.64690285324146846</v>
      </c>
      <c r="W17" s="29">
        <f t="shared" si="20"/>
        <v>0.80079263479110108</v>
      </c>
      <c r="X17" s="29">
        <f t="shared" si="21"/>
        <v>0.80426468716884081</v>
      </c>
      <c r="Y17" s="29">
        <f t="shared" si="22"/>
        <v>0.81527229216367447</v>
      </c>
      <c r="Z17" s="29">
        <f t="shared" si="23"/>
        <v>0.98524863473867819</v>
      </c>
      <c r="AA17" s="29">
        <f t="shared" si="24"/>
        <v>0.9012697079213472</v>
      </c>
      <c r="AB17" s="29">
        <f t="shared" si="25"/>
        <v>0.60653361702833763</v>
      </c>
      <c r="AC17" s="29">
        <f t="shared" si="26"/>
        <v>0.73882530374428002</v>
      </c>
      <c r="AD17" s="30">
        <f t="shared" si="27"/>
        <v>0.88504635084314331</v>
      </c>
      <c r="AE17" s="4">
        <f t="shared" ca="1" si="28"/>
        <v>43282</v>
      </c>
      <c r="AF17" s="8">
        <f t="shared" si="29"/>
        <v>1</v>
      </c>
      <c r="AG17" s="3">
        <f t="shared" si="30"/>
        <v>1</v>
      </c>
      <c r="AJ17" s="7" t="s">
        <v>14</v>
      </c>
      <c r="AK17" s="3">
        <f t="shared" si="1"/>
        <v>0.99558895769204381</v>
      </c>
      <c r="AL17" s="3">
        <f t="shared" si="2"/>
        <v>1</v>
      </c>
      <c r="AM17" s="3">
        <f t="shared" si="3"/>
        <v>0.7248725867620549</v>
      </c>
      <c r="AN17" s="3">
        <f t="shared" si="4"/>
        <v>0.64690285324146846</v>
      </c>
      <c r="AO17" s="3">
        <f t="shared" si="5"/>
        <v>0.80079263479110108</v>
      </c>
      <c r="AP17" s="3">
        <f t="shared" si="6"/>
        <v>0.80426468716884081</v>
      </c>
      <c r="AQ17" s="3">
        <f t="shared" si="7"/>
        <v>0.81527229216367447</v>
      </c>
      <c r="AR17" s="3">
        <f t="shared" si="8"/>
        <v>0.98524863473867819</v>
      </c>
      <c r="AS17" s="3">
        <f t="shared" si="9"/>
        <v>0.9012697079213472</v>
      </c>
      <c r="AT17" s="3">
        <f t="shared" si="10"/>
        <v>0.60653361702833763</v>
      </c>
      <c r="AU17" s="3">
        <f t="shared" si="11"/>
        <v>0.73882530374428002</v>
      </c>
      <c r="AV17" s="3">
        <f t="shared" si="12"/>
        <v>0.88504635084314331</v>
      </c>
      <c r="AW17" s="34">
        <f t="shared" ca="1" si="13"/>
        <v>43282</v>
      </c>
      <c r="AX17" s="3">
        <f t="shared" si="31"/>
        <v>1</v>
      </c>
      <c r="AY17" s="3">
        <f t="shared" si="14"/>
        <v>1</v>
      </c>
    </row>
    <row r="18" spans="1:51" s="3" customFormat="1" ht="15.75">
      <c r="A18" s="7" t="s">
        <v>15</v>
      </c>
      <c r="B18" s="15">
        <v>31236.330145824082</v>
      </c>
      <c r="C18" s="5">
        <v>30568.541173966387</v>
      </c>
      <c r="D18" s="5">
        <v>24426.964255473125</v>
      </c>
      <c r="E18" s="5">
        <v>21012.956351537436</v>
      </c>
      <c r="F18" s="5">
        <v>26076.24283746678</v>
      </c>
      <c r="G18" s="5">
        <v>28055.564126554411</v>
      </c>
      <c r="H18" s="5">
        <v>27125.857305990623</v>
      </c>
      <c r="I18" s="5">
        <v>32588.979641104197</v>
      </c>
      <c r="J18" s="5">
        <v>28934.466213375403</v>
      </c>
      <c r="K18" s="5">
        <v>19318.033385336941</v>
      </c>
      <c r="L18" s="5">
        <v>24477.422201595804</v>
      </c>
      <c r="M18" s="13">
        <v>27359.404215962008</v>
      </c>
      <c r="N18" s="4">
        <f t="shared" ca="1" si="32"/>
        <v>43497</v>
      </c>
      <c r="O18" s="8">
        <f t="shared" si="15"/>
        <v>32588.979641104197</v>
      </c>
      <c r="R18" s="7" t="s">
        <v>15</v>
      </c>
      <c r="S18" s="28">
        <f t="shared" si="16"/>
        <v>0.95849365306380963</v>
      </c>
      <c r="T18" s="29">
        <f t="shared" si="17"/>
        <v>0.93800240175088367</v>
      </c>
      <c r="U18" s="29">
        <f t="shared" si="18"/>
        <v>0.74954676471869675</v>
      </c>
      <c r="V18" s="29">
        <f t="shared" si="19"/>
        <v>0.64478718213791442</v>
      </c>
      <c r="W18" s="29">
        <f t="shared" si="20"/>
        <v>0.80015524034931862</v>
      </c>
      <c r="X18" s="29">
        <f t="shared" si="21"/>
        <v>0.86089114895662988</v>
      </c>
      <c r="Y18" s="29">
        <f t="shared" si="22"/>
        <v>0.83236289091349813</v>
      </c>
      <c r="Z18" s="29">
        <f t="shared" si="23"/>
        <v>1</v>
      </c>
      <c r="AA18" s="29">
        <f t="shared" si="24"/>
        <v>0.88786045258319812</v>
      </c>
      <c r="AB18" s="29">
        <f t="shared" si="25"/>
        <v>0.592778098549955</v>
      </c>
      <c r="AC18" s="29">
        <f t="shared" si="26"/>
        <v>0.75109507788094854</v>
      </c>
      <c r="AD18" s="30">
        <f t="shared" si="27"/>
        <v>0.83952932915560907</v>
      </c>
      <c r="AE18" s="4">
        <f t="shared" ca="1" si="28"/>
        <v>43466</v>
      </c>
      <c r="AF18" s="8">
        <f t="shared" si="29"/>
        <v>1</v>
      </c>
      <c r="AG18" s="3">
        <f t="shared" si="30"/>
        <v>1</v>
      </c>
      <c r="AJ18" s="7" t="s">
        <v>15</v>
      </c>
      <c r="AK18" s="3">
        <f t="shared" si="1"/>
        <v>0.95849365306380963</v>
      </c>
      <c r="AL18" s="3">
        <f t="shared" si="2"/>
        <v>0.93800240175088367</v>
      </c>
      <c r="AM18" s="3">
        <f t="shared" si="3"/>
        <v>0.74954676471869675</v>
      </c>
      <c r="AN18" s="3">
        <f t="shared" si="4"/>
        <v>0.64478718213791442</v>
      </c>
      <c r="AO18" s="3">
        <f t="shared" si="5"/>
        <v>0.80015524034931862</v>
      </c>
      <c r="AP18" s="3">
        <f t="shared" si="6"/>
        <v>0.86089114895662988</v>
      </c>
      <c r="AQ18" s="3">
        <f t="shared" si="7"/>
        <v>0.83236289091349813</v>
      </c>
      <c r="AR18" s="3">
        <f t="shared" si="8"/>
        <v>1</v>
      </c>
      <c r="AS18" s="3">
        <f t="shared" si="9"/>
        <v>0.88786045258319812</v>
      </c>
      <c r="AT18" s="3">
        <f t="shared" si="10"/>
        <v>0.592778098549955</v>
      </c>
      <c r="AU18" s="3">
        <f t="shared" si="11"/>
        <v>0.75109507788094854</v>
      </c>
      <c r="AV18" s="3">
        <f t="shared" si="12"/>
        <v>0.83952932915560907</v>
      </c>
      <c r="AW18" s="34">
        <f t="shared" ca="1" si="13"/>
        <v>43466</v>
      </c>
      <c r="AX18" s="3">
        <f t="shared" si="31"/>
        <v>1</v>
      </c>
      <c r="AY18" s="3">
        <f t="shared" si="14"/>
        <v>1</v>
      </c>
    </row>
    <row r="19" spans="1:51" s="3" customFormat="1" ht="15.75">
      <c r="A19" s="7" t="s">
        <v>16</v>
      </c>
      <c r="B19" s="15">
        <v>39035.381414429663</v>
      </c>
      <c r="C19" s="5">
        <v>39705.169256841284</v>
      </c>
      <c r="D19" s="5">
        <v>27889.089130427608</v>
      </c>
      <c r="E19" s="5">
        <v>22010.366791007593</v>
      </c>
      <c r="F19" s="5">
        <v>28346.863813612857</v>
      </c>
      <c r="G19" s="5">
        <v>28979.258605518251</v>
      </c>
      <c r="H19" s="5">
        <v>28407.288760618158</v>
      </c>
      <c r="I19" s="5">
        <v>35855.665723640894</v>
      </c>
      <c r="J19" s="5">
        <v>31983.262713714033</v>
      </c>
      <c r="K19" s="5">
        <v>20935.747304542238</v>
      </c>
      <c r="L19" s="5">
        <v>27772.835911451453</v>
      </c>
      <c r="M19" s="13">
        <v>33632.590703163107</v>
      </c>
      <c r="N19" s="4">
        <f t="shared" ca="1" si="32"/>
        <v>43313</v>
      </c>
      <c r="O19" s="8">
        <f t="shared" si="15"/>
        <v>39705.169256841284</v>
      </c>
      <c r="R19" s="7" t="s">
        <v>16</v>
      </c>
      <c r="S19" s="28">
        <f t="shared" si="16"/>
        <v>0.98313096619538487</v>
      </c>
      <c r="T19" s="29">
        <f t="shared" si="17"/>
        <v>1</v>
      </c>
      <c r="U19" s="29">
        <f t="shared" si="18"/>
        <v>0.70240448919940723</v>
      </c>
      <c r="V19" s="29">
        <f t="shared" si="19"/>
        <v>0.5543451193628941</v>
      </c>
      <c r="W19" s="29">
        <f t="shared" si="20"/>
        <v>0.71393383642933683</v>
      </c>
      <c r="X19" s="29">
        <f t="shared" si="21"/>
        <v>0.72986110241867475</v>
      </c>
      <c r="Y19" s="29">
        <f t="shared" si="22"/>
        <v>0.71545567724090542</v>
      </c>
      <c r="Z19" s="29">
        <f t="shared" si="23"/>
        <v>0.90304779943641433</v>
      </c>
      <c r="AA19" s="29">
        <f t="shared" si="24"/>
        <v>0.80551886095292868</v>
      </c>
      <c r="AB19" s="29">
        <f t="shared" si="25"/>
        <v>0.52728014252035871</v>
      </c>
      <c r="AC19" s="29">
        <f t="shared" si="26"/>
        <v>0.69947657776741845</v>
      </c>
      <c r="AD19" s="30">
        <f t="shared" si="27"/>
        <v>0.84705823782297918</v>
      </c>
      <c r="AE19" s="4">
        <f t="shared" ca="1" si="28"/>
        <v>43282</v>
      </c>
      <c r="AF19" s="8">
        <f t="shared" si="29"/>
        <v>1</v>
      </c>
      <c r="AG19" s="3">
        <f t="shared" si="30"/>
        <v>1</v>
      </c>
      <c r="AJ19" s="7" t="s">
        <v>16</v>
      </c>
      <c r="AK19" s="3">
        <f t="shared" si="1"/>
        <v>0.98313096619538487</v>
      </c>
      <c r="AL19" s="3">
        <f t="shared" si="2"/>
        <v>1</v>
      </c>
      <c r="AM19" s="3">
        <f t="shared" si="3"/>
        <v>0.70240448919940723</v>
      </c>
      <c r="AN19" s="3">
        <f t="shared" si="4"/>
        <v>0.5543451193628941</v>
      </c>
      <c r="AO19" s="3">
        <f t="shared" si="5"/>
        <v>0.71393383642933683</v>
      </c>
      <c r="AP19" s="3">
        <f t="shared" si="6"/>
        <v>0.72986110241867475</v>
      </c>
      <c r="AQ19" s="3">
        <f t="shared" si="7"/>
        <v>0.71545567724090542</v>
      </c>
      <c r="AR19" s="3">
        <f t="shared" si="8"/>
        <v>0.90304779943641433</v>
      </c>
      <c r="AS19" s="3">
        <f t="shared" si="9"/>
        <v>0.80551886095292868</v>
      </c>
      <c r="AT19" s="3">
        <f t="shared" si="10"/>
        <v>0.52728014252035871</v>
      </c>
      <c r="AU19" s="3">
        <f t="shared" si="11"/>
        <v>0.69947657776741845</v>
      </c>
      <c r="AV19" s="3">
        <f t="shared" si="12"/>
        <v>0.84705823782297918</v>
      </c>
      <c r="AW19" s="34">
        <f t="shared" ca="1" si="13"/>
        <v>43282</v>
      </c>
      <c r="AX19" s="3">
        <f t="shared" si="31"/>
        <v>1</v>
      </c>
      <c r="AY19" s="3">
        <f t="shared" si="14"/>
        <v>1</v>
      </c>
    </row>
    <row r="20" spans="1:51" s="3" customFormat="1" ht="15.75">
      <c r="A20" s="7" t="s">
        <v>17</v>
      </c>
      <c r="B20" s="15">
        <v>24486.30796993956</v>
      </c>
      <c r="C20" s="5">
        <v>24630.287334911936</v>
      </c>
      <c r="D20" s="5">
        <v>21065.952462808487</v>
      </c>
      <c r="E20" s="5">
        <v>18167.000702042893</v>
      </c>
      <c r="F20" s="5">
        <v>21733.185081780441</v>
      </c>
      <c r="G20" s="5">
        <v>22751.676830000906</v>
      </c>
      <c r="H20" s="5">
        <v>25482.244890906091</v>
      </c>
      <c r="I20" s="5">
        <v>25488.70932532689</v>
      </c>
      <c r="J20" s="5">
        <v>24015.919156879758</v>
      </c>
      <c r="K20" s="5">
        <v>16070.21235842133</v>
      </c>
      <c r="L20" s="5">
        <v>19979.897105251868</v>
      </c>
      <c r="M20" s="13">
        <v>22578.671515435788</v>
      </c>
      <c r="N20" s="4">
        <f t="shared" ca="1" si="32"/>
        <v>43497</v>
      </c>
      <c r="O20" s="8">
        <f t="shared" si="15"/>
        <v>25488.70932532689</v>
      </c>
      <c r="R20" s="7" t="s">
        <v>17</v>
      </c>
      <c r="S20" s="28">
        <f t="shared" si="16"/>
        <v>0.9606727299294322</v>
      </c>
      <c r="T20" s="29">
        <f t="shared" si="17"/>
        <v>0.96632148064233359</v>
      </c>
      <c r="U20" s="29">
        <f t="shared" si="18"/>
        <v>0.82648172545466136</v>
      </c>
      <c r="V20" s="29">
        <f t="shared" si="19"/>
        <v>0.71274698417119253</v>
      </c>
      <c r="W20" s="29">
        <f t="shared" si="20"/>
        <v>0.85265930119832434</v>
      </c>
      <c r="X20" s="29">
        <f t="shared" si="21"/>
        <v>0.89261784657702037</v>
      </c>
      <c r="Y20" s="29">
        <f t="shared" si="22"/>
        <v>0.99974638047229891</v>
      </c>
      <c r="Z20" s="29">
        <f t="shared" si="23"/>
        <v>1</v>
      </c>
      <c r="AA20" s="29">
        <f t="shared" si="24"/>
        <v>0.94221793855275005</v>
      </c>
      <c r="AB20" s="29">
        <f t="shared" si="25"/>
        <v>0.6304835664022086</v>
      </c>
      <c r="AC20" s="29">
        <f t="shared" si="26"/>
        <v>0.78387245310215914</v>
      </c>
      <c r="AD20" s="30">
        <f t="shared" si="27"/>
        <v>0.88583031911311649</v>
      </c>
      <c r="AE20" s="4">
        <f t="shared" ca="1" si="28"/>
        <v>43466</v>
      </c>
      <c r="AF20" s="8">
        <f t="shared" si="29"/>
        <v>1</v>
      </c>
      <c r="AG20" s="3">
        <f t="shared" si="30"/>
        <v>1</v>
      </c>
      <c r="AJ20" s="7" t="s">
        <v>17</v>
      </c>
      <c r="AK20" s="3">
        <f t="shared" si="1"/>
        <v>0.9606727299294322</v>
      </c>
      <c r="AL20" s="3">
        <f t="shared" si="2"/>
        <v>0.96632148064233359</v>
      </c>
      <c r="AM20" s="3">
        <f t="shared" si="3"/>
        <v>0.82648172545466136</v>
      </c>
      <c r="AN20" s="3">
        <f t="shared" si="4"/>
        <v>0.71274698417119253</v>
      </c>
      <c r="AO20" s="3">
        <f t="shared" si="5"/>
        <v>0.85265930119832434</v>
      </c>
      <c r="AP20" s="3">
        <f t="shared" si="6"/>
        <v>0.89261784657702037</v>
      </c>
      <c r="AQ20" s="3">
        <f t="shared" si="7"/>
        <v>0.99974638047229891</v>
      </c>
      <c r="AR20" s="3">
        <f t="shared" si="8"/>
        <v>1</v>
      </c>
      <c r="AS20" s="3">
        <f t="shared" si="9"/>
        <v>0.94221793855275005</v>
      </c>
      <c r="AT20" s="3">
        <f t="shared" si="10"/>
        <v>0.6304835664022086</v>
      </c>
      <c r="AU20" s="3">
        <f t="shared" si="11"/>
        <v>0.78387245310215914</v>
      </c>
      <c r="AV20" s="3">
        <f t="shared" si="12"/>
        <v>0.88583031911311649</v>
      </c>
      <c r="AW20" s="34">
        <f t="shared" ca="1" si="13"/>
        <v>43466</v>
      </c>
      <c r="AX20" s="3">
        <f t="shared" si="31"/>
        <v>1</v>
      </c>
      <c r="AY20" s="3">
        <f t="shared" si="14"/>
        <v>1</v>
      </c>
    </row>
    <row r="21" spans="1:51" s="3" customFormat="1" ht="15.75">
      <c r="A21" s="7" t="s">
        <v>19</v>
      </c>
      <c r="B21" s="15">
        <v>3654.9944029447188</v>
      </c>
      <c r="C21" s="5">
        <v>3813.3459041482356</v>
      </c>
      <c r="D21" s="5">
        <v>2571.8439530112132</v>
      </c>
      <c r="E21" s="5">
        <v>3692.2027148319744</v>
      </c>
      <c r="F21" s="5">
        <v>5070.9611701102522</v>
      </c>
      <c r="G21" s="5">
        <v>5969.1237182436735</v>
      </c>
      <c r="H21" s="5">
        <v>5358.3943461270746</v>
      </c>
      <c r="I21" s="5">
        <v>6771.2133249745275</v>
      </c>
      <c r="J21" s="5">
        <v>6711.9841019121604</v>
      </c>
      <c r="K21" s="5">
        <v>3579.8140852655274</v>
      </c>
      <c r="L21" s="5">
        <v>3179.5073183450672</v>
      </c>
      <c r="M21" s="13">
        <v>3018.5495694792603</v>
      </c>
      <c r="N21" s="4">
        <f t="shared" ca="1" si="32"/>
        <v>43497</v>
      </c>
      <c r="O21" s="8">
        <f t="shared" si="15"/>
        <v>6771.2133249745275</v>
      </c>
      <c r="R21" s="7" t="s">
        <v>19</v>
      </c>
      <c r="S21" s="28">
        <f t="shared" si="16"/>
        <v>0.53978426428596804</v>
      </c>
      <c r="T21" s="29">
        <f t="shared" si="17"/>
        <v>0.56317025046062641</v>
      </c>
      <c r="U21" s="29">
        <f t="shared" si="18"/>
        <v>0.37982025223240007</v>
      </c>
      <c r="V21" s="29">
        <f t="shared" si="19"/>
        <v>0.54527933734030809</v>
      </c>
      <c r="W21" s="29">
        <f t="shared" si="20"/>
        <v>0.74889992778795356</v>
      </c>
      <c r="X21" s="29">
        <f t="shared" si="21"/>
        <v>0.88154418296459869</v>
      </c>
      <c r="Y21" s="29">
        <f t="shared" si="22"/>
        <v>0.79134921452902718</v>
      </c>
      <c r="Z21" s="29">
        <f t="shared" si="23"/>
        <v>1</v>
      </c>
      <c r="AA21" s="29">
        <f t="shared" si="24"/>
        <v>0.99125279027262225</v>
      </c>
      <c r="AB21" s="29">
        <f t="shared" si="25"/>
        <v>0.52868133279185892</v>
      </c>
      <c r="AC21" s="29">
        <f t="shared" si="26"/>
        <v>0.46956242046280949</v>
      </c>
      <c r="AD21" s="30">
        <f t="shared" si="27"/>
        <v>0.44579153315785036</v>
      </c>
      <c r="AE21" s="4">
        <f t="shared" ca="1" si="28"/>
        <v>43466</v>
      </c>
      <c r="AF21" s="8">
        <f t="shared" si="29"/>
        <v>1</v>
      </c>
      <c r="AG21" s="3">
        <f t="shared" si="30"/>
        <v>1</v>
      </c>
      <c r="AJ21" s="7" t="s">
        <v>19</v>
      </c>
      <c r="AK21" s="3">
        <f t="shared" si="1"/>
        <v>0.53978426428596804</v>
      </c>
      <c r="AL21" s="3">
        <f t="shared" si="2"/>
        <v>0.56317025046062641</v>
      </c>
      <c r="AM21" s="3">
        <f t="shared" si="3"/>
        <v>0.37982025223240007</v>
      </c>
      <c r="AN21" s="3">
        <f t="shared" si="4"/>
        <v>0.54527933734030809</v>
      </c>
      <c r="AO21" s="3">
        <f t="shared" si="5"/>
        <v>0.74889992778795356</v>
      </c>
      <c r="AP21" s="3">
        <f t="shared" si="6"/>
        <v>0.88154418296459869</v>
      </c>
      <c r="AQ21" s="3">
        <f t="shared" si="7"/>
        <v>0.79134921452902718</v>
      </c>
      <c r="AR21" s="3">
        <f t="shared" si="8"/>
        <v>1</v>
      </c>
      <c r="AS21" s="3">
        <f t="shared" si="9"/>
        <v>0.99125279027262225</v>
      </c>
      <c r="AT21" s="3">
        <f t="shared" si="10"/>
        <v>0.52868133279185892</v>
      </c>
      <c r="AU21" s="3">
        <f t="shared" si="11"/>
        <v>0.46956242046280949</v>
      </c>
      <c r="AV21" s="3">
        <f t="shared" si="12"/>
        <v>0.44579153315785036</v>
      </c>
      <c r="AW21" s="34">
        <f t="shared" ca="1" si="13"/>
        <v>43466</v>
      </c>
      <c r="AX21" s="3">
        <f t="shared" si="31"/>
        <v>1</v>
      </c>
      <c r="AY21" s="3">
        <f t="shared" si="14"/>
        <v>1</v>
      </c>
    </row>
    <row r="22" spans="1:51" s="3" customFormat="1" ht="15.75">
      <c r="A22" s="7" t="s">
        <v>38</v>
      </c>
      <c r="B22" s="15">
        <v>11987.557508724714</v>
      </c>
      <c r="C22" s="5">
        <v>10782.81477199553</v>
      </c>
      <c r="D22" s="5">
        <v>10472.303471479967</v>
      </c>
      <c r="E22" s="5">
        <v>10275.571994165814</v>
      </c>
      <c r="F22" s="5">
        <v>11313.065831823866</v>
      </c>
      <c r="G22" s="5">
        <v>10489.754640645528</v>
      </c>
      <c r="H22" s="5">
        <v>10444.082727841786</v>
      </c>
      <c r="I22" s="5">
        <v>12383.714620899269</v>
      </c>
      <c r="J22" s="5">
        <v>10805.524887241541</v>
      </c>
      <c r="K22" s="5">
        <v>9863.1481600685511</v>
      </c>
      <c r="L22" s="5">
        <v>9586.9493656971008</v>
      </c>
      <c r="M22" s="13">
        <v>11237.348017145008</v>
      </c>
      <c r="N22" s="4">
        <f t="shared" ca="1" si="32"/>
        <v>43497</v>
      </c>
      <c r="O22" s="8">
        <f t="shared" si="15"/>
        <v>12383.714620899269</v>
      </c>
      <c r="R22" s="7" t="s">
        <v>38</v>
      </c>
      <c r="S22" s="28">
        <f t="shared" si="16"/>
        <v>0.96800983192022338</v>
      </c>
      <c r="T22" s="29">
        <f t="shared" si="17"/>
        <v>0.87072539234697854</v>
      </c>
      <c r="U22" s="29">
        <f t="shared" si="18"/>
        <v>0.84565122760552591</v>
      </c>
      <c r="V22" s="29">
        <f t="shared" si="19"/>
        <v>0.82976492181306671</v>
      </c>
      <c r="W22" s="29">
        <f t="shared" si="20"/>
        <v>0.91354380960390247</v>
      </c>
      <c r="X22" s="29">
        <f t="shared" si="21"/>
        <v>0.84706043071620718</v>
      </c>
      <c r="Y22" s="29">
        <f t="shared" si="22"/>
        <v>0.84337236827275719</v>
      </c>
      <c r="Z22" s="29">
        <f t="shared" si="23"/>
        <v>1</v>
      </c>
      <c r="AA22" s="29">
        <f t="shared" si="24"/>
        <v>0.87255926174248966</v>
      </c>
      <c r="AB22" s="29">
        <f t="shared" si="25"/>
        <v>0.79646119617639555</v>
      </c>
      <c r="AC22" s="29">
        <f t="shared" si="26"/>
        <v>0.77415780799064671</v>
      </c>
      <c r="AD22" s="30">
        <f t="shared" si="27"/>
        <v>0.9074295040827568</v>
      </c>
      <c r="AE22" s="4">
        <f t="shared" ca="1" si="28"/>
        <v>43466</v>
      </c>
      <c r="AF22" s="8">
        <f t="shared" si="29"/>
        <v>1</v>
      </c>
      <c r="AG22" s="3">
        <f t="shared" si="30"/>
        <v>1</v>
      </c>
      <c r="AJ22" s="7" t="s">
        <v>38</v>
      </c>
      <c r="AK22" s="3">
        <f t="shared" si="1"/>
        <v>0.96800983192022338</v>
      </c>
      <c r="AL22" s="3">
        <f t="shared" si="2"/>
        <v>0.87072539234697854</v>
      </c>
      <c r="AM22" s="3">
        <f t="shared" si="3"/>
        <v>0.84565122760552591</v>
      </c>
      <c r="AN22" s="3">
        <f t="shared" si="4"/>
        <v>0.82976492181306671</v>
      </c>
      <c r="AO22" s="3">
        <f t="shared" si="5"/>
        <v>0.91354380960390247</v>
      </c>
      <c r="AP22" s="3">
        <f t="shared" si="6"/>
        <v>0.84706043071620718</v>
      </c>
      <c r="AQ22" s="3">
        <f t="shared" si="7"/>
        <v>0.84337236827275719</v>
      </c>
      <c r="AR22" s="3">
        <f t="shared" si="8"/>
        <v>1</v>
      </c>
      <c r="AS22" s="3">
        <f t="shared" si="9"/>
        <v>0.87255926174248966</v>
      </c>
      <c r="AT22" s="3">
        <f t="shared" si="10"/>
        <v>0.79646119617639555</v>
      </c>
      <c r="AU22" s="3">
        <f t="shared" si="11"/>
        <v>0.77415780799064671</v>
      </c>
      <c r="AV22" s="3">
        <f t="shared" si="12"/>
        <v>0.9074295040827568</v>
      </c>
      <c r="AW22" s="34">
        <f t="shared" ca="1" si="13"/>
        <v>43466</v>
      </c>
      <c r="AX22" s="3">
        <f t="shared" si="31"/>
        <v>1</v>
      </c>
      <c r="AY22" s="3">
        <f t="shared" si="14"/>
        <v>1</v>
      </c>
    </row>
    <row r="23" spans="1:51" s="3" customFormat="1" ht="15.75">
      <c r="A23" s="7" t="s">
        <v>20</v>
      </c>
      <c r="B23" s="15"/>
      <c r="C23" s="5"/>
      <c r="D23" s="5"/>
      <c r="E23" s="5"/>
      <c r="F23" s="5"/>
      <c r="G23" s="5"/>
      <c r="H23" s="5">
        <v>33500</v>
      </c>
      <c r="I23" s="5">
        <v>32900</v>
      </c>
      <c r="J23" s="5">
        <v>32000</v>
      </c>
      <c r="K23" s="5"/>
      <c r="L23" s="5">
        <v>28500</v>
      </c>
      <c r="M23" s="13"/>
      <c r="N23" s="4">
        <f t="shared" ca="1" si="32"/>
        <v>43466</v>
      </c>
      <c r="O23" s="8">
        <f t="shared" si="15"/>
        <v>33500</v>
      </c>
      <c r="R23" s="7" t="s">
        <v>20</v>
      </c>
      <c r="S23" s="28">
        <f t="shared" si="16"/>
        <v>0</v>
      </c>
      <c r="T23" s="29">
        <f t="shared" si="17"/>
        <v>0</v>
      </c>
      <c r="U23" s="29">
        <f t="shared" si="18"/>
        <v>0</v>
      </c>
      <c r="V23" s="29">
        <f t="shared" si="19"/>
        <v>0</v>
      </c>
      <c r="W23" s="29">
        <f t="shared" si="20"/>
        <v>0</v>
      </c>
      <c r="X23" s="29">
        <f t="shared" si="21"/>
        <v>0</v>
      </c>
      <c r="Y23" s="29">
        <f t="shared" si="22"/>
        <v>1</v>
      </c>
      <c r="Z23" s="29">
        <f t="shared" si="23"/>
        <v>0.98208955223880601</v>
      </c>
      <c r="AA23" s="29">
        <f t="shared" si="24"/>
        <v>0.95522388059701491</v>
      </c>
      <c r="AB23" s="29">
        <f t="shared" si="25"/>
        <v>0</v>
      </c>
      <c r="AC23" s="29">
        <f t="shared" si="26"/>
        <v>0.85074626865671643</v>
      </c>
      <c r="AD23" s="30">
        <f t="shared" si="27"/>
        <v>0</v>
      </c>
      <c r="AE23" s="4">
        <f t="shared" ca="1" si="28"/>
        <v>43435</v>
      </c>
      <c r="AF23" s="8">
        <f t="shared" si="29"/>
        <v>1</v>
      </c>
      <c r="AG23" s="3">
        <f t="shared" si="30"/>
        <v>1</v>
      </c>
      <c r="AJ23" s="7" t="s">
        <v>20</v>
      </c>
      <c r="AK23" s="3">
        <f t="shared" si="1"/>
        <v>0</v>
      </c>
      <c r="AL23" s="3">
        <f t="shared" si="2"/>
        <v>0</v>
      </c>
      <c r="AM23" s="3">
        <f t="shared" si="3"/>
        <v>0</v>
      </c>
      <c r="AN23" s="3">
        <f t="shared" si="4"/>
        <v>0</v>
      </c>
      <c r="AO23" s="3">
        <f t="shared" si="5"/>
        <v>0</v>
      </c>
      <c r="AP23" s="3">
        <f t="shared" si="6"/>
        <v>0</v>
      </c>
      <c r="AQ23" s="3">
        <f t="shared" si="7"/>
        <v>0</v>
      </c>
      <c r="AR23" s="3">
        <f t="shared" si="8"/>
        <v>0</v>
      </c>
      <c r="AS23" s="3">
        <f t="shared" si="9"/>
        <v>0</v>
      </c>
      <c r="AT23" s="3">
        <f t="shared" si="10"/>
        <v>0</v>
      </c>
      <c r="AU23" s="3">
        <f t="shared" si="11"/>
        <v>0</v>
      </c>
      <c r="AV23" s="3">
        <f t="shared" si="12"/>
        <v>0</v>
      </c>
      <c r="AW23" s="34">
        <f t="shared" ca="1" si="13"/>
        <v>43282</v>
      </c>
      <c r="AX23" s="3">
        <f t="shared" si="31"/>
        <v>0</v>
      </c>
      <c r="AY23" s="3">
        <f t="shared" si="14"/>
        <v>0</v>
      </c>
    </row>
    <row r="24" spans="1:51" s="3" customFormat="1" ht="15.75">
      <c r="A24" s="7" t="s">
        <v>18</v>
      </c>
      <c r="B24" s="15">
        <v>22117.151389212559</v>
      </c>
      <c r="C24" s="5">
        <v>21936.412872574674</v>
      </c>
      <c r="D24" s="5">
        <v>17618.384961007905</v>
      </c>
      <c r="E24" s="5">
        <v>13337.265505379699</v>
      </c>
      <c r="F24" s="5">
        <v>17338.154777797488</v>
      </c>
      <c r="G24" s="5">
        <v>16830.780017326735</v>
      </c>
      <c r="H24" s="5">
        <v>17399.83043804776</v>
      </c>
      <c r="I24" s="5">
        <v>22937.174157179867</v>
      </c>
      <c r="J24" s="5">
        <v>20038.954086637706</v>
      </c>
      <c r="K24" s="5">
        <v>12173.99705410396</v>
      </c>
      <c r="L24" s="5">
        <v>16477.539793801418</v>
      </c>
      <c r="M24" s="13">
        <v>18905.190741366056</v>
      </c>
      <c r="N24" s="4">
        <f t="shared" ca="1" si="32"/>
        <v>43497</v>
      </c>
      <c r="O24" s="8">
        <f t="shared" si="15"/>
        <v>22937.174157179867</v>
      </c>
      <c r="R24" s="7" t="s">
        <v>18</v>
      </c>
      <c r="S24" s="28">
        <f t="shared" si="16"/>
        <v>0.96424918072522803</v>
      </c>
      <c r="T24" s="29">
        <f t="shared" si="17"/>
        <v>0.95636946043364579</v>
      </c>
      <c r="U24" s="29">
        <f t="shared" si="18"/>
        <v>0.76811488809718709</v>
      </c>
      <c r="V24" s="29">
        <f t="shared" si="19"/>
        <v>0.58146942661656631</v>
      </c>
      <c r="W24" s="29">
        <f t="shared" si="20"/>
        <v>0.7558975948382135</v>
      </c>
      <c r="X24" s="29">
        <f t="shared" si="21"/>
        <v>0.73377740004028835</v>
      </c>
      <c r="Y24" s="29">
        <f t="shared" si="22"/>
        <v>0.75858649015843171</v>
      </c>
      <c r="Z24" s="29">
        <f t="shared" si="23"/>
        <v>1</v>
      </c>
      <c r="AA24" s="29">
        <f t="shared" si="24"/>
        <v>0.87364528643843642</v>
      </c>
      <c r="AB24" s="29">
        <f t="shared" si="25"/>
        <v>0.5307540052963855</v>
      </c>
      <c r="AC24" s="29">
        <f t="shared" si="26"/>
        <v>0.71837706253119959</v>
      </c>
      <c r="AD24" s="30">
        <f t="shared" si="27"/>
        <v>0.82421620953897201</v>
      </c>
      <c r="AE24" s="4">
        <f t="shared" ca="1" si="28"/>
        <v>43466</v>
      </c>
      <c r="AF24" s="8">
        <f t="shared" si="29"/>
        <v>1</v>
      </c>
      <c r="AG24" s="3">
        <f t="shared" si="30"/>
        <v>1</v>
      </c>
      <c r="AJ24" s="7" t="s">
        <v>18</v>
      </c>
      <c r="AK24" s="3">
        <f t="shared" si="1"/>
        <v>0.96424918072522803</v>
      </c>
      <c r="AL24" s="3">
        <f t="shared" si="2"/>
        <v>0.95636946043364579</v>
      </c>
      <c r="AM24" s="3">
        <f t="shared" si="3"/>
        <v>0.76811488809718709</v>
      </c>
      <c r="AN24" s="3">
        <f t="shared" si="4"/>
        <v>0.58146942661656631</v>
      </c>
      <c r="AO24" s="3">
        <f t="shared" si="5"/>
        <v>0.7558975948382135</v>
      </c>
      <c r="AP24" s="3">
        <f t="shared" si="6"/>
        <v>0.73377740004028835</v>
      </c>
      <c r="AQ24" s="3">
        <f t="shared" si="7"/>
        <v>0.75858649015843171</v>
      </c>
      <c r="AR24" s="3">
        <f t="shared" si="8"/>
        <v>1</v>
      </c>
      <c r="AS24" s="3">
        <f t="shared" si="9"/>
        <v>0.87364528643843642</v>
      </c>
      <c r="AT24" s="3">
        <f t="shared" si="10"/>
        <v>0.5307540052963855</v>
      </c>
      <c r="AU24" s="3">
        <f t="shared" si="11"/>
        <v>0.71837706253119959</v>
      </c>
      <c r="AV24" s="3">
        <f t="shared" si="12"/>
        <v>0.82421620953897201</v>
      </c>
      <c r="AW24" s="34">
        <f t="shared" ca="1" si="13"/>
        <v>43466</v>
      </c>
      <c r="AX24" s="3">
        <f t="shared" si="31"/>
        <v>1</v>
      </c>
      <c r="AY24" s="3">
        <f t="shared" si="14"/>
        <v>1</v>
      </c>
    </row>
    <row r="25" spans="1:51" s="3" customFormat="1" ht="15.75">
      <c r="A25" s="7" t="s">
        <v>21</v>
      </c>
      <c r="B25" s="15">
        <v>41608.707940491287</v>
      </c>
      <c r="C25" s="5">
        <v>42065.378895079244</v>
      </c>
      <c r="D25" s="5">
        <v>39914.637281334719</v>
      </c>
      <c r="E25" s="5">
        <v>36292.997134479621</v>
      </c>
      <c r="F25" s="5">
        <v>41741.25930940728</v>
      </c>
      <c r="G25" s="5">
        <v>41334.614270340026</v>
      </c>
      <c r="H25" s="5">
        <v>41804.290653995777</v>
      </c>
      <c r="I25" s="5">
        <v>47367.348294812342</v>
      </c>
      <c r="J25" s="5">
        <v>43846.500613060081</v>
      </c>
      <c r="K25" s="5">
        <v>31982.634615691637</v>
      </c>
      <c r="L25" s="5">
        <v>35493.707387414135</v>
      </c>
      <c r="M25" s="13">
        <v>40228.929115280203</v>
      </c>
      <c r="N25" s="4">
        <f t="shared" ca="1" si="32"/>
        <v>43497</v>
      </c>
      <c r="O25" s="8">
        <f t="shared" si="15"/>
        <v>47367.348294812342</v>
      </c>
      <c r="R25" s="7" t="s">
        <v>21</v>
      </c>
      <c r="S25" s="28">
        <f t="shared" si="16"/>
        <v>0.87842595033018267</v>
      </c>
      <c r="T25" s="29">
        <f t="shared" si="17"/>
        <v>0.88806699993561244</v>
      </c>
      <c r="U25" s="29">
        <f t="shared" si="18"/>
        <v>0.84266142645156594</v>
      </c>
      <c r="V25" s="29">
        <f t="shared" si="19"/>
        <v>0.76620284734103261</v>
      </c>
      <c r="W25" s="29">
        <f t="shared" si="20"/>
        <v>0.88122432038229104</v>
      </c>
      <c r="X25" s="29">
        <f t="shared" si="21"/>
        <v>0.87263939735606821</v>
      </c>
      <c r="Y25" s="29">
        <f t="shared" si="22"/>
        <v>0.88255501223770572</v>
      </c>
      <c r="Z25" s="29">
        <f t="shared" si="23"/>
        <v>1</v>
      </c>
      <c r="AA25" s="29">
        <f t="shared" si="24"/>
        <v>0.92566931000995334</v>
      </c>
      <c r="AB25" s="29">
        <f t="shared" si="25"/>
        <v>0.67520424442240445</v>
      </c>
      <c r="AC25" s="29">
        <f t="shared" si="26"/>
        <v>0.74932857052716617</v>
      </c>
      <c r="AD25" s="30">
        <f t="shared" si="27"/>
        <v>0.84929662654740723</v>
      </c>
      <c r="AE25" s="4">
        <f t="shared" ca="1" si="28"/>
        <v>43466</v>
      </c>
      <c r="AF25" s="8">
        <f t="shared" si="29"/>
        <v>1</v>
      </c>
      <c r="AG25" s="3">
        <f t="shared" si="30"/>
        <v>1</v>
      </c>
      <c r="AJ25" s="7" t="s">
        <v>21</v>
      </c>
      <c r="AK25" s="3">
        <f t="shared" si="1"/>
        <v>0.87842595033018267</v>
      </c>
      <c r="AL25" s="3">
        <f t="shared" si="2"/>
        <v>0.88806699993561244</v>
      </c>
      <c r="AM25" s="3">
        <f t="shared" si="3"/>
        <v>0.84266142645156594</v>
      </c>
      <c r="AN25" s="3">
        <f t="shared" si="4"/>
        <v>0.76620284734103261</v>
      </c>
      <c r="AO25" s="3">
        <f t="shared" si="5"/>
        <v>0.88122432038229104</v>
      </c>
      <c r="AP25" s="3">
        <f t="shared" si="6"/>
        <v>0.87263939735606821</v>
      </c>
      <c r="AQ25" s="3">
        <f t="shared" si="7"/>
        <v>0.88255501223770572</v>
      </c>
      <c r="AR25" s="3">
        <f t="shared" si="8"/>
        <v>1</v>
      </c>
      <c r="AS25" s="3">
        <f t="shared" si="9"/>
        <v>0.92566931000995334</v>
      </c>
      <c r="AT25" s="3">
        <f t="shared" si="10"/>
        <v>0.67520424442240445</v>
      </c>
      <c r="AU25" s="3">
        <f t="shared" si="11"/>
        <v>0.74932857052716617</v>
      </c>
      <c r="AV25" s="3">
        <f t="shared" si="12"/>
        <v>0.84929662654740723</v>
      </c>
      <c r="AW25" s="34">
        <f t="shared" ca="1" si="13"/>
        <v>43466</v>
      </c>
      <c r="AX25" s="3">
        <f t="shared" si="31"/>
        <v>1</v>
      </c>
      <c r="AY25" s="3">
        <f t="shared" si="14"/>
        <v>1</v>
      </c>
    </row>
    <row r="26" spans="1:51" s="3" customFormat="1" ht="15.75">
      <c r="A26" s="7" t="s">
        <v>22</v>
      </c>
      <c r="B26" s="15">
        <v>32258.054069286496</v>
      </c>
      <c r="C26" s="5">
        <v>31151.751430328521</v>
      </c>
      <c r="D26" s="5">
        <v>26700.082175053791</v>
      </c>
      <c r="E26" s="5">
        <v>25952.029377420862</v>
      </c>
      <c r="F26" s="5">
        <v>28812.588951353853</v>
      </c>
      <c r="G26" s="5">
        <v>28970.287306044931</v>
      </c>
      <c r="H26" s="5">
        <v>30372.278876878085</v>
      </c>
      <c r="I26" s="5">
        <v>37164.125172248452</v>
      </c>
      <c r="J26" s="5">
        <v>33630.072994874645</v>
      </c>
      <c r="K26" s="5">
        <v>22924.729798790504</v>
      </c>
      <c r="L26" s="5">
        <v>24157.975994882461</v>
      </c>
      <c r="M26" s="13">
        <v>30052.359912903565</v>
      </c>
      <c r="N26" s="4">
        <f t="shared" ca="1" si="32"/>
        <v>43497</v>
      </c>
      <c r="O26" s="8">
        <f t="shared" si="15"/>
        <v>37164.125172248452</v>
      </c>
      <c r="R26" s="7" t="s">
        <v>22</v>
      </c>
      <c r="S26" s="28">
        <f t="shared" si="16"/>
        <v>0.86798905987364761</v>
      </c>
      <c r="T26" s="29">
        <f t="shared" si="17"/>
        <v>0.83822103401993842</v>
      </c>
      <c r="U26" s="29">
        <f t="shared" si="18"/>
        <v>0.71843698866323724</v>
      </c>
      <c r="V26" s="29">
        <f t="shared" si="19"/>
        <v>0.69830863116347508</v>
      </c>
      <c r="W26" s="29">
        <f t="shared" si="20"/>
        <v>0.77527962296470421</v>
      </c>
      <c r="X26" s="29">
        <f t="shared" si="21"/>
        <v>0.77952291818449415</v>
      </c>
      <c r="Y26" s="29">
        <f t="shared" si="22"/>
        <v>0.8172472441126627</v>
      </c>
      <c r="Z26" s="29">
        <f t="shared" si="23"/>
        <v>1</v>
      </c>
      <c r="AA26" s="29">
        <f t="shared" si="24"/>
        <v>0.90490689176741912</v>
      </c>
      <c r="AB26" s="29">
        <f t="shared" si="25"/>
        <v>0.61685105441171739</v>
      </c>
      <c r="AC26" s="29">
        <f t="shared" si="26"/>
        <v>0.65003483555485209</v>
      </c>
      <c r="AD26" s="30">
        <f t="shared" si="27"/>
        <v>0.80863897034079923</v>
      </c>
      <c r="AE26" s="4">
        <f t="shared" ca="1" si="28"/>
        <v>43466</v>
      </c>
      <c r="AF26" s="8">
        <f t="shared" si="29"/>
        <v>1</v>
      </c>
      <c r="AG26" s="3">
        <f t="shared" si="30"/>
        <v>1</v>
      </c>
      <c r="AJ26" s="7" t="s">
        <v>22</v>
      </c>
      <c r="AK26" s="3">
        <f t="shared" si="1"/>
        <v>0.86798905987364761</v>
      </c>
      <c r="AL26" s="3">
        <f t="shared" si="2"/>
        <v>0.83822103401993842</v>
      </c>
      <c r="AM26" s="3">
        <f t="shared" si="3"/>
        <v>0.71843698866323724</v>
      </c>
      <c r="AN26" s="3">
        <f t="shared" si="4"/>
        <v>0.69830863116347508</v>
      </c>
      <c r="AO26" s="3">
        <f t="shared" si="5"/>
        <v>0.77527962296470421</v>
      </c>
      <c r="AP26" s="3">
        <f t="shared" si="6"/>
        <v>0.77952291818449415</v>
      </c>
      <c r="AQ26" s="3">
        <f t="shared" si="7"/>
        <v>0.8172472441126627</v>
      </c>
      <c r="AR26" s="3">
        <f t="shared" si="8"/>
        <v>1</v>
      </c>
      <c r="AS26" s="3">
        <f t="shared" si="9"/>
        <v>0.90490689176741912</v>
      </c>
      <c r="AT26" s="3">
        <f t="shared" si="10"/>
        <v>0.61685105441171739</v>
      </c>
      <c r="AU26" s="3">
        <f t="shared" si="11"/>
        <v>0.65003483555485209</v>
      </c>
      <c r="AV26" s="3">
        <f t="shared" si="12"/>
        <v>0.80863897034079923</v>
      </c>
      <c r="AW26" s="34">
        <f t="shared" ca="1" si="13"/>
        <v>43466</v>
      </c>
      <c r="AX26" s="3">
        <f t="shared" si="31"/>
        <v>1</v>
      </c>
      <c r="AY26" s="3">
        <f t="shared" si="14"/>
        <v>1</v>
      </c>
    </row>
    <row r="27" spans="1:51" s="3" customFormat="1" ht="15.75">
      <c r="A27" s="7" t="s">
        <v>23</v>
      </c>
      <c r="B27" s="15">
        <v>15094.393393185535</v>
      </c>
      <c r="C27" s="5">
        <v>15512.494232423636</v>
      </c>
      <c r="D27" s="5">
        <v>13486.12137305437</v>
      </c>
      <c r="E27" s="5">
        <v>11106.340360987047</v>
      </c>
      <c r="F27" s="5">
        <v>13650.128275366809</v>
      </c>
      <c r="G27" s="5">
        <v>12948.036604182707</v>
      </c>
      <c r="H27" s="5">
        <v>12854.370251642838</v>
      </c>
      <c r="I27" s="5">
        <v>16556.196786388438</v>
      </c>
      <c r="J27" s="5">
        <v>14650.725246218542</v>
      </c>
      <c r="K27" s="5">
        <v>11822.708997302358</v>
      </c>
      <c r="L27" s="5">
        <v>12326.041645309924</v>
      </c>
      <c r="M27" s="13">
        <v>13589.254633956616</v>
      </c>
      <c r="N27" s="4">
        <f t="shared" ca="1" si="32"/>
        <v>43497</v>
      </c>
      <c r="O27" s="8">
        <f t="shared" si="15"/>
        <v>16556.196786388438</v>
      </c>
      <c r="R27" s="7" t="s">
        <v>23</v>
      </c>
      <c r="S27" s="28">
        <f t="shared" si="16"/>
        <v>0.91170657053287052</v>
      </c>
      <c r="T27" s="29">
        <f t="shared" si="17"/>
        <v>0.93696000552355874</v>
      </c>
      <c r="U27" s="29">
        <f t="shared" si="18"/>
        <v>0.81456638544800886</v>
      </c>
      <c r="V27" s="29">
        <f t="shared" si="19"/>
        <v>0.6708267909764184</v>
      </c>
      <c r="W27" s="29">
        <f t="shared" si="20"/>
        <v>0.82447245895199595</v>
      </c>
      <c r="X27" s="29">
        <f t="shared" si="21"/>
        <v>0.78206587969695096</v>
      </c>
      <c r="Y27" s="29">
        <f t="shared" si="22"/>
        <v>0.77640839967612429</v>
      </c>
      <c r="Z27" s="29">
        <f t="shared" si="23"/>
        <v>1</v>
      </c>
      <c r="AA27" s="29">
        <f t="shared" si="24"/>
        <v>0.88490886133121671</v>
      </c>
      <c r="AB27" s="29">
        <f t="shared" si="25"/>
        <v>0.71409570385285071</v>
      </c>
      <c r="AC27" s="29">
        <f t="shared" si="26"/>
        <v>0.74449716950958766</v>
      </c>
      <c r="AD27" s="30">
        <f t="shared" si="27"/>
        <v>0.82079567000127274</v>
      </c>
      <c r="AE27" s="4">
        <f t="shared" ca="1" si="28"/>
        <v>43466</v>
      </c>
      <c r="AF27" s="8">
        <f t="shared" si="29"/>
        <v>1</v>
      </c>
      <c r="AG27" s="3">
        <f t="shared" si="30"/>
        <v>1</v>
      </c>
      <c r="AJ27" s="7" t="s">
        <v>23</v>
      </c>
      <c r="AK27" s="3">
        <f t="shared" si="1"/>
        <v>0.91170657053287052</v>
      </c>
      <c r="AL27" s="3">
        <f t="shared" si="2"/>
        <v>0.93696000552355874</v>
      </c>
      <c r="AM27" s="3">
        <f t="shared" si="3"/>
        <v>0.81456638544800886</v>
      </c>
      <c r="AN27" s="3">
        <f t="shared" si="4"/>
        <v>0.6708267909764184</v>
      </c>
      <c r="AO27" s="3">
        <f t="shared" si="5"/>
        <v>0.82447245895199595</v>
      </c>
      <c r="AP27" s="3">
        <f t="shared" si="6"/>
        <v>0.78206587969695096</v>
      </c>
      <c r="AQ27" s="3">
        <f t="shared" si="7"/>
        <v>0.77640839967612429</v>
      </c>
      <c r="AR27" s="3">
        <f t="shared" si="8"/>
        <v>1</v>
      </c>
      <c r="AS27" s="3">
        <f t="shared" si="9"/>
        <v>0.88490886133121671</v>
      </c>
      <c r="AT27" s="3">
        <f t="shared" si="10"/>
        <v>0.71409570385285071</v>
      </c>
      <c r="AU27" s="3">
        <f t="shared" si="11"/>
        <v>0.74449716950958766</v>
      </c>
      <c r="AV27" s="3">
        <f t="shared" si="12"/>
        <v>0.82079567000127274</v>
      </c>
      <c r="AW27" s="34">
        <f t="shared" ca="1" si="13"/>
        <v>43466</v>
      </c>
      <c r="AX27" s="3">
        <f t="shared" si="31"/>
        <v>1</v>
      </c>
      <c r="AY27" s="3">
        <f t="shared" si="14"/>
        <v>1</v>
      </c>
    </row>
    <row r="28" spans="1:51" s="3" customFormat="1" ht="15.75">
      <c r="A28" s="7" t="s">
        <v>24</v>
      </c>
      <c r="B28" s="15">
        <v>37939.610792661922</v>
      </c>
      <c r="C28" s="5">
        <v>38672.439285454966</v>
      </c>
      <c r="D28" s="5">
        <v>28240.03664389229</v>
      </c>
      <c r="E28" s="5">
        <v>22234.164213405405</v>
      </c>
      <c r="F28" s="5">
        <v>27174.713842890476</v>
      </c>
      <c r="G28" s="5">
        <v>28103.453370028143</v>
      </c>
      <c r="H28" s="5">
        <v>27821.121268961026</v>
      </c>
      <c r="I28" s="5">
        <v>35097.929557472773</v>
      </c>
      <c r="J28" s="5">
        <v>33274.446944387455</v>
      </c>
      <c r="K28" s="5">
        <v>21131.68607867567</v>
      </c>
      <c r="L28" s="5">
        <v>27593.011809912186</v>
      </c>
      <c r="M28" s="13">
        <v>32873.70101119695</v>
      </c>
      <c r="N28" s="4">
        <f t="shared" ca="1" si="32"/>
        <v>43313</v>
      </c>
      <c r="O28" s="8">
        <f t="shared" si="15"/>
        <v>38672.439285454966</v>
      </c>
      <c r="R28" s="7" t="s">
        <v>24</v>
      </c>
      <c r="S28" s="28">
        <f t="shared" si="16"/>
        <v>0.98105036800539591</v>
      </c>
      <c r="T28" s="29">
        <f t="shared" si="17"/>
        <v>1</v>
      </c>
      <c r="U28" s="29">
        <f t="shared" si="18"/>
        <v>0.73023675686559575</v>
      </c>
      <c r="V28" s="29">
        <f t="shared" si="19"/>
        <v>0.57493565506140354</v>
      </c>
      <c r="W28" s="29">
        <f t="shared" si="20"/>
        <v>0.70268941770919313</v>
      </c>
      <c r="X28" s="29">
        <f t="shared" si="21"/>
        <v>0.72670495808621238</v>
      </c>
      <c r="Y28" s="29">
        <f t="shared" si="22"/>
        <v>0.71940435573777695</v>
      </c>
      <c r="Z28" s="29">
        <f t="shared" si="23"/>
        <v>0.90756958200651705</v>
      </c>
      <c r="AA28" s="29">
        <f t="shared" si="24"/>
        <v>0.86041758831856929</v>
      </c>
      <c r="AB28" s="29">
        <f t="shared" si="25"/>
        <v>0.54642754553689288</v>
      </c>
      <c r="AC28" s="29">
        <f t="shared" si="26"/>
        <v>0.71350585377452913</v>
      </c>
      <c r="AD28" s="30">
        <f t="shared" si="27"/>
        <v>0.85005501640443537</v>
      </c>
      <c r="AE28" s="4">
        <f t="shared" ca="1" si="28"/>
        <v>43282</v>
      </c>
      <c r="AF28" s="8">
        <f t="shared" si="29"/>
        <v>1</v>
      </c>
      <c r="AG28" s="3">
        <f t="shared" si="30"/>
        <v>1</v>
      </c>
      <c r="AJ28" s="7" t="s">
        <v>24</v>
      </c>
      <c r="AK28" s="3">
        <f t="shared" si="1"/>
        <v>0.98105036800539591</v>
      </c>
      <c r="AL28" s="3">
        <f t="shared" si="2"/>
        <v>1</v>
      </c>
      <c r="AM28" s="3">
        <f t="shared" si="3"/>
        <v>0.73023675686559575</v>
      </c>
      <c r="AN28" s="3">
        <f t="shared" si="4"/>
        <v>0.57493565506140354</v>
      </c>
      <c r="AO28" s="3">
        <f t="shared" si="5"/>
        <v>0.70268941770919313</v>
      </c>
      <c r="AP28" s="3">
        <f t="shared" si="6"/>
        <v>0.72670495808621238</v>
      </c>
      <c r="AQ28" s="3">
        <f t="shared" si="7"/>
        <v>0.71940435573777695</v>
      </c>
      <c r="AR28" s="3">
        <f t="shared" si="8"/>
        <v>0.90756958200651705</v>
      </c>
      <c r="AS28" s="3">
        <f t="shared" si="9"/>
        <v>0.86041758831856929</v>
      </c>
      <c r="AT28" s="3">
        <f t="shared" si="10"/>
        <v>0.54642754553689288</v>
      </c>
      <c r="AU28" s="3">
        <f t="shared" si="11"/>
        <v>0.71350585377452913</v>
      </c>
      <c r="AV28" s="3">
        <f t="shared" si="12"/>
        <v>0.85005501640443537</v>
      </c>
      <c r="AW28" s="34">
        <f t="shared" ca="1" si="13"/>
        <v>43282</v>
      </c>
      <c r="AX28" s="3">
        <f t="shared" si="31"/>
        <v>1</v>
      </c>
      <c r="AY28" s="3">
        <f t="shared" si="14"/>
        <v>1</v>
      </c>
    </row>
    <row r="29" spans="1:51" s="3" customFormat="1" ht="15.75">
      <c r="A29" s="7" t="s">
        <v>25</v>
      </c>
      <c r="B29" s="15">
        <v>15798.680173781919</v>
      </c>
      <c r="C29" s="5">
        <v>15980.665789713688</v>
      </c>
      <c r="D29" s="5">
        <v>2135.6856517463088</v>
      </c>
      <c r="E29" s="5">
        <v>2810.9619877431614</v>
      </c>
      <c r="F29" s="5">
        <v>3172.9782468595877</v>
      </c>
      <c r="G29" s="5">
        <v>3485.1096094986833</v>
      </c>
      <c r="H29" s="5">
        <v>3386.3906912620596</v>
      </c>
      <c r="I29" s="5">
        <v>4846.4991985262786</v>
      </c>
      <c r="J29" s="5">
        <v>4080.9996900207252</v>
      </c>
      <c r="K29" s="5">
        <v>2689.4753575039576</v>
      </c>
      <c r="L29" s="5">
        <v>2486.2737562315147</v>
      </c>
      <c r="M29" s="13">
        <v>2187.1036096157013</v>
      </c>
      <c r="N29" s="4">
        <f t="shared" ca="1" si="32"/>
        <v>43313</v>
      </c>
      <c r="O29" s="8">
        <f t="shared" si="15"/>
        <v>15980.665789713688</v>
      </c>
      <c r="R29" s="7" t="s">
        <v>25</v>
      </c>
      <c r="S29" s="28">
        <f t="shared" si="16"/>
        <v>0.9886121380469074</v>
      </c>
      <c r="T29" s="29">
        <f t="shared" si="17"/>
        <v>1</v>
      </c>
      <c r="U29" s="29">
        <f t="shared" si="18"/>
        <v>0.13364184445437752</v>
      </c>
      <c r="V29" s="29">
        <f t="shared" si="19"/>
        <v>0.17589767690107755</v>
      </c>
      <c r="W29" s="29">
        <f t="shared" si="20"/>
        <v>0.19855106718406851</v>
      </c>
      <c r="X29" s="29">
        <f t="shared" si="21"/>
        <v>0.21808287935925372</v>
      </c>
      <c r="Y29" s="29">
        <f t="shared" si="22"/>
        <v>0.21190548227607547</v>
      </c>
      <c r="Z29" s="29">
        <f t="shared" si="23"/>
        <v>0.30327267100760191</v>
      </c>
      <c r="AA29" s="29">
        <f t="shared" si="24"/>
        <v>0.25537106799690107</v>
      </c>
      <c r="AB29" s="29">
        <f t="shared" si="25"/>
        <v>0.16829557622280658</v>
      </c>
      <c r="AC29" s="29">
        <f t="shared" si="26"/>
        <v>0.15558011092578258</v>
      </c>
      <c r="AD29" s="30">
        <f t="shared" si="27"/>
        <v>0.13685935482259315</v>
      </c>
      <c r="AE29" s="4">
        <f t="shared" ca="1" si="28"/>
        <v>43282</v>
      </c>
      <c r="AF29" s="8">
        <f t="shared" si="29"/>
        <v>1</v>
      </c>
      <c r="AG29" s="3">
        <f t="shared" si="30"/>
        <v>1</v>
      </c>
      <c r="AJ29" s="7" t="s">
        <v>25</v>
      </c>
      <c r="AK29" s="3">
        <f t="shared" si="1"/>
        <v>0.9886121380469074</v>
      </c>
      <c r="AL29" s="3">
        <f t="shared" si="2"/>
        <v>1</v>
      </c>
      <c r="AM29" s="3">
        <f t="shared" si="3"/>
        <v>0.13364184445437752</v>
      </c>
      <c r="AN29" s="3">
        <f t="shared" si="4"/>
        <v>0.17589767690107755</v>
      </c>
      <c r="AO29" s="3">
        <f t="shared" si="5"/>
        <v>0.19855106718406851</v>
      </c>
      <c r="AP29" s="3">
        <f t="shared" si="6"/>
        <v>0.21808287935925372</v>
      </c>
      <c r="AQ29" s="3">
        <f t="shared" si="7"/>
        <v>0.21190548227607547</v>
      </c>
      <c r="AR29" s="3">
        <f t="shared" si="8"/>
        <v>0.30327267100760191</v>
      </c>
      <c r="AS29" s="3">
        <f t="shared" si="9"/>
        <v>0.25537106799690107</v>
      </c>
      <c r="AT29" s="3">
        <f t="shared" si="10"/>
        <v>0.16829557622280658</v>
      </c>
      <c r="AU29" s="3">
        <f t="shared" si="11"/>
        <v>0.15558011092578258</v>
      </c>
      <c r="AV29" s="3">
        <f t="shared" si="12"/>
        <v>0.13685935482259315</v>
      </c>
      <c r="AW29" s="34">
        <f t="shared" ca="1" si="13"/>
        <v>43282</v>
      </c>
      <c r="AX29" s="3">
        <f t="shared" si="31"/>
        <v>1</v>
      </c>
      <c r="AY29" s="3">
        <f t="shared" si="14"/>
        <v>1</v>
      </c>
    </row>
    <row r="30" spans="1:51" s="3" customFormat="1" ht="15.75">
      <c r="A30" s="7" t="s">
        <v>26</v>
      </c>
      <c r="B30" s="15">
        <v>39025.900370423413</v>
      </c>
      <c r="C30" s="5">
        <v>40110.972904489645</v>
      </c>
      <c r="D30" s="5">
        <v>31623.849803169142</v>
      </c>
      <c r="E30" s="5">
        <v>27526.561607806358</v>
      </c>
      <c r="F30" s="5">
        <v>32159.572583693502</v>
      </c>
      <c r="G30" s="5">
        <v>32621.904006816942</v>
      </c>
      <c r="H30" s="5">
        <v>32101.602967708735</v>
      </c>
      <c r="I30" s="5">
        <v>40159.474987597685</v>
      </c>
      <c r="J30" s="5">
        <v>38802.880601312914</v>
      </c>
      <c r="K30" s="5">
        <v>24921.923148878155</v>
      </c>
      <c r="L30" s="5">
        <v>29459.051013389762</v>
      </c>
      <c r="M30" s="13">
        <v>38828.809608266565</v>
      </c>
      <c r="N30" s="4">
        <f t="shared" ca="1" si="32"/>
        <v>43497</v>
      </c>
      <c r="O30" s="8">
        <f t="shared" si="15"/>
        <v>40159.474987597685</v>
      </c>
      <c r="R30" s="7" t="s">
        <v>26</v>
      </c>
      <c r="S30" s="28">
        <f t="shared" si="16"/>
        <v>0.97177317139916919</v>
      </c>
      <c r="T30" s="29">
        <f t="shared" si="17"/>
        <v>0.99879226301830348</v>
      </c>
      <c r="U30" s="29">
        <f t="shared" si="18"/>
        <v>0.78745675367856349</v>
      </c>
      <c r="V30" s="29">
        <f t="shared" si="19"/>
        <v>0.68543131144785363</v>
      </c>
      <c r="W30" s="29">
        <f t="shared" si="20"/>
        <v>0.80079663874154816</v>
      </c>
      <c r="X30" s="29">
        <f t="shared" si="21"/>
        <v>0.81230902587475196</v>
      </c>
      <c r="Y30" s="29">
        <f t="shared" si="22"/>
        <v>0.79935315333735224</v>
      </c>
      <c r="Z30" s="29">
        <f t="shared" si="23"/>
        <v>1</v>
      </c>
      <c r="AA30" s="29">
        <f t="shared" si="24"/>
        <v>0.96621981769672727</v>
      </c>
      <c r="AB30" s="29">
        <f t="shared" si="25"/>
        <v>0.62057392823423885</v>
      </c>
      <c r="AC30" s="29">
        <f t="shared" si="26"/>
        <v>0.73355169664163944</v>
      </c>
      <c r="AD30" s="30">
        <f t="shared" si="27"/>
        <v>0.96686546874076251</v>
      </c>
      <c r="AE30" s="4">
        <f t="shared" ca="1" si="28"/>
        <v>43466</v>
      </c>
      <c r="AF30" s="8">
        <f t="shared" si="29"/>
        <v>1</v>
      </c>
      <c r="AG30" s="3">
        <f t="shared" si="30"/>
        <v>1</v>
      </c>
      <c r="AJ30" s="7" t="s">
        <v>26</v>
      </c>
      <c r="AK30" s="3">
        <f t="shared" si="1"/>
        <v>0.97177317139916919</v>
      </c>
      <c r="AL30" s="3">
        <f t="shared" si="2"/>
        <v>0.99879226301830348</v>
      </c>
      <c r="AM30" s="3">
        <f t="shared" si="3"/>
        <v>0.78745675367856349</v>
      </c>
      <c r="AN30" s="3">
        <f t="shared" si="4"/>
        <v>0.68543131144785363</v>
      </c>
      <c r="AO30" s="3">
        <f t="shared" si="5"/>
        <v>0.80079663874154816</v>
      </c>
      <c r="AP30" s="3">
        <f t="shared" si="6"/>
        <v>0.81230902587475196</v>
      </c>
      <c r="AQ30" s="3">
        <f t="shared" si="7"/>
        <v>0.79935315333735224</v>
      </c>
      <c r="AR30" s="3">
        <f t="shared" si="8"/>
        <v>1</v>
      </c>
      <c r="AS30" s="3">
        <f t="shared" si="9"/>
        <v>0.96621981769672727</v>
      </c>
      <c r="AT30" s="3">
        <f t="shared" si="10"/>
        <v>0.62057392823423885</v>
      </c>
      <c r="AU30" s="3">
        <f t="shared" si="11"/>
        <v>0.73355169664163944</v>
      </c>
      <c r="AV30" s="3">
        <f t="shared" si="12"/>
        <v>0.96686546874076251</v>
      </c>
      <c r="AW30" s="34">
        <f t="shared" ca="1" si="13"/>
        <v>43466</v>
      </c>
      <c r="AX30" s="3">
        <f t="shared" si="31"/>
        <v>1</v>
      </c>
      <c r="AY30" s="3">
        <f t="shared" si="14"/>
        <v>1</v>
      </c>
    </row>
    <row r="31" spans="1:51" s="3" customFormat="1" ht="15.75">
      <c r="A31" s="7" t="s">
        <v>27</v>
      </c>
      <c r="B31" s="15">
        <v>3576.4801117499101</v>
      </c>
      <c r="C31" s="5">
        <v>3773.5909866656934</v>
      </c>
      <c r="D31" s="5">
        <v>5148.0365534852426</v>
      </c>
      <c r="E31" s="5">
        <v>6404.060608670532</v>
      </c>
      <c r="F31" s="5">
        <v>5346.0445748885541</v>
      </c>
      <c r="G31" s="5">
        <v>2916.7515717044653</v>
      </c>
      <c r="H31" s="5">
        <v>2903.4805466999351</v>
      </c>
      <c r="I31" s="5">
        <v>4177.4543121856141</v>
      </c>
      <c r="J31" s="5">
        <v>4199.9579836294206</v>
      </c>
      <c r="K31" s="5">
        <v>4684.5122860685424</v>
      </c>
      <c r="L31" s="5">
        <v>6289.5153981615886</v>
      </c>
      <c r="M31" s="13">
        <v>5803.2947528781388</v>
      </c>
      <c r="N31" s="4">
        <f t="shared" ca="1" si="32"/>
        <v>43374</v>
      </c>
      <c r="O31" s="8">
        <f t="shared" si="15"/>
        <v>6404.060608670532</v>
      </c>
      <c r="R31" s="7" t="s">
        <v>27</v>
      </c>
      <c r="S31" s="28">
        <f t="shared" si="16"/>
        <v>0.55847068450721282</v>
      </c>
      <c r="T31" s="29">
        <f t="shared" si="17"/>
        <v>0.58924973032837713</v>
      </c>
      <c r="U31" s="29">
        <f t="shared" si="18"/>
        <v>0.8038706795677818</v>
      </c>
      <c r="V31" s="29">
        <f t="shared" si="19"/>
        <v>1</v>
      </c>
      <c r="W31" s="29">
        <f t="shared" si="20"/>
        <v>0.83478981564454313</v>
      </c>
      <c r="X31" s="29">
        <f t="shared" si="21"/>
        <v>0.45545346147340354</v>
      </c>
      <c r="Y31" s="29">
        <f t="shared" si="22"/>
        <v>0.45338117861796606</v>
      </c>
      <c r="Z31" s="29">
        <f t="shared" si="23"/>
        <v>0.65231336295126718</v>
      </c>
      <c r="AA31" s="29">
        <f t="shared" si="24"/>
        <v>0.65582733210598421</v>
      </c>
      <c r="AB31" s="29">
        <f t="shared" si="25"/>
        <v>0.73149093556768141</v>
      </c>
      <c r="AC31" s="29">
        <f t="shared" si="26"/>
        <v>0.98211365920649485</v>
      </c>
      <c r="AD31" s="30">
        <f t="shared" si="27"/>
        <v>0.90618985476511427</v>
      </c>
      <c r="AE31" s="4">
        <f t="shared" ca="1" si="28"/>
        <v>43344</v>
      </c>
      <c r="AF31" s="8">
        <f t="shared" si="29"/>
        <v>1</v>
      </c>
      <c r="AG31" s="3">
        <f t="shared" si="30"/>
        <v>1</v>
      </c>
      <c r="AJ31" s="7" t="s">
        <v>27</v>
      </c>
      <c r="AK31" s="3">
        <f t="shared" si="1"/>
        <v>0.55847068450721282</v>
      </c>
      <c r="AL31" s="3">
        <f t="shared" si="2"/>
        <v>0.58924973032837713</v>
      </c>
      <c r="AM31" s="3">
        <f t="shared" si="3"/>
        <v>0.8038706795677818</v>
      </c>
      <c r="AN31" s="3">
        <f t="shared" si="4"/>
        <v>1</v>
      </c>
      <c r="AO31" s="3">
        <f t="shared" si="5"/>
        <v>0.83478981564454313</v>
      </c>
      <c r="AP31" s="3">
        <f t="shared" si="6"/>
        <v>0.45545346147340354</v>
      </c>
      <c r="AQ31" s="3">
        <f t="shared" si="7"/>
        <v>0.45338117861796606</v>
      </c>
      <c r="AR31" s="3">
        <f t="shared" si="8"/>
        <v>0.65231336295126718</v>
      </c>
      <c r="AS31" s="3">
        <f t="shared" si="9"/>
        <v>0.65582733210598421</v>
      </c>
      <c r="AT31" s="3">
        <f t="shared" si="10"/>
        <v>0.73149093556768141</v>
      </c>
      <c r="AU31" s="3">
        <f t="shared" si="11"/>
        <v>0.98211365920649485</v>
      </c>
      <c r="AV31" s="3">
        <f t="shared" si="12"/>
        <v>0.90618985476511427</v>
      </c>
      <c r="AW31" s="34">
        <f t="shared" ca="1" si="13"/>
        <v>43344</v>
      </c>
      <c r="AX31" s="3">
        <f t="shared" si="31"/>
        <v>1</v>
      </c>
      <c r="AY31" s="3">
        <f t="shared" si="14"/>
        <v>1</v>
      </c>
    </row>
    <row r="32" spans="1:51" s="3" customFormat="1" ht="15.75">
      <c r="A32" s="7" t="s">
        <v>28</v>
      </c>
      <c r="B32" s="15">
        <v>32891.284372247799</v>
      </c>
      <c r="C32" s="5">
        <v>33947.674999326198</v>
      </c>
      <c r="D32" s="5">
        <v>30809.278490807897</v>
      </c>
      <c r="E32" s="5">
        <v>27882.326462367892</v>
      </c>
      <c r="F32" s="5">
        <v>29837.519802500374</v>
      </c>
      <c r="G32" s="5">
        <v>30309.965113275921</v>
      </c>
      <c r="H32" s="5">
        <v>29289.768071117756</v>
      </c>
      <c r="I32" s="5">
        <v>33049.575817446283</v>
      </c>
      <c r="J32" s="5">
        <v>30420.254753165111</v>
      </c>
      <c r="K32" s="5">
        <v>25631.427252671529</v>
      </c>
      <c r="L32" s="5">
        <v>27522.127928279766</v>
      </c>
      <c r="M32" s="13">
        <v>31949.469418641365</v>
      </c>
      <c r="N32" s="4">
        <f t="shared" ca="1" si="32"/>
        <v>43313</v>
      </c>
      <c r="O32" s="8">
        <f t="shared" si="15"/>
        <v>33947.674999326198</v>
      </c>
      <c r="R32" s="7" t="s">
        <v>28</v>
      </c>
      <c r="S32" s="28">
        <f t="shared" si="16"/>
        <v>0.968881797439755</v>
      </c>
      <c r="T32" s="29">
        <f t="shared" si="17"/>
        <v>1</v>
      </c>
      <c r="U32" s="29">
        <f t="shared" si="18"/>
        <v>0.90755194549904838</v>
      </c>
      <c r="V32" s="29">
        <f t="shared" si="19"/>
        <v>0.82133243183579752</v>
      </c>
      <c r="W32" s="29">
        <f t="shared" si="20"/>
        <v>0.87892675427971423</v>
      </c>
      <c r="X32" s="29">
        <f t="shared" si="21"/>
        <v>0.89284362224740044</v>
      </c>
      <c r="Y32" s="29">
        <f t="shared" si="22"/>
        <v>0.86279157767650083</v>
      </c>
      <c r="Z32" s="29">
        <f t="shared" si="23"/>
        <v>0.97354460410329302</v>
      </c>
      <c r="AA32" s="29">
        <f t="shared" si="24"/>
        <v>0.89609243501267466</v>
      </c>
      <c r="AB32" s="29">
        <f t="shared" si="25"/>
        <v>0.75502747251999636</v>
      </c>
      <c r="AC32" s="29">
        <f t="shared" si="26"/>
        <v>0.81072202820446559</v>
      </c>
      <c r="AD32" s="30">
        <f t="shared" si="27"/>
        <v>0.94113866175741068</v>
      </c>
      <c r="AE32" s="4">
        <f t="shared" ca="1" si="28"/>
        <v>43282</v>
      </c>
      <c r="AF32" s="8">
        <f t="shared" si="29"/>
        <v>1</v>
      </c>
      <c r="AG32" s="3">
        <f t="shared" si="30"/>
        <v>1</v>
      </c>
      <c r="AJ32" s="7" t="s">
        <v>28</v>
      </c>
      <c r="AK32" s="3">
        <f t="shared" si="1"/>
        <v>0.968881797439755</v>
      </c>
      <c r="AL32" s="3">
        <f t="shared" si="2"/>
        <v>1</v>
      </c>
      <c r="AM32" s="3">
        <f t="shared" si="3"/>
        <v>0.90755194549904838</v>
      </c>
      <c r="AN32" s="3">
        <f t="shared" si="4"/>
        <v>0.82133243183579752</v>
      </c>
      <c r="AO32" s="3">
        <f t="shared" si="5"/>
        <v>0.87892675427971423</v>
      </c>
      <c r="AP32" s="3">
        <f t="shared" si="6"/>
        <v>0.89284362224740044</v>
      </c>
      <c r="AQ32" s="3">
        <f t="shared" si="7"/>
        <v>0.86279157767650083</v>
      </c>
      <c r="AR32" s="3">
        <f t="shared" si="8"/>
        <v>0.97354460410329302</v>
      </c>
      <c r="AS32" s="3">
        <f t="shared" si="9"/>
        <v>0.89609243501267466</v>
      </c>
      <c r="AT32" s="3">
        <f t="shared" si="10"/>
        <v>0.75502747251999636</v>
      </c>
      <c r="AU32" s="3">
        <f t="shared" si="11"/>
        <v>0.81072202820446559</v>
      </c>
      <c r="AV32" s="3">
        <f t="shared" si="12"/>
        <v>0.94113866175741068</v>
      </c>
      <c r="AW32" s="34">
        <f t="shared" ca="1" si="13"/>
        <v>43282</v>
      </c>
      <c r="AX32" s="3">
        <f t="shared" si="31"/>
        <v>1</v>
      </c>
      <c r="AY32" s="3">
        <f t="shared" si="14"/>
        <v>1</v>
      </c>
    </row>
    <row r="33" spans="1:51" s="3" customFormat="1" ht="15.75">
      <c r="A33" s="7" t="s">
        <v>29</v>
      </c>
      <c r="B33" s="15">
        <v>21589.051874899174</v>
      </c>
      <c r="C33" s="5">
        <v>21606.270386941153</v>
      </c>
      <c r="D33" s="5">
        <v>18672.74886871333</v>
      </c>
      <c r="E33" s="5">
        <v>16818.435162989943</v>
      </c>
      <c r="F33" s="5">
        <v>20015.777653716763</v>
      </c>
      <c r="G33" s="5">
        <v>19903.521195583664</v>
      </c>
      <c r="H33" s="5">
        <v>20938.489745059967</v>
      </c>
      <c r="I33" s="5">
        <v>22475.487797156875</v>
      </c>
      <c r="J33" s="5">
        <v>21018.095251348139</v>
      </c>
      <c r="K33" s="5">
        <v>15856.008289522986</v>
      </c>
      <c r="L33" s="5">
        <v>19340.94199566088</v>
      </c>
      <c r="M33" s="13">
        <v>20703.38827471609</v>
      </c>
      <c r="N33" s="4">
        <f t="shared" ca="1" si="32"/>
        <v>43497</v>
      </c>
      <c r="O33" s="8">
        <f t="shared" si="15"/>
        <v>22475.487797156875</v>
      </c>
      <c r="R33" s="7" t="s">
        <v>29</v>
      </c>
      <c r="S33" s="28">
        <f t="shared" si="16"/>
        <v>0.96055988060157549</v>
      </c>
      <c r="T33" s="29">
        <f t="shared" si="17"/>
        <v>0.96132598241869183</v>
      </c>
      <c r="U33" s="29">
        <f t="shared" si="18"/>
        <v>0.83080505469943178</v>
      </c>
      <c r="V33" s="29">
        <f t="shared" si="19"/>
        <v>0.74830122997897541</v>
      </c>
      <c r="W33" s="29">
        <f t="shared" si="20"/>
        <v>0.89056032217679992</v>
      </c>
      <c r="X33" s="29">
        <f t="shared" si="21"/>
        <v>0.88556570496776665</v>
      </c>
      <c r="Y33" s="29">
        <f t="shared" si="22"/>
        <v>0.93161447413429055</v>
      </c>
      <c r="Z33" s="29">
        <f t="shared" si="23"/>
        <v>1</v>
      </c>
      <c r="AA33" s="29">
        <f t="shared" si="24"/>
        <v>0.93515635527193786</v>
      </c>
      <c r="AB33" s="29">
        <f t="shared" si="25"/>
        <v>0.705480051539916</v>
      </c>
      <c r="AC33" s="29">
        <f t="shared" si="26"/>
        <v>0.86053491564741424</v>
      </c>
      <c r="AD33" s="30">
        <f t="shared" si="27"/>
        <v>0.92115412406466413</v>
      </c>
      <c r="AE33" s="4">
        <f t="shared" ca="1" si="28"/>
        <v>43466</v>
      </c>
      <c r="AF33" s="8">
        <f t="shared" si="29"/>
        <v>1</v>
      </c>
      <c r="AG33" s="3">
        <f t="shared" si="30"/>
        <v>1</v>
      </c>
      <c r="AJ33" s="7" t="s">
        <v>29</v>
      </c>
      <c r="AK33" s="3">
        <f t="shared" si="1"/>
        <v>0.96055988060157549</v>
      </c>
      <c r="AL33" s="3">
        <f t="shared" si="2"/>
        <v>0.96132598241869183</v>
      </c>
      <c r="AM33" s="3">
        <f t="shared" si="3"/>
        <v>0.83080505469943178</v>
      </c>
      <c r="AN33" s="3">
        <f t="shared" si="4"/>
        <v>0.74830122997897541</v>
      </c>
      <c r="AO33" s="3">
        <f t="shared" si="5"/>
        <v>0.89056032217679992</v>
      </c>
      <c r="AP33" s="3">
        <f t="shared" si="6"/>
        <v>0.88556570496776665</v>
      </c>
      <c r="AQ33" s="3">
        <f t="shared" si="7"/>
        <v>0.93161447413429055</v>
      </c>
      <c r="AR33" s="3">
        <f t="shared" si="8"/>
        <v>1</v>
      </c>
      <c r="AS33" s="3">
        <f t="shared" si="9"/>
        <v>0.93515635527193786</v>
      </c>
      <c r="AT33" s="3">
        <f t="shared" si="10"/>
        <v>0.705480051539916</v>
      </c>
      <c r="AU33" s="3">
        <f t="shared" si="11"/>
        <v>0.86053491564741424</v>
      </c>
      <c r="AV33" s="3">
        <f t="shared" si="12"/>
        <v>0.92115412406466413</v>
      </c>
      <c r="AW33" s="34">
        <f t="shared" ca="1" si="13"/>
        <v>43466</v>
      </c>
      <c r="AX33" s="3">
        <f t="shared" si="31"/>
        <v>1</v>
      </c>
      <c r="AY33" s="3">
        <f t="shared" si="14"/>
        <v>1</v>
      </c>
    </row>
    <row r="34" spans="1:51" s="3" customFormat="1" ht="15.75">
      <c r="A34" s="7" t="s">
        <v>30</v>
      </c>
      <c r="B34" s="15">
        <v>3787.5726892278058</v>
      </c>
      <c r="C34" s="5">
        <v>3829.8212561975342</v>
      </c>
      <c r="D34" s="5">
        <v>2592.8932636059812</v>
      </c>
      <c r="E34" s="5">
        <v>3841.4456244800981</v>
      </c>
      <c r="F34" s="5">
        <v>5443.5746560109992</v>
      </c>
      <c r="G34" s="5">
        <v>5292.3210257378269</v>
      </c>
      <c r="H34" s="5">
        <v>4935.911458232712</v>
      </c>
      <c r="I34" s="5">
        <v>7015.9988482427525</v>
      </c>
      <c r="J34" s="5">
        <v>7228.8696065307549</v>
      </c>
      <c r="K34" s="5">
        <v>3391.3773871893818</v>
      </c>
      <c r="L34" s="5">
        <v>3256.4344704512569</v>
      </c>
      <c r="M34" s="13">
        <v>2991.1193451938752</v>
      </c>
      <c r="N34" s="4">
        <f t="shared" ca="1" si="32"/>
        <v>43525</v>
      </c>
      <c r="O34" s="8">
        <f t="shared" si="15"/>
        <v>7228.8696065307549</v>
      </c>
      <c r="R34" s="7" t="s">
        <v>30</v>
      </c>
      <c r="S34" s="28">
        <f t="shared" si="16"/>
        <v>0.52395089348492474</v>
      </c>
      <c r="T34" s="29">
        <f t="shared" si="17"/>
        <v>0.52979531581778305</v>
      </c>
      <c r="U34" s="29">
        <f t="shared" si="18"/>
        <v>0.35868585335437392</v>
      </c>
      <c r="V34" s="29">
        <f t="shared" si="19"/>
        <v>0.53140336367523255</v>
      </c>
      <c r="W34" s="29">
        <f t="shared" si="20"/>
        <v>0.75303262505843616</v>
      </c>
      <c r="X34" s="29">
        <f t="shared" si="21"/>
        <v>0.73210907289800908</v>
      </c>
      <c r="Y34" s="29">
        <f t="shared" si="22"/>
        <v>0.6828054352748979</v>
      </c>
      <c r="Z34" s="29">
        <f t="shared" si="23"/>
        <v>0.97055269082517559</v>
      </c>
      <c r="AA34" s="29">
        <f t="shared" si="24"/>
        <v>1</v>
      </c>
      <c r="AB34" s="29">
        <f t="shared" si="25"/>
        <v>0.469143527519921</v>
      </c>
      <c r="AC34" s="29">
        <f t="shared" si="26"/>
        <v>0.45047630510713688</v>
      </c>
      <c r="AD34" s="30">
        <f t="shared" si="27"/>
        <v>0.41377414561352965</v>
      </c>
      <c r="AE34" s="4">
        <f t="shared" ca="1" si="28"/>
        <v>43497</v>
      </c>
      <c r="AF34" s="8">
        <f t="shared" si="29"/>
        <v>1</v>
      </c>
      <c r="AG34" s="3">
        <f t="shared" si="30"/>
        <v>1</v>
      </c>
      <c r="AJ34" s="7" t="s">
        <v>30</v>
      </c>
      <c r="AK34" s="3">
        <f t="shared" si="1"/>
        <v>0.52395089348492474</v>
      </c>
      <c r="AL34" s="3">
        <f t="shared" si="2"/>
        <v>0.52979531581778305</v>
      </c>
      <c r="AM34" s="3">
        <f t="shared" si="3"/>
        <v>0.35868585335437392</v>
      </c>
      <c r="AN34" s="3">
        <f t="shared" si="4"/>
        <v>0.53140336367523255</v>
      </c>
      <c r="AO34" s="3">
        <f t="shared" si="5"/>
        <v>0.75303262505843616</v>
      </c>
      <c r="AP34" s="3">
        <f t="shared" si="6"/>
        <v>0.73210907289800908</v>
      </c>
      <c r="AQ34" s="3">
        <f t="shared" si="7"/>
        <v>0.6828054352748979</v>
      </c>
      <c r="AR34" s="3">
        <f t="shared" si="8"/>
        <v>0.97055269082517559</v>
      </c>
      <c r="AS34" s="3">
        <f t="shared" si="9"/>
        <v>1</v>
      </c>
      <c r="AT34" s="3">
        <f t="shared" si="10"/>
        <v>0.469143527519921</v>
      </c>
      <c r="AU34" s="3">
        <f t="shared" si="11"/>
        <v>0.45047630510713688</v>
      </c>
      <c r="AV34" s="3">
        <f t="shared" si="12"/>
        <v>0.41377414561352965</v>
      </c>
      <c r="AW34" s="34">
        <f t="shared" ca="1" si="13"/>
        <v>43497</v>
      </c>
      <c r="AX34" s="3">
        <f t="shared" si="31"/>
        <v>1</v>
      </c>
      <c r="AY34" s="3">
        <f t="shared" si="14"/>
        <v>1</v>
      </c>
    </row>
    <row r="35" spans="1:51" s="3" customFormat="1" ht="15.75">
      <c r="A35" s="7" t="s">
        <v>31</v>
      </c>
      <c r="B35" s="15">
        <v>40645.040433783819</v>
      </c>
      <c r="C35" s="5">
        <v>42388.599346114759</v>
      </c>
      <c r="D35" s="5">
        <v>37108.228238624244</v>
      </c>
      <c r="E35" s="5">
        <v>28298.425535201772</v>
      </c>
      <c r="F35" s="5">
        <v>26743.45359983205</v>
      </c>
      <c r="G35" s="5">
        <v>26697.11692818383</v>
      </c>
      <c r="H35" s="5">
        <v>26619.606652337145</v>
      </c>
      <c r="I35" s="5">
        <v>33138.811088069262</v>
      </c>
      <c r="J35" s="5">
        <v>30759.427089138102</v>
      </c>
      <c r="K35" s="5">
        <v>22111.143181336309</v>
      </c>
      <c r="L35" s="5">
        <v>31152.979116463801</v>
      </c>
      <c r="M35" s="13">
        <v>36592.392423281883</v>
      </c>
      <c r="N35" s="4">
        <f t="shared" ca="1" si="32"/>
        <v>43313</v>
      </c>
      <c r="O35" s="8">
        <f t="shared" si="15"/>
        <v>42388.599346114759</v>
      </c>
      <c r="R35" s="7" t="s">
        <v>31</v>
      </c>
      <c r="S35" s="28">
        <f t="shared" si="16"/>
        <v>0.95886726763264118</v>
      </c>
      <c r="T35" s="29">
        <f t="shared" si="17"/>
        <v>1</v>
      </c>
      <c r="U35" s="29">
        <f t="shared" si="18"/>
        <v>0.87542945063188315</v>
      </c>
      <c r="V35" s="29">
        <f t="shared" si="19"/>
        <v>0.66759520181681919</v>
      </c>
      <c r="W35" s="29">
        <f t="shared" si="20"/>
        <v>0.63091147177249896</v>
      </c>
      <c r="X35" s="29">
        <f t="shared" si="21"/>
        <v>0.62981833181593028</v>
      </c>
      <c r="Y35" s="29">
        <f t="shared" si="22"/>
        <v>0.6279897676019115</v>
      </c>
      <c r="Z35" s="29">
        <f t="shared" si="23"/>
        <v>0.78178594242951061</v>
      </c>
      <c r="AA35" s="29">
        <f t="shared" si="24"/>
        <v>0.7256533021527507</v>
      </c>
      <c r="AB35" s="29">
        <f t="shared" si="25"/>
        <v>0.52162948345597937</v>
      </c>
      <c r="AC35" s="29">
        <f t="shared" si="26"/>
        <v>0.73493768600587672</v>
      </c>
      <c r="AD35" s="30">
        <f t="shared" si="27"/>
        <v>0.86326023949257613</v>
      </c>
      <c r="AE35" s="4">
        <f t="shared" ca="1" si="28"/>
        <v>43282</v>
      </c>
      <c r="AF35" s="8">
        <f t="shared" si="29"/>
        <v>1</v>
      </c>
      <c r="AG35" s="3">
        <f t="shared" si="30"/>
        <v>1</v>
      </c>
      <c r="AJ35" s="7" t="s">
        <v>31</v>
      </c>
      <c r="AK35" s="3">
        <f t="shared" si="1"/>
        <v>0.95886726763264118</v>
      </c>
      <c r="AL35" s="3">
        <f t="shared" si="2"/>
        <v>1</v>
      </c>
      <c r="AM35" s="3">
        <f t="shared" si="3"/>
        <v>0.87542945063188315</v>
      </c>
      <c r="AN35" s="3">
        <f t="shared" si="4"/>
        <v>0.66759520181681919</v>
      </c>
      <c r="AO35" s="3">
        <f t="shared" si="5"/>
        <v>0.63091147177249896</v>
      </c>
      <c r="AP35" s="3">
        <f t="shared" si="6"/>
        <v>0.62981833181593028</v>
      </c>
      <c r="AQ35" s="3">
        <f t="shared" si="7"/>
        <v>0.6279897676019115</v>
      </c>
      <c r="AR35" s="3">
        <f t="shared" si="8"/>
        <v>0.78178594242951061</v>
      </c>
      <c r="AS35" s="3">
        <f t="shared" si="9"/>
        <v>0.7256533021527507</v>
      </c>
      <c r="AT35" s="3">
        <f t="shared" si="10"/>
        <v>0.52162948345597937</v>
      </c>
      <c r="AU35" s="3">
        <f t="shared" si="11"/>
        <v>0.73493768600587672</v>
      </c>
      <c r="AV35" s="3">
        <f t="shared" si="12"/>
        <v>0.86326023949257613</v>
      </c>
      <c r="AW35" s="34">
        <f t="shared" ca="1" si="13"/>
        <v>43282</v>
      </c>
      <c r="AX35" s="3">
        <f t="shared" si="31"/>
        <v>1</v>
      </c>
      <c r="AY35" s="3">
        <f t="shared" si="14"/>
        <v>1</v>
      </c>
    </row>
    <row r="36" spans="1:51" s="3" customFormat="1" ht="15.75">
      <c r="A36" s="7" t="s">
        <v>32</v>
      </c>
      <c r="B36" s="15">
        <v>13640.421107000746</v>
      </c>
      <c r="C36" s="5">
        <v>14046.718115420927</v>
      </c>
      <c r="D36" s="5">
        <v>10701.151114491329</v>
      </c>
      <c r="E36" s="5">
        <v>11086.724865244558</v>
      </c>
      <c r="F36" s="5">
        <v>14626.420994057355</v>
      </c>
      <c r="G36" s="5">
        <v>13736.086383202617</v>
      </c>
      <c r="H36" s="5">
        <v>14333.980421211065</v>
      </c>
      <c r="I36" s="5">
        <v>20472.135337681622</v>
      </c>
      <c r="J36" s="5">
        <v>17857.638497994845</v>
      </c>
      <c r="K36" s="5">
        <v>10313.240516375919</v>
      </c>
      <c r="L36" s="5">
        <v>10199.991356419307</v>
      </c>
      <c r="M36" s="13">
        <v>10642.748100624645</v>
      </c>
      <c r="N36" s="4">
        <f t="shared" ca="1" si="32"/>
        <v>43497</v>
      </c>
      <c r="O36" s="8">
        <f t="shared" si="15"/>
        <v>20472.135337681622</v>
      </c>
      <c r="R36" s="7" t="s">
        <v>32</v>
      </c>
      <c r="S36" s="28">
        <f t="shared" si="16"/>
        <v>0.66629205415097958</v>
      </c>
      <c r="T36" s="29">
        <f t="shared" si="17"/>
        <v>0.68613839659247067</v>
      </c>
      <c r="U36" s="29">
        <f t="shared" si="18"/>
        <v>0.52271787666401714</v>
      </c>
      <c r="V36" s="29">
        <f t="shared" si="19"/>
        <v>0.5415519525624668</v>
      </c>
      <c r="W36" s="29">
        <f t="shared" si="20"/>
        <v>0.71445507529131702</v>
      </c>
      <c r="X36" s="29">
        <f t="shared" si="21"/>
        <v>0.67096500470664466</v>
      </c>
      <c r="Y36" s="29">
        <f t="shared" si="22"/>
        <v>0.70017026483932598</v>
      </c>
      <c r="Z36" s="29">
        <f t="shared" si="23"/>
        <v>1</v>
      </c>
      <c r="AA36" s="29">
        <f t="shared" si="24"/>
        <v>0.87228997871685343</v>
      </c>
      <c r="AB36" s="29">
        <f t="shared" si="25"/>
        <v>0.50376965305583254</v>
      </c>
      <c r="AC36" s="29">
        <f t="shared" si="26"/>
        <v>0.49823778458737028</v>
      </c>
      <c r="AD36" s="30">
        <f t="shared" si="27"/>
        <v>0.51986507147768246</v>
      </c>
      <c r="AE36" s="4">
        <f t="shared" ca="1" si="28"/>
        <v>43466</v>
      </c>
      <c r="AF36" s="8">
        <f t="shared" si="29"/>
        <v>1</v>
      </c>
      <c r="AG36" s="3">
        <f t="shared" si="30"/>
        <v>1</v>
      </c>
      <c r="AJ36" s="7" t="s">
        <v>32</v>
      </c>
      <c r="AK36" s="3">
        <f t="shared" si="1"/>
        <v>0.66629205415097958</v>
      </c>
      <c r="AL36" s="3">
        <f t="shared" si="2"/>
        <v>0.68613839659247067</v>
      </c>
      <c r="AM36" s="3">
        <f t="shared" si="3"/>
        <v>0.52271787666401714</v>
      </c>
      <c r="AN36" s="3">
        <f t="shared" si="4"/>
        <v>0.5415519525624668</v>
      </c>
      <c r="AO36" s="3">
        <f t="shared" si="5"/>
        <v>0.71445507529131702</v>
      </c>
      <c r="AP36" s="3">
        <f t="shared" si="6"/>
        <v>0.67096500470664466</v>
      </c>
      <c r="AQ36" s="3">
        <f t="shared" si="7"/>
        <v>0.70017026483932598</v>
      </c>
      <c r="AR36" s="3">
        <f t="shared" si="8"/>
        <v>1</v>
      </c>
      <c r="AS36" s="3">
        <f t="shared" si="9"/>
        <v>0.87228997871685343</v>
      </c>
      <c r="AT36" s="3">
        <f t="shared" si="10"/>
        <v>0.50376965305583254</v>
      </c>
      <c r="AU36" s="3">
        <f t="shared" si="11"/>
        <v>0.49823778458737028</v>
      </c>
      <c r="AV36" s="3">
        <f t="shared" si="12"/>
        <v>0.51986507147768246</v>
      </c>
      <c r="AW36" s="34">
        <f t="shared" ca="1" si="13"/>
        <v>43466</v>
      </c>
      <c r="AX36" s="3">
        <f t="shared" si="31"/>
        <v>1</v>
      </c>
      <c r="AY36" s="3">
        <f t="shared" si="14"/>
        <v>1</v>
      </c>
    </row>
    <row r="37" spans="1:51" s="3" customFormat="1" ht="15.75">
      <c r="A37" s="7" t="s">
        <v>33</v>
      </c>
      <c r="B37" s="15">
        <v>5980.9162811586639</v>
      </c>
      <c r="C37" s="5">
        <v>5754.6820776853565</v>
      </c>
      <c r="D37" s="5">
        <v>4913.967408600588</v>
      </c>
      <c r="E37" s="5">
        <v>3361.3850112258965</v>
      </c>
      <c r="F37" s="5">
        <v>2972.4803121625018</v>
      </c>
      <c r="G37" s="5">
        <v>2732.9350442817567</v>
      </c>
      <c r="H37" s="5">
        <v>2963.1003825534381</v>
      </c>
      <c r="I37" s="5">
        <v>3913.1342623525502</v>
      </c>
      <c r="J37" s="5">
        <v>3535.2437842663312</v>
      </c>
      <c r="K37" s="5">
        <v>3089.8882311082052</v>
      </c>
      <c r="L37" s="5">
        <v>4528.2331658078565</v>
      </c>
      <c r="M37" s="13">
        <v>4912.3402932981635</v>
      </c>
      <c r="N37" s="4">
        <f t="shared" ca="1" si="32"/>
        <v>43282</v>
      </c>
      <c r="O37" s="8">
        <f t="shared" si="15"/>
        <v>5980.9162811586639</v>
      </c>
      <c r="R37" s="35" t="s">
        <v>33</v>
      </c>
      <c r="S37" s="28">
        <f t="shared" si="16"/>
        <v>1</v>
      </c>
      <c r="T37" s="29">
        <f t="shared" si="17"/>
        <v>0.96217398926214703</v>
      </c>
      <c r="U37" s="29">
        <f t="shared" si="18"/>
        <v>0.82160779011081908</v>
      </c>
      <c r="V37" s="29">
        <f t="shared" si="19"/>
        <v>0.5620184020657627</v>
      </c>
      <c r="W37" s="29">
        <f t="shared" si="20"/>
        <v>0.49699413474930848</v>
      </c>
      <c r="X37" s="29">
        <f t="shared" si="21"/>
        <v>0.45694253452287314</v>
      </c>
      <c r="Y37" s="29">
        <f t="shared" si="22"/>
        <v>0.49542582495058868</v>
      </c>
      <c r="Z37" s="29">
        <f t="shared" si="23"/>
        <v>0.65427002793533018</v>
      </c>
      <c r="AA37" s="29">
        <f t="shared" si="24"/>
        <v>0.591087321419831</v>
      </c>
      <c r="AB37" s="29">
        <f t="shared" si="25"/>
        <v>0.51662455815375685</v>
      </c>
      <c r="AC37" s="29">
        <f t="shared" si="26"/>
        <v>0.75711361820477052</v>
      </c>
      <c r="AD37" s="30">
        <f t="shared" si="27"/>
        <v>0.82133573893572565</v>
      </c>
      <c r="AE37" s="4">
        <f ca="1">INDIRECT(ADDRESS(4,MATCH(MAX(T37:AD37),T37:AD37,0)+1))</f>
        <v>43282</v>
      </c>
      <c r="AF37" s="8">
        <f t="shared" si="29"/>
        <v>1</v>
      </c>
      <c r="AG37" s="3">
        <f t="shared" si="30"/>
        <v>1</v>
      </c>
      <c r="AJ37" s="7" t="s">
        <v>33</v>
      </c>
      <c r="AK37" s="3">
        <f t="shared" si="1"/>
        <v>1</v>
      </c>
      <c r="AL37" s="3">
        <f t="shared" si="2"/>
        <v>0.96217398926214703</v>
      </c>
      <c r="AM37" s="3">
        <f t="shared" si="3"/>
        <v>0.82160779011081908</v>
      </c>
      <c r="AN37" s="3">
        <f t="shared" si="4"/>
        <v>0.5620184020657627</v>
      </c>
      <c r="AO37" s="3">
        <f t="shared" si="5"/>
        <v>0.49699413474930848</v>
      </c>
      <c r="AP37" s="3">
        <f t="shared" si="6"/>
        <v>0.45694253452287314</v>
      </c>
      <c r="AQ37" s="3">
        <f t="shared" si="7"/>
        <v>0.49542582495058868</v>
      </c>
      <c r="AR37" s="3">
        <f t="shared" si="8"/>
        <v>0.65427002793533018</v>
      </c>
      <c r="AS37" s="3">
        <f t="shared" si="9"/>
        <v>0.591087321419831</v>
      </c>
      <c r="AT37" s="3">
        <f t="shared" si="10"/>
        <v>0.51662455815375685</v>
      </c>
      <c r="AU37" s="3">
        <f t="shared" si="11"/>
        <v>0.75711361820477052</v>
      </c>
      <c r="AV37" s="3">
        <f t="shared" si="12"/>
        <v>0.82133573893572565</v>
      </c>
      <c r="AW37" s="34">
        <f t="shared" ca="1" si="13"/>
        <v>43282</v>
      </c>
      <c r="AX37" s="3">
        <f t="shared" si="31"/>
        <v>1</v>
      </c>
      <c r="AY37" s="3">
        <f t="shared" si="14"/>
        <v>1</v>
      </c>
    </row>
    <row r="38" spans="1:51" ht="15.75">
      <c r="A38" s="17" t="s">
        <v>34</v>
      </c>
      <c r="B38" s="18">
        <v>30336.38054488194</v>
      </c>
      <c r="C38" s="19">
        <v>31041.944923594434</v>
      </c>
      <c r="D38" s="19">
        <v>24624.434674894143</v>
      </c>
      <c r="E38" s="19">
        <v>25010.804345386023</v>
      </c>
      <c r="F38" s="19">
        <v>32310.307600012897</v>
      </c>
      <c r="G38" s="19">
        <v>29971.682021996749</v>
      </c>
      <c r="H38" s="19">
        <v>31419.459777388107</v>
      </c>
      <c r="I38" s="19">
        <v>43815.237265041382</v>
      </c>
      <c r="J38" s="19">
        <v>37649.599246692298</v>
      </c>
      <c r="K38" s="19">
        <v>23535.171230774518</v>
      </c>
      <c r="L38" s="19">
        <v>22510.560169726861</v>
      </c>
      <c r="M38" s="20">
        <v>25425.656665420742</v>
      </c>
      <c r="N38" s="36">
        <f t="shared" ca="1" si="32"/>
        <v>43497</v>
      </c>
      <c r="O38" s="22">
        <f t="shared" si="15"/>
        <v>43815.237265041382</v>
      </c>
      <c r="R38" s="17" t="s">
        <v>34</v>
      </c>
      <c r="S38" s="31">
        <f>IF(ISERROR(B38/$O38),0,B38/$O38)</f>
        <v>0.69237056418010678</v>
      </c>
      <c r="T38" s="32">
        <f t="shared" si="17"/>
        <v>0.708473737933212</v>
      </c>
      <c r="U38" s="32">
        <f t="shared" si="18"/>
        <v>0.56200619263885865</v>
      </c>
      <c r="V38" s="32">
        <f t="shared" si="19"/>
        <v>0.57082435030749568</v>
      </c>
      <c r="W38" s="32">
        <f t="shared" si="20"/>
        <v>0.73742171940244494</v>
      </c>
      <c r="X38" s="32">
        <f t="shared" si="21"/>
        <v>0.68404700950712616</v>
      </c>
      <c r="Y38" s="32">
        <f t="shared" si="22"/>
        <v>0.71708980114222898</v>
      </c>
      <c r="Z38" s="32">
        <f t="shared" si="23"/>
        <v>1</v>
      </c>
      <c r="AA38" s="32">
        <f t="shared" si="24"/>
        <v>0.85928096244115448</v>
      </c>
      <c r="AB38" s="32">
        <f t="shared" si="25"/>
        <v>0.53714581273196471</v>
      </c>
      <c r="AC38" s="32">
        <f t="shared" si="26"/>
        <v>0.51376100130552615</v>
      </c>
      <c r="AD38" s="33">
        <f t="shared" si="27"/>
        <v>0.58029257063288731</v>
      </c>
      <c r="AE38" s="21">
        <f ca="1">INDIRECT(ADDRESS(4,MATCH(MAX(T38:AD38),T38:AD38,0)+1))</f>
        <v>43466</v>
      </c>
      <c r="AF38" s="22">
        <f t="shared" si="29"/>
        <v>1</v>
      </c>
      <c r="AG38" s="27">
        <f t="shared" si="30"/>
        <v>1</v>
      </c>
      <c r="AJ38" s="17" t="s">
        <v>34</v>
      </c>
      <c r="AK38" s="27">
        <f t="shared" si="1"/>
        <v>0.69237056418010678</v>
      </c>
      <c r="AL38" s="27">
        <f t="shared" si="2"/>
        <v>0.708473737933212</v>
      </c>
      <c r="AM38" s="27">
        <f t="shared" si="3"/>
        <v>0.56200619263885865</v>
      </c>
      <c r="AN38" s="27">
        <f t="shared" si="4"/>
        <v>0.57082435030749568</v>
      </c>
      <c r="AO38" s="27">
        <f t="shared" si="5"/>
        <v>0.73742171940244494</v>
      </c>
      <c r="AP38" s="27">
        <f t="shared" si="6"/>
        <v>0.68404700950712616</v>
      </c>
      <c r="AQ38" s="27">
        <f t="shared" si="7"/>
        <v>0.71708980114222898</v>
      </c>
      <c r="AR38" s="27">
        <f t="shared" si="8"/>
        <v>1</v>
      </c>
      <c r="AS38" s="27">
        <f t="shared" si="9"/>
        <v>0.85928096244115448</v>
      </c>
      <c r="AT38" s="27">
        <f t="shared" si="10"/>
        <v>0.53714581273196471</v>
      </c>
      <c r="AU38" s="27">
        <f t="shared" si="11"/>
        <v>0.51376100130552615</v>
      </c>
      <c r="AV38" s="27">
        <f t="shared" si="12"/>
        <v>0.58029257063288731</v>
      </c>
      <c r="AW38" s="36">
        <f t="shared" ca="1" si="13"/>
        <v>43466</v>
      </c>
      <c r="AX38" s="27">
        <f t="shared" si="31"/>
        <v>1</v>
      </c>
      <c r="AY38" s="27">
        <f t="shared" si="14"/>
        <v>1</v>
      </c>
    </row>
    <row r="39" spans="1:51" ht="15.75">
      <c r="B39" s="5"/>
      <c r="S39" s="5"/>
    </row>
    <row r="40" spans="1:51" ht="15.75" thickBot="1">
      <c r="A40" s="6" t="s">
        <v>4</v>
      </c>
      <c r="B40" s="11">
        <f ca="1">COUNTIF($N$5:$N39,B4)</f>
        <v>3</v>
      </c>
      <c r="C40" s="11">
        <f ca="1">COUNTIF($N$5:$N39,C4)</f>
        <v>9</v>
      </c>
      <c r="D40" s="11">
        <f ca="1">COUNTIF($N$5:$N39,D4)</f>
        <v>0</v>
      </c>
      <c r="E40" s="11">
        <f ca="1">COUNTIF($N$5:$N39,E4)</f>
        <v>1</v>
      </c>
      <c r="F40" s="11">
        <f ca="1">COUNTIF($N$5:$N39,F4)</f>
        <v>0</v>
      </c>
      <c r="G40" s="11">
        <f ca="1">COUNTIF($N$5:$N39,G4)</f>
        <v>0</v>
      </c>
      <c r="H40" s="11">
        <f ca="1">COUNTIF($N$5:$N39,H4)</f>
        <v>2</v>
      </c>
      <c r="I40" s="11">
        <f ca="1">COUNTIF($N$5:$N39,I4)</f>
        <v>16</v>
      </c>
      <c r="J40" s="11">
        <f ca="1">COUNTIF($N$5:$N39,J4)</f>
        <v>2</v>
      </c>
      <c r="K40" s="11">
        <f ca="1">COUNTIF($N$5:$N39,K4)</f>
        <v>0</v>
      </c>
      <c r="L40" s="11">
        <f ca="1">COUNTIF($N$5:$N39,L4)</f>
        <v>0</v>
      </c>
      <c r="M40" s="11">
        <f ca="1">COUNTIF($N$5:$N39,M4)</f>
        <v>0</v>
      </c>
      <c r="R40" s="6" t="s">
        <v>4</v>
      </c>
      <c r="S40" s="11">
        <f>SUMIF(S5:S38,1)</f>
        <v>3</v>
      </c>
      <c r="T40" s="11">
        <f t="shared" ref="T40:AD40" si="33">SUMIF(T5:T38,1)</f>
        <v>9</v>
      </c>
      <c r="U40" s="11">
        <f t="shared" si="33"/>
        <v>0</v>
      </c>
      <c r="V40" s="11">
        <f t="shared" si="33"/>
        <v>1</v>
      </c>
      <c r="W40" s="11">
        <f t="shared" si="33"/>
        <v>0</v>
      </c>
      <c r="X40" s="11">
        <f t="shared" si="33"/>
        <v>0</v>
      </c>
      <c r="Y40" s="11">
        <f t="shared" si="33"/>
        <v>2</v>
      </c>
      <c r="Z40" s="11">
        <f t="shared" si="33"/>
        <v>16</v>
      </c>
      <c r="AA40" s="11">
        <f t="shared" si="33"/>
        <v>2</v>
      </c>
      <c r="AB40" s="11">
        <f t="shared" si="33"/>
        <v>0</v>
      </c>
      <c r="AC40" s="11">
        <f t="shared" si="33"/>
        <v>0</v>
      </c>
      <c r="AD40" s="11">
        <f t="shared" si="33"/>
        <v>0</v>
      </c>
      <c r="AJ40" s="6" t="s">
        <v>4</v>
      </c>
      <c r="AK40" s="11">
        <f>SUMIF(AK5:AK38,1)</f>
        <v>3</v>
      </c>
      <c r="AL40" s="11">
        <f t="shared" ref="AL40:AV40" si="34">SUMIF(AL5:AL38,1)</f>
        <v>9</v>
      </c>
      <c r="AM40" s="11">
        <f t="shared" si="34"/>
        <v>0</v>
      </c>
      <c r="AN40" s="11">
        <f t="shared" si="34"/>
        <v>1</v>
      </c>
      <c r="AO40" s="11">
        <f t="shared" si="34"/>
        <v>0</v>
      </c>
      <c r="AP40" s="11">
        <f t="shared" si="34"/>
        <v>0</v>
      </c>
      <c r="AQ40" s="11">
        <f t="shared" si="34"/>
        <v>1</v>
      </c>
      <c r="AR40" s="11">
        <f t="shared" si="34"/>
        <v>16</v>
      </c>
      <c r="AS40" s="11">
        <f t="shared" si="34"/>
        <v>2</v>
      </c>
      <c r="AT40" s="11">
        <f t="shared" si="34"/>
        <v>0</v>
      </c>
      <c r="AU40" s="11">
        <f t="shared" si="34"/>
        <v>0</v>
      </c>
      <c r="AV40" s="11">
        <f t="shared" si="34"/>
        <v>0</v>
      </c>
    </row>
    <row r="41" spans="1:51" ht="15.75" thickTop="1">
      <c r="A41" s="6"/>
    </row>
    <row r="42" spans="1:51" ht="15">
      <c r="A42" s="6"/>
    </row>
    <row r="44" spans="1:51">
      <c r="B44" s="38">
        <v>43282</v>
      </c>
      <c r="C44" s="38">
        <v>43313</v>
      </c>
      <c r="D44" s="38">
        <v>43344</v>
      </c>
      <c r="E44" s="38">
        <v>43374</v>
      </c>
      <c r="F44" s="38">
        <v>43405</v>
      </c>
      <c r="G44" s="38">
        <v>43435</v>
      </c>
      <c r="H44" s="38">
        <v>43466</v>
      </c>
      <c r="I44" s="38">
        <v>43497</v>
      </c>
      <c r="J44" s="38">
        <v>43525</v>
      </c>
      <c r="K44" s="38">
        <v>43556</v>
      </c>
      <c r="L44" s="38">
        <v>43586</v>
      </c>
      <c r="M44" s="38">
        <v>43617</v>
      </c>
      <c r="N44" s="37" t="s">
        <v>42</v>
      </c>
    </row>
    <row r="45" spans="1:51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51">
      <c r="A46" s="1" t="s">
        <v>41</v>
      </c>
      <c r="B46" s="1">
        <f t="shared" ref="B46:M46" ca="1" si="35">B40</f>
        <v>3</v>
      </c>
      <c r="C46" s="1">
        <f t="shared" ca="1" si="35"/>
        <v>9</v>
      </c>
      <c r="D46" s="1">
        <f t="shared" ca="1" si="35"/>
        <v>0</v>
      </c>
      <c r="E46" s="1">
        <f t="shared" ca="1" si="35"/>
        <v>1</v>
      </c>
      <c r="F46" s="1">
        <f t="shared" ca="1" si="35"/>
        <v>0</v>
      </c>
      <c r="G46" s="1">
        <f t="shared" ca="1" si="35"/>
        <v>0</v>
      </c>
      <c r="H46" s="1">
        <f t="shared" ca="1" si="35"/>
        <v>2</v>
      </c>
      <c r="I46" s="1">
        <f t="shared" ca="1" si="35"/>
        <v>16</v>
      </c>
      <c r="J46" s="1">
        <f t="shared" ca="1" si="35"/>
        <v>2</v>
      </c>
      <c r="K46" s="1">
        <f t="shared" ca="1" si="35"/>
        <v>0</v>
      </c>
      <c r="L46" s="1">
        <f t="shared" ca="1" si="35"/>
        <v>0</v>
      </c>
      <c r="M46" s="1">
        <f t="shared" ca="1" si="35"/>
        <v>0</v>
      </c>
      <c r="N46" s="39">
        <f ca="1">SUM(B46:M46)</f>
        <v>33</v>
      </c>
    </row>
    <row r="47" spans="1:51">
      <c r="B47" s="40">
        <f ca="1">B46/$N$46</f>
        <v>9.0909090909090912E-2</v>
      </c>
      <c r="C47" s="40">
        <f t="shared" ref="C47:M47" ca="1" si="36">C46/$N$46</f>
        <v>0.27272727272727271</v>
      </c>
      <c r="D47" s="40">
        <f t="shared" ca="1" si="36"/>
        <v>0</v>
      </c>
      <c r="E47" s="40">
        <f t="shared" ca="1" si="36"/>
        <v>3.0303030303030304E-2</v>
      </c>
      <c r="F47" s="40">
        <f t="shared" ca="1" si="36"/>
        <v>0</v>
      </c>
      <c r="G47" s="40">
        <f t="shared" ca="1" si="36"/>
        <v>0</v>
      </c>
      <c r="H47" s="40">
        <f t="shared" ca="1" si="36"/>
        <v>6.0606060606060608E-2</v>
      </c>
      <c r="I47" s="40">
        <f t="shared" ca="1" si="36"/>
        <v>0.48484848484848486</v>
      </c>
      <c r="J47" s="40">
        <f t="shared" ca="1" si="36"/>
        <v>6.0606060606060608E-2</v>
      </c>
      <c r="K47" s="40">
        <f t="shared" ca="1" si="36"/>
        <v>0</v>
      </c>
      <c r="L47" s="40">
        <f t="shared" ca="1" si="36"/>
        <v>0</v>
      </c>
      <c r="M47" s="40">
        <f t="shared" ca="1" si="36"/>
        <v>0</v>
      </c>
      <c r="N47" s="40">
        <f ca="1">N46/$N$46</f>
        <v>1</v>
      </c>
    </row>
    <row r="50" spans="1:14">
      <c r="A50" s="1" t="s">
        <v>43</v>
      </c>
      <c r="B50" s="1">
        <f>S40</f>
        <v>3</v>
      </c>
      <c r="C50" s="1">
        <f t="shared" ref="C50:M50" si="37">T40</f>
        <v>9</v>
      </c>
      <c r="D50" s="1">
        <f t="shared" si="37"/>
        <v>0</v>
      </c>
      <c r="E50" s="1">
        <f t="shared" si="37"/>
        <v>1</v>
      </c>
      <c r="F50" s="1">
        <f t="shared" si="37"/>
        <v>0</v>
      </c>
      <c r="G50" s="1">
        <f t="shared" si="37"/>
        <v>0</v>
      </c>
      <c r="H50" s="1">
        <f t="shared" si="37"/>
        <v>2</v>
      </c>
      <c r="I50" s="1">
        <f t="shared" si="37"/>
        <v>16</v>
      </c>
      <c r="J50" s="1">
        <f t="shared" si="37"/>
        <v>2</v>
      </c>
      <c r="K50" s="1">
        <f t="shared" si="37"/>
        <v>0</v>
      </c>
      <c r="L50" s="1">
        <f t="shared" si="37"/>
        <v>0</v>
      </c>
      <c r="M50" s="1">
        <f t="shared" si="37"/>
        <v>0</v>
      </c>
      <c r="N50" s="1">
        <f>SUM(B50:M50)</f>
        <v>33</v>
      </c>
    </row>
    <row r="51" spans="1:14">
      <c r="B51" s="16">
        <f>B50/$N$50</f>
        <v>9.0909090909090912E-2</v>
      </c>
      <c r="C51" s="16">
        <f t="shared" ref="C51:N51" si="38">C50/$N$50</f>
        <v>0.27272727272727271</v>
      </c>
      <c r="D51" s="16">
        <f t="shared" si="38"/>
        <v>0</v>
      </c>
      <c r="E51" s="16">
        <f t="shared" si="38"/>
        <v>3.0303030303030304E-2</v>
      </c>
      <c r="F51" s="16">
        <f t="shared" si="38"/>
        <v>0</v>
      </c>
      <c r="G51" s="16">
        <f t="shared" si="38"/>
        <v>0</v>
      </c>
      <c r="H51" s="16">
        <f t="shared" si="38"/>
        <v>6.0606060606060608E-2</v>
      </c>
      <c r="I51" s="16">
        <f t="shared" si="38"/>
        <v>0.48484848484848486</v>
      </c>
      <c r="J51" s="16">
        <f t="shared" si="38"/>
        <v>6.0606060606060608E-2</v>
      </c>
      <c r="K51" s="16">
        <f t="shared" si="38"/>
        <v>0</v>
      </c>
      <c r="L51" s="16">
        <f t="shared" si="38"/>
        <v>0</v>
      </c>
      <c r="M51" s="16">
        <f t="shared" si="38"/>
        <v>0</v>
      </c>
      <c r="N51" s="16">
        <f t="shared" si="38"/>
        <v>1</v>
      </c>
    </row>
    <row r="54" spans="1:14">
      <c r="A54" s="1" t="s">
        <v>43</v>
      </c>
      <c r="B54" s="1">
        <f>AK40</f>
        <v>3</v>
      </c>
      <c r="C54" s="1">
        <f t="shared" ref="C54:M54" si="39">AL40</f>
        <v>9</v>
      </c>
      <c r="D54" s="1">
        <f t="shared" si="39"/>
        <v>0</v>
      </c>
      <c r="E54" s="1">
        <f t="shared" si="39"/>
        <v>1</v>
      </c>
      <c r="F54" s="1">
        <f t="shared" si="39"/>
        <v>0</v>
      </c>
      <c r="G54" s="1">
        <f t="shared" si="39"/>
        <v>0</v>
      </c>
      <c r="H54" s="1">
        <f t="shared" si="39"/>
        <v>1</v>
      </c>
      <c r="I54" s="1">
        <f t="shared" si="39"/>
        <v>16</v>
      </c>
      <c r="J54" s="1">
        <f t="shared" si="39"/>
        <v>2</v>
      </c>
      <c r="K54" s="1">
        <f t="shared" si="39"/>
        <v>0</v>
      </c>
      <c r="L54" s="1">
        <f t="shared" si="39"/>
        <v>0</v>
      </c>
      <c r="M54" s="1">
        <f t="shared" si="39"/>
        <v>0</v>
      </c>
      <c r="N54" s="1">
        <f>SUM(B54:M54)</f>
        <v>32</v>
      </c>
    </row>
    <row r="55" spans="1:14">
      <c r="A55" s="1" t="s">
        <v>45</v>
      </c>
      <c r="B55" s="16">
        <f>B54/$N$54</f>
        <v>9.375E-2</v>
      </c>
      <c r="C55" s="16">
        <f t="shared" ref="C55:N55" si="40">C54/$N$54</f>
        <v>0.28125</v>
      </c>
      <c r="D55" s="16">
        <f t="shared" si="40"/>
        <v>0</v>
      </c>
      <c r="E55" s="16">
        <f t="shared" si="40"/>
        <v>3.125E-2</v>
      </c>
      <c r="F55" s="16">
        <f t="shared" si="40"/>
        <v>0</v>
      </c>
      <c r="G55" s="16">
        <f t="shared" si="40"/>
        <v>0</v>
      </c>
      <c r="H55" s="16">
        <f t="shared" si="40"/>
        <v>3.125E-2</v>
      </c>
      <c r="I55" s="16">
        <f t="shared" si="40"/>
        <v>0.5</v>
      </c>
      <c r="J55" s="16">
        <f t="shared" si="40"/>
        <v>6.25E-2</v>
      </c>
      <c r="K55" s="16">
        <f t="shared" si="40"/>
        <v>0</v>
      </c>
      <c r="L55" s="16">
        <f t="shared" si="40"/>
        <v>0</v>
      </c>
      <c r="M55" s="16">
        <f t="shared" si="40"/>
        <v>0</v>
      </c>
      <c r="N55" s="16">
        <f t="shared" si="40"/>
        <v>1</v>
      </c>
    </row>
  </sheetData>
  <sortState ref="A5:R36">
    <sortCondition ref="A5"/>
  </sortState>
  <mergeCells count="2">
    <mergeCell ref="A1:N1"/>
    <mergeCell ref="A2:N2"/>
  </mergeCells>
  <pageMargins left="0.75" right="0.75" top="0.54" bottom="0.55000000000000004" header="0.5" footer="0.5"/>
  <pageSetup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9FE50F-5A4B-41BE-8EA0-6E1A069E775F}"/>
</file>

<file path=customXml/itemProps2.xml><?xml version="1.0" encoding="utf-8"?>
<ds:datastoreItem xmlns:ds="http://schemas.openxmlformats.org/officeDocument/2006/customXml" ds:itemID="{764E7171-BA96-4677-AAED-5DD691BF8FA5}"/>
</file>

<file path=customXml/itemProps3.xml><?xml version="1.0" encoding="utf-8"?>
<ds:datastoreItem xmlns:ds="http://schemas.openxmlformats.org/officeDocument/2006/customXml" ds:itemID="{A1B74F93-3FF7-43FD-AE85-8697A0F708E6}"/>
</file>

<file path=customXml/itemProps4.xml><?xml version="1.0" encoding="utf-8"?>
<ds:datastoreItem xmlns:ds="http://schemas.openxmlformats.org/officeDocument/2006/customXml" ds:itemID="{AE026138-61BB-4F0E-BB00-AB9C85010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p12798</dc:creator>
  <cp:lastModifiedBy>Dean, Mitchell</cp:lastModifiedBy>
  <dcterms:created xsi:type="dcterms:W3CDTF">2010-11-02T20:02:52Z</dcterms:created>
  <dcterms:modified xsi:type="dcterms:W3CDTF">2019-11-26T23:32:39Z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