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rnd\Documents\NRPortbl\LEGAL\BARND\"/>
    </mc:Choice>
  </mc:AlternateContent>
  <xr:revisionPtr revIDLastSave="0" documentId="13_ncr:1_{C707F48E-AA45-4D4A-860B-27210E41BFCA}" xr6:coauthVersionLast="36" xr6:coauthVersionMax="36" xr10:uidLastSave="{00000000-0000-0000-0000-000000000000}"/>
  <bookViews>
    <workbookView xWindow="480" yWindow="75" windowWidth="27795" windowHeight="12075" xr2:uid="{00000000-000D-0000-FFFF-FFFF00000000}"/>
  </bookViews>
  <sheets>
    <sheet name="Exh. JDT-6 Pgs. 1-4" sheetId="1" r:id="rId1"/>
  </sheets>
  <externalReferences>
    <externalReference r:id="rId2"/>
  </externalReferences>
  <definedNames>
    <definedName name="_xlnm._FilterDatabase" localSheetId="0" hidden="1">'Exh. JDT-6 Pgs. 1-4'!$A$1:$A$165</definedName>
    <definedName name="_OTH903">'Exh. JDT-6 Pgs. 1-4'!#REF!</definedName>
    <definedName name="_OTH908">'Exh. JDT-6 Pgs. 1-4'!$70:$72</definedName>
    <definedName name="A_MAINS">'Exh. JDT-6 Pgs. 1-4'!$121:$122</definedName>
    <definedName name="COM_1">'Exh. JDT-6 Pgs. 1-4'!$112:$114</definedName>
    <definedName name="COM1GS">'Exh. JDT-6 Pgs. 1-4'!$118:$120</definedName>
    <definedName name="COM1XT_COM">'Exh. JDT-6 Pgs. 1-4'!$115:$117</definedName>
    <definedName name="COM1XT_DEM">'Exh. JDT-6 Pgs. 1-4'!$163:$164</definedName>
    <definedName name="CUST">'Exh. JDT-6 Pgs. 1-4'!$7:$9</definedName>
    <definedName name="CUSTXT">'Exh. JDT-6 Pgs. 1-4'!$10:$12</definedName>
    <definedName name="DIR_235">'Exh. JDT-6 Pgs. 1-4'!$67:$68</definedName>
    <definedName name="DIR_252">'Exh. JDT-6 Pgs. 1-4'!$34:$36</definedName>
    <definedName name="DIR_380">'Exh. JDT-6 Pgs. 1-4'!$28:$30</definedName>
    <definedName name="DIR_386">'Exh. JDT-6 Pgs. 1-4'!$37:$39</definedName>
    <definedName name="DIR_904">'Exh. JDT-6 Pgs. 1-4'!$64:$66</definedName>
    <definedName name="DIR_908">'Exh. JDT-6 Pgs. 1-4'!$40:$42</definedName>
    <definedName name="DIR_CASALES">'Exh. JDT-6 Pgs. 1-4'!$49:$51</definedName>
    <definedName name="DIR_CATRNSP">'Exh. JDT-6 Pgs. 1-4'!$52:$54</definedName>
    <definedName name="DIR_CSI_910">'Exh. JDT-6 Pgs. 1-4'!#REF!</definedName>
    <definedName name="DIR_CSITRNSP_908">'Exh. JDT-6 Pgs. 1-4'!#REF!</definedName>
    <definedName name="DIR_CUSTXT">'Exh. JDT-6 Pgs. 1-4'!$13:$15</definedName>
    <definedName name="DIR_DSALES">'Exh. JDT-6 Pgs. 1-4'!$43:$45</definedName>
    <definedName name="DIR_DTRNSP">'Exh. JDT-6 Pgs. 1-4'!$46:$48</definedName>
    <definedName name="DIR408_SALES">'Exh. JDT-6 Pgs. 1-4'!$82:$84</definedName>
    <definedName name="DIR408_TRNSPT">'Exh. JDT-6 Pgs. 1-4'!$85:$87</definedName>
    <definedName name="DIR920_TRNSPT">'Exh. JDT-6 Pgs. 1-4'!$70:$71</definedName>
    <definedName name="DIR921_TRNSPT">'Exh. JDT-6 Pgs. 1-4'!$73:$74</definedName>
    <definedName name="DIR926_SALES">'Exh. JDT-6 Pgs. 1-4'!$76:$78</definedName>
    <definedName name="DIR926_TRNSPT">'Exh. JDT-6 Pgs. 1-4'!$79:$81</definedName>
    <definedName name="EffTax">[1]INPUTS!$F$40</definedName>
    <definedName name="FTAX">[1]INPUTS!$F$39</definedName>
    <definedName name="GASREV">'Exh. JDT-6 Pgs. 1-4'!#REF!</definedName>
    <definedName name="GNRL_PLT">'Exh. JDT-6 Pgs. 1-4'!$121:$122</definedName>
    <definedName name="JPTF2_COM">'Exh. JDT-6 Pgs. 1-4'!#REF!</definedName>
    <definedName name="JPTF2_DEM">'Exh. JDT-6 Pgs. 1-4'!#REF!</definedName>
    <definedName name="MTRS_385">'Exh. JDT-6 Pgs. 1-4'!$22:$24</definedName>
    <definedName name="MTRS_CUS">'Exh. JDT-6 Pgs. 1-4'!$16:$18</definedName>
    <definedName name="MTRS_INST">'Exh. JDT-6 Pgs. 1-4'!$19:$21</definedName>
    <definedName name="OTHREV">'Exh. JDT-6 Pgs. 1-4'!$94:$96</definedName>
    <definedName name="P_MAINS">'Exh. JDT-6 Pgs. 1-4'!$130:$132</definedName>
    <definedName name="PAVG">'Exh. JDT-6 Pgs. 1-4'!$127:$129</definedName>
    <definedName name="PDAY">'Exh. JDT-6 Pgs. 1-4'!$139:$141</definedName>
    <definedName name="PDAYXT">'Exh. JDT-6 Pgs. 1-4'!$142:$144</definedName>
    <definedName name="PDAYXT_COM">'Exh. JDT-6 Pgs. 1-4'!#REF!</definedName>
    <definedName name="_xlnm.Print_Area" localSheetId="0">'Exh. JDT-6 Pgs. 1-4'!$A$5:$N$164</definedName>
    <definedName name="_xlnm.Print_Titles" localSheetId="0">'Exh. JDT-6 Pgs. 1-4'!$2:$4</definedName>
    <definedName name="RCF">[1]INPUTS!$F$51</definedName>
    <definedName name="ResUnc">[1]INPUTS!$F$46</definedName>
    <definedName name="ROD">[1]INPUTS!$F$34</definedName>
    <definedName name="ROR">[1]INPUTS!$F$29</definedName>
    <definedName name="SALES_902">'Exh. JDT-6 Pgs. 1-4'!$58:$60</definedName>
    <definedName name="SALESREV">'Exh. JDT-6 Pgs. 1-4'!$97:$99</definedName>
    <definedName name="SEAS2_COM">'Exh. JDT-6 Pgs. 1-4'!#REF!</definedName>
    <definedName name="SEAS2_DEM">'Exh. JDT-6 Pgs. 1-4'!#REF!</definedName>
    <definedName name="SEAS3_COM">'Exh. JDT-6 Pgs. 1-4'!#REF!</definedName>
    <definedName name="SEAS3_DEM">'Exh. JDT-6 Pgs. 1-4'!$145:$147</definedName>
    <definedName name="SERV">'Exh. JDT-6 Pgs. 1-4'!$25:$27</definedName>
    <definedName name="SGTREV">'Exh. JDT-6 Pgs. 1-4'!#REF!</definedName>
    <definedName name="STAX">[1]INPUTS!$F$38</definedName>
    <definedName name="STREV">'Exh. JDT-6 Pgs. 1-4'!$109:$111</definedName>
    <definedName name="STRREV">'Exh. JDT-6 Pgs. 1-4'!$100:$101</definedName>
    <definedName name="TF1_COM">'Exh. JDT-6 Pgs. 1-4'!#REF!</definedName>
    <definedName name="TF1_DEM">'Exh. JDT-6 Pgs. 1-4'!#REF!</definedName>
    <definedName name="TRANS_902">'Exh. JDT-6 Pgs. 1-4'!$61:$63</definedName>
    <definedName name="TRANSCUS">'Exh. JDT-6 Pgs. 1-4'!$55:$57</definedName>
    <definedName name="TRANSREV">'Exh. JDT-6 Pgs. 1-4'!$106:$108</definedName>
  </definedNames>
  <calcPr calcId="191029" calcMode="manual" iterate="1" calcOnSave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165" i="1" l="1"/>
  <c r="L164" i="1"/>
  <c r="K164" i="1"/>
  <c r="J164" i="1"/>
  <c r="J163" i="1" s="1"/>
  <c r="I164" i="1"/>
  <c r="H164" i="1"/>
  <c r="G164" i="1"/>
  <c r="F164" i="1"/>
  <c r="F163" i="1" s="1"/>
  <c r="E164" i="1"/>
  <c r="D164" i="1" s="1"/>
  <c r="A164" i="1"/>
  <c r="S163" i="1"/>
  <c r="R163" i="1"/>
  <c r="Q163" i="1"/>
  <c r="P163" i="1"/>
  <c r="O163" i="1"/>
  <c r="N163" i="1"/>
  <c r="M163" i="1"/>
  <c r="L163" i="1"/>
  <c r="K163" i="1"/>
  <c r="A162" i="1"/>
  <c r="D161" i="1"/>
  <c r="A161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58" i="1"/>
  <c r="A158" i="1"/>
  <c r="A159" i="1" s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A156" i="1"/>
  <c r="D155" i="1"/>
  <c r="A155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2" i="1"/>
  <c r="A152" i="1"/>
  <c r="A153" i="1" s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A150" i="1"/>
  <c r="D149" i="1"/>
  <c r="A149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6" i="1"/>
  <c r="A146" i="1"/>
  <c r="A147" i="1" s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A144" i="1"/>
  <c r="D143" i="1"/>
  <c r="H142" i="1" s="1"/>
  <c r="A143" i="1"/>
  <c r="S142" i="1"/>
  <c r="R142" i="1"/>
  <c r="Q142" i="1"/>
  <c r="P142" i="1"/>
  <c r="O142" i="1"/>
  <c r="N142" i="1"/>
  <c r="M142" i="1"/>
  <c r="L142" i="1"/>
  <c r="K142" i="1"/>
  <c r="J142" i="1"/>
  <c r="I142" i="1"/>
  <c r="E142" i="1"/>
  <c r="D140" i="1"/>
  <c r="A140" i="1"/>
  <c r="A141" i="1" s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A138" i="1"/>
  <c r="D137" i="1"/>
  <c r="A137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4" i="1"/>
  <c r="A134" i="1"/>
  <c r="A135" i="1" s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A132" i="1"/>
  <c r="D131" i="1"/>
  <c r="H130" i="1" s="1"/>
  <c r="A131" i="1"/>
  <c r="S130" i="1"/>
  <c r="R130" i="1"/>
  <c r="Q130" i="1"/>
  <c r="P130" i="1"/>
  <c r="O130" i="1"/>
  <c r="N130" i="1"/>
  <c r="M130" i="1"/>
  <c r="L130" i="1"/>
  <c r="I130" i="1"/>
  <c r="E130" i="1"/>
  <c r="D128" i="1"/>
  <c r="A128" i="1"/>
  <c r="A129" i="1" s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A123" i="1"/>
  <c r="D122" i="1"/>
  <c r="H121" i="1" s="1"/>
  <c r="A122" i="1"/>
  <c r="S121" i="1"/>
  <c r="R121" i="1"/>
  <c r="Q121" i="1"/>
  <c r="P121" i="1"/>
  <c r="O121" i="1"/>
  <c r="N121" i="1"/>
  <c r="M121" i="1"/>
  <c r="L121" i="1"/>
  <c r="I121" i="1"/>
  <c r="E121" i="1"/>
  <c r="L119" i="1"/>
  <c r="K119" i="1"/>
  <c r="J119" i="1"/>
  <c r="I119" i="1"/>
  <c r="H119" i="1"/>
  <c r="G119" i="1"/>
  <c r="F119" i="1"/>
  <c r="E119" i="1"/>
  <c r="D119" i="1" s="1"/>
  <c r="A119" i="1"/>
  <c r="A120" i="1" s="1"/>
  <c r="S118" i="1"/>
  <c r="R118" i="1"/>
  <c r="Q118" i="1"/>
  <c r="P118" i="1"/>
  <c r="O118" i="1"/>
  <c r="N118" i="1"/>
  <c r="M118" i="1"/>
  <c r="L118" i="1"/>
  <c r="A117" i="1"/>
  <c r="D116" i="1"/>
  <c r="H115" i="1" s="1"/>
  <c r="A116" i="1"/>
  <c r="S115" i="1"/>
  <c r="R115" i="1"/>
  <c r="Q115" i="1"/>
  <c r="P115" i="1"/>
  <c r="O115" i="1"/>
  <c r="N115" i="1"/>
  <c r="M115" i="1"/>
  <c r="L115" i="1"/>
  <c r="K115" i="1"/>
  <c r="I115" i="1"/>
  <c r="E115" i="1"/>
  <c r="D113" i="1"/>
  <c r="A113" i="1"/>
  <c r="A114" i="1" s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A111" i="1"/>
  <c r="L110" i="1"/>
  <c r="L109" i="1" s="1"/>
  <c r="K110" i="1"/>
  <c r="K109" i="1" s="1"/>
  <c r="J110" i="1"/>
  <c r="I110" i="1"/>
  <c r="H110" i="1"/>
  <c r="H109" i="1" s="1"/>
  <c r="G110" i="1"/>
  <c r="G109" i="1" s="1"/>
  <c r="F110" i="1"/>
  <c r="E110" i="1"/>
  <c r="D110" i="1"/>
  <c r="J109" i="1" s="1"/>
  <c r="A110" i="1"/>
  <c r="S109" i="1"/>
  <c r="R109" i="1"/>
  <c r="Q109" i="1"/>
  <c r="P109" i="1"/>
  <c r="O109" i="1"/>
  <c r="N109" i="1"/>
  <c r="M109" i="1"/>
  <c r="I109" i="1"/>
  <c r="E109" i="1"/>
  <c r="D107" i="1"/>
  <c r="A107" i="1"/>
  <c r="A108" i="1" s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A105" i="1"/>
  <c r="D104" i="1"/>
  <c r="A104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A102" i="1"/>
  <c r="J101" i="1"/>
  <c r="I101" i="1"/>
  <c r="F101" i="1"/>
  <c r="E101" i="1"/>
  <c r="A101" i="1"/>
  <c r="S100" i="1"/>
  <c r="R100" i="1"/>
  <c r="Q100" i="1"/>
  <c r="P100" i="1"/>
  <c r="O100" i="1"/>
  <c r="N100" i="1"/>
  <c r="M100" i="1"/>
  <c r="D98" i="1"/>
  <c r="G97" i="1" s="1"/>
  <c r="A98" i="1"/>
  <c r="A99" i="1" s="1"/>
  <c r="S97" i="1"/>
  <c r="R97" i="1"/>
  <c r="Q97" i="1"/>
  <c r="P97" i="1"/>
  <c r="O97" i="1"/>
  <c r="N97" i="1"/>
  <c r="M97" i="1"/>
  <c r="L97" i="1"/>
  <c r="K97" i="1"/>
  <c r="I97" i="1"/>
  <c r="H97" i="1"/>
  <c r="E97" i="1"/>
  <c r="A96" i="1"/>
  <c r="D95" i="1"/>
  <c r="L94" i="1" s="1"/>
  <c r="A95" i="1"/>
  <c r="S94" i="1"/>
  <c r="R94" i="1"/>
  <c r="Q94" i="1"/>
  <c r="P94" i="1"/>
  <c r="O94" i="1"/>
  <c r="N94" i="1"/>
  <c r="M94" i="1"/>
  <c r="K94" i="1"/>
  <c r="J94" i="1"/>
  <c r="I94" i="1"/>
  <c r="G94" i="1"/>
  <c r="F94" i="1"/>
  <c r="E94" i="1"/>
  <c r="D89" i="1"/>
  <c r="A89" i="1"/>
  <c r="A90" i="1" s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A87" i="1"/>
  <c r="D86" i="1"/>
  <c r="H85" i="1" s="1"/>
  <c r="A86" i="1"/>
  <c r="S85" i="1"/>
  <c r="R85" i="1"/>
  <c r="Q85" i="1"/>
  <c r="P85" i="1"/>
  <c r="O85" i="1"/>
  <c r="N85" i="1"/>
  <c r="M85" i="1"/>
  <c r="L85" i="1"/>
  <c r="K85" i="1"/>
  <c r="J85" i="1"/>
  <c r="I85" i="1"/>
  <c r="G85" i="1"/>
  <c r="F85" i="1"/>
  <c r="E85" i="1"/>
  <c r="D83" i="1"/>
  <c r="G82" i="1" s="1"/>
  <c r="A83" i="1"/>
  <c r="A84" i="1" s="1"/>
  <c r="S82" i="1"/>
  <c r="R82" i="1"/>
  <c r="Q82" i="1"/>
  <c r="P82" i="1"/>
  <c r="O82" i="1"/>
  <c r="N82" i="1"/>
  <c r="M82" i="1"/>
  <c r="L82" i="1"/>
  <c r="K82" i="1"/>
  <c r="I82" i="1"/>
  <c r="H82" i="1"/>
  <c r="E82" i="1"/>
  <c r="A81" i="1"/>
  <c r="D80" i="1"/>
  <c r="H79" i="1" s="1"/>
  <c r="A80" i="1"/>
  <c r="S79" i="1"/>
  <c r="R79" i="1"/>
  <c r="Q79" i="1"/>
  <c r="P79" i="1"/>
  <c r="O79" i="1"/>
  <c r="N79" i="1"/>
  <c r="M79" i="1"/>
  <c r="L79" i="1"/>
  <c r="K79" i="1"/>
  <c r="J79" i="1"/>
  <c r="I79" i="1"/>
  <c r="G79" i="1"/>
  <c r="F79" i="1"/>
  <c r="E79" i="1"/>
  <c r="D77" i="1"/>
  <c r="G76" i="1" s="1"/>
  <c r="A77" i="1"/>
  <c r="A78" i="1" s="1"/>
  <c r="S76" i="1"/>
  <c r="R76" i="1"/>
  <c r="Q76" i="1"/>
  <c r="P76" i="1"/>
  <c r="O76" i="1"/>
  <c r="N76" i="1"/>
  <c r="M76" i="1"/>
  <c r="L76" i="1"/>
  <c r="K76" i="1"/>
  <c r="I76" i="1"/>
  <c r="H76" i="1"/>
  <c r="E76" i="1"/>
  <c r="A75" i="1"/>
  <c r="D74" i="1"/>
  <c r="A74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1" i="1"/>
  <c r="A71" i="1"/>
  <c r="A72" i="1" s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A69" i="1"/>
  <c r="D68" i="1"/>
  <c r="A68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5" i="1"/>
  <c r="A65" i="1"/>
  <c r="A66" i="1" s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A63" i="1"/>
  <c r="D62" i="1"/>
  <c r="A62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59" i="1"/>
  <c r="G58" i="1" s="1"/>
  <c r="A59" i="1"/>
  <c r="A60" i="1" s="1"/>
  <c r="S58" i="1"/>
  <c r="R58" i="1"/>
  <c r="Q58" i="1"/>
  <c r="P58" i="1"/>
  <c r="O58" i="1"/>
  <c r="N58" i="1"/>
  <c r="M58" i="1"/>
  <c r="L58" i="1"/>
  <c r="K58" i="1"/>
  <c r="J58" i="1"/>
  <c r="I58" i="1"/>
  <c r="H58" i="1"/>
  <c r="F58" i="1"/>
  <c r="E58" i="1"/>
  <c r="A57" i="1"/>
  <c r="S56" i="1"/>
  <c r="R56" i="1"/>
  <c r="R55" i="1" s="1"/>
  <c r="Q56" i="1"/>
  <c r="P56" i="1"/>
  <c r="D56" i="1" s="1"/>
  <c r="O56" i="1"/>
  <c r="A56" i="1"/>
  <c r="S55" i="1"/>
  <c r="Q55" i="1"/>
  <c r="O55" i="1"/>
  <c r="N55" i="1"/>
  <c r="M55" i="1"/>
  <c r="L55" i="1"/>
  <c r="E55" i="1"/>
  <c r="A54" i="1"/>
  <c r="D53" i="1"/>
  <c r="H52" i="1" s="1"/>
  <c r="A53" i="1"/>
  <c r="S52" i="1"/>
  <c r="R52" i="1"/>
  <c r="Q52" i="1"/>
  <c r="P52" i="1"/>
  <c r="O52" i="1"/>
  <c r="N52" i="1"/>
  <c r="M52" i="1"/>
  <c r="L52" i="1"/>
  <c r="I52" i="1"/>
  <c r="E52" i="1"/>
  <c r="D50" i="1"/>
  <c r="J49" i="1" s="1"/>
  <c r="A50" i="1"/>
  <c r="A51" i="1" s="1"/>
  <c r="S49" i="1"/>
  <c r="R49" i="1"/>
  <c r="Q49" i="1"/>
  <c r="P49" i="1"/>
  <c r="O49" i="1"/>
  <c r="N49" i="1"/>
  <c r="M49" i="1"/>
  <c r="L49" i="1"/>
  <c r="K49" i="1"/>
  <c r="I49" i="1"/>
  <c r="H49" i="1"/>
  <c r="G49" i="1"/>
  <c r="E49" i="1"/>
  <c r="A48" i="1"/>
  <c r="D47" i="1"/>
  <c r="H46" i="1" s="1"/>
  <c r="A47" i="1"/>
  <c r="S46" i="1"/>
  <c r="R46" i="1"/>
  <c r="Q46" i="1"/>
  <c r="P46" i="1"/>
  <c r="O46" i="1"/>
  <c r="N46" i="1"/>
  <c r="M46" i="1"/>
  <c r="L46" i="1"/>
  <c r="I46" i="1"/>
  <c r="E46" i="1"/>
  <c r="D44" i="1"/>
  <c r="J43" i="1" s="1"/>
  <c r="A44" i="1"/>
  <c r="A45" i="1" s="1"/>
  <c r="S43" i="1"/>
  <c r="R43" i="1"/>
  <c r="Q43" i="1"/>
  <c r="P43" i="1"/>
  <c r="O43" i="1"/>
  <c r="N43" i="1"/>
  <c r="M43" i="1"/>
  <c r="L43" i="1"/>
  <c r="K43" i="1"/>
  <c r="I43" i="1"/>
  <c r="H43" i="1"/>
  <c r="G43" i="1"/>
  <c r="E43" i="1"/>
  <c r="A42" i="1"/>
  <c r="D41" i="1"/>
  <c r="L40" i="1" s="1"/>
  <c r="A41" i="1"/>
  <c r="S40" i="1"/>
  <c r="R40" i="1"/>
  <c r="Q40" i="1"/>
  <c r="P40" i="1"/>
  <c r="O40" i="1"/>
  <c r="N40" i="1"/>
  <c r="M40" i="1"/>
  <c r="K40" i="1"/>
  <c r="J40" i="1"/>
  <c r="I40" i="1"/>
  <c r="H40" i="1"/>
  <c r="G40" i="1"/>
  <c r="F40" i="1"/>
  <c r="E40" i="1"/>
  <c r="D38" i="1"/>
  <c r="A38" i="1"/>
  <c r="A39" i="1" s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A36" i="1"/>
  <c r="D35" i="1"/>
  <c r="G34" i="1" s="1"/>
  <c r="A35" i="1"/>
  <c r="S34" i="1"/>
  <c r="R34" i="1"/>
  <c r="Q34" i="1"/>
  <c r="P34" i="1"/>
  <c r="O34" i="1"/>
  <c r="N34" i="1"/>
  <c r="M34" i="1"/>
  <c r="L34" i="1"/>
  <c r="K34" i="1"/>
  <c r="J34" i="1"/>
  <c r="I34" i="1"/>
  <c r="H34" i="1"/>
  <c r="E34" i="1"/>
  <c r="D32" i="1"/>
  <c r="A32" i="1"/>
  <c r="A33" i="1" s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A30" i="1"/>
  <c r="D29" i="1"/>
  <c r="H28" i="1" s="1"/>
  <c r="A29" i="1"/>
  <c r="S28" i="1"/>
  <c r="R28" i="1"/>
  <c r="Q28" i="1"/>
  <c r="P28" i="1"/>
  <c r="O28" i="1"/>
  <c r="N28" i="1"/>
  <c r="M28" i="1"/>
  <c r="L28" i="1"/>
  <c r="I28" i="1"/>
  <c r="G28" i="1"/>
  <c r="F28" i="1"/>
  <c r="E28" i="1"/>
  <c r="D26" i="1"/>
  <c r="A26" i="1"/>
  <c r="A27" i="1" s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A24" i="1"/>
  <c r="D23" i="1"/>
  <c r="H22" i="1" s="1"/>
  <c r="A23" i="1"/>
  <c r="S22" i="1"/>
  <c r="R22" i="1"/>
  <c r="Q22" i="1"/>
  <c r="P22" i="1"/>
  <c r="O22" i="1"/>
  <c r="N22" i="1"/>
  <c r="M22" i="1"/>
  <c r="L22" i="1"/>
  <c r="I22" i="1"/>
  <c r="E22" i="1"/>
  <c r="D20" i="1"/>
  <c r="A20" i="1"/>
  <c r="A21" i="1" s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A18" i="1"/>
  <c r="D17" i="1"/>
  <c r="H16" i="1" s="1"/>
  <c r="A17" i="1"/>
  <c r="S16" i="1"/>
  <c r="R16" i="1"/>
  <c r="Q16" i="1"/>
  <c r="P16" i="1"/>
  <c r="O16" i="1"/>
  <c r="N16" i="1"/>
  <c r="M16" i="1"/>
  <c r="L16" i="1"/>
  <c r="J16" i="1"/>
  <c r="I16" i="1"/>
  <c r="E16" i="1"/>
  <c r="D14" i="1"/>
  <c r="A14" i="1"/>
  <c r="A15" i="1" s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A12" i="1"/>
  <c r="D11" i="1"/>
  <c r="H10" i="1" s="1"/>
  <c r="A11" i="1"/>
  <c r="S10" i="1"/>
  <c r="R10" i="1"/>
  <c r="Q10" i="1"/>
  <c r="P10" i="1"/>
  <c r="O10" i="1"/>
  <c r="N10" i="1"/>
  <c r="M10" i="1"/>
  <c r="L10" i="1"/>
  <c r="K10" i="1"/>
  <c r="I10" i="1"/>
  <c r="E10" i="1"/>
  <c r="D8" i="1"/>
  <c r="A8" i="1"/>
  <c r="A9" i="1" s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G118" i="1" l="1"/>
  <c r="K118" i="1"/>
  <c r="H118" i="1"/>
  <c r="I118" i="1"/>
  <c r="J55" i="1"/>
  <c r="F55" i="1"/>
  <c r="I55" i="1"/>
  <c r="G55" i="1"/>
  <c r="H55" i="1"/>
  <c r="K55" i="1"/>
  <c r="F118" i="1"/>
  <c r="J118" i="1"/>
  <c r="G163" i="1"/>
  <c r="H163" i="1"/>
  <c r="I163" i="1"/>
  <c r="F10" i="1"/>
  <c r="F16" i="1"/>
  <c r="F22" i="1"/>
  <c r="J22" i="1"/>
  <c r="J28" i="1"/>
  <c r="F34" i="1"/>
  <c r="F46" i="1"/>
  <c r="J46" i="1"/>
  <c r="F52" i="1"/>
  <c r="J52" i="1"/>
  <c r="P55" i="1"/>
  <c r="F109" i="1"/>
  <c r="F115" i="1"/>
  <c r="J115" i="1"/>
  <c r="F121" i="1"/>
  <c r="J121" i="1"/>
  <c r="F130" i="1"/>
  <c r="J130" i="1"/>
  <c r="F142" i="1"/>
  <c r="G10" i="1"/>
  <c r="G16" i="1"/>
  <c r="K16" i="1"/>
  <c r="G22" i="1"/>
  <c r="K22" i="1"/>
  <c r="K28" i="1"/>
  <c r="G46" i="1"/>
  <c r="K46" i="1"/>
  <c r="G52" i="1"/>
  <c r="K52" i="1"/>
  <c r="F76" i="1"/>
  <c r="J76" i="1"/>
  <c r="F82" i="1"/>
  <c r="J82" i="1"/>
  <c r="H94" i="1"/>
  <c r="F97" i="1"/>
  <c r="J97" i="1"/>
  <c r="G101" i="1"/>
  <c r="K101" i="1"/>
  <c r="G115" i="1"/>
  <c r="E118" i="1"/>
  <c r="G121" i="1"/>
  <c r="K121" i="1"/>
  <c r="G130" i="1"/>
  <c r="K130" i="1"/>
  <c r="G142" i="1"/>
  <c r="E163" i="1"/>
  <c r="J10" i="1"/>
  <c r="F43" i="1"/>
  <c r="F49" i="1"/>
  <c r="H101" i="1"/>
  <c r="D101" i="1" l="1"/>
  <c r="L100" i="1" l="1"/>
  <c r="J100" i="1"/>
  <c r="F100" i="1"/>
  <c r="I100" i="1"/>
  <c r="E100" i="1"/>
  <c r="G100" i="1"/>
  <c r="K100" i="1"/>
  <c r="H100" i="1"/>
</calcChain>
</file>

<file path=xl/sharedStrings.xml><?xml version="1.0" encoding="utf-8"?>
<sst xmlns="http://schemas.openxmlformats.org/spreadsheetml/2006/main" count="164" uniqueCount="103">
  <si>
    <t>External Allocators</t>
  </si>
  <si>
    <t>Name</t>
  </si>
  <si>
    <t>Description</t>
  </si>
  <si>
    <t>Classifier</t>
  </si>
  <si>
    <t>Total</t>
  </si>
  <si>
    <t>CUSTOMER EXTERNAL ALLOCATORS</t>
  </si>
  <si>
    <t>CUST</t>
  </si>
  <si>
    <t>Average Customers</t>
  </si>
  <si>
    <t>CUS</t>
  </si>
  <si>
    <t>CUSTXT</t>
  </si>
  <si>
    <t>Customers (excl. transport)</t>
  </si>
  <si>
    <t>DIR_CUSTXT</t>
  </si>
  <si>
    <t>DIRS</t>
  </si>
  <si>
    <t>MTRS_CUS</t>
  </si>
  <si>
    <t>Customer Meters - Acc 381</t>
  </si>
  <si>
    <t>MTRS_INST</t>
  </si>
  <si>
    <t>Meters Installation - Acc 382</t>
  </si>
  <si>
    <t>MTRS_385</t>
  </si>
  <si>
    <t>Regulators - Acc 385</t>
  </si>
  <si>
    <t>SERV</t>
  </si>
  <si>
    <t>Services</t>
  </si>
  <si>
    <t>DIR_380</t>
  </si>
  <si>
    <t>Distr. Plant - Services</t>
  </si>
  <si>
    <t>~</t>
  </si>
  <si>
    <t>DIR_252</t>
  </si>
  <si>
    <t>Cust. Adv. in Aid of Construction (# cust)</t>
  </si>
  <si>
    <t>DIR_386</t>
  </si>
  <si>
    <t>Rental Property</t>
  </si>
  <si>
    <t>DIR_908</t>
  </si>
  <si>
    <t>Direct Cust. Service Assignment to Rentals_908</t>
  </si>
  <si>
    <t>DIR_DSALES</t>
  </si>
  <si>
    <t>Direct Distr. Assignment to Sales</t>
  </si>
  <si>
    <t>DIR_DTRNSP</t>
  </si>
  <si>
    <t>Direct Distr. Assignment to Transport</t>
  </si>
  <si>
    <t>DIRT</t>
  </si>
  <si>
    <t>DIR_CASALES</t>
  </si>
  <si>
    <t>Direct Cust. Acct. Assignment to Sales</t>
  </si>
  <si>
    <t>DIR_CATRNSP</t>
  </si>
  <si>
    <t>Direct Cust. Acct. Assignment to Transport</t>
  </si>
  <si>
    <t>TRANSCUS</t>
  </si>
  <si>
    <t>Transport Customers</t>
  </si>
  <si>
    <t>SALES_902</t>
  </si>
  <si>
    <t>Sales Meter Reading Costs</t>
  </si>
  <si>
    <t>TRANS_902</t>
  </si>
  <si>
    <t>Transport Meter Reading Costs</t>
  </si>
  <si>
    <t>DIR_904</t>
  </si>
  <si>
    <t xml:space="preserve">Uncollectibles </t>
  </si>
  <si>
    <t>DIR_235</t>
  </si>
  <si>
    <t>Customer Deposit</t>
  </si>
  <si>
    <t>DIR920_TRNSPT</t>
  </si>
  <si>
    <t>Acct. 920 Direct Assignment to Transport</t>
  </si>
  <si>
    <t>DIR921_TRNSPT</t>
  </si>
  <si>
    <t>Acct. 921 Direct Assignment to Transport</t>
  </si>
  <si>
    <t>DIR926_SALES</t>
  </si>
  <si>
    <t>Acct. 926 Direct Assignment to Sales</t>
  </si>
  <si>
    <t>DIR926_TRNSPT</t>
  </si>
  <si>
    <t>Acct. 926 Direct Assignment to Transport</t>
  </si>
  <si>
    <t>DIR408_SALES</t>
  </si>
  <si>
    <t>Acct. 408 Direct Assignment to Sales</t>
  </si>
  <si>
    <t>DIR408_TRNSPT</t>
  </si>
  <si>
    <t>Acct. 408 Direct Assignment to Transport</t>
  </si>
  <si>
    <t>COMMODITY EXTERNAL ALLOCATORS</t>
  </si>
  <si>
    <t>OTHREV</t>
  </si>
  <si>
    <t>Other Operating Revenue</t>
  </si>
  <si>
    <t>COM</t>
  </si>
  <si>
    <t>SALESREV</t>
  </si>
  <si>
    <t>Sales Margin Revenue</t>
  </si>
  <si>
    <t>STRREV</t>
  </si>
  <si>
    <t>Sales, Transportation and Rental Margin Revenue</t>
  </si>
  <si>
    <t>TRANSREV</t>
  </si>
  <si>
    <t>Margin Revenue from Transportation for Others</t>
  </si>
  <si>
    <t>STREV</t>
  </si>
  <si>
    <t>Sales &amp; Transportation Margin Revenue</t>
  </si>
  <si>
    <t>COM_1</t>
  </si>
  <si>
    <t>Weather Normalized Volumes</t>
  </si>
  <si>
    <t>COM1XT_COM</t>
  </si>
  <si>
    <t>Weather Normalized Volumes (excl. Transportation)</t>
  </si>
  <si>
    <t>COM1GS</t>
  </si>
  <si>
    <t>A_MAINS</t>
  </si>
  <si>
    <t>Average for Mains</t>
  </si>
  <si>
    <t>DEMAND EXTERNAL ALLOCATORS</t>
  </si>
  <si>
    <t>PAVG</t>
  </si>
  <si>
    <t>Peak and Average</t>
  </si>
  <si>
    <t>DEM</t>
  </si>
  <si>
    <t>P_MAINS</t>
  </si>
  <si>
    <t>Peak for Mains</t>
  </si>
  <si>
    <t>PDAY</t>
  </si>
  <si>
    <t>Peak Day (Design Day)</t>
  </si>
  <si>
    <t>PDAYXT</t>
  </si>
  <si>
    <t>Peak Day (excl. transport)</t>
  </si>
  <si>
    <t>SEAS3_DEM</t>
  </si>
  <si>
    <t>Seasonal 3</t>
  </si>
  <si>
    <t>COM1XT_DEM</t>
  </si>
  <si>
    <t>Weather Normalized Volumes x Transport</t>
  </si>
  <si>
    <t>Residential (16,23,53)</t>
  </si>
  <si>
    <t>Comm. &amp; Indus. (31,31T)</t>
  </si>
  <si>
    <t>Large Volume (41,41T)</t>
  </si>
  <si>
    <t>Interruptible (85, 85T)</t>
  </si>
  <si>
    <t>Limited Interruptible (86, 86T)</t>
  </si>
  <si>
    <t>Non-Exclusive Interruptible (87, 87T)</t>
  </si>
  <si>
    <t>Contracts</t>
  </si>
  <si>
    <t>Rentals</t>
  </si>
  <si>
    <t>Actual Test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</si>
</sst>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0.000%"/>
    <numFmt numFmtId="166" formatCode="_(* #,##0.0000_);_(* \(#,##0.0000\);_(* &quot;-&quot;_);_(@_)"/>
    <numFmt numFmtId="167" formatCode="_(* #,##0_);_(* \(#,##0\);_(* &quot;-&quot;??_);_(@_)"/>
    <numFmt numFmtId="168" formatCode="_(* #,##0.00_);_(* \(#,##0.00\);_(* &quot;-&quot;_);_(@_)"/>
    <numFmt numFmtId="169" formatCode="_(* #,##0.00000_);_(* \(#,##0.00000\);_(* &quot;-&quot;??_);_(@_)"/>
    <numFmt numFmtId="170" formatCode="0.0000000"/>
    <numFmt numFmtId="171" formatCode="d\.mmm\.yy"/>
    <numFmt numFmtId="172" formatCode="#."/>
    <numFmt numFmtId="173" formatCode="_(* ###0_);_(* \(###0\);_(* &quot;-&quot;_);_(@_)"/>
    <numFmt numFmtId="174" formatCode="&quot;$&quot;#,##0\ ;\(&quot;$&quot;#,##0\)"/>
    <numFmt numFmtId="175" formatCode="mmmm\ d\,\ yyyy"/>
    <numFmt numFmtId="176" formatCode="00000"/>
    <numFmt numFmtId="177" formatCode="_([$€-2]* #,##0.00_);_([$€-2]* \(#,##0.00\);_([$€-2]* &quot;-&quot;??_)"/>
    <numFmt numFmtId="178" formatCode="0.00_)"/>
    <numFmt numFmtId="179" formatCode="&quot;$&quot;#,##0;\-&quot;$&quot;#,##0"/>
    <numFmt numFmtId="180" formatCode="#,##0.00\ ;\(#,##0.00\)"/>
    <numFmt numFmtId="181" formatCode="#,##0.00000000000;[Red]\-#,##0.00000000000"/>
    <numFmt numFmtId="182" formatCode="_(&quot;$&quot;* #,##0.0000_);_(&quot;$&quot;* \(#,##0.0000\);_(&quot;$&quot;* &quot;-&quot;????_);_(@_)"/>
    <numFmt numFmtId="183" formatCode="_(* #,##0.0_);_(* \(#,##0.0\);_(* &quot;-&quot;_);_(@_)"/>
    <numFmt numFmtId="184" formatCode="&quot;$&quot;#,##0.00"/>
  </numFmts>
  <fonts count="8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indexed="5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color indexed="12"/>
      <name val="Arial"/>
      <family val="2"/>
    </font>
    <font>
      <sz val="10"/>
      <color indexed="6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Helv"/>
    </font>
    <font>
      <sz val="11"/>
      <name val="Arial"/>
      <family val="2"/>
    </font>
    <font>
      <sz val="10"/>
      <name val="Helv"/>
    </font>
    <font>
      <sz val="12"/>
      <name val="Helv"/>
    </font>
    <font>
      <sz val="12"/>
      <name val="TIMES"/>
    </font>
    <font>
      <sz val="12"/>
      <name val="Times"/>
      <family val="1"/>
    </font>
    <font>
      <sz val="10"/>
      <color indexed="24"/>
      <name val="Arial"/>
      <family val="2"/>
    </font>
    <font>
      <sz val="12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2"/>
      <name val="Arial"/>
      <family val="2"/>
    </font>
    <font>
      <b/>
      <sz val="15"/>
      <color indexed="62"/>
      <name val="Calibri"/>
      <family val="2"/>
    </font>
    <font>
      <b/>
      <sz val="18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"/>
      <name val="Arial"/>
      <family val="2"/>
    </font>
    <font>
      <sz val="11"/>
      <color indexed="62"/>
      <name val="Calibri"/>
      <family val="2"/>
    </font>
    <font>
      <b/>
      <sz val="12"/>
      <color indexed="20"/>
      <name val="Arial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sz val="12"/>
      <color indexed="10"/>
      <name val="Times"/>
      <family val="1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b/>
      <i/>
      <sz val="10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b/>
      <sz val="8"/>
      <color indexed="8"/>
      <name val="Helv"/>
    </font>
    <font>
      <b/>
      <sz val="18"/>
      <color indexed="62"/>
      <name val="Cambria"/>
      <family val="2"/>
    </font>
    <font>
      <b/>
      <sz val="12"/>
      <color indexed="56"/>
      <name val="Arial"/>
      <family val="2"/>
    </font>
    <font>
      <b/>
      <sz val="12"/>
      <color indexed="60"/>
      <name val="Arial"/>
      <family val="2"/>
    </font>
    <font>
      <b/>
      <sz val="11"/>
      <color indexed="8"/>
      <name val="Calibri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</fonts>
  <fills count="7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/>
      <diagonal/>
    </border>
  </borders>
  <cellStyleXfs count="684">
    <xf numFmtId="164" fontId="0" fillId="0" borderId="0">
      <alignment horizontal="left" wrapText="1"/>
    </xf>
    <xf numFmtId="43" fontId="19" fillId="0" borderId="0" applyFont="0" applyFill="0" applyBorder="0" applyAlignment="0" applyProtection="0"/>
    <xf numFmtId="10" fontId="19" fillId="0" borderId="10"/>
    <xf numFmtId="0" fontId="24" fillId="0" borderId="0" applyNumberFormat="0" applyFill="0" applyBorder="0" applyAlignment="0" applyProtection="0"/>
    <xf numFmtId="41" fontId="19" fillId="33" borderId="0"/>
    <xf numFmtId="0" fontId="18" fillId="0" borderId="0">
      <alignment horizontal="left" vertical="center"/>
    </xf>
    <xf numFmtId="0" fontId="20" fillId="33" borderId="0">
      <alignment horizontal="left" wrapText="1"/>
    </xf>
    <xf numFmtId="41" fontId="22" fillId="34" borderId="10">
      <alignment horizontal="left"/>
      <protection locked="0"/>
    </xf>
    <xf numFmtId="41" fontId="23" fillId="34" borderId="10">
      <alignment horizontal="left"/>
      <protection locked="0"/>
    </xf>
    <xf numFmtId="0" fontId="19" fillId="0" borderId="0"/>
    <xf numFmtId="169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4" fontId="19" fillId="0" borderId="0">
      <alignment horizontal="left" wrapText="1"/>
    </xf>
    <xf numFmtId="170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0" fontId="26" fillId="0" borderId="0"/>
    <xf numFmtId="0" fontId="26" fillId="0" borderId="0"/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0" fontId="26" fillId="0" borderId="0"/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4" fontId="19" fillId="0" borderId="0">
      <alignment horizontal="left" wrapText="1"/>
    </xf>
    <xf numFmtId="0" fontId="26" fillId="0" borderId="0"/>
    <xf numFmtId="0" fontId="26" fillId="0" borderId="0"/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70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0" fontId="26" fillId="0" borderId="0"/>
    <xf numFmtId="0" fontId="26" fillId="0" borderId="0"/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0" fontId="26" fillId="0" borderId="0"/>
    <xf numFmtId="0" fontId="27" fillId="35" borderId="0" applyNumberFormat="0" applyBorder="0" applyAlignment="0" applyProtection="0"/>
    <xf numFmtId="0" fontId="1" fillId="10" borderId="0" applyNumberFormat="0" applyBorder="0" applyAlignment="0" applyProtection="0"/>
    <xf numFmtId="0" fontId="27" fillId="35" borderId="0" applyNumberFormat="0" applyBorder="0" applyAlignment="0" applyProtection="0"/>
    <xf numFmtId="0" fontId="1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7" borderId="0" applyNumberFormat="0" applyBorder="0" applyAlignment="0" applyProtection="0"/>
    <xf numFmtId="0" fontId="1" fillId="14" borderId="0" applyNumberFormat="0" applyBorder="0" applyAlignment="0" applyProtection="0"/>
    <xf numFmtId="0" fontId="27" fillId="37" borderId="0" applyNumberFormat="0" applyBorder="0" applyAlignment="0" applyProtection="0"/>
    <xf numFmtId="0" fontId="1" fillId="37" borderId="0" applyNumberFormat="0" applyBorder="0" applyAlignment="0" applyProtection="0"/>
    <xf numFmtId="0" fontId="27" fillId="38" borderId="0" applyNumberFormat="0" applyBorder="0" applyAlignment="0" applyProtection="0"/>
    <xf numFmtId="0" fontId="27" fillId="39" borderId="0" applyNumberFormat="0" applyBorder="0" applyAlignment="0" applyProtection="0"/>
    <xf numFmtId="0" fontId="1" fillId="18" borderId="0" applyNumberFormat="0" applyBorder="0" applyAlignment="0" applyProtection="0"/>
    <xf numFmtId="0" fontId="27" fillId="39" borderId="0" applyNumberFormat="0" applyBorder="0" applyAlignment="0" applyProtection="0"/>
    <xf numFmtId="0" fontId="1" fillId="39" borderId="0" applyNumberFormat="0" applyBorder="0" applyAlignment="0" applyProtection="0"/>
    <xf numFmtId="0" fontId="27" fillId="40" borderId="0" applyNumberFormat="0" applyBorder="0" applyAlignment="0" applyProtection="0"/>
    <xf numFmtId="0" fontId="27" fillId="41" borderId="0" applyNumberFormat="0" applyBorder="0" applyAlignment="0" applyProtection="0"/>
    <xf numFmtId="0" fontId="1" fillId="22" borderId="0" applyNumberFormat="0" applyBorder="0" applyAlignment="0" applyProtection="0"/>
    <xf numFmtId="0" fontId="27" fillId="41" borderId="0" applyNumberFormat="0" applyBorder="0" applyAlignment="0" applyProtection="0"/>
    <xf numFmtId="0" fontId="1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43" borderId="0" applyNumberFormat="0" applyBorder="0" applyAlignment="0" applyProtection="0"/>
    <xf numFmtId="0" fontId="1" fillId="26" borderId="0" applyNumberFormat="0" applyBorder="0" applyAlignment="0" applyProtection="0"/>
    <xf numFmtId="0" fontId="27" fillId="43" borderId="0" applyNumberFormat="0" applyBorder="0" applyAlignment="0" applyProtection="0"/>
    <xf numFmtId="0" fontId="1" fillId="26" borderId="0" applyNumberFormat="0" applyBorder="0" applyAlignment="0" applyProtection="0"/>
    <xf numFmtId="0" fontId="27" fillId="43" borderId="0" applyNumberFormat="0" applyBorder="0" applyAlignment="0" applyProtection="0"/>
    <xf numFmtId="0" fontId="27" fillId="42" borderId="0" applyNumberFormat="0" applyBorder="0" applyAlignment="0" applyProtection="0"/>
    <xf numFmtId="0" fontId="1" fillId="30" borderId="0" applyNumberFormat="0" applyBorder="0" applyAlignment="0" applyProtection="0"/>
    <xf numFmtId="0" fontId="27" fillId="42" borderId="0" applyNumberFormat="0" applyBorder="0" applyAlignment="0" applyProtection="0"/>
    <xf numFmtId="0" fontId="1" fillId="30" borderId="0" applyNumberFormat="0" applyBorder="0" applyAlignment="0" applyProtection="0"/>
    <xf numFmtId="0" fontId="27" fillId="40" borderId="0" applyNumberFormat="0" applyBorder="0" applyAlignment="0" applyProtection="0"/>
    <xf numFmtId="0" fontId="27" fillId="36" borderId="0" applyNumberFormat="0" applyBorder="0" applyAlignment="0" applyProtection="0"/>
    <xf numFmtId="0" fontId="1" fillId="11" borderId="0" applyNumberFormat="0" applyBorder="0" applyAlignment="0" applyProtection="0"/>
    <xf numFmtId="0" fontId="27" fillId="36" borderId="0" applyNumberFormat="0" applyBorder="0" applyAlignment="0" applyProtection="0"/>
    <xf numFmtId="0" fontId="1" fillId="11" borderId="0" applyNumberFormat="0" applyBorder="0" applyAlignment="0" applyProtection="0"/>
    <xf numFmtId="0" fontId="27" fillId="43" borderId="0" applyNumberFormat="0" applyBorder="0" applyAlignment="0" applyProtection="0"/>
    <xf numFmtId="0" fontId="27" fillId="38" borderId="0" applyNumberFormat="0" applyBorder="0" applyAlignment="0" applyProtection="0"/>
    <xf numFmtId="0" fontId="1" fillId="15" borderId="0" applyNumberFormat="0" applyBorder="0" applyAlignment="0" applyProtection="0"/>
    <xf numFmtId="0" fontId="27" fillId="38" borderId="0" applyNumberFormat="0" applyBorder="0" applyAlignment="0" applyProtection="0"/>
    <xf numFmtId="0" fontId="1" fillId="15" borderId="0" applyNumberFormat="0" applyBorder="0" applyAlignment="0" applyProtection="0"/>
    <xf numFmtId="0" fontId="27" fillId="38" borderId="0" applyNumberFormat="0" applyBorder="0" applyAlignment="0" applyProtection="0"/>
    <xf numFmtId="0" fontId="27" fillId="44" borderId="0" applyNumberFormat="0" applyBorder="0" applyAlignment="0" applyProtection="0"/>
    <xf numFmtId="0" fontId="1" fillId="19" borderId="0" applyNumberFormat="0" applyBorder="0" applyAlignment="0" applyProtection="0"/>
    <xf numFmtId="0" fontId="27" fillId="44" borderId="0" applyNumberFormat="0" applyBorder="0" applyAlignment="0" applyProtection="0"/>
    <xf numFmtId="0" fontId="1" fillId="44" borderId="0" applyNumberFormat="0" applyBorder="0" applyAlignment="0" applyProtection="0"/>
    <xf numFmtId="0" fontId="27" fillId="45" borderId="0" applyNumberFormat="0" applyBorder="0" applyAlignment="0" applyProtection="0"/>
    <xf numFmtId="0" fontId="27" fillId="41" borderId="0" applyNumberFormat="0" applyBorder="0" applyAlignment="0" applyProtection="0"/>
    <xf numFmtId="0" fontId="1" fillId="23" borderId="0" applyNumberFormat="0" applyBorder="0" applyAlignment="0" applyProtection="0"/>
    <xf numFmtId="0" fontId="27" fillId="41" borderId="0" applyNumberFormat="0" applyBorder="0" applyAlignment="0" applyProtection="0"/>
    <xf numFmtId="0" fontId="1" fillId="23" borderId="0" applyNumberFormat="0" applyBorder="0" applyAlignment="0" applyProtection="0"/>
    <xf numFmtId="0" fontId="27" fillId="37" borderId="0" applyNumberFormat="0" applyBorder="0" applyAlignment="0" applyProtection="0"/>
    <xf numFmtId="0" fontId="27" fillId="36" borderId="0" applyNumberFormat="0" applyBorder="0" applyAlignment="0" applyProtection="0"/>
    <xf numFmtId="0" fontId="1" fillId="27" borderId="0" applyNumberFormat="0" applyBorder="0" applyAlignment="0" applyProtection="0"/>
    <xf numFmtId="0" fontId="27" fillId="36" borderId="0" applyNumberFormat="0" applyBorder="0" applyAlignment="0" applyProtection="0"/>
    <xf numFmtId="0" fontId="1" fillId="27" borderId="0" applyNumberFormat="0" applyBorder="0" applyAlignment="0" applyProtection="0"/>
    <xf numFmtId="0" fontId="27" fillId="43" borderId="0" applyNumberFormat="0" applyBorder="0" applyAlignment="0" applyProtection="0"/>
    <xf numFmtId="0" fontId="27" fillId="46" borderId="0" applyNumberFormat="0" applyBorder="0" applyAlignment="0" applyProtection="0"/>
    <xf numFmtId="0" fontId="1" fillId="31" borderId="0" applyNumberFormat="0" applyBorder="0" applyAlignment="0" applyProtection="0"/>
    <xf numFmtId="0" fontId="27" fillId="46" borderId="0" applyNumberFormat="0" applyBorder="0" applyAlignment="0" applyProtection="0"/>
    <xf numFmtId="0" fontId="1" fillId="31" borderId="0" applyNumberFormat="0" applyBorder="0" applyAlignment="0" applyProtection="0"/>
    <xf numFmtId="0" fontId="27" fillId="40" borderId="0" applyNumberFormat="0" applyBorder="0" applyAlignment="0" applyProtection="0"/>
    <xf numFmtId="0" fontId="17" fillId="12" borderId="0" applyNumberFormat="0" applyBorder="0" applyAlignment="0" applyProtection="0"/>
    <xf numFmtId="0" fontId="28" fillId="43" borderId="0" applyNumberFormat="0" applyBorder="0" applyAlignment="0" applyProtection="0"/>
    <xf numFmtId="0" fontId="17" fillId="16" borderId="0" applyNumberFormat="0" applyBorder="0" applyAlignment="0" applyProtection="0"/>
    <xf numFmtId="0" fontId="28" fillId="47" borderId="0" applyNumberFormat="0" applyBorder="0" applyAlignment="0" applyProtection="0"/>
    <xf numFmtId="0" fontId="17" fillId="44" borderId="0" applyNumberFormat="0" applyBorder="0" applyAlignment="0" applyProtection="0"/>
    <xf numFmtId="0" fontId="17" fillId="20" borderId="0" applyNumberFormat="0" applyBorder="0" applyAlignment="0" applyProtection="0"/>
    <xf numFmtId="0" fontId="28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24" borderId="0" applyNumberFormat="0" applyBorder="0" applyAlignment="0" applyProtection="0"/>
    <xf numFmtId="0" fontId="28" fillId="37" borderId="0" applyNumberFormat="0" applyBorder="0" applyAlignment="0" applyProtection="0"/>
    <xf numFmtId="0" fontId="17" fillId="28" borderId="0" applyNumberFormat="0" applyBorder="0" applyAlignment="0" applyProtection="0"/>
    <xf numFmtId="0" fontId="28" fillId="43" borderId="0" applyNumberFormat="0" applyBorder="0" applyAlignment="0" applyProtection="0"/>
    <xf numFmtId="0" fontId="17" fillId="49" borderId="0" applyNumberFormat="0" applyBorder="0" applyAlignment="0" applyProtection="0"/>
    <xf numFmtId="0" fontId="17" fillId="32" borderId="0" applyNumberFormat="0" applyBorder="0" applyAlignment="0" applyProtection="0"/>
    <xf numFmtId="0" fontId="28" fillId="38" borderId="0" applyNumberFormat="0" applyBorder="0" applyAlignment="0" applyProtection="0"/>
    <xf numFmtId="0" fontId="17" fillId="9" borderId="0" applyNumberFormat="0" applyBorder="0" applyAlignment="0" applyProtection="0"/>
    <xf numFmtId="0" fontId="28" fillId="50" borderId="0" applyNumberFormat="0" applyBorder="0" applyAlignment="0" applyProtection="0"/>
    <xf numFmtId="0" fontId="17" fillId="13" borderId="0" applyNumberFormat="0" applyBorder="0" applyAlignment="0" applyProtection="0"/>
    <xf numFmtId="0" fontId="28" fillId="47" borderId="0" applyNumberFormat="0" applyBorder="0" applyAlignment="0" applyProtection="0"/>
    <xf numFmtId="0" fontId="17" fillId="17" borderId="0" applyNumberFormat="0" applyBorder="0" applyAlignment="0" applyProtection="0"/>
    <xf numFmtId="0" fontId="28" fillId="46" borderId="0" applyNumberFormat="0" applyBorder="0" applyAlignment="0" applyProtection="0"/>
    <xf numFmtId="0" fontId="17" fillId="21" borderId="0" applyNumberFormat="0" applyBorder="0" applyAlignment="0" applyProtection="0"/>
    <xf numFmtId="0" fontId="28" fillId="51" borderId="0" applyNumberFormat="0" applyBorder="0" applyAlignment="0" applyProtection="0"/>
    <xf numFmtId="0" fontId="17" fillId="25" borderId="0" applyNumberFormat="0" applyBorder="0" applyAlignment="0" applyProtection="0"/>
    <xf numFmtId="0" fontId="28" fillId="52" borderId="0" applyNumberFormat="0" applyBorder="0" applyAlignment="0" applyProtection="0"/>
    <xf numFmtId="0" fontId="17" fillId="29" borderId="0" applyNumberFormat="0" applyBorder="0" applyAlignment="0" applyProtection="0"/>
    <xf numFmtId="0" fontId="28" fillId="53" borderId="0" applyNumberFormat="0" applyBorder="0" applyAlignment="0" applyProtection="0"/>
    <xf numFmtId="0" fontId="7" fillId="3" borderId="0" applyNumberFormat="0" applyBorder="0" applyAlignment="0" applyProtection="0"/>
    <xf numFmtId="0" fontId="29" fillId="41" borderId="0" applyNumberFormat="0" applyBorder="0" applyAlignment="0" applyProtection="0"/>
    <xf numFmtId="171" fontId="30" fillId="0" borderId="0" applyFill="0" applyBorder="0" applyAlignment="0"/>
    <xf numFmtId="171" fontId="30" fillId="0" borderId="0" applyFill="0" applyBorder="0" applyAlignment="0"/>
    <xf numFmtId="171" fontId="30" fillId="0" borderId="0" applyFill="0" applyBorder="0" applyAlignment="0"/>
    <xf numFmtId="0" fontId="11" fillId="6" borderId="4" applyNumberFormat="0" applyAlignment="0" applyProtection="0"/>
    <xf numFmtId="0" fontId="31" fillId="54" borderId="11" applyNumberFormat="0" applyAlignment="0" applyProtection="0"/>
    <xf numFmtId="0" fontId="31" fillId="54" borderId="11" applyNumberFormat="0" applyAlignment="0" applyProtection="0"/>
    <xf numFmtId="41" fontId="19" fillId="33" borderId="0"/>
    <xf numFmtId="41" fontId="19" fillId="33" borderId="0"/>
    <xf numFmtId="0" fontId="13" fillId="7" borderId="7" applyNumberFormat="0" applyAlignment="0" applyProtection="0"/>
    <xf numFmtId="0" fontId="32" fillId="55" borderId="12" applyNumberFormat="0" applyAlignment="0" applyProtection="0"/>
    <xf numFmtId="41" fontId="19" fillId="56" borderId="0"/>
    <xf numFmtId="41" fontId="19" fillId="56" borderId="0"/>
    <xf numFmtId="41" fontId="19" fillId="56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3" fontId="21" fillId="0" borderId="0" applyFill="0" applyBorder="0" applyAlignment="0" applyProtection="0"/>
    <xf numFmtId="0" fontId="35" fillId="0" borderId="0"/>
    <xf numFmtId="0" fontId="35" fillId="0" borderId="0"/>
    <xf numFmtId="0" fontId="36" fillId="0" borderId="0"/>
    <xf numFmtId="0" fontId="36" fillId="0" borderId="0"/>
    <xf numFmtId="0" fontId="37" fillId="0" borderId="0"/>
    <xf numFmtId="0" fontId="38" fillId="0" borderId="0"/>
    <xf numFmtId="0" fontId="38" fillId="0" borderId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40" fillId="0" borderId="0" applyFont="0" applyFill="0" applyBorder="0" applyAlignment="0" applyProtection="0"/>
    <xf numFmtId="3" fontId="40" fillId="0" borderId="0" applyFont="0" applyFill="0" applyBorder="0" applyAlignment="0" applyProtection="0"/>
    <xf numFmtId="3" fontId="21" fillId="0" borderId="0" applyFont="0" applyFill="0" applyBorder="0" applyAlignment="0" applyProtection="0"/>
    <xf numFmtId="3" fontId="21" fillId="0" borderId="0" applyFont="0" applyFill="0" applyBorder="0" applyAlignment="0" applyProtection="0"/>
    <xf numFmtId="172" fontId="41" fillId="0" borderId="0">
      <protection locked="0"/>
    </xf>
    <xf numFmtId="0" fontId="37" fillId="0" borderId="0"/>
    <xf numFmtId="0" fontId="38" fillId="0" borderId="0"/>
    <xf numFmtId="0" fontId="36" fillId="0" borderId="0"/>
    <xf numFmtId="0" fontId="36" fillId="0" borderId="0"/>
    <xf numFmtId="0" fontId="38" fillId="0" borderId="0"/>
    <xf numFmtId="0" fontId="42" fillId="0" borderId="0" applyNumberFormat="0" applyAlignment="0">
      <alignment horizontal="left"/>
    </xf>
    <xf numFmtId="0" fontId="42" fillId="0" borderId="0" applyNumberFormat="0" applyAlignment="0">
      <alignment horizontal="left"/>
    </xf>
    <xf numFmtId="0" fontId="42" fillId="0" borderId="0" applyNumberFormat="0" applyAlignment="0">
      <alignment horizontal="left"/>
    </xf>
    <xf numFmtId="0" fontId="43" fillId="0" borderId="0" applyNumberFormat="0" applyAlignment="0"/>
    <xf numFmtId="0" fontId="43" fillId="0" borderId="0" applyNumberFormat="0" applyAlignment="0"/>
    <xf numFmtId="0" fontId="43" fillId="0" borderId="0" applyNumberFormat="0" applyAlignment="0"/>
    <xf numFmtId="0" fontId="35" fillId="0" borderId="0"/>
    <xf numFmtId="0" fontId="37" fillId="0" borderId="0"/>
    <xf numFmtId="0" fontId="38" fillId="0" borderId="0"/>
    <xf numFmtId="0" fontId="36" fillId="0" borderId="0"/>
    <xf numFmtId="0" fontId="36" fillId="0" borderId="0"/>
    <xf numFmtId="0" fontId="38" fillId="0" borderId="0"/>
    <xf numFmtId="0" fontId="35" fillId="0" borderId="0"/>
    <xf numFmtId="0" fontId="37" fillId="0" borderId="0"/>
    <xf numFmtId="0" fontId="38" fillId="0" borderId="0"/>
    <xf numFmtId="0" fontId="38" fillId="0" borderId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5" fontId="21" fillId="0" borderId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5" fontId="21" fillId="0" borderId="0" applyFill="0" applyBorder="0" applyAlignment="0" applyProtection="0"/>
    <xf numFmtId="174" fontId="21" fillId="0" borderId="0" applyFont="0" applyFill="0" applyBorder="0" applyAlignment="0" applyProtection="0"/>
    <xf numFmtId="174" fontId="21" fillId="0" borderId="0" applyFont="0" applyFill="0" applyBorder="0" applyAlignment="0" applyProtection="0"/>
    <xf numFmtId="173" fontId="19" fillId="0" borderId="0" applyFont="0" applyFill="0" applyBorder="0" applyAlignment="0" applyProtection="0"/>
    <xf numFmtId="175" fontId="21" fillId="0" borderId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40" fillId="0" borderId="0" applyFont="0" applyFill="0" applyBorder="0" applyAlignment="0" applyProtection="0"/>
    <xf numFmtId="164" fontId="19" fillId="0" borderId="0"/>
    <xf numFmtId="176" fontId="19" fillId="0" borderId="0"/>
    <xf numFmtId="176" fontId="19" fillId="0" borderId="0"/>
    <xf numFmtId="176" fontId="19" fillId="0" borderId="0"/>
    <xf numFmtId="177" fontId="19" fillId="0" borderId="0" applyFont="0" applyFill="0" applyBorder="0" applyAlignment="0" applyProtection="0">
      <alignment horizontal="left" wrapText="1"/>
    </xf>
    <xf numFmtId="0" fontId="1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2" fontId="21" fillId="0" borderId="0" applyFill="0" applyBorder="0" applyAlignment="0" applyProtection="0"/>
    <xf numFmtId="2" fontId="40" fillId="0" borderId="0" applyFont="0" applyFill="0" applyBorder="0" applyAlignment="0" applyProtection="0"/>
    <xf numFmtId="2" fontId="40" fillId="0" borderId="0" applyFont="0" applyFill="0" applyBorder="0" applyAlignment="0" applyProtection="0"/>
    <xf numFmtId="2" fontId="21" fillId="0" borderId="0" applyFill="0" applyBorder="0" applyAlignment="0" applyProtection="0"/>
    <xf numFmtId="2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2" fontId="40" fillId="0" borderId="0" applyFont="0" applyFill="0" applyBorder="0" applyAlignment="0" applyProtection="0"/>
    <xf numFmtId="0" fontId="35" fillId="0" borderId="0"/>
    <xf numFmtId="0" fontId="6" fillId="2" borderId="0" applyNumberFormat="0" applyBorder="0" applyAlignment="0" applyProtection="0"/>
    <xf numFmtId="0" fontId="45" fillId="43" borderId="0" applyNumberFormat="0" applyBorder="0" applyAlignment="0" applyProtection="0"/>
    <xf numFmtId="38" fontId="24" fillId="56" borderId="0" applyNumberFormat="0" applyBorder="0" applyAlignment="0" applyProtection="0"/>
    <xf numFmtId="38" fontId="24" fillId="56" borderId="0" applyNumberFormat="0" applyBorder="0" applyAlignment="0" applyProtection="0"/>
    <xf numFmtId="38" fontId="24" fillId="56" borderId="0" applyNumberFormat="0" applyBorder="0" applyAlignment="0" applyProtection="0"/>
    <xf numFmtId="38" fontId="24" fillId="56" borderId="0" applyNumberFormat="0" applyBorder="0" applyAlignment="0" applyProtection="0"/>
    <xf numFmtId="38" fontId="24" fillId="56" borderId="0" applyNumberFormat="0" applyBorder="0" applyAlignment="0" applyProtection="0"/>
    <xf numFmtId="0" fontId="46" fillId="0" borderId="13" applyNumberFormat="0" applyAlignment="0" applyProtection="0">
      <alignment horizontal="left"/>
    </xf>
    <xf numFmtId="0" fontId="46" fillId="0" borderId="13" applyNumberFormat="0" applyAlignment="0" applyProtection="0">
      <alignment horizontal="left"/>
    </xf>
    <xf numFmtId="0" fontId="46" fillId="0" borderId="13" applyNumberFormat="0" applyAlignment="0" applyProtection="0">
      <alignment horizontal="left"/>
    </xf>
    <xf numFmtId="0" fontId="46" fillId="0" borderId="14">
      <alignment horizontal="left"/>
    </xf>
    <xf numFmtId="0" fontId="46" fillId="0" borderId="14">
      <alignment horizontal="left"/>
    </xf>
    <xf numFmtId="0" fontId="46" fillId="0" borderId="14">
      <alignment horizontal="left"/>
    </xf>
    <xf numFmtId="0" fontId="3" fillId="0" borderId="1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49" fillId="0" borderId="16" applyNumberFormat="0" applyFill="0" applyAlignment="0" applyProtection="0"/>
    <xf numFmtId="0" fontId="49" fillId="0" borderId="16" applyNumberFormat="0" applyFill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0" fillId="0" borderId="17" applyNumberFormat="0" applyFill="0" applyAlignment="0" applyProtection="0"/>
    <xf numFmtId="0" fontId="5" fillId="0" borderId="3" applyNumberFormat="0" applyFill="0" applyAlignment="0" applyProtection="0"/>
    <xf numFmtId="0" fontId="50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8" fontId="51" fillId="0" borderId="0"/>
    <xf numFmtId="38" fontId="51" fillId="0" borderId="0"/>
    <xf numFmtId="38" fontId="51" fillId="0" borderId="0"/>
    <xf numFmtId="40" fontId="51" fillId="0" borderId="0"/>
    <xf numFmtId="40" fontId="51" fillId="0" borderId="0"/>
    <xf numFmtId="40" fontId="51" fillId="0" borderId="0"/>
    <xf numFmtId="10" fontId="24" fillId="33" borderId="18" applyNumberFormat="0" applyBorder="0" applyAlignment="0" applyProtection="0"/>
    <xf numFmtId="10" fontId="24" fillId="33" borderId="18" applyNumberFormat="0" applyBorder="0" applyAlignment="0" applyProtection="0"/>
    <xf numFmtId="10" fontId="24" fillId="33" borderId="18" applyNumberFormat="0" applyBorder="0" applyAlignment="0" applyProtection="0"/>
    <xf numFmtId="10" fontId="24" fillId="33" borderId="18" applyNumberFormat="0" applyBorder="0" applyAlignment="0" applyProtection="0"/>
    <xf numFmtId="10" fontId="24" fillId="33" borderId="18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52" fillId="45" borderId="11" applyNumberFormat="0" applyAlignment="0" applyProtection="0"/>
    <xf numFmtId="10" fontId="22" fillId="34" borderId="10">
      <alignment horizontal="right"/>
      <protection locked="0"/>
    </xf>
    <xf numFmtId="41" fontId="23" fillId="34" borderId="10">
      <alignment horizontal="left"/>
      <protection locked="0"/>
    </xf>
    <xf numFmtId="0" fontId="24" fillId="56" borderId="0"/>
    <xf numFmtId="0" fontId="24" fillId="56" borderId="0"/>
    <xf numFmtId="0" fontId="24" fillId="56" borderId="0"/>
    <xf numFmtId="3" fontId="53" fillId="0" borderId="0" applyFill="0" applyBorder="0" applyAlignment="0" applyProtection="0"/>
    <xf numFmtId="0" fontId="12" fillId="0" borderId="6" applyNumberFormat="0" applyFill="0" applyAlignment="0" applyProtection="0"/>
    <xf numFmtId="0" fontId="54" fillId="0" borderId="19" applyNumberFormat="0" applyFill="0" applyAlignment="0" applyProtection="0"/>
    <xf numFmtId="44" fontId="20" fillId="0" borderId="20" applyNumberFormat="0" applyFont="0" applyAlignment="0">
      <alignment horizontal="center"/>
    </xf>
    <xf numFmtId="44" fontId="20" fillId="0" borderId="20" applyNumberFormat="0" applyFont="0" applyAlignment="0">
      <alignment horizontal="center"/>
    </xf>
    <xf numFmtId="44" fontId="20" fillId="0" borderId="20" applyNumberFormat="0" applyFont="0" applyAlignment="0">
      <alignment horizontal="center"/>
    </xf>
    <xf numFmtId="44" fontId="20" fillId="0" borderId="20" applyNumberFormat="0" applyFont="0" applyAlignment="0">
      <alignment horizontal="center"/>
    </xf>
    <xf numFmtId="44" fontId="20" fillId="0" borderId="21" applyNumberFormat="0" applyFont="0" applyAlignment="0">
      <alignment horizontal="center"/>
    </xf>
    <xf numFmtId="44" fontId="20" fillId="0" borderId="21" applyNumberFormat="0" applyFont="0" applyAlignment="0">
      <alignment horizontal="center"/>
    </xf>
    <xf numFmtId="44" fontId="20" fillId="0" borderId="21" applyNumberFormat="0" applyFont="0" applyAlignment="0">
      <alignment horizontal="center"/>
    </xf>
    <xf numFmtId="44" fontId="20" fillId="0" borderId="21" applyNumberFormat="0" applyFont="0" applyAlignment="0">
      <alignment horizontal="center"/>
    </xf>
    <xf numFmtId="0" fontId="8" fillId="4" borderId="0" applyNumberFormat="0" applyBorder="0" applyAlignment="0" applyProtection="0"/>
    <xf numFmtId="0" fontId="55" fillId="45" borderId="0" applyNumberFormat="0" applyBorder="0" applyAlignment="0" applyProtection="0"/>
    <xf numFmtId="37" fontId="56" fillId="0" borderId="0"/>
    <xf numFmtId="37" fontId="56" fillId="0" borderId="0"/>
    <xf numFmtId="37" fontId="56" fillId="0" borderId="0"/>
    <xf numFmtId="178" fontId="57" fillId="0" borderId="0"/>
    <xf numFmtId="179" fontId="19" fillId="0" borderId="0"/>
    <xf numFmtId="179" fontId="19" fillId="0" borderId="0"/>
    <xf numFmtId="179" fontId="19" fillId="0" borderId="0"/>
    <xf numFmtId="180" fontId="19" fillId="0" borderId="0"/>
    <xf numFmtId="181" fontId="19" fillId="0" borderId="0"/>
    <xf numFmtId="181" fontId="19" fillId="0" borderId="0"/>
    <xf numFmtId="181" fontId="19" fillId="0" borderId="0"/>
    <xf numFmtId="181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3" fontId="19" fillId="0" borderId="0">
      <alignment horizontal="left" wrapText="1"/>
    </xf>
    <xf numFmtId="0" fontId="19" fillId="0" borderId="0"/>
    <xf numFmtId="0" fontId="27" fillId="0" borderId="0"/>
    <xf numFmtId="0" fontId="27" fillId="0" borderId="0"/>
    <xf numFmtId="0" fontId="27" fillId="0" borderId="0"/>
    <xf numFmtId="0" fontId="58" fillId="0" borderId="0"/>
    <xf numFmtId="0" fontId="58" fillId="0" borderId="0"/>
    <xf numFmtId="0" fontId="5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4" fillId="0" borderId="0"/>
    <xf numFmtId="0" fontId="27" fillId="0" borderId="0"/>
    <xf numFmtId="0" fontId="33" fillId="0" borderId="0"/>
    <xf numFmtId="0" fontId="1" fillId="0" borderId="0"/>
    <xf numFmtId="0" fontId="34" fillId="0" borderId="0"/>
    <xf numFmtId="175" fontId="19" fillId="0" borderId="0">
      <alignment horizontal="left" wrapText="1"/>
    </xf>
    <xf numFmtId="0" fontId="1" fillId="0" borderId="0"/>
    <xf numFmtId="0" fontId="19" fillId="0" borderId="0"/>
    <xf numFmtId="0" fontId="27" fillId="8" borderId="8" applyNumberFormat="0" applyFont="0" applyAlignment="0" applyProtection="0"/>
    <xf numFmtId="0" fontId="1" fillId="8" borderId="8" applyNumberFormat="0" applyFont="0" applyAlignment="0" applyProtection="0"/>
    <xf numFmtId="0" fontId="27" fillId="40" borderId="22" applyNumberFormat="0" applyFont="0" applyAlignment="0" applyProtection="0"/>
    <xf numFmtId="0" fontId="27" fillId="40" borderId="22" applyNumberFormat="0" applyFont="0" applyAlignment="0" applyProtection="0"/>
    <xf numFmtId="0" fontId="19" fillId="40" borderId="22" applyNumberFormat="0" applyFont="0" applyAlignment="0" applyProtection="0"/>
    <xf numFmtId="0" fontId="27" fillId="40" borderId="22" applyNumberFormat="0" applyFont="0" applyAlignment="0" applyProtection="0"/>
    <xf numFmtId="0" fontId="27" fillId="40" borderId="22" applyNumberFormat="0" applyFont="0" applyAlignment="0" applyProtection="0"/>
    <xf numFmtId="0" fontId="10" fillId="6" borderId="5" applyNumberFormat="0" applyAlignment="0" applyProtection="0"/>
    <xf numFmtId="0" fontId="59" fillId="54" borderId="23" applyNumberFormat="0" applyAlignment="0" applyProtection="0"/>
    <xf numFmtId="0" fontId="35" fillId="0" borderId="0"/>
    <xf numFmtId="0" fontId="35" fillId="0" borderId="0"/>
    <xf numFmtId="0" fontId="36" fillId="0" borderId="0"/>
    <xf numFmtId="0" fontId="36" fillId="0" borderId="0"/>
    <xf numFmtId="0" fontId="37" fillId="0" borderId="0"/>
    <xf numFmtId="0" fontId="38" fillId="0" borderId="0"/>
    <xf numFmtId="0" fontId="36" fillId="0" borderId="0"/>
    <xf numFmtId="0" fontId="36" fillId="0" borderId="0"/>
    <xf numFmtId="0" fontId="38" fillId="0" borderId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41" fontId="19" fillId="57" borderId="10"/>
    <xf numFmtId="41" fontId="19" fillId="57" borderId="10"/>
    <xf numFmtId="41" fontId="19" fillId="57" borderId="10"/>
    <xf numFmtId="0" fontId="58" fillId="0" borderId="0" applyNumberFormat="0" applyFont="0" applyFill="0" applyBorder="0" applyAlignment="0" applyProtection="0">
      <alignment horizontal="left"/>
    </xf>
    <xf numFmtId="0" fontId="58" fillId="0" borderId="0" applyNumberFormat="0" applyFont="0" applyFill="0" applyBorder="0" applyAlignment="0" applyProtection="0">
      <alignment horizontal="left"/>
    </xf>
    <xf numFmtId="0" fontId="58" fillId="0" borderId="0" applyNumberFormat="0" applyFont="0" applyFill="0" applyBorder="0" applyAlignment="0" applyProtection="0">
      <alignment horizontal="left"/>
    </xf>
    <xf numFmtId="15" fontId="58" fillId="0" borderId="0" applyFont="0" applyFill="0" applyBorder="0" applyAlignment="0" applyProtection="0"/>
    <xf numFmtId="15" fontId="58" fillId="0" borderId="0" applyFont="0" applyFill="0" applyBorder="0" applyAlignment="0" applyProtection="0"/>
    <xf numFmtId="15" fontId="58" fillId="0" borderId="0" applyFont="0" applyFill="0" applyBorder="0" applyAlignment="0" applyProtection="0"/>
    <xf numFmtId="4" fontId="58" fillId="0" borderId="0" applyFont="0" applyFill="0" applyBorder="0" applyAlignment="0" applyProtection="0"/>
    <xf numFmtId="4" fontId="58" fillId="0" borderId="0" applyFont="0" applyFill="0" applyBorder="0" applyAlignment="0" applyProtection="0"/>
    <xf numFmtId="4" fontId="58" fillId="0" borderId="0" applyFont="0" applyFill="0" applyBorder="0" applyAlignment="0" applyProtection="0"/>
    <xf numFmtId="0" fontId="60" fillId="0" borderId="24">
      <alignment horizontal="center"/>
    </xf>
    <xf numFmtId="0" fontId="60" fillId="0" borderId="24">
      <alignment horizontal="center"/>
    </xf>
    <xf numFmtId="0" fontId="60" fillId="0" borderId="24">
      <alignment horizontal="center"/>
    </xf>
    <xf numFmtId="3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0" fontId="58" fillId="58" borderId="0" applyNumberFormat="0" applyFont="0" applyBorder="0" applyAlignment="0" applyProtection="0"/>
    <xf numFmtId="0" fontId="58" fillId="58" borderId="0" applyNumberFormat="0" applyFont="0" applyBorder="0" applyAlignment="0" applyProtection="0"/>
    <xf numFmtId="0" fontId="58" fillId="58" borderId="0" applyNumberFormat="0" applyFont="0" applyBorder="0" applyAlignment="0" applyProtection="0"/>
    <xf numFmtId="0" fontId="37" fillId="0" borderId="0"/>
    <xf numFmtId="0" fontId="38" fillId="0" borderId="0"/>
    <xf numFmtId="0" fontId="38" fillId="0" borderId="0"/>
    <xf numFmtId="3" fontId="61" fillId="0" borderId="0" applyFill="0" applyBorder="0" applyAlignment="0" applyProtection="0"/>
    <xf numFmtId="0" fontId="62" fillId="0" borderId="0"/>
    <xf numFmtId="0" fontId="63" fillId="0" borderId="0"/>
    <xf numFmtId="0" fontId="63" fillId="0" borderId="0"/>
    <xf numFmtId="3" fontId="61" fillId="0" borderId="0" applyFill="0" applyBorder="0" applyAlignment="0" applyProtection="0"/>
    <xf numFmtId="42" fontId="19" fillId="33" borderId="0"/>
    <xf numFmtId="0" fontId="36" fillId="59" borderId="0"/>
    <xf numFmtId="0" fontId="64" fillId="59" borderId="25"/>
    <xf numFmtId="0" fontId="65" fillId="60" borderId="26"/>
    <xf numFmtId="0" fontId="66" fillId="59" borderId="27"/>
    <xf numFmtId="42" fontId="19" fillId="33" borderId="0"/>
    <xf numFmtId="42" fontId="19" fillId="33" borderId="28">
      <alignment vertical="center"/>
    </xf>
    <xf numFmtId="42" fontId="19" fillId="33" borderId="28">
      <alignment vertical="center"/>
    </xf>
    <xf numFmtId="42" fontId="67" fillId="34" borderId="14">
      <alignment vertical="center"/>
    </xf>
    <xf numFmtId="42" fontId="67" fillId="34" borderId="14">
      <alignment vertical="center"/>
    </xf>
    <xf numFmtId="42" fontId="19" fillId="33" borderId="28">
      <alignment vertical="center"/>
    </xf>
    <xf numFmtId="0" fontId="20" fillId="33" borderId="29" applyNumberFormat="0">
      <alignment horizontal="center" vertical="center" wrapText="1"/>
    </xf>
    <xf numFmtId="0" fontId="20" fillId="33" borderId="29" applyNumberFormat="0">
      <alignment horizontal="center" vertical="center" wrapText="1"/>
    </xf>
    <xf numFmtId="0" fontId="20" fillId="33" borderId="29" applyNumberFormat="0">
      <alignment horizontal="center" vertical="center" wrapText="1"/>
    </xf>
    <xf numFmtId="10" fontId="19" fillId="33" borderId="0"/>
    <xf numFmtId="10" fontId="19" fillId="33" borderId="0"/>
    <xf numFmtId="10" fontId="19" fillId="33" borderId="0"/>
    <xf numFmtId="182" fontId="19" fillId="33" borderId="0"/>
    <xf numFmtId="182" fontId="19" fillId="33" borderId="0"/>
    <xf numFmtId="182" fontId="19" fillId="33" borderId="0"/>
    <xf numFmtId="182" fontId="19" fillId="33" borderId="0"/>
    <xf numFmtId="182" fontId="19" fillId="33" borderId="0"/>
    <xf numFmtId="42" fontId="19" fillId="33" borderId="0"/>
    <xf numFmtId="167" fontId="51" fillId="0" borderId="0" applyBorder="0" applyAlignment="0"/>
    <xf numFmtId="42" fontId="19" fillId="33" borderId="30">
      <alignment horizontal="left"/>
    </xf>
    <xf numFmtId="42" fontId="19" fillId="33" borderId="30">
      <alignment horizontal="left"/>
    </xf>
    <xf numFmtId="42" fontId="68" fillId="33" borderId="30">
      <alignment horizontal="left"/>
    </xf>
    <xf numFmtId="42" fontId="68" fillId="33" borderId="30">
      <alignment horizontal="left"/>
    </xf>
    <xf numFmtId="42" fontId="19" fillId="33" borderId="30">
      <alignment horizontal="left"/>
    </xf>
    <xf numFmtId="182" fontId="68" fillId="33" borderId="30">
      <alignment horizontal="left"/>
    </xf>
    <xf numFmtId="167" fontId="51" fillId="0" borderId="0" applyBorder="0" applyAlignment="0"/>
    <xf numFmtId="14" fontId="33" fillId="0" borderId="0" applyNumberFormat="0" applyFill="0" applyBorder="0" applyAlignment="0" applyProtection="0">
      <alignment horizontal="left"/>
    </xf>
    <xf numFmtId="183" fontId="19" fillId="0" borderId="0" applyFont="0" applyFill="0" applyAlignment="0">
      <alignment horizontal="right"/>
    </xf>
    <xf numFmtId="183" fontId="19" fillId="0" borderId="0" applyFont="0" applyFill="0" applyAlignment="0">
      <alignment horizontal="right"/>
    </xf>
    <xf numFmtId="183" fontId="19" fillId="0" borderId="0" applyFont="0" applyFill="0" applyAlignment="0">
      <alignment horizontal="right"/>
    </xf>
    <xf numFmtId="4" fontId="69" fillId="34" borderId="23" applyNumberFormat="0" applyProtection="0">
      <alignment vertical="center"/>
    </xf>
    <xf numFmtId="4" fontId="70" fillId="34" borderId="23" applyNumberFormat="0" applyProtection="0">
      <alignment vertical="center"/>
    </xf>
    <xf numFmtId="4" fontId="69" fillId="34" borderId="23" applyNumberFormat="0" applyProtection="0">
      <alignment horizontal="left" vertical="center" indent="1"/>
    </xf>
    <xf numFmtId="4" fontId="69" fillId="34" borderId="23" applyNumberFormat="0" applyProtection="0">
      <alignment horizontal="left" vertical="center" indent="1"/>
    </xf>
    <xf numFmtId="0" fontId="19" fillId="61" borderId="23" applyNumberFormat="0" applyProtection="0">
      <alignment horizontal="left" vertical="center" indent="1"/>
    </xf>
    <xf numFmtId="4" fontId="69" fillId="62" borderId="23" applyNumberFormat="0" applyProtection="0">
      <alignment horizontal="right" vertical="center"/>
    </xf>
    <xf numFmtId="4" fontId="69" fillId="63" borderId="23" applyNumberFormat="0" applyProtection="0">
      <alignment horizontal="right" vertical="center"/>
    </xf>
    <xf numFmtId="4" fontId="69" fillId="64" borderId="23" applyNumberFormat="0" applyProtection="0">
      <alignment horizontal="right" vertical="center"/>
    </xf>
    <xf numFmtId="4" fontId="69" fillId="65" borderId="23" applyNumberFormat="0" applyProtection="0">
      <alignment horizontal="right" vertical="center"/>
    </xf>
    <xf numFmtId="4" fontId="69" fillId="66" borderId="23" applyNumberFormat="0" applyProtection="0">
      <alignment horizontal="right" vertical="center"/>
    </xf>
    <xf numFmtId="4" fontId="69" fillId="67" borderId="23" applyNumberFormat="0" applyProtection="0">
      <alignment horizontal="right" vertical="center"/>
    </xf>
    <xf numFmtId="4" fontId="69" fillId="68" borderId="23" applyNumberFormat="0" applyProtection="0">
      <alignment horizontal="right" vertical="center"/>
    </xf>
    <xf numFmtId="4" fontId="69" fillId="69" borderId="23" applyNumberFormat="0" applyProtection="0">
      <alignment horizontal="right" vertical="center"/>
    </xf>
    <xf numFmtId="4" fontId="69" fillId="70" borderId="23" applyNumberFormat="0" applyProtection="0">
      <alignment horizontal="right" vertical="center"/>
    </xf>
    <xf numFmtId="4" fontId="71" fillId="71" borderId="23" applyNumberFormat="0" applyProtection="0">
      <alignment horizontal="left" vertical="center" indent="1"/>
    </xf>
    <xf numFmtId="4" fontId="69" fillId="72" borderId="31" applyNumberFormat="0" applyProtection="0">
      <alignment horizontal="left" vertical="center" indent="1"/>
    </xf>
    <xf numFmtId="4" fontId="72" fillId="73" borderId="0" applyNumberFormat="0" applyProtection="0">
      <alignment horizontal="left" vertical="center" indent="1"/>
    </xf>
    <xf numFmtId="0" fontId="19" fillId="61" borderId="23" applyNumberFormat="0" applyProtection="0">
      <alignment horizontal="left" vertical="center" indent="1"/>
    </xf>
    <xf numFmtId="4" fontId="69" fillId="72" borderId="23" applyNumberFormat="0" applyProtection="0">
      <alignment horizontal="left" vertical="center" indent="1"/>
    </xf>
    <xf numFmtId="4" fontId="69" fillId="74" borderId="23" applyNumberFormat="0" applyProtection="0">
      <alignment horizontal="left" vertical="center" indent="1"/>
    </xf>
    <xf numFmtId="0" fontId="19" fillId="74" borderId="23" applyNumberFormat="0" applyProtection="0">
      <alignment horizontal="left" vertical="center" indent="1"/>
    </xf>
    <xf numFmtId="0" fontId="19" fillId="74" borderId="23" applyNumberFormat="0" applyProtection="0">
      <alignment horizontal="left" vertical="center" indent="1"/>
    </xf>
    <xf numFmtId="0" fontId="19" fillId="75" borderId="23" applyNumberFormat="0" applyProtection="0">
      <alignment horizontal="left" vertical="center" indent="1"/>
    </xf>
    <xf numFmtId="0" fontId="19" fillId="75" borderId="23" applyNumberFormat="0" applyProtection="0">
      <alignment horizontal="left" vertical="center" indent="1"/>
    </xf>
    <xf numFmtId="0" fontId="19" fillId="56" borderId="23" applyNumberFormat="0" applyProtection="0">
      <alignment horizontal="left" vertical="center" indent="1"/>
    </xf>
    <xf numFmtId="0" fontId="19" fillId="56" borderId="23" applyNumberFormat="0" applyProtection="0">
      <alignment horizontal="left" vertical="center" indent="1"/>
    </xf>
    <xf numFmtId="0" fontId="19" fillId="61" borderId="23" applyNumberFormat="0" applyProtection="0">
      <alignment horizontal="left" vertical="center" indent="1"/>
    </xf>
    <xf numFmtId="0" fontId="19" fillId="61" borderId="23" applyNumberFormat="0" applyProtection="0">
      <alignment horizontal="left" vertical="center" indent="1"/>
    </xf>
    <xf numFmtId="4" fontId="69" fillId="76" borderId="23" applyNumberFormat="0" applyProtection="0">
      <alignment vertical="center"/>
    </xf>
    <xf numFmtId="4" fontId="70" fillId="76" borderId="23" applyNumberFormat="0" applyProtection="0">
      <alignment vertical="center"/>
    </xf>
    <xf numFmtId="4" fontId="69" fillId="76" borderId="23" applyNumberFormat="0" applyProtection="0">
      <alignment horizontal="left" vertical="center" indent="1"/>
    </xf>
    <xf numFmtId="4" fontId="69" fillId="76" borderId="23" applyNumberFormat="0" applyProtection="0">
      <alignment horizontal="left" vertical="center" indent="1"/>
    </xf>
    <xf numFmtId="4" fontId="69" fillId="72" borderId="23" applyNumberFormat="0" applyProtection="0">
      <alignment horizontal="right" vertical="center"/>
    </xf>
    <xf numFmtId="4" fontId="70" fillId="72" borderId="23" applyNumberFormat="0" applyProtection="0">
      <alignment horizontal="right" vertical="center"/>
    </xf>
    <xf numFmtId="0" fontId="19" fillId="61" borderId="23" applyNumberFormat="0" applyProtection="0">
      <alignment horizontal="left" vertical="center" indent="1"/>
    </xf>
    <xf numFmtId="0" fontId="19" fillId="61" borderId="23" applyNumberFormat="0" applyProtection="0">
      <alignment horizontal="left" vertical="center" indent="1"/>
    </xf>
    <xf numFmtId="0" fontId="73" fillId="0" borderId="0"/>
    <xf numFmtId="4" fontId="25" fillId="72" borderId="23" applyNumberFormat="0" applyProtection="0">
      <alignment horizontal="right" vertical="center"/>
    </xf>
    <xf numFmtId="39" fontId="19" fillId="77" borderId="0"/>
    <xf numFmtId="39" fontId="19" fillId="77" borderId="0"/>
    <xf numFmtId="39" fontId="19" fillId="77" borderId="0"/>
    <xf numFmtId="39" fontId="19" fillId="77" borderId="0"/>
    <xf numFmtId="38" fontId="24" fillId="0" borderId="32"/>
    <xf numFmtId="38" fontId="24" fillId="0" borderId="32"/>
    <xf numFmtId="38" fontId="24" fillId="0" borderId="32"/>
    <xf numFmtId="38" fontId="24" fillId="0" borderId="32"/>
    <xf numFmtId="38" fontId="24" fillId="0" borderId="32"/>
    <xf numFmtId="38" fontId="51" fillId="0" borderId="30"/>
    <xf numFmtId="38" fontId="51" fillId="0" borderId="30"/>
    <xf numFmtId="38" fontId="51" fillId="0" borderId="30"/>
    <xf numFmtId="39" fontId="33" fillId="78" borderId="0"/>
    <xf numFmtId="164" fontId="19" fillId="0" borderId="0">
      <alignment horizontal="left" wrapText="1"/>
    </xf>
    <xf numFmtId="169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40" fontId="74" fillId="0" borderId="0" applyBorder="0">
      <alignment horizontal="right"/>
    </xf>
    <xf numFmtId="41" fontId="67" fillId="33" borderId="0">
      <alignment horizontal="left"/>
    </xf>
    <xf numFmtId="0" fontId="19" fillId="0" borderId="0" applyNumberFormat="0" applyBorder="0" applyAlignment="0"/>
    <xf numFmtId="0" fontId="7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6" fillId="0" borderId="0"/>
    <xf numFmtId="0" fontId="64" fillId="59" borderId="0"/>
    <xf numFmtId="184" fontId="76" fillId="33" borderId="0">
      <alignment horizontal="left" vertical="center"/>
    </xf>
    <xf numFmtId="184" fontId="77" fillId="0" borderId="0">
      <alignment horizontal="left" vertical="center"/>
    </xf>
    <xf numFmtId="184" fontId="77" fillId="0" borderId="0">
      <alignment horizontal="left" vertical="center"/>
    </xf>
    <xf numFmtId="0" fontId="20" fillId="33" borderId="0">
      <alignment horizontal="left" wrapText="1"/>
    </xf>
    <xf numFmtId="0" fontId="20" fillId="33" borderId="0">
      <alignment horizontal="left" wrapText="1"/>
    </xf>
    <xf numFmtId="0" fontId="16" fillId="0" borderId="9" applyNumberFormat="0" applyFill="0" applyAlignment="0" applyProtection="0"/>
    <xf numFmtId="0" fontId="78" fillId="0" borderId="33" applyNumberFormat="0" applyFill="0" applyAlignment="0" applyProtection="0"/>
    <xf numFmtId="0" fontId="78" fillId="0" borderId="33" applyNumberFormat="0" applyFill="0" applyAlignment="0" applyProtection="0"/>
    <xf numFmtId="0" fontId="19" fillId="0" borderId="34" applyNumberFormat="0" applyFont="0" applyFill="0" applyAlignment="0" applyProtection="0"/>
    <xf numFmtId="0" fontId="19" fillId="0" borderId="34" applyNumberFormat="0" applyFont="0" applyFill="0" applyAlignment="0" applyProtection="0"/>
    <xf numFmtId="0" fontId="37" fillId="0" borderId="35"/>
    <xf numFmtId="0" fontId="38" fillId="0" borderId="35"/>
    <xf numFmtId="0" fontId="38" fillId="0" borderId="35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</cellStyleXfs>
  <cellXfs count="28">
    <xf numFmtId="164" fontId="0" fillId="0" borderId="0" xfId="0">
      <alignment horizontal="left" wrapText="1"/>
    </xf>
    <xf numFmtId="0" fontId="81" fillId="0" borderId="0" xfId="6" applyFont="1" applyFill="1" applyAlignment="1">
      <alignment horizontal="left"/>
    </xf>
    <xf numFmtId="0" fontId="82" fillId="0" borderId="0" xfId="6" applyFont="1" applyFill="1" applyAlignment="1">
      <alignment horizontal="left"/>
    </xf>
    <xf numFmtId="41" fontId="80" fillId="0" borderId="0" xfId="4" applyFont="1" applyFill="1"/>
    <xf numFmtId="0" fontId="80" fillId="0" borderId="0" xfId="0" applyNumberFormat="1" applyFont="1" applyFill="1" applyAlignment="1"/>
    <xf numFmtId="41" fontId="80" fillId="0" borderId="0" xfId="0" applyNumberFormat="1" applyFont="1" applyFill="1" applyAlignment="1"/>
    <xf numFmtId="41" fontId="80" fillId="0" borderId="10" xfId="7" applyFont="1" applyFill="1">
      <alignment horizontal="left"/>
      <protection locked="0"/>
    </xf>
    <xf numFmtId="5" fontId="83" fillId="0" borderId="0" xfId="3" applyNumberFormat="1" applyFont="1" applyFill="1" applyAlignment="1">
      <alignment horizontal="centerContinuous"/>
    </xf>
    <xf numFmtId="0" fontId="80" fillId="0" borderId="0" xfId="0" applyNumberFormat="1" applyFont="1" applyFill="1" applyAlignment="1">
      <alignment horizontal="centerContinuous"/>
    </xf>
    <xf numFmtId="0" fontId="82" fillId="0" borderId="0" xfId="6" applyFont="1" applyFill="1" applyAlignment="1">
      <alignment horizontal="centerContinuous"/>
    </xf>
    <xf numFmtId="0" fontId="79" fillId="0" borderId="0" xfId="5" applyFont="1" applyFill="1">
      <alignment horizontal="left" vertical="center"/>
    </xf>
    <xf numFmtId="0" fontId="82" fillId="0" borderId="0" xfId="6" applyFont="1" applyFill="1">
      <alignment horizontal="left" wrapText="1"/>
    </xf>
    <xf numFmtId="0" fontId="82" fillId="0" borderId="0" xfId="6" applyFont="1" applyFill="1" applyAlignment="1">
      <alignment horizontal="center" wrapText="1"/>
    </xf>
    <xf numFmtId="41" fontId="82" fillId="0" borderId="0" xfId="6" applyNumberFormat="1" applyFont="1" applyFill="1" applyAlignment="1">
      <alignment horizontal="center" wrapText="1"/>
    </xf>
    <xf numFmtId="0" fontId="82" fillId="0" borderId="0" xfId="6" applyFont="1" applyFill="1" applyAlignment="1">
      <alignment horizontal="centerContinuous" wrapText="1"/>
    </xf>
    <xf numFmtId="10" fontId="80" fillId="0" borderId="10" xfId="2" applyFont="1" applyFill="1"/>
    <xf numFmtId="41" fontId="80" fillId="0" borderId="0" xfId="0" quotePrefix="1" applyNumberFormat="1" applyFont="1" applyFill="1" applyAlignment="1">
      <alignment horizontal="left"/>
    </xf>
    <xf numFmtId="41" fontId="80" fillId="0" borderId="10" xfId="8" applyFont="1" applyFill="1">
      <alignment horizontal="left"/>
      <protection locked="0"/>
    </xf>
    <xf numFmtId="10" fontId="80" fillId="0" borderId="0" xfId="0" applyNumberFormat="1" applyFont="1" applyFill="1" applyAlignment="1"/>
    <xf numFmtId="165" fontId="80" fillId="0" borderId="10" xfId="2" applyNumberFormat="1" applyFont="1" applyFill="1"/>
    <xf numFmtId="41" fontId="80" fillId="0" borderId="10" xfId="7" quotePrefix="1" applyFont="1" applyFill="1" applyAlignment="1">
      <alignment horizontal="left"/>
      <protection locked="0"/>
    </xf>
    <xf numFmtId="166" fontId="80" fillId="0" borderId="0" xfId="4" applyNumberFormat="1" applyFont="1" applyFill="1"/>
    <xf numFmtId="166" fontId="80" fillId="0" borderId="10" xfId="8" applyNumberFormat="1" applyFont="1" applyFill="1">
      <alignment horizontal="left"/>
      <protection locked="0"/>
    </xf>
    <xf numFmtId="166" fontId="80" fillId="0" borderId="10" xfId="7" applyNumberFormat="1" applyFont="1" applyFill="1">
      <alignment horizontal="left"/>
      <protection locked="0"/>
    </xf>
    <xf numFmtId="41" fontId="80" fillId="0" borderId="0" xfId="4" applyNumberFormat="1" applyFont="1" applyFill="1"/>
    <xf numFmtId="167" fontId="80" fillId="0" borderId="10" xfId="1" applyNumberFormat="1" applyFont="1" applyFill="1" applyBorder="1" applyAlignment="1" applyProtection="1">
      <alignment horizontal="left"/>
      <protection locked="0"/>
    </xf>
    <xf numFmtId="43" fontId="80" fillId="0" borderId="0" xfId="0" applyNumberFormat="1" applyFont="1" applyFill="1" applyAlignment="1"/>
    <xf numFmtId="168" fontId="80" fillId="0" borderId="10" xfId="8" applyNumberFormat="1" applyFont="1" applyFill="1">
      <alignment horizontal="left"/>
      <protection locked="0"/>
    </xf>
  </cellXfs>
  <cellStyles count="684">
    <cellStyle name="_x0013_" xfId="9" xr:uid="{00000000-0005-0000-0000-000000000000}"/>
    <cellStyle name="_09GRC Gas Transport For Review" xfId="10" xr:uid="{00000000-0005-0000-0000-000001000000}"/>
    <cellStyle name="_4.06E Pass Throughs" xfId="11" xr:uid="{00000000-0005-0000-0000-000002000000}"/>
    <cellStyle name="_4.06E Pass Throughs 2" xfId="12" xr:uid="{00000000-0005-0000-0000-000003000000}"/>
    <cellStyle name="_4.06E Pass Throughs 3" xfId="13" xr:uid="{00000000-0005-0000-0000-000004000000}"/>
    <cellStyle name="_4.06E Pass Throughs_04 07E Wild Horse Wind Expansion (C) (2)" xfId="14" xr:uid="{00000000-0005-0000-0000-000005000000}"/>
    <cellStyle name="_4.06E Pass Throughs_4 31 Regulatory Assets and Liabilities  7 06- Exhibit D" xfId="15" xr:uid="{00000000-0005-0000-0000-000006000000}"/>
    <cellStyle name="_4.06E Pass Throughs_4 32 Regulatory Assets and Liabilities  7 06- Exhibit D" xfId="16" xr:uid="{00000000-0005-0000-0000-000007000000}"/>
    <cellStyle name="_4.06E Pass Throughs_Book9" xfId="17" xr:uid="{00000000-0005-0000-0000-000008000000}"/>
    <cellStyle name="_4.13E Montana Energy Tax" xfId="18" xr:uid="{00000000-0005-0000-0000-000009000000}"/>
    <cellStyle name="_4.13E Montana Energy Tax 2" xfId="19" xr:uid="{00000000-0005-0000-0000-00000A000000}"/>
    <cellStyle name="_4.13E Montana Energy Tax 3" xfId="20" xr:uid="{00000000-0005-0000-0000-00000B000000}"/>
    <cellStyle name="_4.13E Montana Energy Tax_04 07E Wild Horse Wind Expansion (C) (2)" xfId="21" xr:uid="{00000000-0005-0000-0000-00000C000000}"/>
    <cellStyle name="_4.13E Montana Energy Tax_4 31 Regulatory Assets and Liabilities  7 06- Exhibit D" xfId="22" xr:uid="{00000000-0005-0000-0000-00000D000000}"/>
    <cellStyle name="_4.13E Montana Energy Tax_4 32 Regulatory Assets and Liabilities  7 06- Exhibit D" xfId="23" xr:uid="{00000000-0005-0000-0000-00000E000000}"/>
    <cellStyle name="_4.13E Montana Energy Tax_Book9" xfId="24" xr:uid="{00000000-0005-0000-0000-00000F000000}"/>
    <cellStyle name="_AURORA WIP" xfId="25" xr:uid="{00000000-0005-0000-0000-000010000000}"/>
    <cellStyle name="_Book1" xfId="26" xr:uid="{00000000-0005-0000-0000-000011000000}"/>
    <cellStyle name="_Book1 (2)" xfId="27" xr:uid="{00000000-0005-0000-0000-000012000000}"/>
    <cellStyle name="_Book1 (2) 2" xfId="28" xr:uid="{00000000-0005-0000-0000-000013000000}"/>
    <cellStyle name="_Book1 (2) 3" xfId="29" xr:uid="{00000000-0005-0000-0000-000014000000}"/>
    <cellStyle name="_Book1 (2)_04 07E Wild Horse Wind Expansion (C) (2)" xfId="30" xr:uid="{00000000-0005-0000-0000-000015000000}"/>
    <cellStyle name="_Book1 (2)_4 31 Regulatory Assets and Liabilities  7 06- Exhibit D" xfId="31" xr:uid="{00000000-0005-0000-0000-000016000000}"/>
    <cellStyle name="_Book1 (2)_4 32 Regulatory Assets and Liabilities  7 06- Exhibit D" xfId="32" xr:uid="{00000000-0005-0000-0000-000017000000}"/>
    <cellStyle name="_Book1 (2)_ACCOUNTS" xfId="33" xr:uid="{00000000-0005-0000-0000-000018000000}"/>
    <cellStyle name="_Book1 (2)_Book9" xfId="34" xr:uid="{00000000-0005-0000-0000-000019000000}"/>
    <cellStyle name="_Book1 (2)_Gas Rev Req Model (2010 GRC)" xfId="35" xr:uid="{00000000-0005-0000-0000-00001A000000}"/>
    <cellStyle name="_Book1 2" xfId="36" xr:uid="{00000000-0005-0000-0000-00001B000000}"/>
    <cellStyle name="_Book1 3" xfId="37" xr:uid="{00000000-0005-0000-0000-00001C000000}"/>
    <cellStyle name="_Book1_4 31 Regulatory Assets and Liabilities  7 06- Exhibit D" xfId="38" xr:uid="{00000000-0005-0000-0000-00001D000000}"/>
    <cellStyle name="_Book1_4 32 Regulatory Assets and Liabilities  7 06- Exhibit D" xfId="39" xr:uid="{00000000-0005-0000-0000-00001E000000}"/>
    <cellStyle name="_Book1_Book9" xfId="40" xr:uid="{00000000-0005-0000-0000-00001F000000}"/>
    <cellStyle name="_Book2" xfId="41" xr:uid="{00000000-0005-0000-0000-000020000000}"/>
    <cellStyle name="_Book2 2" xfId="42" xr:uid="{00000000-0005-0000-0000-000021000000}"/>
    <cellStyle name="_Book2 3" xfId="43" xr:uid="{00000000-0005-0000-0000-000022000000}"/>
    <cellStyle name="_Book2_04 07E Wild Horse Wind Expansion (C) (2)" xfId="44" xr:uid="{00000000-0005-0000-0000-000023000000}"/>
    <cellStyle name="_Book2_4 31 Regulatory Assets and Liabilities  7 06- Exhibit D" xfId="45" xr:uid="{00000000-0005-0000-0000-000024000000}"/>
    <cellStyle name="_Book2_4 32 Regulatory Assets and Liabilities  7 06- Exhibit D" xfId="46" xr:uid="{00000000-0005-0000-0000-000025000000}"/>
    <cellStyle name="_Book2_ACCOUNTS" xfId="47" xr:uid="{00000000-0005-0000-0000-000026000000}"/>
    <cellStyle name="_Book2_Book9" xfId="48" xr:uid="{00000000-0005-0000-0000-000027000000}"/>
    <cellStyle name="_Book2_Gas Rev Req Model (2010 GRC)" xfId="49" xr:uid="{00000000-0005-0000-0000-000028000000}"/>
    <cellStyle name="_Book3" xfId="50" xr:uid="{00000000-0005-0000-0000-000029000000}"/>
    <cellStyle name="_Book5" xfId="51" xr:uid="{00000000-0005-0000-0000-00002A000000}"/>
    <cellStyle name="_Chelan Debt Forecast 12.19.05" xfId="52" xr:uid="{00000000-0005-0000-0000-00002B000000}"/>
    <cellStyle name="_Chelan Debt Forecast 12.19.05 2" xfId="53" xr:uid="{00000000-0005-0000-0000-00002C000000}"/>
    <cellStyle name="_Chelan Debt Forecast 12.19.05 3" xfId="54" xr:uid="{00000000-0005-0000-0000-00002D000000}"/>
    <cellStyle name="_Chelan Debt Forecast 12.19.05_4 31 Regulatory Assets and Liabilities  7 06- Exhibit D" xfId="55" xr:uid="{00000000-0005-0000-0000-00002E000000}"/>
    <cellStyle name="_Chelan Debt Forecast 12.19.05_4 32 Regulatory Assets and Liabilities  7 06- Exhibit D" xfId="56" xr:uid="{00000000-0005-0000-0000-00002F000000}"/>
    <cellStyle name="_Chelan Debt Forecast 12.19.05_ACCOUNTS" xfId="57" xr:uid="{00000000-0005-0000-0000-000030000000}"/>
    <cellStyle name="_Chelan Debt Forecast 12.19.05_Book9" xfId="58" xr:uid="{00000000-0005-0000-0000-000031000000}"/>
    <cellStyle name="_Chelan Debt Forecast 12.19.05_Gas Rev Req Model (2010 GRC)" xfId="59" xr:uid="{00000000-0005-0000-0000-000032000000}"/>
    <cellStyle name="_Copy 11-9 Sumas Proforma - Current" xfId="60" xr:uid="{00000000-0005-0000-0000-000033000000}"/>
    <cellStyle name="_Costs not in AURORA 06GRC" xfId="61" xr:uid="{00000000-0005-0000-0000-000034000000}"/>
    <cellStyle name="_Costs not in AURORA 06GRC 2" xfId="62" xr:uid="{00000000-0005-0000-0000-000035000000}"/>
    <cellStyle name="_Costs not in AURORA 06GRC 3" xfId="63" xr:uid="{00000000-0005-0000-0000-000036000000}"/>
    <cellStyle name="_Costs not in AURORA 06GRC_04 07E Wild Horse Wind Expansion (C) (2)" xfId="64" xr:uid="{00000000-0005-0000-0000-000037000000}"/>
    <cellStyle name="_Costs not in AURORA 06GRC_4 31 Regulatory Assets and Liabilities  7 06- Exhibit D" xfId="65" xr:uid="{00000000-0005-0000-0000-000038000000}"/>
    <cellStyle name="_Costs not in AURORA 06GRC_4 32 Regulatory Assets and Liabilities  7 06- Exhibit D" xfId="66" xr:uid="{00000000-0005-0000-0000-000039000000}"/>
    <cellStyle name="_Costs not in AURORA 06GRC_ACCOUNTS" xfId="67" xr:uid="{00000000-0005-0000-0000-00003A000000}"/>
    <cellStyle name="_Costs not in AURORA 06GRC_Book9" xfId="68" xr:uid="{00000000-0005-0000-0000-00003B000000}"/>
    <cellStyle name="_Costs not in AURORA 06GRC_Gas Rev Req Model (2010 GRC)" xfId="69" xr:uid="{00000000-0005-0000-0000-00003C000000}"/>
    <cellStyle name="_Costs not in AURORA 2006GRC 6.15.06" xfId="70" xr:uid="{00000000-0005-0000-0000-00003D000000}"/>
    <cellStyle name="_Costs not in AURORA 2006GRC 6.15.06 2" xfId="71" xr:uid="{00000000-0005-0000-0000-00003E000000}"/>
    <cellStyle name="_Costs not in AURORA 2006GRC 6.15.06 3" xfId="72" xr:uid="{00000000-0005-0000-0000-00003F000000}"/>
    <cellStyle name="_Costs not in AURORA 2006GRC 6.15.06_04 07E Wild Horse Wind Expansion (C) (2)" xfId="73" xr:uid="{00000000-0005-0000-0000-000040000000}"/>
    <cellStyle name="_Costs not in AURORA 2006GRC 6.15.06_4 31 Regulatory Assets and Liabilities  7 06- Exhibit D" xfId="74" xr:uid="{00000000-0005-0000-0000-000041000000}"/>
    <cellStyle name="_Costs not in AURORA 2006GRC 6.15.06_4 32 Regulatory Assets and Liabilities  7 06- Exhibit D" xfId="75" xr:uid="{00000000-0005-0000-0000-000042000000}"/>
    <cellStyle name="_Costs not in AURORA 2006GRC 6.15.06_ACCOUNTS" xfId="76" xr:uid="{00000000-0005-0000-0000-000043000000}"/>
    <cellStyle name="_Costs not in AURORA 2006GRC 6.15.06_Book9" xfId="77" xr:uid="{00000000-0005-0000-0000-000044000000}"/>
    <cellStyle name="_Costs not in AURORA 2006GRC 6.15.06_Gas Rev Req Model (2010 GRC)" xfId="78" xr:uid="{00000000-0005-0000-0000-000045000000}"/>
    <cellStyle name="_Costs not in AURORA 2006GRC w gas price updated" xfId="79" xr:uid="{00000000-0005-0000-0000-000046000000}"/>
    <cellStyle name="_Costs not in AURORA 2007 Rate Case" xfId="80" xr:uid="{00000000-0005-0000-0000-000047000000}"/>
    <cellStyle name="_Costs not in AURORA 2007 Rate Case 2" xfId="81" xr:uid="{00000000-0005-0000-0000-000048000000}"/>
    <cellStyle name="_Costs not in AURORA 2007 Rate Case 3" xfId="82" xr:uid="{00000000-0005-0000-0000-000049000000}"/>
    <cellStyle name="_Costs not in AURORA 2007 Rate Case_4 31 Regulatory Assets and Liabilities  7 06- Exhibit D" xfId="83" xr:uid="{00000000-0005-0000-0000-00004A000000}"/>
    <cellStyle name="_Costs not in AURORA 2007 Rate Case_4 32 Regulatory Assets and Liabilities  7 06- Exhibit D" xfId="84" xr:uid="{00000000-0005-0000-0000-00004B000000}"/>
    <cellStyle name="_Costs not in AURORA 2007 Rate Case_Book9" xfId="85" xr:uid="{00000000-0005-0000-0000-00004C000000}"/>
    <cellStyle name="_Costs not in KWI3000 '06Budget" xfId="86" xr:uid="{00000000-0005-0000-0000-00004D000000}"/>
    <cellStyle name="_Costs not in KWI3000 '06Budget 2" xfId="87" xr:uid="{00000000-0005-0000-0000-00004E000000}"/>
    <cellStyle name="_Costs not in KWI3000 '06Budget 3" xfId="88" xr:uid="{00000000-0005-0000-0000-00004F000000}"/>
    <cellStyle name="_Costs not in KWI3000 '06Budget_4 31 Regulatory Assets and Liabilities  7 06- Exhibit D" xfId="89" xr:uid="{00000000-0005-0000-0000-000050000000}"/>
    <cellStyle name="_Costs not in KWI3000 '06Budget_4 32 Regulatory Assets and Liabilities  7 06- Exhibit D" xfId="90" xr:uid="{00000000-0005-0000-0000-000051000000}"/>
    <cellStyle name="_Costs not in KWI3000 '06Budget_ACCOUNTS" xfId="91" xr:uid="{00000000-0005-0000-0000-000052000000}"/>
    <cellStyle name="_Costs not in KWI3000 '06Budget_Book9" xfId="92" xr:uid="{00000000-0005-0000-0000-000053000000}"/>
    <cellStyle name="_Costs not in KWI3000 '06Budget_Gas Rev Req Model (2010 GRC)" xfId="93" xr:uid="{00000000-0005-0000-0000-000054000000}"/>
    <cellStyle name="_DEM-WP (C) Power Cost 2006GRC Order" xfId="94" xr:uid="{00000000-0005-0000-0000-000055000000}"/>
    <cellStyle name="_DEM-WP (C) Power Cost 2006GRC Order 2" xfId="95" xr:uid="{00000000-0005-0000-0000-000056000000}"/>
    <cellStyle name="_DEM-WP (C) Power Cost 2006GRC Order 3" xfId="96" xr:uid="{00000000-0005-0000-0000-000057000000}"/>
    <cellStyle name="_DEM-WP (C) Power Cost 2006GRC Order_04 07E Wild Horse Wind Expansion (C) (2)" xfId="97" xr:uid="{00000000-0005-0000-0000-000058000000}"/>
    <cellStyle name="_DEM-WP (C) Power Cost 2006GRC Order_4 31 Regulatory Assets and Liabilities  7 06- Exhibit D" xfId="98" xr:uid="{00000000-0005-0000-0000-000059000000}"/>
    <cellStyle name="_DEM-WP (C) Power Cost 2006GRC Order_4 32 Regulatory Assets and Liabilities  7 06- Exhibit D" xfId="99" xr:uid="{00000000-0005-0000-0000-00005A000000}"/>
    <cellStyle name="_DEM-WP (C) Power Cost 2006GRC Order_Book9" xfId="100" xr:uid="{00000000-0005-0000-0000-00005B000000}"/>
    <cellStyle name="_DEM-WP Revised (HC) Wild Horse 2006GRC" xfId="101" xr:uid="{00000000-0005-0000-0000-00005C000000}"/>
    <cellStyle name="_DEM-WP Revised (HC) Wild Horse 2006GRC_Electric Rev Req Model (2009 GRC) Rebuttal" xfId="102" xr:uid="{00000000-0005-0000-0000-00005D000000}"/>
    <cellStyle name="_DEM-WP(C) Colstrip FOR" xfId="103" xr:uid="{00000000-0005-0000-0000-00005E000000}"/>
    <cellStyle name="_DEM-WP(C) Costs not in AURORA 2006GRC" xfId="104" xr:uid="{00000000-0005-0000-0000-00005F000000}"/>
    <cellStyle name="_DEM-WP(C) Costs not in AURORA 2006GRC 2" xfId="105" xr:uid="{00000000-0005-0000-0000-000060000000}"/>
    <cellStyle name="_DEM-WP(C) Costs not in AURORA 2006GRC 3" xfId="106" xr:uid="{00000000-0005-0000-0000-000061000000}"/>
    <cellStyle name="_DEM-WP(C) Costs not in AURORA 2006GRC_4 31 Regulatory Assets and Liabilities  7 06- Exhibit D" xfId="107" xr:uid="{00000000-0005-0000-0000-000062000000}"/>
    <cellStyle name="_DEM-WP(C) Costs not in AURORA 2006GRC_4 32 Regulatory Assets and Liabilities  7 06- Exhibit D" xfId="108" xr:uid="{00000000-0005-0000-0000-000063000000}"/>
    <cellStyle name="_DEM-WP(C) Costs not in AURORA 2006GRC_Book9" xfId="109" xr:uid="{00000000-0005-0000-0000-000064000000}"/>
    <cellStyle name="_DEM-WP(C) Costs not in AURORA 2007GRC" xfId="110" xr:uid="{00000000-0005-0000-0000-000065000000}"/>
    <cellStyle name="_DEM-WP(C) Costs not in AURORA 2007GRC_Electric Rev Req Model (2009 GRC) Rebuttal" xfId="111" xr:uid="{00000000-0005-0000-0000-000066000000}"/>
    <cellStyle name="_DEM-WP(C) Costs not in AURORA 2007PCORC-5.07Update" xfId="112" xr:uid="{00000000-0005-0000-0000-000067000000}"/>
    <cellStyle name="_DEM-WP(C) Costs not in AURORA 2007PCORC-5.07Update_DEM-WP(C) Production O&amp;M 2009GRC Rebuttal" xfId="113" xr:uid="{00000000-0005-0000-0000-000068000000}"/>
    <cellStyle name="_DEM-WP(C) Costs not in AURORA 2007PCORC-5.07Update_Electric Rev Req Model (2009 GRC) Rebuttal" xfId="114" xr:uid="{00000000-0005-0000-0000-000069000000}"/>
    <cellStyle name="_DEM-WP(C) Prod O&amp;M 2007GRC" xfId="115" xr:uid="{00000000-0005-0000-0000-00006A000000}"/>
    <cellStyle name="_DEM-WP(C) Rate Year Sumas by Month Update Corrected" xfId="116" xr:uid="{00000000-0005-0000-0000-00006B000000}"/>
    <cellStyle name="_DEM-WP(C) Sumas Proforma 11.5.07" xfId="117" xr:uid="{00000000-0005-0000-0000-00006C000000}"/>
    <cellStyle name="_DEM-WP(C) Westside Hydro Data_051007" xfId="118" xr:uid="{00000000-0005-0000-0000-00006D000000}"/>
    <cellStyle name="_DEM-WP(C) Westside Hydro Data_051007_Electric Rev Req Model (2009 GRC) Rebuttal" xfId="119" xr:uid="{00000000-0005-0000-0000-00006E000000}"/>
    <cellStyle name="_Fixed Gas Transport 1 19 09" xfId="120" xr:uid="{00000000-0005-0000-0000-00006F000000}"/>
    <cellStyle name="_Fuel Prices 4-14" xfId="121" xr:uid="{00000000-0005-0000-0000-000070000000}"/>
    <cellStyle name="_Fuel Prices 4-14 2" xfId="122" xr:uid="{00000000-0005-0000-0000-000071000000}"/>
    <cellStyle name="_Fuel Prices 4-14 3" xfId="123" xr:uid="{00000000-0005-0000-0000-000072000000}"/>
    <cellStyle name="_Fuel Prices 4-14_04 07E Wild Horse Wind Expansion (C) (2)" xfId="124" xr:uid="{00000000-0005-0000-0000-000073000000}"/>
    <cellStyle name="_Fuel Prices 4-14_4 31 Regulatory Assets and Liabilities  7 06- Exhibit D" xfId="125" xr:uid="{00000000-0005-0000-0000-000074000000}"/>
    <cellStyle name="_Fuel Prices 4-14_4 32 Regulatory Assets and Liabilities  7 06- Exhibit D" xfId="126" xr:uid="{00000000-0005-0000-0000-000075000000}"/>
    <cellStyle name="_Fuel Prices 4-14_Book9" xfId="127" xr:uid="{00000000-0005-0000-0000-000076000000}"/>
    <cellStyle name="_Gas Transportation Charges_2009GRC_120308" xfId="128" xr:uid="{00000000-0005-0000-0000-000077000000}"/>
    <cellStyle name="_NIM 06 Base Case Current Trends" xfId="129" xr:uid="{00000000-0005-0000-0000-000078000000}"/>
    <cellStyle name="_Portfolio SPlan Base Case.xls Chart 1" xfId="130" xr:uid="{00000000-0005-0000-0000-000079000000}"/>
    <cellStyle name="_Portfolio SPlan Base Case.xls Chart 2" xfId="131" xr:uid="{00000000-0005-0000-0000-00007A000000}"/>
    <cellStyle name="_Portfolio SPlan Base Case.xls Chart 3" xfId="132" xr:uid="{00000000-0005-0000-0000-00007B000000}"/>
    <cellStyle name="_Power Cost Value Copy 11.30.05 gas 1.09.06 AURORA at 1.10.06" xfId="133" xr:uid="{00000000-0005-0000-0000-00007C000000}"/>
    <cellStyle name="_Power Cost Value Copy 11.30.05 gas 1.09.06 AURORA at 1.10.06 2" xfId="134" xr:uid="{00000000-0005-0000-0000-00007D000000}"/>
    <cellStyle name="_Power Cost Value Copy 11.30.05 gas 1.09.06 AURORA at 1.10.06 3" xfId="135" xr:uid="{00000000-0005-0000-0000-00007E000000}"/>
    <cellStyle name="_Power Cost Value Copy 11.30.05 gas 1.09.06 AURORA at 1.10.06_04 07E Wild Horse Wind Expansion (C) (2)" xfId="136" xr:uid="{00000000-0005-0000-0000-00007F000000}"/>
    <cellStyle name="_Power Cost Value Copy 11.30.05 gas 1.09.06 AURORA at 1.10.06_4 31 Regulatory Assets and Liabilities  7 06- Exhibit D" xfId="137" xr:uid="{00000000-0005-0000-0000-000080000000}"/>
    <cellStyle name="_Power Cost Value Copy 11.30.05 gas 1.09.06 AURORA at 1.10.06_4 32 Regulatory Assets and Liabilities  7 06- Exhibit D" xfId="138" xr:uid="{00000000-0005-0000-0000-000081000000}"/>
    <cellStyle name="_Power Cost Value Copy 11.30.05 gas 1.09.06 AURORA at 1.10.06_ACCOUNTS" xfId="139" xr:uid="{00000000-0005-0000-0000-000082000000}"/>
    <cellStyle name="_Power Cost Value Copy 11.30.05 gas 1.09.06 AURORA at 1.10.06_Book9" xfId="140" xr:uid="{00000000-0005-0000-0000-000083000000}"/>
    <cellStyle name="_Power Cost Value Copy 11.30.05 gas 1.09.06 AURORA at 1.10.06_Gas Rev Req Model (2010 GRC)" xfId="141" xr:uid="{00000000-0005-0000-0000-000084000000}"/>
    <cellStyle name="_Pro Forma Rev 07 GRC" xfId="142" xr:uid="{00000000-0005-0000-0000-000085000000}"/>
    <cellStyle name="_Recon to Darrin's 5.11.05 proforma" xfId="143" xr:uid="{00000000-0005-0000-0000-000086000000}"/>
    <cellStyle name="_Recon to Darrin's 5.11.05 proforma 2" xfId="144" xr:uid="{00000000-0005-0000-0000-000087000000}"/>
    <cellStyle name="_Recon to Darrin's 5.11.05 proforma 3" xfId="145" xr:uid="{00000000-0005-0000-0000-000088000000}"/>
    <cellStyle name="_Recon to Darrin's 5.11.05 proforma_4 31 Regulatory Assets and Liabilities  7 06- Exhibit D" xfId="146" xr:uid="{00000000-0005-0000-0000-000089000000}"/>
    <cellStyle name="_Recon to Darrin's 5.11.05 proforma_4 32 Regulatory Assets and Liabilities  7 06- Exhibit D" xfId="147" xr:uid="{00000000-0005-0000-0000-00008A000000}"/>
    <cellStyle name="_Recon to Darrin's 5.11.05 proforma_ACCOUNTS" xfId="148" xr:uid="{00000000-0005-0000-0000-00008B000000}"/>
    <cellStyle name="_Recon to Darrin's 5.11.05 proforma_Book9" xfId="149" xr:uid="{00000000-0005-0000-0000-00008C000000}"/>
    <cellStyle name="_Recon to Darrin's 5.11.05 proforma_Gas Rev Req Model (2010 GRC)" xfId="150" xr:uid="{00000000-0005-0000-0000-00008D000000}"/>
    <cellStyle name="_Revenue" xfId="151" xr:uid="{00000000-0005-0000-0000-00008E000000}"/>
    <cellStyle name="_Revenue_Data" xfId="152" xr:uid="{00000000-0005-0000-0000-00008F000000}"/>
    <cellStyle name="_Revenue_Data_1" xfId="153" xr:uid="{00000000-0005-0000-0000-000090000000}"/>
    <cellStyle name="_Revenue_Data_Pro Forma Rev 09 GRC" xfId="154" xr:uid="{00000000-0005-0000-0000-000091000000}"/>
    <cellStyle name="_Revenue_Mins" xfId="155" xr:uid="{00000000-0005-0000-0000-000092000000}"/>
    <cellStyle name="_Revenue_Pro Forma Rev 07 GRC" xfId="156" xr:uid="{00000000-0005-0000-0000-000093000000}"/>
    <cellStyle name="_Revenue_Pro Forma Rev 08 GRC" xfId="157" xr:uid="{00000000-0005-0000-0000-000094000000}"/>
    <cellStyle name="_Revenue_Pro Forma Rev 09 GRC" xfId="158" xr:uid="{00000000-0005-0000-0000-000095000000}"/>
    <cellStyle name="_Revenue_Sheet2" xfId="159" xr:uid="{00000000-0005-0000-0000-000096000000}"/>
    <cellStyle name="_Revenue_Therms Data" xfId="160" xr:uid="{00000000-0005-0000-0000-000097000000}"/>
    <cellStyle name="_Revenue_Therms Data Rerun" xfId="161" xr:uid="{00000000-0005-0000-0000-000098000000}"/>
    <cellStyle name="_Sumas Proforma - 11-09-07" xfId="162" xr:uid="{00000000-0005-0000-0000-000099000000}"/>
    <cellStyle name="_Sumas Property Taxes v1" xfId="163" xr:uid="{00000000-0005-0000-0000-00009A000000}"/>
    <cellStyle name="_Tenaska Comparison" xfId="164" xr:uid="{00000000-0005-0000-0000-00009B000000}"/>
    <cellStyle name="_Tenaska Comparison 2" xfId="165" xr:uid="{00000000-0005-0000-0000-00009C000000}"/>
    <cellStyle name="_Tenaska Comparison 3" xfId="166" xr:uid="{00000000-0005-0000-0000-00009D000000}"/>
    <cellStyle name="_Tenaska Comparison_4 31 Regulatory Assets and Liabilities  7 06- Exhibit D" xfId="167" xr:uid="{00000000-0005-0000-0000-00009E000000}"/>
    <cellStyle name="_Tenaska Comparison_4 32 Regulatory Assets and Liabilities  7 06- Exhibit D" xfId="168" xr:uid="{00000000-0005-0000-0000-00009F000000}"/>
    <cellStyle name="_Tenaska Comparison_Book9" xfId="169" xr:uid="{00000000-0005-0000-0000-0000A0000000}"/>
    <cellStyle name="_Therms Data" xfId="170" xr:uid="{00000000-0005-0000-0000-0000A1000000}"/>
    <cellStyle name="_Therms Data_Pro Forma Rev 09 GRC" xfId="171" xr:uid="{00000000-0005-0000-0000-0000A2000000}"/>
    <cellStyle name="_Value Copy 11 30 05 gas 12 09 05 AURORA at 12 14 05" xfId="172" xr:uid="{00000000-0005-0000-0000-0000A3000000}"/>
    <cellStyle name="_Value Copy 11 30 05 gas 12 09 05 AURORA at 12 14 05 2" xfId="173" xr:uid="{00000000-0005-0000-0000-0000A4000000}"/>
    <cellStyle name="_Value Copy 11 30 05 gas 12 09 05 AURORA at 12 14 05 3" xfId="174" xr:uid="{00000000-0005-0000-0000-0000A5000000}"/>
    <cellStyle name="_Value Copy 11 30 05 gas 12 09 05 AURORA at 12 14 05_04 07E Wild Horse Wind Expansion (C) (2)" xfId="175" xr:uid="{00000000-0005-0000-0000-0000A6000000}"/>
    <cellStyle name="_Value Copy 11 30 05 gas 12 09 05 AURORA at 12 14 05_4 31 Regulatory Assets and Liabilities  7 06- Exhibit D" xfId="176" xr:uid="{00000000-0005-0000-0000-0000A7000000}"/>
    <cellStyle name="_Value Copy 11 30 05 gas 12 09 05 AURORA at 12 14 05_4 32 Regulatory Assets and Liabilities  7 06- Exhibit D" xfId="177" xr:uid="{00000000-0005-0000-0000-0000A8000000}"/>
    <cellStyle name="_Value Copy 11 30 05 gas 12 09 05 AURORA at 12 14 05_ACCOUNTS" xfId="178" xr:uid="{00000000-0005-0000-0000-0000A9000000}"/>
    <cellStyle name="_Value Copy 11 30 05 gas 12 09 05 AURORA at 12 14 05_Book9" xfId="179" xr:uid="{00000000-0005-0000-0000-0000AA000000}"/>
    <cellStyle name="_Value Copy 11 30 05 gas 12 09 05 AURORA at 12 14 05_Gas Rev Req Model (2010 GRC)" xfId="180" xr:uid="{00000000-0005-0000-0000-0000AB000000}"/>
    <cellStyle name="_VC 6.15.06 update on 06GRC power costs.xls Chart 1" xfId="181" xr:uid="{00000000-0005-0000-0000-0000AC000000}"/>
    <cellStyle name="_VC 6.15.06 update on 06GRC power costs.xls Chart 1 2" xfId="182" xr:uid="{00000000-0005-0000-0000-0000AD000000}"/>
    <cellStyle name="_VC 6.15.06 update on 06GRC power costs.xls Chart 1 3" xfId="183" xr:uid="{00000000-0005-0000-0000-0000AE000000}"/>
    <cellStyle name="_VC 6.15.06 update on 06GRC power costs.xls Chart 1_04 07E Wild Horse Wind Expansion (C) (2)" xfId="184" xr:uid="{00000000-0005-0000-0000-0000AF000000}"/>
    <cellStyle name="_VC 6.15.06 update on 06GRC power costs.xls Chart 1_4 31 Regulatory Assets and Liabilities  7 06- Exhibit D" xfId="185" xr:uid="{00000000-0005-0000-0000-0000B0000000}"/>
    <cellStyle name="_VC 6.15.06 update on 06GRC power costs.xls Chart 1_4 32 Regulatory Assets and Liabilities  7 06- Exhibit D" xfId="186" xr:uid="{00000000-0005-0000-0000-0000B1000000}"/>
    <cellStyle name="_VC 6.15.06 update on 06GRC power costs.xls Chart 1_ACCOUNTS" xfId="187" xr:uid="{00000000-0005-0000-0000-0000B2000000}"/>
    <cellStyle name="_VC 6.15.06 update on 06GRC power costs.xls Chart 1_Book9" xfId="188" xr:uid="{00000000-0005-0000-0000-0000B3000000}"/>
    <cellStyle name="_VC 6.15.06 update on 06GRC power costs.xls Chart 1_Gas Rev Req Model (2010 GRC)" xfId="189" xr:uid="{00000000-0005-0000-0000-0000B4000000}"/>
    <cellStyle name="_VC 6.15.06 update on 06GRC power costs.xls Chart 2" xfId="190" xr:uid="{00000000-0005-0000-0000-0000B5000000}"/>
    <cellStyle name="_VC 6.15.06 update on 06GRC power costs.xls Chart 2 2" xfId="191" xr:uid="{00000000-0005-0000-0000-0000B6000000}"/>
    <cellStyle name="_VC 6.15.06 update on 06GRC power costs.xls Chart 2 3" xfId="192" xr:uid="{00000000-0005-0000-0000-0000B7000000}"/>
    <cellStyle name="_VC 6.15.06 update on 06GRC power costs.xls Chart 2_04 07E Wild Horse Wind Expansion (C) (2)" xfId="193" xr:uid="{00000000-0005-0000-0000-0000B8000000}"/>
    <cellStyle name="_VC 6.15.06 update on 06GRC power costs.xls Chart 2_4 31 Regulatory Assets and Liabilities  7 06- Exhibit D" xfId="194" xr:uid="{00000000-0005-0000-0000-0000B9000000}"/>
    <cellStyle name="_VC 6.15.06 update on 06GRC power costs.xls Chart 2_4 32 Regulatory Assets and Liabilities  7 06- Exhibit D" xfId="195" xr:uid="{00000000-0005-0000-0000-0000BA000000}"/>
    <cellStyle name="_VC 6.15.06 update on 06GRC power costs.xls Chart 2_ACCOUNTS" xfId="196" xr:uid="{00000000-0005-0000-0000-0000BB000000}"/>
    <cellStyle name="_VC 6.15.06 update on 06GRC power costs.xls Chart 2_Book9" xfId="197" xr:uid="{00000000-0005-0000-0000-0000BC000000}"/>
    <cellStyle name="_VC 6.15.06 update on 06GRC power costs.xls Chart 2_Gas Rev Req Model (2010 GRC)" xfId="198" xr:uid="{00000000-0005-0000-0000-0000BD000000}"/>
    <cellStyle name="_VC 6.15.06 update on 06GRC power costs.xls Chart 3" xfId="199" xr:uid="{00000000-0005-0000-0000-0000BE000000}"/>
    <cellStyle name="_VC 6.15.06 update on 06GRC power costs.xls Chart 3 2" xfId="200" xr:uid="{00000000-0005-0000-0000-0000BF000000}"/>
    <cellStyle name="_VC 6.15.06 update on 06GRC power costs.xls Chart 3 3" xfId="201" xr:uid="{00000000-0005-0000-0000-0000C0000000}"/>
    <cellStyle name="_VC 6.15.06 update on 06GRC power costs.xls Chart 3_04 07E Wild Horse Wind Expansion (C) (2)" xfId="202" xr:uid="{00000000-0005-0000-0000-0000C1000000}"/>
    <cellStyle name="_VC 6.15.06 update on 06GRC power costs.xls Chart 3_4 31 Regulatory Assets and Liabilities  7 06- Exhibit D" xfId="203" xr:uid="{00000000-0005-0000-0000-0000C2000000}"/>
    <cellStyle name="_VC 6.15.06 update on 06GRC power costs.xls Chart 3_4 32 Regulatory Assets and Liabilities  7 06- Exhibit D" xfId="204" xr:uid="{00000000-0005-0000-0000-0000C3000000}"/>
    <cellStyle name="_VC 6.15.06 update on 06GRC power costs.xls Chart 3_ACCOUNTS" xfId="205" xr:uid="{00000000-0005-0000-0000-0000C4000000}"/>
    <cellStyle name="_VC 6.15.06 update on 06GRC power costs.xls Chart 3_Book9" xfId="206" xr:uid="{00000000-0005-0000-0000-0000C5000000}"/>
    <cellStyle name="_VC 6.15.06 update on 06GRC power costs.xls Chart 3_Gas Rev Req Model (2010 GRC)" xfId="207" xr:uid="{00000000-0005-0000-0000-0000C6000000}"/>
    <cellStyle name="0,0_x000d__x000a_NA_x000d__x000a_" xfId="208" xr:uid="{00000000-0005-0000-0000-0000C7000000}"/>
    <cellStyle name="20% - Accent1 2" xfId="209" xr:uid="{00000000-0005-0000-0000-0000C8000000}"/>
    <cellStyle name="20% - Accent1 2 2" xfId="210" xr:uid="{00000000-0005-0000-0000-0000C9000000}"/>
    <cellStyle name="20% - Accent1 3" xfId="211" xr:uid="{00000000-0005-0000-0000-0000CA000000}"/>
    <cellStyle name="20% - Accent1 4" xfId="212" xr:uid="{00000000-0005-0000-0000-0000CB000000}"/>
    <cellStyle name="20% - Accent1 5" xfId="213" xr:uid="{00000000-0005-0000-0000-0000CC000000}"/>
    <cellStyle name="20% - Accent2 2" xfId="214" xr:uid="{00000000-0005-0000-0000-0000CD000000}"/>
    <cellStyle name="20% - Accent2 2 2" xfId="215" xr:uid="{00000000-0005-0000-0000-0000CE000000}"/>
    <cellStyle name="20% - Accent2 3" xfId="216" xr:uid="{00000000-0005-0000-0000-0000CF000000}"/>
    <cellStyle name="20% - Accent2 4" xfId="217" xr:uid="{00000000-0005-0000-0000-0000D0000000}"/>
    <cellStyle name="20% - Accent2 5" xfId="218" xr:uid="{00000000-0005-0000-0000-0000D1000000}"/>
    <cellStyle name="20% - Accent3 2" xfId="219" xr:uid="{00000000-0005-0000-0000-0000D2000000}"/>
    <cellStyle name="20% - Accent3 2 2" xfId="220" xr:uid="{00000000-0005-0000-0000-0000D3000000}"/>
    <cellStyle name="20% - Accent3 3" xfId="221" xr:uid="{00000000-0005-0000-0000-0000D4000000}"/>
    <cellStyle name="20% - Accent3 4" xfId="222" xr:uid="{00000000-0005-0000-0000-0000D5000000}"/>
    <cellStyle name="20% - Accent3 5" xfId="223" xr:uid="{00000000-0005-0000-0000-0000D6000000}"/>
    <cellStyle name="20% - Accent4 2" xfId="224" xr:uid="{00000000-0005-0000-0000-0000D7000000}"/>
    <cellStyle name="20% - Accent4 2 2" xfId="225" xr:uid="{00000000-0005-0000-0000-0000D8000000}"/>
    <cellStyle name="20% - Accent4 3" xfId="226" xr:uid="{00000000-0005-0000-0000-0000D9000000}"/>
    <cellStyle name="20% - Accent4 4" xfId="227" xr:uid="{00000000-0005-0000-0000-0000DA000000}"/>
    <cellStyle name="20% - Accent4 5" xfId="228" xr:uid="{00000000-0005-0000-0000-0000DB000000}"/>
    <cellStyle name="20% - Accent5 2" xfId="229" xr:uid="{00000000-0005-0000-0000-0000DC000000}"/>
    <cellStyle name="20% - Accent5 2 2" xfId="230" xr:uid="{00000000-0005-0000-0000-0000DD000000}"/>
    <cellStyle name="20% - Accent5 3" xfId="231" xr:uid="{00000000-0005-0000-0000-0000DE000000}"/>
    <cellStyle name="20% - Accent5 4" xfId="232" xr:uid="{00000000-0005-0000-0000-0000DF000000}"/>
    <cellStyle name="20% - Accent5 5" xfId="233" xr:uid="{00000000-0005-0000-0000-0000E0000000}"/>
    <cellStyle name="20% - Accent6 2" xfId="234" xr:uid="{00000000-0005-0000-0000-0000E1000000}"/>
    <cellStyle name="20% - Accent6 2 2" xfId="235" xr:uid="{00000000-0005-0000-0000-0000E2000000}"/>
    <cellStyle name="20% - Accent6 3" xfId="236" xr:uid="{00000000-0005-0000-0000-0000E3000000}"/>
    <cellStyle name="20% - Accent6 4" xfId="237" xr:uid="{00000000-0005-0000-0000-0000E4000000}"/>
    <cellStyle name="20% - Accent6 5" xfId="238" xr:uid="{00000000-0005-0000-0000-0000E5000000}"/>
    <cellStyle name="40% - Accent1 2" xfId="239" xr:uid="{00000000-0005-0000-0000-0000E6000000}"/>
    <cellStyle name="40% - Accent1 2 2" xfId="240" xr:uid="{00000000-0005-0000-0000-0000E7000000}"/>
    <cellStyle name="40% - Accent1 3" xfId="241" xr:uid="{00000000-0005-0000-0000-0000E8000000}"/>
    <cellStyle name="40% - Accent1 4" xfId="242" xr:uid="{00000000-0005-0000-0000-0000E9000000}"/>
    <cellStyle name="40% - Accent1 5" xfId="243" xr:uid="{00000000-0005-0000-0000-0000EA000000}"/>
    <cellStyle name="40% - Accent2 2" xfId="244" xr:uid="{00000000-0005-0000-0000-0000EB000000}"/>
    <cellStyle name="40% - Accent2 2 2" xfId="245" xr:uid="{00000000-0005-0000-0000-0000EC000000}"/>
    <cellStyle name="40% - Accent2 3" xfId="246" xr:uid="{00000000-0005-0000-0000-0000ED000000}"/>
    <cellStyle name="40% - Accent2 4" xfId="247" xr:uid="{00000000-0005-0000-0000-0000EE000000}"/>
    <cellStyle name="40% - Accent2 5" xfId="248" xr:uid="{00000000-0005-0000-0000-0000EF000000}"/>
    <cellStyle name="40% - Accent3 2" xfId="249" xr:uid="{00000000-0005-0000-0000-0000F0000000}"/>
    <cellStyle name="40% - Accent3 2 2" xfId="250" xr:uid="{00000000-0005-0000-0000-0000F1000000}"/>
    <cellStyle name="40% - Accent3 3" xfId="251" xr:uid="{00000000-0005-0000-0000-0000F2000000}"/>
    <cellStyle name="40% - Accent3 4" xfId="252" xr:uid="{00000000-0005-0000-0000-0000F3000000}"/>
    <cellStyle name="40% - Accent3 5" xfId="253" xr:uid="{00000000-0005-0000-0000-0000F4000000}"/>
    <cellStyle name="40% - Accent4 2" xfId="254" xr:uid="{00000000-0005-0000-0000-0000F5000000}"/>
    <cellStyle name="40% - Accent4 2 2" xfId="255" xr:uid="{00000000-0005-0000-0000-0000F6000000}"/>
    <cellStyle name="40% - Accent4 3" xfId="256" xr:uid="{00000000-0005-0000-0000-0000F7000000}"/>
    <cellStyle name="40% - Accent4 4" xfId="257" xr:uid="{00000000-0005-0000-0000-0000F8000000}"/>
    <cellStyle name="40% - Accent4 5" xfId="258" xr:uid="{00000000-0005-0000-0000-0000F9000000}"/>
    <cellStyle name="40% - Accent5 2" xfId="259" xr:uid="{00000000-0005-0000-0000-0000FA000000}"/>
    <cellStyle name="40% - Accent5 2 2" xfId="260" xr:uid="{00000000-0005-0000-0000-0000FB000000}"/>
    <cellStyle name="40% - Accent5 3" xfId="261" xr:uid="{00000000-0005-0000-0000-0000FC000000}"/>
    <cellStyle name="40% - Accent5 4" xfId="262" xr:uid="{00000000-0005-0000-0000-0000FD000000}"/>
    <cellStyle name="40% - Accent5 5" xfId="263" xr:uid="{00000000-0005-0000-0000-0000FE000000}"/>
    <cellStyle name="40% - Accent6 2" xfId="264" xr:uid="{00000000-0005-0000-0000-0000FF000000}"/>
    <cellStyle name="40% - Accent6 2 2" xfId="265" xr:uid="{00000000-0005-0000-0000-000000010000}"/>
    <cellStyle name="40% - Accent6 3" xfId="266" xr:uid="{00000000-0005-0000-0000-000001010000}"/>
    <cellStyle name="40% - Accent6 4" xfId="267" xr:uid="{00000000-0005-0000-0000-000002010000}"/>
    <cellStyle name="40% - Accent6 5" xfId="268" xr:uid="{00000000-0005-0000-0000-000003010000}"/>
    <cellStyle name="60% - Accent1 2" xfId="269" xr:uid="{00000000-0005-0000-0000-000004010000}"/>
    <cellStyle name="60% - Accent1 3" xfId="270" xr:uid="{00000000-0005-0000-0000-000005010000}"/>
    <cellStyle name="60% - Accent2 2" xfId="271" xr:uid="{00000000-0005-0000-0000-000006010000}"/>
    <cellStyle name="60% - Accent2 3" xfId="272" xr:uid="{00000000-0005-0000-0000-000007010000}"/>
    <cellStyle name="60% - Accent3 2" xfId="273" xr:uid="{00000000-0005-0000-0000-000008010000}"/>
    <cellStyle name="60% - Accent3 2 2" xfId="274" xr:uid="{00000000-0005-0000-0000-000009010000}"/>
    <cellStyle name="60% - Accent3 3" xfId="275" xr:uid="{00000000-0005-0000-0000-00000A010000}"/>
    <cellStyle name="60% - Accent4 2" xfId="276" xr:uid="{00000000-0005-0000-0000-00000B010000}"/>
    <cellStyle name="60% - Accent4 2 2" xfId="277" xr:uid="{00000000-0005-0000-0000-00000C010000}"/>
    <cellStyle name="60% - Accent4 3" xfId="278" xr:uid="{00000000-0005-0000-0000-00000D010000}"/>
    <cellStyle name="60% - Accent5 2" xfId="279" xr:uid="{00000000-0005-0000-0000-00000E010000}"/>
    <cellStyle name="60% - Accent5 3" xfId="280" xr:uid="{00000000-0005-0000-0000-00000F010000}"/>
    <cellStyle name="60% - Accent6 2" xfId="281" xr:uid="{00000000-0005-0000-0000-000010010000}"/>
    <cellStyle name="60% - Accent6 2 2" xfId="282" xr:uid="{00000000-0005-0000-0000-000011010000}"/>
    <cellStyle name="60% - Accent6 3" xfId="283" xr:uid="{00000000-0005-0000-0000-000012010000}"/>
    <cellStyle name="Accent1 2" xfId="284" xr:uid="{00000000-0005-0000-0000-000013010000}"/>
    <cellStyle name="Accent1 3" xfId="285" xr:uid="{00000000-0005-0000-0000-000014010000}"/>
    <cellStyle name="Accent2 2" xfId="286" xr:uid="{00000000-0005-0000-0000-000015010000}"/>
    <cellStyle name="Accent2 3" xfId="287" xr:uid="{00000000-0005-0000-0000-000016010000}"/>
    <cellStyle name="Accent3 2" xfId="288" xr:uid="{00000000-0005-0000-0000-000017010000}"/>
    <cellStyle name="Accent3 3" xfId="289" xr:uid="{00000000-0005-0000-0000-000018010000}"/>
    <cellStyle name="Accent4 2" xfId="290" xr:uid="{00000000-0005-0000-0000-000019010000}"/>
    <cellStyle name="Accent4 3" xfId="291" xr:uid="{00000000-0005-0000-0000-00001A010000}"/>
    <cellStyle name="Accent5 2" xfId="292" xr:uid="{00000000-0005-0000-0000-00001B010000}"/>
    <cellStyle name="Accent5 3" xfId="293" xr:uid="{00000000-0005-0000-0000-00001C010000}"/>
    <cellStyle name="Accent6 2" xfId="294" xr:uid="{00000000-0005-0000-0000-00001D010000}"/>
    <cellStyle name="Accent6 3" xfId="295" xr:uid="{00000000-0005-0000-0000-00001E010000}"/>
    <cellStyle name="Bad 2" xfId="296" xr:uid="{00000000-0005-0000-0000-00001F010000}"/>
    <cellStyle name="Bad 3" xfId="297" xr:uid="{00000000-0005-0000-0000-000020010000}"/>
    <cellStyle name="Calc Currency (0)" xfId="298" xr:uid="{00000000-0005-0000-0000-000021010000}"/>
    <cellStyle name="Calc Currency (0) 2" xfId="299" xr:uid="{00000000-0005-0000-0000-000022010000}"/>
    <cellStyle name="Calc Currency (0) 3" xfId="300" xr:uid="{00000000-0005-0000-0000-000023010000}"/>
    <cellStyle name="Calculation" xfId="4" builtinId="22"/>
    <cellStyle name="Calculation 2" xfId="301" xr:uid="{00000000-0005-0000-0000-000025010000}"/>
    <cellStyle name="Calculation 3" xfId="302" xr:uid="{00000000-0005-0000-0000-000026010000}"/>
    <cellStyle name="Calculation 4" xfId="303" xr:uid="{00000000-0005-0000-0000-000027010000}"/>
    <cellStyle name="Calculation 5" xfId="304" xr:uid="{00000000-0005-0000-0000-000028010000}"/>
    <cellStyle name="Calculation 6" xfId="305" xr:uid="{00000000-0005-0000-0000-000029010000}"/>
    <cellStyle name="Check Cell 2" xfId="306" xr:uid="{00000000-0005-0000-0000-00002A010000}"/>
    <cellStyle name="Check Cell 3" xfId="307" xr:uid="{00000000-0005-0000-0000-00002B010000}"/>
    <cellStyle name="CheckCell" xfId="308" xr:uid="{00000000-0005-0000-0000-00002C010000}"/>
    <cellStyle name="CheckCell 2" xfId="309" xr:uid="{00000000-0005-0000-0000-00002D010000}"/>
    <cellStyle name="CheckCell_Electric Rev Req Model (2009 GRC) Rebuttal" xfId="310" xr:uid="{00000000-0005-0000-0000-00002E010000}"/>
    <cellStyle name="Comma" xfId="1" builtinId="3"/>
    <cellStyle name="Comma 10" xfId="311" xr:uid="{00000000-0005-0000-0000-000030010000}"/>
    <cellStyle name="Comma 11" xfId="312" xr:uid="{00000000-0005-0000-0000-000031010000}"/>
    <cellStyle name="Comma 12" xfId="313" xr:uid="{00000000-0005-0000-0000-000032010000}"/>
    <cellStyle name="Comma 13" xfId="314" xr:uid="{00000000-0005-0000-0000-000033010000}"/>
    <cellStyle name="Comma 2" xfId="315" xr:uid="{00000000-0005-0000-0000-000034010000}"/>
    <cellStyle name="Comma 2 2" xfId="316" xr:uid="{00000000-0005-0000-0000-000035010000}"/>
    <cellStyle name="Comma 2 3" xfId="317" xr:uid="{00000000-0005-0000-0000-000036010000}"/>
    <cellStyle name="Comma 2 4" xfId="318" xr:uid="{00000000-0005-0000-0000-000037010000}"/>
    <cellStyle name="Comma 3" xfId="319" xr:uid="{00000000-0005-0000-0000-000038010000}"/>
    <cellStyle name="Comma 3 2" xfId="320" xr:uid="{00000000-0005-0000-0000-000039010000}"/>
    <cellStyle name="Comma 4" xfId="321" xr:uid="{00000000-0005-0000-0000-00003A010000}"/>
    <cellStyle name="Comma 4 2" xfId="322" xr:uid="{00000000-0005-0000-0000-00003B010000}"/>
    <cellStyle name="Comma 5" xfId="323" xr:uid="{00000000-0005-0000-0000-00003C010000}"/>
    <cellStyle name="Comma 6" xfId="324" xr:uid="{00000000-0005-0000-0000-00003D010000}"/>
    <cellStyle name="Comma 7" xfId="325" xr:uid="{00000000-0005-0000-0000-00003E010000}"/>
    <cellStyle name="Comma 8" xfId="326" xr:uid="{00000000-0005-0000-0000-00003F010000}"/>
    <cellStyle name="Comma 8 2" xfId="327" xr:uid="{00000000-0005-0000-0000-000040010000}"/>
    <cellStyle name="Comma 9" xfId="328" xr:uid="{00000000-0005-0000-0000-000041010000}"/>
    <cellStyle name="Comma0" xfId="329" xr:uid="{00000000-0005-0000-0000-000042010000}"/>
    <cellStyle name="Comma0 - Style2" xfId="330" xr:uid="{00000000-0005-0000-0000-000043010000}"/>
    <cellStyle name="Comma0 - Style4" xfId="331" xr:uid="{00000000-0005-0000-0000-000044010000}"/>
    <cellStyle name="Comma0 - Style4 2" xfId="332" xr:uid="{00000000-0005-0000-0000-000045010000}"/>
    <cellStyle name="Comma0 - Style4 3" xfId="333" xr:uid="{00000000-0005-0000-0000-000046010000}"/>
    <cellStyle name="Comma0 - Style5" xfId="334" xr:uid="{00000000-0005-0000-0000-000047010000}"/>
    <cellStyle name="Comma0 - Style5 2" xfId="335" xr:uid="{00000000-0005-0000-0000-000048010000}"/>
    <cellStyle name="Comma0 - Style5_ACCOUNTS" xfId="336" xr:uid="{00000000-0005-0000-0000-000049010000}"/>
    <cellStyle name="Comma0 2" xfId="337" xr:uid="{00000000-0005-0000-0000-00004A010000}"/>
    <cellStyle name="Comma0 3" xfId="338" xr:uid="{00000000-0005-0000-0000-00004B010000}"/>
    <cellStyle name="Comma0 4" xfId="339" xr:uid="{00000000-0005-0000-0000-00004C010000}"/>
    <cellStyle name="Comma0 5" xfId="340" xr:uid="{00000000-0005-0000-0000-00004D010000}"/>
    <cellStyle name="Comma0 6" xfId="341" xr:uid="{00000000-0005-0000-0000-00004E010000}"/>
    <cellStyle name="Comma0 7" xfId="342" xr:uid="{00000000-0005-0000-0000-00004F010000}"/>
    <cellStyle name="Comma0 8" xfId="343" xr:uid="{00000000-0005-0000-0000-000050010000}"/>
    <cellStyle name="Comma0_00COS Ind Allocators" xfId="344" xr:uid="{00000000-0005-0000-0000-000051010000}"/>
    <cellStyle name="Comma1 - Style1" xfId="345" xr:uid="{00000000-0005-0000-0000-000052010000}"/>
    <cellStyle name="Comma1 - Style1 2" xfId="346" xr:uid="{00000000-0005-0000-0000-000053010000}"/>
    <cellStyle name="Comma1 - Style1 3" xfId="347" xr:uid="{00000000-0005-0000-0000-000054010000}"/>
    <cellStyle name="Comma1 - Style1 4" xfId="348" xr:uid="{00000000-0005-0000-0000-000055010000}"/>
    <cellStyle name="Comma1 - Style1_ACCOUNTS" xfId="349" xr:uid="{00000000-0005-0000-0000-000056010000}"/>
    <cellStyle name="Copied" xfId="350" xr:uid="{00000000-0005-0000-0000-000057010000}"/>
    <cellStyle name="Copied 2" xfId="351" xr:uid="{00000000-0005-0000-0000-000058010000}"/>
    <cellStyle name="Copied 3" xfId="352" xr:uid="{00000000-0005-0000-0000-000059010000}"/>
    <cellStyle name="COST1" xfId="353" xr:uid="{00000000-0005-0000-0000-00005A010000}"/>
    <cellStyle name="COST1 2" xfId="354" xr:uid="{00000000-0005-0000-0000-00005B010000}"/>
    <cellStyle name="COST1 3" xfId="355" xr:uid="{00000000-0005-0000-0000-00005C010000}"/>
    <cellStyle name="Curren - Style1" xfId="356" xr:uid="{00000000-0005-0000-0000-00005D010000}"/>
    <cellStyle name="Curren - Style2" xfId="357" xr:uid="{00000000-0005-0000-0000-00005E010000}"/>
    <cellStyle name="Curren - Style2 2" xfId="358" xr:uid="{00000000-0005-0000-0000-00005F010000}"/>
    <cellStyle name="Curren - Style2 3" xfId="359" xr:uid="{00000000-0005-0000-0000-000060010000}"/>
    <cellStyle name="Curren - Style2 4" xfId="360" xr:uid="{00000000-0005-0000-0000-000061010000}"/>
    <cellStyle name="Curren - Style2_ACCOUNTS" xfId="361" xr:uid="{00000000-0005-0000-0000-000062010000}"/>
    <cellStyle name="Curren - Style5" xfId="362" xr:uid="{00000000-0005-0000-0000-000063010000}"/>
    <cellStyle name="Curren - Style6" xfId="363" xr:uid="{00000000-0005-0000-0000-000064010000}"/>
    <cellStyle name="Curren - Style6 2" xfId="364" xr:uid="{00000000-0005-0000-0000-000065010000}"/>
    <cellStyle name="Curren - Style6_ACCOUNTS" xfId="365" xr:uid="{00000000-0005-0000-0000-000066010000}"/>
    <cellStyle name="Currency 10" xfId="366" xr:uid="{00000000-0005-0000-0000-000067010000}"/>
    <cellStyle name="Currency 11" xfId="367" xr:uid="{00000000-0005-0000-0000-000068010000}"/>
    <cellStyle name="Currency 2" xfId="368" xr:uid="{00000000-0005-0000-0000-000069010000}"/>
    <cellStyle name="Currency 2 2" xfId="369" xr:uid="{00000000-0005-0000-0000-00006A010000}"/>
    <cellStyle name="Currency 2 3" xfId="370" xr:uid="{00000000-0005-0000-0000-00006B010000}"/>
    <cellStyle name="Currency 2 4" xfId="371" xr:uid="{00000000-0005-0000-0000-00006C010000}"/>
    <cellStyle name="Currency 3" xfId="372" xr:uid="{00000000-0005-0000-0000-00006D010000}"/>
    <cellStyle name="Currency 3 2" xfId="373" xr:uid="{00000000-0005-0000-0000-00006E010000}"/>
    <cellStyle name="Currency 4" xfId="374" xr:uid="{00000000-0005-0000-0000-00006F010000}"/>
    <cellStyle name="Currency 5" xfId="375" xr:uid="{00000000-0005-0000-0000-000070010000}"/>
    <cellStyle name="Currency 6" xfId="376" xr:uid="{00000000-0005-0000-0000-000071010000}"/>
    <cellStyle name="Currency 7" xfId="377" xr:uid="{00000000-0005-0000-0000-000072010000}"/>
    <cellStyle name="Currency 8" xfId="378" xr:uid="{00000000-0005-0000-0000-000073010000}"/>
    <cellStyle name="Currency 9" xfId="379" xr:uid="{00000000-0005-0000-0000-000074010000}"/>
    <cellStyle name="Currency0" xfId="380" xr:uid="{00000000-0005-0000-0000-000075010000}"/>
    <cellStyle name="Currency0 2" xfId="381" xr:uid="{00000000-0005-0000-0000-000076010000}"/>
    <cellStyle name="Currency0 3" xfId="382" xr:uid="{00000000-0005-0000-0000-000077010000}"/>
    <cellStyle name="Currency0 4" xfId="383" xr:uid="{00000000-0005-0000-0000-000078010000}"/>
    <cellStyle name="Currency0 5" xfId="384" xr:uid="{00000000-0005-0000-0000-000079010000}"/>
    <cellStyle name="Currency0 6" xfId="385" xr:uid="{00000000-0005-0000-0000-00007A010000}"/>
    <cellStyle name="Currency0_ACCOUNTS" xfId="386" xr:uid="{00000000-0005-0000-0000-00007B010000}"/>
    <cellStyle name="Date" xfId="387" xr:uid="{00000000-0005-0000-0000-00007C010000}"/>
    <cellStyle name="Date 2" xfId="388" xr:uid="{00000000-0005-0000-0000-00007D010000}"/>
    <cellStyle name="Date 3" xfId="389" xr:uid="{00000000-0005-0000-0000-00007E010000}"/>
    <cellStyle name="Date 4" xfId="390" xr:uid="{00000000-0005-0000-0000-00007F010000}"/>
    <cellStyle name="Date 5" xfId="391" xr:uid="{00000000-0005-0000-0000-000080010000}"/>
    <cellStyle name="Date 6" xfId="392" xr:uid="{00000000-0005-0000-0000-000081010000}"/>
    <cellStyle name="Date 7" xfId="393" xr:uid="{00000000-0005-0000-0000-000082010000}"/>
    <cellStyle name="Date_ACCOUNTS" xfId="394" xr:uid="{00000000-0005-0000-0000-000083010000}"/>
    <cellStyle name="Entered" xfId="395" xr:uid="{00000000-0005-0000-0000-000084010000}"/>
    <cellStyle name="Entered 2" xfId="396" xr:uid="{00000000-0005-0000-0000-000085010000}"/>
    <cellStyle name="Entered 3" xfId="397" xr:uid="{00000000-0005-0000-0000-000086010000}"/>
    <cellStyle name="Entered 4" xfId="398" xr:uid="{00000000-0005-0000-0000-000087010000}"/>
    <cellStyle name="Euro" xfId="399" xr:uid="{00000000-0005-0000-0000-000088010000}"/>
    <cellStyle name="Explanatory Text 2" xfId="400" xr:uid="{00000000-0005-0000-0000-000089010000}"/>
    <cellStyle name="Explanatory Text 3" xfId="401" xr:uid="{00000000-0005-0000-0000-00008A010000}"/>
    <cellStyle name="Fixed" xfId="402" xr:uid="{00000000-0005-0000-0000-00008B010000}"/>
    <cellStyle name="Fixed 2" xfId="403" xr:uid="{00000000-0005-0000-0000-00008C010000}"/>
    <cellStyle name="Fixed 3" xfId="404" xr:uid="{00000000-0005-0000-0000-00008D010000}"/>
    <cellStyle name="Fixed 4" xfId="405" xr:uid="{00000000-0005-0000-0000-00008E010000}"/>
    <cellStyle name="Fixed 5" xfId="406" xr:uid="{00000000-0005-0000-0000-00008F010000}"/>
    <cellStyle name="Fixed 6" xfId="407" xr:uid="{00000000-0005-0000-0000-000090010000}"/>
    <cellStyle name="Fixed_ACCOUNTS" xfId="408" xr:uid="{00000000-0005-0000-0000-000091010000}"/>
    <cellStyle name="Fixed3 - Style3" xfId="409" xr:uid="{00000000-0005-0000-0000-000092010000}"/>
    <cellStyle name="Good 2" xfId="410" xr:uid="{00000000-0005-0000-0000-000093010000}"/>
    <cellStyle name="Good 3" xfId="411" xr:uid="{00000000-0005-0000-0000-000094010000}"/>
    <cellStyle name="Grey" xfId="412" xr:uid="{00000000-0005-0000-0000-000095010000}"/>
    <cellStyle name="Grey 2" xfId="413" xr:uid="{00000000-0005-0000-0000-000096010000}"/>
    <cellStyle name="Grey 3" xfId="414" xr:uid="{00000000-0005-0000-0000-000097010000}"/>
    <cellStyle name="Grey 4" xfId="415" xr:uid="{00000000-0005-0000-0000-000098010000}"/>
    <cellStyle name="Grey_Gas Rev Req Model (2010 GRC)" xfId="416" xr:uid="{00000000-0005-0000-0000-000099010000}"/>
    <cellStyle name="Header1" xfId="417" xr:uid="{00000000-0005-0000-0000-00009A010000}"/>
    <cellStyle name="Header1 2" xfId="418" xr:uid="{00000000-0005-0000-0000-00009B010000}"/>
    <cellStyle name="Header1 3" xfId="419" xr:uid="{00000000-0005-0000-0000-00009C010000}"/>
    <cellStyle name="Header2" xfId="420" xr:uid="{00000000-0005-0000-0000-00009D010000}"/>
    <cellStyle name="Header2 2" xfId="421" xr:uid="{00000000-0005-0000-0000-00009E010000}"/>
    <cellStyle name="Header2 3" xfId="422" xr:uid="{00000000-0005-0000-0000-00009F010000}"/>
    <cellStyle name="Heading 1 2" xfId="423" xr:uid="{00000000-0005-0000-0000-0000A0010000}"/>
    <cellStyle name="Heading 1 3" xfId="424" xr:uid="{00000000-0005-0000-0000-0000A1010000}"/>
    <cellStyle name="Heading 1 4" xfId="425" xr:uid="{00000000-0005-0000-0000-0000A2010000}"/>
    <cellStyle name="Heading 1 5" xfId="426" xr:uid="{00000000-0005-0000-0000-0000A3010000}"/>
    <cellStyle name="Heading 1 6" xfId="427" xr:uid="{00000000-0005-0000-0000-0000A4010000}"/>
    <cellStyle name="Heading 2" xfId="3" builtinId="17"/>
    <cellStyle name="Heading 2 2" xfId="428" xr:uid="{00000000-0005-0000-0000-0000A6010000}"/>
    <cellStyle name="Heading 2 3" xfId="429" xr:uid="{00000000-0005-0000-0000-0000A7010000}"/>
    <cellStyle name="Heading 2 4" xfId="430" xr:uid="{00000000-0005-0000-0000-0000A8010000}"/>
    <cellStyle name="Heading 2 5" xfId="431" xr:uid="{00000000-0005-0000-0000-0000A9010000}"/>
    <cellStyle name="Heading 2 6" xfId="432" xr:uid="{00000000-0005-0000-0000-0000AA010000}"/>
    <cellStyle name="Heading 3 2" xfId="433" xr:uid="{00000000-0005-0000-0000-0000AB010000}"/>
    <cellStyle name="Heading 3 2 2" xfId="434" xr:uid="{00000000-0005-0000-0000-0000AC010000}"/>
    <cellStyle name="Heading 4 2" xfId="435" xr:uid="{00000000-0005-0000-0000-0000AD010000}"/>
    <cellStyle name="Heading 4 2 2" xfId="436" xr:uid="{00000000-0005-0000-0000-0000AE010000}"/>
    <cellStyle name="Heading1" xfId="437" xr:uid="{00000000-0005-0000-0000-0000AF010000}"/>
    <cellStyle name="Heading1 2" xfId="438" xr:uid="{00000000-0005-0000-0000-0000B0010000}"/>
    <cellStyle name="Heading1 3" xfId="439" xr:uid="{00000000-0005-0000-0000-0000B1010000}"/>
    <cellStyle name="Heading2" xfId="440" xr:uid="{00000000-0005-0000-0000-0000B2010000}"/>
    <cellStyle name="Heading2 2" xfId="441" xr:uid="{00000000-0005-0000-0000-0000B3010000}"/>
    <cellStyle name="Heading2 3" xfId="442" xr:uid="{00000000-0005-0000-0000-0000B4010000}"/>
    <cellStyle name="Input [yellow]" xfId="443" xr:uid="{00000000-0005-0000-0000-0000B5010000}"/>
    <cellStyle name="Input [yellow] 2" xfId="444" xr:uid="{00000000-0005-0000-0000-0000B6010000}"/>
    <cellStyle name="Input [yellow] 3" xfId="445" xr:uid="{00000000-0005-0000-0000-0000B7010000}"/>
    <cellStyle name="Input [yellow] 4" xfId="446" xr:uid="{00000000-0005-0000-0000-0000B8010000}"/>
    <cellStyle name="Input [yellow]_Gas Rev Req Model (2010 GRC)" xfId="447" xr:uid="{00000000-0005-0000-0000-0000B9010000}"/>
    <cellStyle name="Input 2" xfId="448" xr:uid="{00000000-0005-0000-0000-0000BA010000}"/>
    <cellStyle name="Input 3" xfId="449" xr:uid="{00000000-0005-0000-0000-0000BB010000}"/>
    <cellStyle name="Input 4" xfId="450" xr:uid="{00000000-0005-0000-0000-0000BC010000}"/>
    <cellStyle name="Input Cells" xfId="7" xr:uid="{00000000-0005-0000-0000-0000BD010000}"/>
    <cellStyle name="Input Cells Percent" xfId="451" xr:uid="{00000000-0005-0000-0000-0000BE010000}"/>
    <cellStyle name="Input Cells_ACCOUNTALLOC" xfId="452" xr:uid="{00000000-0005-0000-0000-0000BF010000}"/>
    <cellStyle name="Input Cells_EXTERNAL" xfId="8" xr:uid="{00000000-0005-0000-0000-0000C0010000}"/>
    <cellStyle name="Lines" xfId="453" xr:uid="{00000000-0005-0000-0000-0000C1010000}"/>
    <cellStyle name="Lines 2" xfId="454" xr:uid="{00000000-0005-0000-0000-0000C2010000}"/>
    <cellStyle name="Lines_Electric Rev Req Model (2009 GRC) Rebuttal" xfId="455" xr:uid="{00000000-0005-0000-0000-0000C3010000}"/>
    <cellStyle name="LINKED" xfId="456" xr:uid="{00000000-0005-0000-0000-0000C4010000}"/>
    <cellStyle name="Linked Cell 2" xfId="457" xr:uid="{00000000-0005-0000-0000-0000C5010000}"/>
    <cellStyle name="Linked Cell 3" xfId="458" xr:uid="{00000000-0005-0000-0000-0000C6010000}"/>
    <cellStyle name="modified border" xfId="459" xr:uid="{00000000-0005-0000-0000-0000C7010000}"/>
    <cellStyle name="modified border 2" xfId="460" xr:uid="{00000000-0005-0000-0000-0000C8010000}"/>
    <cellStyle name="modified border 3" xfId="461" xr:uid="{00000000-0005-0000-0000-0000C9010000}"/>
    <cellStyle name="modified border 4" xfId="462" xr:uid="{00000000-0005-0000-0000-0000CA010000}"/>
    <cellStyle name="modified border1" xfId="463" xr:uid="{00000000-0005-0000-0000-0000CB010000}"/>
    <cellStyle name="modified border1 2" xfId="464" xr:uid="{00000000-0005-0000-0000-0000CC010000}"/>
    <cellStyle name="modified border1 3" xfId="465" xr:uid="{00000000-0005-0000-0000-0000CD010000}"/>
    <cellStyle name="modified border1 4" xfId="466" xr:uid="{00000000-0005-0000-0000-0000CE010000}"/>
    <cellStyle name="Neutral 2" xfId="467" xr:uid="{00000000-0005-0000-0000-0000CF010000}"/>
    <cellStyle name="Neutral 3" xfId="468" xr:uid="{00000000-0005-0000-0000-0000D0010000}"/>
    <cellStyle name="no dec" xfId="469" xr:uid="{00000000-0005-0000-0000-0000D1010000}"/>
    <cellStyle name="no dec 2" xfId="470" xr:uid="{00000000-0005-0000-0000-0000D2010000}"/>
    <cellStyle name="no dec 3" xfId="471" xr:uid="{00000000-0005-0000-0000-0000D3010000}"/>
    <cellStyle name="Normal" xfId="0" builtinId="0"/>
    <cellStyle name="Normal - Style1" xfId="472" xr:uid="{00000000-0005-0000-0000-0000D5010000}"/>
    <cellStyle name="Normal - Style1 2" xfId="473" xr:uid="{00000000-0005-0000-0000-0000D6010000}"/>
    <cellStyle name="Normal - Style1 3" xfId="474" xr:uid="{00000000-0005-0000-0000-0000D7010000}"/>
    <cellStyle name="Normal - Style1 4" xfId="475" xr:uid="{00000000-0005-0000-0000-0000D8010000}"/>
    <cellStyle name="Normal - Style1 5" xfId="476" xr:uid="{00000000-0005-0000-0000-0000D9010000}"/>
    <cellStyle name="Normal - Style1 6" xfId="477" xr:uid="{00000000-0005-0000-0000-0000DA010000}"/>
    <cellStyle name="Normal - Style1 7" xfId="478" xr:uid="{00000000-0005-0000-0000-0000DB010000}"/>
    <cellStyle name="Normal - Style1 8" xfId="479" xr:uid="{00000000-0005-0000-0000-0000DC010000}"/>
    <cellStyle name="Normal - Style1_Book2" xfId="480" xr:uid="{00000000-0005-0000-0000-0000DD010000}"/>
    <cellStyle name="Normal 10" xfId="481" xr:uid="{00000000-0005-0000-0000-0000DE010000}"/>
    <cellStyle name="Normal 10 2" xfId="482" xr:uid="{00000000-0005-0000-0000-0000DF010000}"/>
    <cellStyle name="Normal 11" xfId="483" xr:uid="{00000000-0005-0000-0000-0000E0010000}"/>
    <cellStyle name="Normal 12" xfId="484" xr:uid="{00000000-0005-0000-0000-0000E1010000}"/>
    <cellStyle name="Normal 13" xfId="485" xr:uid="{00000000-0005-0000-0000-0000E2010000}"/>
    <cellStyle name="Normal 14" xfId="486" xr:uid="{00000000-0005-0000-0000-0000E3010000}"/>
    <cellStyle name="Normal 2" xfId="487" xr:uid="{00000000-0005-0000-0000-0000E4010000}"/>
    <cellStyle name="Normal 2 2" xfId="488" xr:uid="{00000000-0005-0000-0000-0000E5010000}"/>
    <cellStyle name="Normal 2 2 2" xfId="489" xr:uid="{00000000-0005-0000-0000-0000E6010000}"/>
    <cellStyle name="Normal 2 2 3" xfId="490" xr:uid="{00000000-0005-0000-0000-0000E7010000}"/>
    <cellStyle name="Normal 2 2_ACCOUNTS" xfId="491" xr:uid="{00000000-0005-0000-0000-0000E8010000}"/>
    <cellStyle name="Normal 2 3" xfId="492" xr:uid="{00000000-0005-0000-0000-0000E9010000}"/>
    <cellStyle name="Normal 2 4" xfId="493" xr:uid="{00000000-0005-0000-0000-0000EA010000}"/>
    <cellStyle name="Normal 2 5" xfId="494" xr:uid="{00000000-0005-0000-0000-0000EB010000}"/>
    <cellStyle name="Normal 2 6" xfId="495" xr:uid="{00000000-0005-0000-0000-0000EC010000}"/>
    <cellStyle name="Normal 2_ACCOUNTS" xfId="496" xr:uid="{00000000-0005-0000-0000-0000ED010000}"/>
    <cellStyle name="Normal 3" xfId="497" xr:uid="{00000000-0005-0000-0000-0000EE010000}"/>
    <cellStyle name="Normal 3 2" xfId="498" xr:uid="{00000000-0005-0000-0000-0000EF010000}"/>
    <cellStyle name="Normal 3 3" xfId="499" xr:uid="{00000000-0005-0000-0000-0000F0010000}"/>
    <cellStyle name="Normal 3_Electric Rev Req Model (2009 GRC) Rebuttal" xfId="500" xr:uid="{00000000-0005-0000-0000-0000F1010000}"/>
    <cellStyle name="Normal 4" xfId="501" xr:uid="{00000000-0005-0000-0000-0000F2010000}"/>
    <cellStyle name="Normal 4 2" xfId="502" xr:uid="{00000000-0005-0000-0000-0000F3010000}"/>
    <cellStyle name="Normal 4_ACCOUNTS" xfId="503" xr:uid="{00000000-0005-0000-0000-0000F4010000}"/>
    <cellStyle name="Normal 5" xfId="504" xr:uid="{00000000-0005-0000-0000-0000F5010000}"/>
    <cellStyle name="Normal 6" xfId="505" xr:uid="{00000000-0005-0000-0000-0000F6010000}"/>
    <cellStyle name="Normal 7" xfId="506" xr:uid="{00000000-0005-0000-0000-0000F7010000}"/>
    <cellStyle name="Normal 8" xfId="507" xr:uid="{00000000-0005-0000-0000-0000F8010000}"/>
    <cellStyle name="Normal 9" xfId="508" xr:uid="{00000000-0005-0000-0000-0000F9010000}"/>
    <cellStyle name="Note 2" xfId="509" xr:uid="{00000000-0005-0000-0000-0000FA010000}"/>
    <cellStyle name="Note 2 2" xfId="510" xr:uid="{00000000-0005-0000-0000-0000FB010000}"/>
    <cellStyle name="Note 3" xfId="511" xr:uid="{00000000-0005-0000-0000-0000FC010000}"/>
    <cellStyle name="Note 4" xfId="512" xr:uid="{00000000-0005-0000-0000-0000FD010000}"/>
    <cellStyle name="Note 5" xfId="513" xr:uid="{00000000-0005-0000-0000-0000FE010000}"/>
    <cellStyle name="Note 8" xfId="514" xr:uid="{00000000-0005-0000-0000-0000FF010000}"/>
    <cellStyle name="Note 9" xfId="515" xr:uid="{00000000-0005-0000-0000-000000020000}"/>
    <cellStyle name="Output 2" xfId="516" xr:uid="{00000000-0005-0000-0000-000001020000}"/>
    <cellStyle name="Output 3" xfId="517" xr:uid="{00000000-0005-0000-0000-000002020000}"/>
    <cellStyle name="Percen - Style1" xfId="518" xr:uid="{00000000-0005-0000-0000-000003020000}"/>
    <cellStyle name="Percen - Style2" xfId="519" xr:uid="{00000000-0005-0000-0000-000004020000}"/>
    <cellStyle name="Percen - Style2 2" xfId="520" xr:uid="{00000000-0005-0000-0000-000005020000}"/>
    <cellStyle name="Percen - Style2 3" xfId="521" xr:uid="{00000000-0005-0000-0000-000006020000}"/>
    <cellStyle name="Percen - Style3" xfId="522" xr:uid="{00000000-0005-0000-0000-000007020000}"/>
    <cellStyle name="Percen - Style3 2" xfId="523" xr:uid="{00000000-0005-0000-0000-000008020000}"/>
    <cellStyle name="Percen - Style3 3" xfId="524" xr:uid="{00000000-0005-0000-0000-000009020000}"/>
    <cellStyle name="Percen - Style3 4" xfId="525" xr:uid="{00000000-0005-0000-0000-00000A020000}"/>
    <cellStyle name="Percen - Style3_ACCOUNTS" xfId="526" xr:uid="{00000000-0005-0000-0000-00000B020000}"/>
    <cellStyle name="Percent" xfId="2" builtinId="5"/>
    <cellStyle name="Percent [2]" xfId="527" xr:uid="{00000000-0005-0000-0000-00000D020000}"/>
    <cellStyle name="Percent [2] 2" xfId="528" xr:uid="{00000000-0005-0000-0000-00000E020000}"/>
    <cellStyle name="Percent [2] 3" xfId="529" xr:uid="{00000000-0005-0000-0000-00000F020000}"/>
    <cellStyle name="Percent [2] 4" xfId="530" xr:uid="{00000000-0005-0000-0000-000010020000}"/>
    <cellStyle name="Percent 2" xfId="531" xr:uid="{00000000-0005-0000-0000-000011020000}"/>
    <cellStyle name="Percent 2 2" xfId="532" xr:uid="{00000000-0005-0000-0000-000012020000}"/>
    <cellStyle name="Percent 2 3" xfId="533" xr:uid="{00000000-0005-0000-0000-000013020000}"/>
    <cellStyle name="Percent 2 4" xfId="534" xr:uid="{00000000-0005-0000-0000-000014020000}"/>
    <cellStyle name="Percent 3" xfId="535" xr:uid="{00000000-0005-0000-0000-000015020000}"/>
    <cellStyle name="Percent 4" xfId="536" xr:uid="{00000000-0005-0000-0000-000016020000}"/>
    <cellStyle name="Percent 4 2" xfId="537" xr:uid="{00000000-0005-0000-0000-000017020000}"/>
    <cellStyle name="Percent 5" xfId="538" xr:uid="{00000000-0005-0000-0000-000018020000}"/>
    <cellStyle name="Percent 6" xfId="539" xr:uid="{00000000-0005-0000-0000-000019020000}"/>
    <cellStyle name="Processing" xfId="540" xr:uid="{00000000-0005-0000-0000-00001A020000}"/>
    <cellStyle name="Processing 2" xfId="541" xr:uid="{00000000-0005-0000-0000-00001B020000}"/>
    <cellStyle name="Processing_Electric Rev Req Model (2009 GRC) Rebuttal" xfId="542" xr:uid="{00000000-0005-0000-0000-00001C020000}"/>
    <cellStyle name="PSChar" xfId="543" xr:uid="{00000000-0005-0000-0000-00001D020000}"/>
    <cellStyle name="PSChar 2" xfId="544" xr:uid="{00000000-0005-0000-0000-00001E020000}"/>
    <cellStyle name="PSChar 3" xfId="545" xr:uid="{00000000-0005-0000-0000-00001F020000}"/>
    <cellStyle name="PSDate" xfId="546" xr:uid="{00000000-0005-0000-0000-000020020000}"/>
    <cellStyle name="PSDate 2" xfId="547" xr:uid="{00000000-0005-0000-0000-000021020000}"/>
    <cellStyle name="PSDate 3" xfId="548" xr:uid="{00000000-0005-0000-0000-000022020000}"/>
    <cellStyle name="PSDec" xfId="549" xr:uid="{00000000-0005-0000-0000-000023020000}"/>
    <cellStyle name="PSDec 2" xfId="550" xr:uid="{00000000-0005-0000-0000-000024020000}"/>
    <cellStyle name="PSDec 3" xfId="551" xr:uid="{00000000-0005-0000-0000-000025020000}"/>
    <cellStyle name="PSHeading" xfId="552" xr:uid="{00000000-0005-0000-0000-000026020000}"/>
    <cellStyle name="PSHeading 2" xfId="553" xr:uid="{00000000-0005-0000-0000-000027020000}"/>
    <cellStyle name="PSHeading 3" xfId="554" xr:uid="{00000000-0005-0000-0000-000028020000}"/>
    <cellStyle name="PSInt" xfId="555" xr:uid="{00000000-0005-0000-0000-000029020000}"/>
    <cellStyle name="PSInt 2" xfId="556" xr:uid="{00000000-0005-0000-0000-00002A020000}"/>
    <cellStyle name="PSInt 3" xfId="557" xr:uid="{00000000-0005-0000-0000-00002B020000}"/>
    <cellStyle name="PSSpacer" xfId="558" xr:uid="{00000000-0005-0000-0000-00002C020000}"/>
    <cellStyle name="PSSpacer 2" xfId="559" xr:uid="{00000000-0005-0000-0000-00002D020000}"/>
    <cellStyle name="PSSpacer 3" xfId="560" xr:uid="{00000000-0005-0000-0000-00002E020000}"/>
    <cellStyle name="purple - Style8" xfId="561" xr:uid="{00000000-0005-0000-0000-00002F020000}"/>
    <cellStyle name="purple - Style8 2" xfId="562" xr:uid="{00000000-0005-0000-0000-000030020000}"/>
    <cellStyle name="purple - Style8_ACCOUNTS" xfId="563" xr:uid="{00000000-0005-0000-0000-000031020000}"/>
    <cellStyle name="RED" xfId="564" xr:uid="{00000000-0005-0000-0000-000032020000}"/>
    <cellStyle name="Red - Style7" xfId="565" xr:uid="{00000000-0005-0000-0000-000033020000}"/>
    <cellStyle name="Red - Style7 2" xfId="566" xr:uid="{00000000-0005-0000-0000-000034020000}"/>
    <cellStyle name="Red - Style7_ACCOUNTS" xfId="567" xr:uid="{00000000-0005-0000-0000-000035020000}"/>
    <cellStyle name="RED_04 07E Wild Horse Wind Expansion (C) (2)" xfId="568" xr:uid="{00000000-0005-0000-0000-000036020000}"/>
    <cellStyle name="Report" xfId="569" xr:uid="{00000000-0005-0000-0000-000037020000}"/>
    <cellStyle name="Report - Style5" xfId="570" xr:uid="{00000000-0005-0000-0000-000038020000}"/>
    <cellStyle name="Report - Style6" xfId="571" xr:uid="{00000000-0005-0000-0000-000039020000}"/>
    <cellStyle name="Report - Style7" xfId="572" xr:uid="{00000000-0005-0000-0000-00003A020000}"/>
    <cellStyle name="Report - Style8" xfId="573" xr:uid="{00000000-0005-0000-0000-00003B020000}"/>
    <cellStyle name="Report 2" xfId="574" xr:uid="{00000000-0005-0000-0000-00003C020000}"/>
    <cellStyle name="Report Bar" xfId="575" xr:uid="{00000000-0005-0000-0000-00003D020000}"/>
    <cellStyle name="Report Bar 2" xfId="576" xr:uid="{00000000-0005-0000-0000-00003E020000}"/>
    <cellStyle name="Report Bar 3" xfId="577" xr:uid="{00000000-0005-0000-0000-00003F020000}"/>
    <cellStyle name="Report Bar 4" xfId="578" xr:uid="{00000000-0005-0000-0000-000040020000}"/>
    <cellStyle name="Report Bar_Electric Rev Req Model (2009 GRC) Rebuttal" xfId="579" xr:uid="{00000000-0005-0000-0000-000041020000}"/>
    <cellStyle name="Report Heading" xfId="580" xr:uid="{00000000-0005-0000-0000-000042020000}"/>
    <cellStyle name="Report Heading 2" xfId="581" xr:uid="{00000000-0005-0000-0000-000043020000}"/>
    <cellStyle name="Report Heading_Electric Rev Req Model (2009 GRC) Rebuttal" xfId="582" xr:uid="{00000000-0005-0000-0000-000044020000}"/>
    <cellStyle name="Report Percent" xfId="583" xr:uid="{00000000-0005-0000-0000-000045020000}"/>
    <cellStyle name="Report Percent 2" xfId="584" xr:uid="{00000000-0005-0000-0000-000046020000}"/>
    <cellStyle name="Report Percent_ACCOUNTS" xfId="585" xr:uid="{00000000-0005-0000-0000-000047020000}"/>
    <cellStyle name="Report Unit Cost" xfId="586" xr:uid="{00000000-0005-0000-0000-000048020000}"/>
    <cellStyle name="Report Unit Cost 2" xfId="587" xr:uid="{00000000-0005-0000-0000-000049020000}"/>
    <cellStyle name="Report Unit Cost 3" xfId="588" xr:uid="{00000000-0005-0000-0000-00004A020000}"/>
    <cellStyle name="Report Unit Cost 4" xfId="589" xr:uid="{00000000-0005-0000-0000-00004B020000}"/>
    <cellStyle name="Report Unit Cost_ACCOUNTS" xfId="590" xr:uid="{00000000-0005-0000-0000-00004C020000}"/>
    <cellStyle name="Report_Electric Rev Req Model (2009 GRC) Rebuttal" xfId="591" xr:uid="{00000000-0005-0000-0000-00004D020000}"/>
    <cellStyle name="Reports" xfId="592" xr:uid="{00000000-0005-0000-0000-00004E020000}"/>
    <cellStyle name="Reports Total" xfId="593" xr:uid="{00000000-0005-0000-0000-00004F020000}"/>
    <cellStyle name="Reports Total 2" xfId="594" xr:uid="{00000000-0005-0000-0000-000050020000}"/>
    <cellStyle name="Reports Total 3" xfId="595" xr:uid="{00000000-0005-0000-0000-000051020000}"/>
    <cellStyle name="Reports Total 4" xfId="596" xr:uid="{00000000-0005-0000-0000-000052020000}"/>
    <cellStyle name="Reports Total_Electric Rev Req Model (2009 GRC) Rebuttal" xfId="597" xr:uid="{00000000-0005-0000-0000-000053020000}"/>
    <cellStyle name="Reports Unit Cost Total" xfId="598" xr:uid="{00000000-0005-0000-0000-000054020000}"/>
    <cellStyle name="Reports_Book9" xfId="599" xr:uid="{00000000-0005-0000-0000-000055020000}"/>
    <cellStyle name="RevList" xfId="600" xr:uid="{00000000-0005-0000-0000-000056020000}"/>
    <cellStyle name="round100" xfId="601" xr:uid="{00000000-0005-0000-0000-000057020000}"/>
    <cellStyle name="round100 2" xfId="602" xr:uid="{00000000-0005-0000-0000-000058020000}"/>
    <cellStyle name="round100 3" xfId="603" xr:uid="{00000000-0005-0000-0000-000059020000}"/>
    <cellStyle name="SAPBEXaggData" xfId="604" xr:uid="{00000000-0005-0000-0000-00005A020000}"/>
    <cellStyle name="SAPBEXaggDataEmph" xfId="605" xr:uid="{00000000-0005-0000-0000-00005B020000}"/>
    <cellStyle name="SAPBEXaggItem" xfId="606" xr:uid="{00000000-0005-0000-0000-00005C020000}"/>
    <cellStyle name="SAPBEXaggItemX" xfId="607" xr:uid="{00000000-0005-0000-0000-00005D020000}"/>
    <cellStyle name="SAPBEXchaText" xfId="608" xr:uid="{00000000-0005-0000-0000-00005E020000}"/>
    <cellStyle name="SAPBEXexcBad7" xfId="609" xr:uid="{00000000-0005-0000-0000-00005F020000}"/>
    <cellStyle name="SAPBEXexcBad8" xfId="610" xr:uid="{00000000-0005-0000-0000-000060020000}"/>
    <cellStyle name="SAPBEXexcBad9" xfId="611" xr:uid="{00000000-0005-0000-0000-000061020000}"/>
    <cellStyle name="SAPBEXexcCritical4" xfId="612" xr:uid="{00000000-0005-0000-0000-000062020000}"/>
    <cellStyle name="SAPBEXexcCritical5" xfId="613" xr:uid="{00000000-0005-0000-0000-000063020000}"/>
    <cellStyle name="SAPBEXexcCritical6" xfId="614" xr:uid="{00000000-0005-0000-0000-000064020000}"/>
    <cellStyle name="SAPBEXexcGood1" xfId="615" xr:uid="{00000000-0005-0000-0000-000065020000}"/>
    <cellStyle name="SAPBEXexcGood2" xfId="616" xr:uid="{00000000-0005-0000-0000-000066020000}"/>
    <cellStyle name="SAPBEXexcGood3" xfId="617" xr:uid="{00000000-0005-0000-0000-000067020000}"/>
    <cellStyle name="SAPBEXfilterDrill" xfId="618" xr:uid="{00000000-0005-0000-0000-000068020000}"/>
    <cellStyle name="SAPBEXfilterItem" xfId="619" xr:uid="{00000000-0005-0000-0000-000069020000}"/>
    <cellStyle name="SAPBEXfilterText" xfId="620" xr:uid="{00000000-0005-0000-0000-00006A020000}"/>
    <cellStyle name="SAPBEXformats" xfId="621" xr:uid="{00000000-0005-0000-0000-00006B020000}"/>
    <cellStyle name="SAPBEXheaderItem" xfId="622" xr:uid="{00000000-0005-0000-0000-00006C020000}"/>
    <cellStyle name="SAPBEXheaderText" xfId="623" xr:uid="{00000000-0005-0000-0000-00006D020000}"/>
    <cellStyle name="SAPBEXHLevel0" xfId="624" xr:uid="{00000000-0005-0000-0000-00006E020000}"/>
    <cellStyle name="SAPBEXHLevel0X" xfId="625" xr:uid="{00000000-0005-0000-0000-00006F020000}"/>
    <cellStyle name="SAPBEXHLevel1" xfId="626" xr:uid="{00000000-0005-0000-0000-000070020000}"/>
    <cellStyle name="SAPBEXHLevel1X" xfId="627" xr:uid="{00000000-0005-0000-0000-000071020000}"/>
    <cellStyle name="SAPBEXHLevel2" xfId="628" xr:uid="{00000000-0005-0000-0000-000072020000}"/>
    <cellStyle name="SAPBEXHLevel2X" xfId="629" xr:uid="{00000000-0005-0000-0000-000073020000}"/>
    <cellStyle name="SAPBEXHLevel3" xfId="630" xr:uid="{00000000-0005-0000-0000-000074020000}"/>
    <cellStyle name="SAPBEXHLevel3X" xfId="631" xr:uid="{00000000-0005-0000-0000-000075020000}"/>
    <cellStyle name="SAPBEXresData" xfId="632" xr:uid="{00000000-0005-0000-0000-000076020000}"/>
    <cellStyle name="SAPBEXresDataEmph" xfId="633" xr:uid="{00000000-0005-0000-0000-000077020000}"/>
    <cellStyle name="SAPBEXresItem" xfId="634" xr:uid="{00000000-0005-0000-0000-000078020000}"/>
    <cellStyle name="SAPBEXresItemX" xfId="635" xr:uid="{00000000-0005-0000-0000-000079020000}"/>
    <cellStyle name="SAPBEXstdData" xfId="636" xr:uid="{00000000-0005-0000-0000-00007A020000}"/>
    <cellStyle name="SAPBEXstdDataEmph" xfId="637" xr:uid="{00000000-0005-0000-0000-00007B020000}"/>
    <cellStyle name="SAPBEXstdItem" xfId="638" xr:uid="{00000000-0005-0000-0000-00007C020000}"/>
    <cellStyle name="SAPBEXstdItemX" xfId="639" xr:uid="{00000000-0005-0000-0000-00007D020000}"/>
    <cellStyle name="SAPBEXtitle" xfId="640" xr:uid="{00000000-0005-0000-0000-00007E020000}"/>
    <cellStyle name="SAPBEXundefined" xfId="641" xr:uid="{00000000-0005-0000-0000-00007F020000}"/>
    <cellStyle name="shade" xfId="642" xr:uid="{00000000-0005-0000-0000-000080020000}"/>
    <cellStyle name="shade 2" xfId="643" xr:uid="{00000000-0005-0000-0000-000081020000}"/>
    <cellStyle name="shade 3" xfId="644" xr:uid="{00000000-0005-0000-0000-000082020000}"/>
    <cellStyle name="shade_ACCOUNTS" xfId="645" xr:uid="{00000000-0005-0000-0000-000083020000}"/>
    <cellStyle name="StmtTtl1" xfId="646" xr:uid="{00000000-0005-0000-0000-000084020000}"/>
    <cellStyle name="StmtTtl1 2" xfId="647" xr:uid="{00000000-0005-0000-0000-000085020000}"/>
    <cellStyle name="StmtTtl1 3" xfId="648" xr:uid="{00000000-0005-0000-0000-000086020000}"/>
    <cellStyle name="StmtTtl1 4" xfId="649" xr:uid="{00000000-0005-0000-0000-000087020000}"/>
    <cellStyle name="StmtTtl1_Gas Rev Req Model (2010 GRC)" xfId="650" xr:uid="{00000000-0005-0000-0000-000088020000}"/>
    <cellStyle name="StmtTtl2" xfId="651" xr:uid="{00000000-0005-0000-0000-000089020000}"/>
    <cellStyle name="StmtTtl2 2" xfId="652" xr:uid="{00000000-0005-0000-0000-00008A020000}"/>
    <cellStyle name="StmtTtl2 3" xfId="653" xr:uid="{00000000-0005-0000-0000-00008B020000}"/>
    <cellStyle name="STYL1 - Style1" xfId="654" xr:uid="{00000000-0005-0000-0000-00008C020000}"/>
    <cellStyle name="Style 1" xfId="655" xr:uid="{00000000-0005-0000-0000-00008D020000}"/>
    <cellStyle name="Style 1 2" xfId="656" xr:uid="{00000000-0005-0000-0000-00008E020000}"/>
    <cellStyle name="Style 1 3" xfId="657" xr:uid="{00000000-0005-0000-0000-00008F020000}"/>
    <cellStyle name="Style 1 4" xfId="658" xr:uid="{00000000-0005-0000-0000-000090020000}"/>
    <cellStyle name="Style 1 5" xfId="659" xr:uid="{00000000-0005-0000-0000-000091020000}"/>
    <cellStyle name="Style 1 6" xfId="660" xr:uid="{00000000-0005-0000-0000-000092020000}"/>
    <cellStyle name="Style 1_4 31 Regulatory Assets and Liabilities  7 06- Exhibit D" xfId="661" xr:uid="{00000000-0005-0000-0000-000093020000}"/>
    <cellStyle name="Subtotal" xfId="662" xr:uid="{00000000-0005-0000-0000-000094020000}"/>
    <cellStyle name="Sub-total" xfId="663" xr:uid="{00000000-0005-0000-0000-000095020000}"/>
    <cellStyle name="Test" xfId="664" xr:uid="{00000000-0005-0000-0000-000096020000}"/>
    <cellStyle name="Title 2" xfId="665" xr:uid="{00000000-0005-0000-0000-000097020000}"/>
    <cellStyle name="Title 2 2" xfId="666" xr:uid="{00000000-0005-0000-0000-000098020000}"/>
    <cellStyle name="Title: - Style3" xfId="667" xr:uid="{00000000-0005-0000-0000-000099020000}"/>
    <cellStyle name="Title: - Style4" xfId="668" xr:uid="{00000000-0005-0000-0000-00009A020000}"/>
    <cellStyle name="Title: Major" xfId="669" xr:uid="{00000000-0005-0000-0000-00009B020000}"/>
    <cellStyle name="Title: Major 2" xfId="670" xr:uid="{00000000-0005-0000-0000-00009C020000}"/>
    <cellStyle name="Title: Major 3" xfId="671" xr:uid="{00000000-0005-0000-0000-00009D020000}"/>
    <cellStyle name="Title: Minor" xfId="6" xr:uid="{00000000-0005-0000-0000-00009E020000}"/>
    <cellStyle name="Title: Minor 2" xfId="672" xr:uid="{00000000-0005-0000-0000-00009F020000}"/>
    <cellStyle name="Title: Minor_Electric Rev Req Model (2009 GRC) Rebuttal" xfId="673" xr:uid="{00000000-0005-0000-0000-0000A0020000}"/>
    <cellStyle name="Title: Worksheet" xfId="5" xr:uid="{00000000-0005-0000-0000-0000A1020000}"/>
    <cellStyle name="Total 2" xfId="674" xr:uid="{00000000-0005-0000-0000-0000A2020000}"/>
    <cellStyle name="Total 3" xfId="675" xr:uid="{00000000-0005-0000-0000-0000A3020000}"/>
    <cellStyle name="Total 4" xfId="676" xr:uid="{00000000-0005-0000-0000-0000A4020000}"/>
    <cellStyle name="Total 5" xfId="677" xr:uid="{00000000-0005-0000-0000-0000A5020000}"/>
    <cellStyle name="Total 6" xfId="678" xr:uid="{00000000-0005-0000-0000-0000A6020000}"/>
    <cellStyle name="Total4 - Style4" xfId="679" xr:uid="{00000000-0005-0000-0000-0000A7020000}"/>
    <cellStyle name="Total4 - Style4 2" xfId="680" xr:uid="{00000000-0005-0000-0000-0000A8020000}"/>
    <cellStyle name="Total4 - Style4_ACCOUNTS" xfId="681" xr:uid="{00000000-0005-0000-0000-0000A9020000}"/>
    <cellStyle name="Warning Text 2" xfId="682" xr:uid="{00000000-0005-0000-0000-0000AA020000}"/>
    <cellStyle name="Warning Text 3" xfId="683" xr:uid="{00000000-0005-0000-0000-0000AB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chroeder/2019%20-%2019XXXX,%2019XXXX%202019%20GRC/01%20Initial%20Filing%202019-06-14)/Workpapers/RevReq-COS-Attrition%20WP/NEW-PSE-WP-JDT03-04-05-06-08-GCOS-MODEL-19GRC-06-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Demand Chrg"/>
      <sheetName val="Procurement Chrg"/>
      <sheetName val="CCost BrkOut"/>
      <sheetName val="Compare"/>
      <sheetName val="ErrorCheck"/>
      <sheetName val="Not Used--&gt;"/>
      <sheetName val="Gas Cost Allocation"/>
      <sheetName val="BalChSup"/>
    </sheetNames>
    <sheetDataSet>
      <sheetData sheetId="0"/>
      <sheetData sheetId="1">
        <row r="29">
          <cell r="F29">
            <v>7.6200000000000004E-2</v>
          </cell>
        </row>
        <row r="34">
          <cell r="F34">
            <v>2.87E-2</v>
          </cell>
        </row>
        <row r="38">
          <cell r="F38">
            <v>0</v>
          </cell>
        </row>
        <row r="39">
          <cell r="F39">
            <v>0.21</v>
          </cell>
        </row>
        <row r="40">
          <cell r="F40">
            <v>0.21</v>
          </cell>
        </row>
        <row r="46">
          <cell r="F46">
            <v>0</v>
          </cell>
        </row>
        <row r="51">
          <cell r="F51">
            <v>0.62044999999999995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A1:S165"/>
  <sheetViews>
    <sheetView showGridLines="0" tabSelected="1" zoomScale="85" zoomScaleNormal="85" zoomScaleSheetLayoutView="85" workbookViewId="0">
      <selection activeCell="D7" sqref="D7"/>
    </sheetView>
  </sheetViews>
  <sheetFormatPr defaultRowHeight="12.75" x14ac:dyDescent="0.2"/>
  <cols>
    <col min="1" max="1" width="18.5703125" style="4" customWidth="1"/>
    <col min="2" max="2" width="42.28515625" style="4" customWidth="1"/>
    <col min="3" max="3" width="9.7109375" style="4" bestFit="1" customWidth="1"/>
    <col min="4" max="4" width="14.28515625" style="4" bestFit="1" customWidth="1"/>
    <col min="5" max="5" width="16.42578125" style="4" bestFit="1" customWidth="1"/>
    <col min="6" max="6" width="16.140625" style="4" bestFit="1" customWidth="1"/>
    <col min="7" max="8" width="15.7109375" style="4" customWidth="1"/>
    <col min="9" max="9" width="14.28515625" style="4" customWidth="1"/>
    <col min="10" max="10" width="13.85546875" style="4" customWidth="1"/>
    <col min="11" max="11" width="15.7109375" style="4" customWidth="1"/>
    <col min="12" max="12" width="15" style="4" customWidth="1"/>
    <col min="13" max="14" width="13" style="4" hidden="1" customWidth="1"/>
    <col min="15" max="19" width="12.140625" style="4" hidden="1" customWidth="1"/>
    <col min="20" max="20" width="9.140625" style="4"/>
    <col min="21" max="21" width="14.140625" style="4" customWidth="1"/>
    <col min="22" max="16384" width="9.140625" style="4"/>
  </cols>
  <sheetData>
    <row r="1" spans="1:19" ht="18" x14ac:dyDescent="0.2">
      <c r="A1" s="10" t="s">
        <v>0</v>
      </c>
    </row>
    <row r="2" spans="1:19" s="11" customFormat="1" ht="15" x14ac:dyDescent="0.2">
      <c r="A2" s="1"/>
      <c r="B2" s="1"/>
      <c r="C2" s="2"/>
    </row>
    <row r="3" spans="1:19" s="11" customFormat="1" ht="51" x14ac:dyDescent="0.2">
      <c r="A3" s="12" t="s">
        <v>1</v>
      </c>
      <c r="B3" s="12" t="s">
        <v>2</v>
      </c>
      <c r="C3" s="12" t="s">
        <v>3</v>
      </c>
      <c r="D3" s="12" t="s">
        <v>4</v>
      </c>
      <c r="E3" s="13" t="s">
        <v>94</v>
      </c>
      <c r="F3" s="13" t="s">
        <v>95</v>
      </c>
      <c r="G3" s="13" t="s">
        <v>96</v>
      </c>
      <c r="H3" s="13" t="s">
        <v>97</v>
      </c>
      <c r="I3" s="13" t="s">
        <v>98</v>
      </c>
      <c r="J3" s="13" t="s">
        <v>99</v>
      </c>
      <c r="K3" s="13" t="s">
        <v>100</v>
      </c>
      <c r="L3" s="13" t="s">
        <v>101</v>
      </c>
      <c r="M3" s="13" t="s">
        <v>23</v>
      </c>
      <c r="N3" s="13" t="s">
        <v>23</v>
      </c>
      <c r="O3" s="13" t="s">
        <v>23</v>
      </c>
      <c r="P3" s="13" t="s">
        <v>23</v>
      </c>
      <c r="Q3" s="13" t="s">
        <v>23</v>
      </c>
      <c r="R3" s="13" t="s">
        <v>23</v>
      </c>
      <c r="S3" s="13" t="s">
        <v>23</v>
      </c>
    </row>
    <row r="4" spans="1:19" s="11" customFormat="1" x14ac:dyDescent="0.2"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5" spans="1:19" s="11" customFormat="1" x14ac:dyDescent="0.2">
      <c r="A5" s="9" t="s">
        <v>5</v>
      </c>
      <c r="B5" s="14"/>
      <c r="C5" s="14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</row>
    <row r="6" spans="1:19" s="11" customFormat="1" x14ac:dyDescent="0.2"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x14ac:dyDescent="0.2">
      <c r="A7" s="6" t="s">
        <v>6</v>
      </c>
      <c r="B7" s="6" t="s">
        <v>7</v>
      </c>
      <c r="C7" s="6" t="s">
        <v>8</v>
      </c>
      <c r="E7" s="15">
        <f>IF(E8=0,0,E8/$D8)</f>
        <v>0.9295532727065331</v>
      </c>
      <c r="F7" s="15">
        <f t="shared" ref="F7:S7" si="0">IF(F8=0,0,F8/$D8)</f>
        <v>6.8249342705817825E-2</v>
      </c>
      <c r="G7" s="15">
        <f t="shared" si="0"/>
        <v>1.7353950873009671E-3</v>
      </c>
      <c r="H7" s="15">
        <f t="shared" si="0"/>
        <v>1.5730717405988646E-4</v>
      </c>
      <c r="I7" s="15">
        <f t="shared" si="0"/>
        <v>2.7458529043489113E-4</v>
      </c>
      <c r="J7" s="15">
        <f t="shared" si="0"/>
        <v>1.8058221511976763E-5</v>
      </c>
      <c r="K7" s="15">
        <f t="shared" si="0"/>
        <v>1.2038814341317842E-5</v>
      </c>
      <c r="L7" s="15">
        <f t="shared" si="0"/>
        <v>0</v>
      </c>
      <c r="M7" s="15">
        <f t="shared" si="0"/>
        <v>0</v>
      </c>
      <c r="N7" s="15">
        <f t="shared" si="0"/>
        <v>0</v>
      </c>
      <c r="O7" s="15">
        <f t="shared" si="0"/>
        <v>0</v>
      </c>
      <c r="P7" s="15">
        <f t="shared" si="0"/>
        <v>0</v>
      </c>
      <c r="Q7" s="15">
        <f t="shared" si="0"/>
        <v>0</v>
      </c>
      <c r="R7" s="15">
        <f t="shared" si="0"/>
        <v>0</v>
      </c>
      <c r="S7" s="15">
        <f t="shared" si="0"/>
        <v>0</v>
      </c>
    </row>
    <row r="8" spans="1:19" x14ac:dyDescent="0.2">
      <c r="A8" s="3" t="str">
        <f>IF(A7="~","~","")</f>
        <v/>
      </c>
      <c r="B8" s="16"/>
      <c r="D8" s="3">
        <f>SUM(E8:S8)</f>
        <v>830646.58333333337</v>
      </c>
      <c r="E8" s="17">
        <v>772130.25</v>
      </c>
      <c r="F8" s="17">
        <v>56691.083333333336</v>
      </c>
      <c r="G8" s="17">
        <v>1441.5</v>
      </c>
      <c r="H8" s="17">
        <v>130.66666666666666</v>
      </c>
      <c r="I8" s="17">
        <v>228.08333333333334</v>
      </c>
      <c r="J8" s="17">
        <v>15</v>
      </c>
      <c r="K8" s="17">
        <v>10</v>
      </c>
      <c r="L8" s="17">
        <v>0</v>
      </c>
      <c r="M8" s="17"/>
      <c r="N8" s="17"/>
      <c r="O8" s="17"/>
      <c r="P8" s="17"/>
      <c r="Q8" s="17"/>
      <c r="R8" s="17"/>
      <c r="S8" s="17"/>
    </row>
    <row r="9" spans="1:19" x14ac:dyDescent="0.2">
      <c r="A9" s="3" t="str">
        <f>IF(A8="~","~","")</f>
        <v/>
      </c>
    </row>
    <row r="10" spans="1:19" x14ac:dyDescent="0.2">
      <c r="A10" s="6" t="s">
        <v>9</v>
      </c>
      <c r="B10" s="6" t="s">
        <v>10</v>
      </c>
      <c r="C10" s="6" t="s">
        <v>8</v>
      </c>
      <c r="E10" s="15">
        <f t="shared" ref="E10:S10" si="1">IF(E11=0,0,E11/$D11)</f>
        <v>0.9298147427846144</v>
      </c>
      <c r="F10" s="15">
        <f t="shared" si="1"/>
        <v>6.8265429370686637E-2</v>
      </c>
      <c r="G10" s="15">
        <f t="shared" si="1"/>
        <v>1.6074330885153933E-3</v>
      </c>
      <c r="H10" s="15">
        <f t="shared" si="1"/>
        <v>3.4219920288659581E-5</v>
      </c>
      <c r="I10" s="15">
        <f t="shared" si="1"/>
        <v>2.7215373555086443E-4</v>
      </c>
      <c r="J10" s="15">
        <f t="shared" si="1"/>
        <v>6.0211003440456739E-6</v>
      </c>
      <c r="K10" s="15">
        <f t="shared" si="1"/>
        <v>0</v>
      </c>
      <c r="L10" s="15">
        <f t="shared" si="1"/>
        <v>0</v>
      </c>
      <c r="M10" s="15">
        <f t="shared" si="1"/>
        <v>0</v>
      </c>
      <c r="N10" s="15">
        <f t="shared" si="1"/>
        <v>0</v>
      </c>
      <c r="O10" s="15">
        <f t="shared" si="1"/>
        <v>0</v>
      </c>
      <c r="P10" s="15">
        <f t="shared" si="1"/>
        <v>0</v>
      </c>
      <c r="Q10" s="15">
        <f t="shared" si="1"/>
        <v>0</v>
      </c>
      <c r="R10" s="15">
        <f t="shared" si="1"/>
        <v>0</v>
      </c>
      <c r="S10" s="15">
        <f t="shared" si="1"/>
        <v>0</v>
      </c>
    </row>
    <row r="11" spans="1:19" x14ac:dyDescent="0.2">
      <c r="A11" s="3" t="str">
        <f>IF(A10="~","~","")</f>
        <v/>
      </c>
      <c r="B11" s="16"/>
      <c r="D11" s="3">
        <f>SUM(E11:S11)</f>
        <v>830413</v>
      </c>
      <c r="E11" s="17">
        <v>772130.25</v>
      </c>
      <c r="F11" s="17">
        <v>56688.5</v>
      </c>
      <c r="G11" s="17">
        <v>1334.8333333333333</v>
      </c>
      <c r="H11" s="17">
        <v>28.416666666666668</v>
      </c>
      <c r="I11" s="17">
        <v>226</v>
      </c>
      <c r="J11" s="17">
        <v>5</v>
      </c>
      <c r="K11" s="17">
        <v>0</v>
      </c>
      <c r="L11" s="17">
        <v>0</v>
      </c>
      <c r="M11" s="6"/>
      <c r="N11" s="6"/>
      <c r="O11" s="6"/>
      <c r="P11" s="6"/>
      <c r="Q11" s="6"/>
      <c r="R11" s="6"/>
      <c r="S11" s="6"/>
    </row>
    <row r="12" spans="1:19" x14ac:dyDescent="0.2">
      <c r="A12" s="3" t="str">
        <f>IF(A11="~","~","")</f>
        <v/>
      </c>
    </row>
    <row r="13" spans="1:19" x14ac:dyDescent="0.2">
      <c r="A13" s="6" t="s">
        <v>11</v>
      </c>
      <c r="B13" s="6" t="s">
        <v>10</v>
      </c>
      <c r="C13" s="6" t="s">
        <v>12</v>
      </c>
      <c r="E13" s="15">
        <f t="shared" ref="E13:S13" si="2">IF(E14=0,0,E14/$D14)</f>
        <v>0.9298147427846144</v>
      </c>
      <c r="F13" s="15">
        <f t="shared" si="2"/>
        <v>6.8265429370686637E-2</v>
      </c>
      <c r="G13" s="15">
        <f t="shared" si="2"/>
        <v>1.6074330885153933E-3</v>
      </c>
      <c r="H13" s="15">
        <f t="shared" si="2"/>
        <v>3.4219920288659581E-5</v>
      </c>
      <c r="I13" s="15">
        <f t="shared" si="2"/>
        <v>2.7215373555086443E-4</v>
      </c>
      <c r="J13" s="15">
        <f t="shared" si="2"/>
        <v>6.0211003440456739E-6</v>
      </c>
      <c r="K13" s="15">
        <f t="shared" si="2"/>
        <v>0</v>
      </c>
      <c r="L13" s="15">
        <f t="shared" si="2"/>
        <v>0</v>
      </c>
      <c r="M13" s="15">
        <f t="shared" si="2"/>
        <v>0</v>
      </c>
      <c r="N13" s="15">
        <f t="shared" si="2"/>
        <v>0</v>
      </c>
      <c r="O13" s="15">
        <f t="shared" si="2"/>
        <v>0</v>
      </c>
      <c r="P13" s="15">
        <f t="shared" si="2"/>
        <v>0</v>
      </c>
      <c r="Q13" s="15">
        <f t="shared" si="2"/>
        <v>0</v>
      </c>
      <c r="R13" s="15">
        <f t="shared" si="2"/>
        <v>0</v>
      </c>
      <c r="S13" s="15">
        <f t="shared" si="2"/>
        <v>0</v>
      </c>
    </row>
    <row r="14" spans="1:19" x14ac:dyDescent="0.2">
      <c r="A14" s="3" t="str">
        <f>IF(A13="~","~","")</f>
        <v/>
      </c>
      <c r="B14" s="16"/>
      <c r="D14" s="3">
        <f>SUM(E14:S14)</f>
        <v>830413</v>
      </c>
      <c r="E14" s="17">
        <v>772130.25</v>
      </c>
      <c r="F14" s="17">
        <v>56688.5</v>
      </c>
      <c r="G14" s="17">
        <v>1334.8333333333333</v>
      </c>
      <c r="H14" s="17">
        <v>28.416666666666668</v>
      </c>
      <c r="I14" s="17">
        <v>226</v>
      </c>
      <c r="J14" s="17">
        <v>5</v>
      </c>
      <c r="K14" s="17">
        <v>0</v>
      </c>
      <c r="L14" s="17">
        <v>0</v>
      </c>
      <c r="M14" s="17"/>
      <c r="N14" s="17"/>
      <c r="O14" s="17"/>
      <c r="P14" s="17"/>
      <c r="Q14" s="17"/>
      <c r="R14" s="17"/>
      <c r="S14" s="17"/>
    </row>
    <row r="15" spans="1:19" x14ac:dyDescent="0.2">
      <c r="A15" s="3" t="str">
        <f>IF(A14="~","~","")</f>
        <v/>
      </c>
    </row>
    <row r="16" spans="1:19" x14ac:dyDescent="0.2">
      <c r="A16" s="6" t="s">
        <v>13</v>
      </c>
      <c r="B16" s="6" t="s">
        <v>14</v>
      </c>
      <c r="C16" s="6" t="s">
        <v>8</v>
      </c>
      <c r="E16" s="15">
        <f t="shared" ref="E16:S16" si="3">IF(E17=0,0,E17/$D17)</f>
        <v>0.79183624230164151</v>
      </c>
      <c r="F16" s="15">
        <f t="shared" si="3"/>
        <v>0.20407436061598352</v>
      </c>
      <c r="G16" s="15">
        <f t="shared" si="3"/>
        <v>4.0454196535351485E-3</v>
      </c>
      <c r="H16" s="15">
        <f t="shared" si="3"/>
        <v>2.2960535137603488E-5</v>
      </c>
      <c r="I16" s="15">
        <f t="shared" si="3"/>
        <v>1.336338198979316E-5</v>
      </c>
      <c r="J16" s="15">
        <f t="shared" si="3"/>
        <v>0</v>
      </c>
      <c r="K16" s="15">
        <f t="shared" si="3"/>
        <v>7.6535117125344971E-6</v>
      </c>
      <c r="L16" s="15">
        <f t="shared" si="3"/>
        <v>0</v>
      </c>
      <c r="M16" s="15">
        <f t="shared" si="3"/>
        <v>0</v>
      </c>
      <c r="N16" s="15">
        <f t="shared" si="3"/>
        <v>0</v>
      </c>
      <c r="O16" s="15">
        <f t="shared" si="3"/>
        <v>0</v>
      </c>
      <c r="P16" s="15">
        <f t="shared" si="3"/>
        <v>0</v>
      </c>
      <c r="Q16" s="15">
        <f t="shared" si="3"/>
        <v>0</v>
      </c>
      <c r="R16" s="15">
        <f t="shared" si="3"/>
        <v>0</v>
      </c>
      <c r="S16" s="15">
        <f t="shared" si="3"/>
        <v>0</v>
      </c>
    </row>
    <row r="17" spans="1:19" x14ac:dyDescent="0.2">
      <c r="A17" s="3" t="str">
        <f>IF(A16="~","~","")</f>
        <v/>
      </c>
      <c r="B17" s="16"/>
      <c r="D17" s="3">
        <f>SUM(E17:S17)</f>
        <v>195367310.60999998</v>
      </c>
      <c r="E17" s="17">
        <v>154698917.102</v>
      </c>
      <c r="F17" s="17">
        <v>39869458.998000003</v>
      </c>
      <c r="G17" s="17">
        <v>790342.75799999991</v>
      </c>
      <c r="H17" s="17">
        <v>4485.7379999999994</v>
      </c>
      <c r="I17" s="17">
        <v>2610.768</v>
      </c>
      <c r="J17" s="17">
        <v>0</v>
      </c>
      <c r="K17" s="17">
        <v>1495.2459999999999</v>
      </c>
      <c r="L17" s="17">
        <v>0</v>
      </c>
      <c r="M17" s="17"/>
      <c r="N17" s="17"/>
      <c r="O17" s="17"/>
      <c r="P17" s="17"/>
      <c r="Q17" s="17"/>
      <c r="R17" s="17"/>
      <c r="S17" s="17"/>
    </row>
    <row r="18" spans="1:19" x14ac:dyDescent="0.2">
      <c r="A18" s="3" t="str">
        <f>IF(A17="~","~","")</f>
        <v/>
      </c>
    </row>
    <row r="19" spans="1:19" x14ac:dyDescent="0.2">
      <c r="A19" s="6" t="s">
        <v>15</v>
      </c>
      <c r="B19" s="6" t="s">
        <v>16</v>
      </c>
      <c r="C19" s="6" t="s">
        <v>8</v>
      </c>
      <c r="E19" s="15">
        <f t="shared" ref="E19:S19" si="4">IF(E20=0,0,E20/$D20)</f>
        <v>0.92798344577357006</v>
      </c>
      <c r="F19" s="15">
        <f t="shared" si="4"/>
        <v>7.1381597596235649E-2</v>
      </c>
      <c r="G19" s="15">
        <f t="shared" si="4"/>
        <v>6.27019672317025E-4</v>
      </c>
      <c r="H19" s="15">
        <f t="shared" si="4"/>
        <v>3.4015533760417274E-6</v>
      </c>
      <c r="I19" s="15">
        <f t="shared" si="4"/>
        <v>3.4015533760417274E-6</v>
      </c>
      <c r="J19" s="15">
        <f t="shared" si="4"/>
        <v>0</v>
      </c>
      <c r="K19" s="15">
        <f t="shared" si="4"/>
        <v>1.1338511253472423E-6</v>
      </c>
      <c r="L19" s="15">
        <f t="shared" si="4"/>
        <v>0</v>
      </c>
      <c r="M19" s="15">
        <f t="shared" si="4"/>
        <v>0</v>
      </c>
      <c r="N19" s="15">
        <f t="shared" si="4"/>
        <v>0</v>
      </c>
      <c r="O19" s="15">
        <f t="shared" si="4"/>
        <v>0</v>
      </c>
      <c r="P19" s="15">
        <f t="shared" si="4"/>
        <v>0</v>
      </c>
      <c r="Q19" s="15">
        <f t="shared" si="4"/>
        <v>0</v>
      </c>
      <c r="R19" s="15">
        <f t="shared" si="4"/>
        <v>0</v>
      </c>
      <c r="S19" s="15">
        <f t="shared" si="4"/>
        <v>0</v>
      </c>
    </row>
    <row r="20" spans="1:19" x14ac:dyDescent="0.2">
      <c r="A20" s="3" t="str">
        <f>IF(A19="~","~","")</f>
        <v/>
      </c>
      <c r="B20" s="16"/>
      <c r="D20" s="3">
        <f>SUM(E20:S20)</f>
        <v>39708916.79999999</v>
      </c>
      <c r="E20" s="17">
        <v>36849217.439999998</v>
      </c>
      <c r="F20" s="17">
        <v>2834485.9200000004</v>
      </c>
      <c r="G20" s="17">
        <v>24898.272000000004</v>
      </c>
      <c r="H20" s="17">
        <v>135.07200000000003</v>
      </c>
      <c r="I20" s="17">
        <v>135.07200000000003</v>
      </c>
      <c r="J20" s="17">
        <v>0</v>
      </c>
      <c r="K20" s="17">
        <v>45.024000000000008</v>
      </c>
      <c r="L20" s="17">
        <v>0</v>
      </c>
      <c r="M20" s="17"/>
      <c r="N20" s="17"/>
      <c r="O20" s="17"/>
      <c r="P20" s="17"/>
      <c r="Q20" s="17"/>
      <c r="R20" s="17"/>
      <c r="S20" s="17"/>
    </row>
    <row r="21" spans="1:19" x14ac:dyDescent="0.2">
      <c r="A21" s="3" t="str">
        <f>IF(A20="~","~","")</f>
        <v/>
      </c>
    </row>
    <row r="22" spans="1:19" x14ac:dyDescent="0.2">
      <c r="A22" s="6" t="s">
        <v>17</v>
      </c>
      <c r="B22" s="6" t="s">
        <v>18</v>
      </c>
      <c r="C22" s="6" t="s">
        <v>8</v>
      </c>
      <c r="E22" s="15">
        <f t="shared" ref="E22:S22" si="5">IF(E23=0,0,E23/$D23)</f>
        <v>4.480485731817526E-3</v>
      </c>
      <c r="F22" s="15">
        <f t="shared" si="5"/>
        <v>0.52421899415455353</v>
      </c>
      <c r="G22" s="15">
        <f t="shared" si="5"/>
        <v>0.28401543538289964</v>
      </c>
      <c r="H22" s="15">
        <f t="shared" si="5"/>
        <v>0.11328219005821592</v>
      </c>
      <c r="I22" s="15">
        <f t="shared" si="5"/>
        <v>2.6504629773561505E-2</v>
      </c>
      <c r="J22" s="15">
        <f t="shared" si="5"/>
        <v>2.8584970239406794E-2</v>
      </c>
      <c r="K22" s="15">
        <f t="shared" si="5"/>
        <v>1.8913294659544909E-2</v>
      </c>
      <c r="L22" s="15">
        <f t="shared" si="5"/>
        <v>0</v>
      </c>
      <c r="M22" s="15">
        <f t="shared" si="5"/>
        <v>0</v>
      </c>
      <c r="N22" s="15">
        <f t="shared" si="5"/>
        <v>0</v>
      </c>
      <c r="O22" s="15">
        <f t="shared" si="5"/>
        <v>0</v>
      </c>
      <c r="P22" s="15">
        <f t="shared" si="5"/>
        <v>0</v>
      </c>
      <c r="Q22" s="15">
        <f t="shared" si="5"/>
        <v>0</v>
      </c>
      <c r="R22" s="15">
        <f t="shared" si="5"/>
        <v>0</v>
      </c>
      <c r="S22" s="15">
        <f t="shared" si="5"/>
        <v>0</v>
      </c>
    </row>
    <row r="23" spans="1:19" x14ac:dyDescent="0.2">
      <c r="A23" s="3" t="str">
        <f>IF(A22="~","~","")</f>
        <v/>
      </c>
      <c r="B23" s="16"/>
      <c r="D23" s="3">
        <f>SUM(E23:S23)</f>
        <v>37545089.990000002</v>
      </c>
      <c r="E23" s="17">
        <v>168220.24000000002</v>
      </c>
      <c r="F23" s="17">
        <v>19681849.309999999</v>
      </c>
      <c r="G23" s="17">
        <v>10663385.079999998</v>
      </c>
      <c r="H23" s="17">
        <v>4253190.0200000005</v>
      </c>
      <c r="I23" s="17">
        <v>995118.71000000008</v>
      </c>
      <c r="J23" s="17">
        <v>1073225.28</v>
      </c>
      <c r="K23" s="17">
        <v>710101.35000000009</v>
      </c>
      <c r="L23" s="17">
        <v>0</v>
      </c>
      <c r="M23" s="17"/>
      <c r="N23" s="17"/>
      <c r="O23" s="17"/>
      <c r="P23" s="17"/>
      <c r="Q23" s="17"/>
      <c r="R23" s="17"/>
      <c r="S23" s="17"/>
    </row>
    <row r="24" spans="1:19" x14ac:dyDescent="0.2">
      <c r="A24" s="3" t="str">
        <f>IF(A23="~","~","")</f>
        <v/>
      </c>
    </row>
    <row r="25" spans="1:19" x14ac:dyDescent="0.2">
      <c r="A25" s="6" t="s">
        <v>19</v>
      </c>
      <c r="B25" s="6" t="s">
        <v>20</v>
      </c>
      <c r="C25" s="6" t="s">
        <v>8</v>
      </c>
      <c r="E25" s="15">
        <f>IF(E26=0,0,E26/$D26)</f>
        <v>0.58097753083903425</v>
      </c>
      <c r="F25" s="15">
        <f>IF(F26=0,0,F26/$D26)</f>
        <v>0.41057429535625761</v>
      </c>
      <c r="G25" s="15">
        <f>IF(G26=0,0,G26/$D26)</f>
        <v>7.2940609170870753E-3</v>
      </c>
      <c r="H25" s="15">
        <f>IF(H26=0,0,H26/$D26)</f>
        <v>0</v>
      </c>
      <c r="I25" s="15">
        <f>IF(I26=0,0,I26/$D26)</f>
        <v>1.1541128876209577E-3</v>
      </c>
      <c r="J25" s="15">
        <f t="shared" ref="J25:S25" si="6">IF(J26=0,0,J26/$D26)</f>
        <v>0</v>
      </c>
      <c r="K25" s="15">
        <f t="shared" si="6"/>
        <v>0</v>
      </c>
      <c r="L25" s="15">
        <f t="shared" si="6"/>
        <v>0</v>
      </c>
      <c r="M25" s="15">
        <f t="shared" si="6"/>
        <v>0</v>
      </c>
      <c r="N25" s="15">
        <f t="shared" si="6"/>
        <v>0</v>
      </c>
      <c r="O25" s="15">
        <f t="shared" si="6"/>
        <v>0</v>
      </c>
      <c r="P25" s="15">
        <f t="shared" si="6"/>
        <v>0</v>
      </c>
      <c r="Q25" s="15">
        <f t="shared" si="6"/>
        <v>0</v>
      </c>
      <c r="R25" s="15">
        <f t="shared" si="6"/>
        <v>0</v>
      </c>
      <c r="S25" s="15">
        <f t="shared" si="6"/>
        <v>0</v>
      </c>
    </row>
    <row r="26" spans="1:19" x14ac:dyDescent="0.2">
      <c r="A26" s="3" t="str">
        <f>IF(A25="~","~","")</f>
        <v/>
      </c>
      <c r="B26" s="5"/>
      <c r="D26" s="3">
        <f>SUM(E26:S26)</f>
        <v>1329019.1255501867</v>
      </c>
      <c r="E26" s="17">
        <v>772130.25</v>
      </c>
      <c r="F26" s="17">
        <v>545661.09098775755</v>
      </c>
      <c r="G26" s="17">
        <v>9693.9464617368576</v>
      </c>
      <c r="H26" s="17">
        <v>0</v>
      </c>
      <c r="I26" s="17">
        <v>1533.8381006922061</v>
      </c>
      <c r="J26" s="17">
        <v>0</v>
      </c>
      <c r="K26" s="17">
        <v>0</v>
      </c>
      <c r="L26" s="17">
        <v>0</v>
      </c>
      <c r="M26" s="17"/>
      <c r="N26" s="17"/>
      <c r="O26" s="17"/>
      <c r="P26" s="17"/>
      <c r="Q26" s="17"/>
      <c r="R26" s="17"/>
      <c r="S26" s="17"/>
    </row>
    <row r="27" spans="1:19" x14ac:dyDescent="0.2">
      <c r="A27" s="3" t="str">
        <f>IF(A26="~","~","")</f>
        <v/>
      </c>
    </row>
    <row r="28" spans="1:19" x14ac:dyDescent="0.2">
      <c r="A28" s="6" t="s">
        <v>21</v>
      </c>
      <c r="B28" s="6" t="s">
        <v>22</v>
      </c>
      <c r="C28" s="6" t="s">
        <v>8</v>
      </c>
      <c r="E28" s="15">
        <f t="shared" ref="E28:S28" si="7">IF(E29=0,0,E29/$D29)</f>
        <v>0</v>
      </c>
      <c r="F28" s="15">
        <f t="shared" si="7"/>
        <v>0</v>
      </c>
      <c r="G28" s="15">
        <f t="shared" si="7"/>
        <v>0</v>
      </c>
      <c r="H28" s="15">
        <f t="shared" si="7"/>
        <v>0.76663342183447758</v>
      </c>
      <c r="I28" s="15">
        <f t="shared" si="7"/>
        <v>0</v>
      </c>
      <c r="J28" s="15">
        <f t="shared" si="7"/>
        <v>9.8661729908614257E-2</v>
      </c>
      <c r="K28" s="15">
        <f t="shared" si="7"/>
        <v>0.13470484825690809</v>
      </c>
      <c r="L28" s="15">
        <f t="shared" si="7"/>
        <v>0</v>
      </c>
      <c r="M28" s="15">
        <f t="shared" si="7"/>
        <v>0</v>
      </c>
      <c r="N28" s="15">
        <f t="shared" si="7"/>
        <v>0</v>
      </c>
      <c r="O28" s="15">
        <f t="shared" si="7"/>
        <v>0</v>
      </c>
      <c r="P28" s="15">
        <f t="shared" si="7"/>
        <v>0</v>
      </c>
      <c r="Q28" s="15">
        <f t="shared" si="7"/>
        <v>0</v>
      </c>
      <c r="R28" s="15">
        <f t="shared" si="7"/>
        <v>0</v>
      </c>
      <c r="S28" s="15">
        <f t="shared" si="7"/>
        <v>0</v>
      </c>
    </row>
    <row r="29" spans="1:19" x14ac:dyDescent="0.2">
      <c r="A29" s="3" t="str">
        <f>IF(A28="~","~","")</f>
        <v/>
      </c>
      <c r="B29" s="16"/>
      <c r="D29" s="3">
        <f>SUM(E29:S29)</f>
        <v>11129875.242888613</v>
      </c>
      <c r="E29" s="17">
        <v>0</v>
      </c>
      <c r="F29" s="17">
        <v>0</v>
      </c>
      <c r="G29" s="17">
        <v>0</v>
      </c>
      <c r="H29" s="17">
        <v>8532534.3420465346</v>
      </c>
      <c r="I29" s="17">
        <v>0</v>
      </c>
      <c r="J29" s="17">
        <v>1098092.7451304488</v>
      </c>
      <c r="K29" s="17">
        <v>1499248.1557116287</v>
      </c>
      <c r="L29" s="17">
        <v>0</v>
      </c>
      <c r="M29" s="17"/>
      <c r="N29" s="17"/>
      <c r="O29" s="17"/>
      <c r="P29" s="17"/>
      <c r="Q29" s="17"/>
      <c r="R29" s="17"/>
      <c r="S29" s="17"/>
    </row>
    <row r="30" spans="1:19" x14ac:dyDescent="0.2">
      <c r="A30" s="3" t="str">
        <f>IF(A29="~","~","")</f>
        <v/>
      </c>
    </row>
    <row r="31" spans="1:19" hidden="1" x14ac:dyDescent="0.2">
      <c r="A31" s="6" t="s">
        <v>23</v>
      </c>
      <c r="B31" s="6"/>
      <c r="C31" s="6"/>
      <c r="E31" s="15">
        <f t="shared" ref="E31:S31" si="8">IF(E32=0,0,E32/$D32)</f>
        <v>0</v>
      </c>
      <c r="F31" s="15">
        <f t="shared" si="8"/>
        <v>0</v>
      </c>
      <c r="G31" s="15">
        <f t="shared" si="8"/>
        <v>0</v>
      </c>
      <c r="H31" s="15">
        <f t="shared" si="8"/>
        <v>0</v>
      </c>
      <c r="I31" s="15">
        <f t="shared" si="8"/>
        <v>0</v>
      </c>
      <c r="J31" s="15">
        <f t="shared" si="8"/>
        <v>0</v>
      </c>
      <c r="K31" s="15">
        <f t="shared" si="8"/>
        <v>0</v>
      </c>
      <c r="L31" s="15">
        <f t="shared" si="8"/>
        <v>0</v>
      </c>
      <c r="M31" s="15">
        <f t="shared" si="8"/>
        <v>0</v>
      </c>
      <c r="N31" s="15">
        <f t="shared" si="8"/>
        <v>0</v>
      </c>
      <c r="O31" s="15">
        <f t="shared" si="8"/>
        <v>0</v>
      </c>
      <c r="P31" s="15">
        <f t="shared" si="8"/>
        <v>0</v>
      </c>
      <c r="Q31" s="15">
        <f t="shared" si="8"/>
        <v>0</v>
      </c>
      <c r="R31" s="15">
        <f t="shared" si="8"/>
        <v>0</v>
      </c>
      <c r="S31" s="15">
        <f t="shared" si="8"/>
        <v>0</v>
      </c>
    </row>
    <row r="32" spans="1:19" hidden="1" x14ac:dyDescent="0.2">
      <c r="A32" s="3" t="str">
        <f>IF(A31="~","~","")</f>
        <v>~</v>
      </c>
      <c r="B32" s="5"/>
      <c r="D32" s="3">
        <f>SUM(E32:S32)</f>
        <v>0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</row>
    <row r="33" spans="1:19" ht="13.5" hidden="1" customHeight="1" x14ac:dyDescent="0.2">
      <c r="A33" s="3" t="str">
        <f>IF(A32="~","~","")</f>
        <v>~</v>
      </c>
    </row>
    <row r="34" spans="1:19" x14ac:dyDescent="0.2">
      <c r="A34" s="6" t="s">
        <v>24</v>
      </c>
      <c r="B34" s="6" t="s">
        <v>25</v>
      </c>
      <c r="C34" s="6" t="s">
        <v>8</v>
      </c>
      <c r="E34" s="15">
        <f t="shared" ref="E34:S34" si="9">IF(E35=0,0,E35/$D35)</f>
        <v>0.92998291504878872</v>
      </c>
      <c r="F34" s="15">
        <f t="shared" si="9"/>
        <v>6.8280887759036943E-2</v>
      </c>
      <c r="G34" s="15">
        <f t="shared" si="9"/>
        <v>1.7361971921742853E-3</v>
      </c>
      <c r="H34" s="15">
        <f t="shared" si="9"/>
        <v>0</v>
      </c>
      <c r="I34" s="15">
        <f t="shared" si="9"/>
        <v>0</v>
      </c>
      <c r="J34" s="15">
        <f t="shared" si="9"/>
        <v>0</v>
      </c>
      <c r="K34" s="15">
        <f t="shared" si="9"/>
        <v>0</v>
      </c>
      <c r="L34" s="15">
        <f t="shared" si="9"/>
        <v>0</v>
      </c>
      <c r="M34" s="15">
        <f t="shared" si="9"/>
        <v>0</v>
      </c>
      <c r="N34" s="15">
        <f t="shared" si="9"/>
        <v>0</v>
      </c>
      <c r="O34" s="15">
        <f t="shared" si="9"/>
        <v>0</v>
      </c>
      <c r="P34" s="15">
        <f t="shared" si="9"/>
        <v>0</v>
      </c>
      <c r="Q34" s="15">
        <f t="shared" si="9"/>
        <v>0</v>
      </c>
      <c r="R34" s="15">
        <f t="shared" si="9"/>
        <v>0</v>
      </c>
      <c r="S34" s="15">
        <f t="shared" si="9"/>
        <v>0</v>
      </c>
    </row>
    <row r="35" spans="1:19" x14ac:dyDescent="0.2">
      <c r="A35" s="3" t="str">
        <f>IF(A34="~","~","")</f>
        <v/>
      </c>
      <c r="B35" s="5"/>
      <c r="D35" s="3">
        <f>SUM(E35:S35)</f>
        <v>830262.83333333337</v>
      </c>
      <c r="E35" s="17">
        <v>772130.25</v>
      </c>
      <c r="F35" s="17">
        <v>56691.083333333336</v>
      </c>
      <c r="G35" s="17">
        <v>1441.5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/>
      <c r="N35" s="17"/>
      <c r="O35" s="17"/>
      <c r="P35" s="17"/>
      <c r="Q35" s="17"/>
      <c r="R35" s="17"/>
      <c r="S35" s="17"/>
    </row>
    <row r="36" spans="1:19" x14ac:dyDescent="0.2">
      <c r="A36" s="3" t="str">
        <f>IF(A35="~","~","")</f>
        <v/>
      </c>
    </row>
    <row r="37" spans="1:19" x14ac:dyDescent="0.2">
      <c r="A37" s="6" t="s">
        <v>26</v>
      </c>
      <c r="B37" s="6" t="s">
        <v>27</v>
      </c>
      <c r="C37" s="6" t="s">
        <v>8</v>
      </c>
      <c r="E37" s="15">
        <f t="shared" ref="E37:S37" si="10">IF(E38=0,0,E38/$D38)</f>
        <v>0</v>
      </c>
      <c r="F37" s="15">
        <f t="shared" si="10"/>
        <v>0</v>
      </c>
      <c r="G37" s="15">
        <f t="shared" si="10"/>
        <v>0</v>
      </c>
      <c r="H37" s="15">
        <f t="shared" si="10"/>
        <v>0</v>
      </c>
      <c r="I37" s="15">
        <f t="shared" si="10"/>
        <v>0</v>
      </c>
      <c r="J37" s="15">
        <f t="shared" si="10"/>
        <v>0</v>
      </c>
      <c r="K37" s="15">
        <f t="shared" si="10"/>
        <v>0</v>
      </c>
      <c r="L37" s="15">
        <f t="shared" si="10"/>
        <v>1</v>
      </c>
      <c r="M37" s="15">
        <f t="shared" si="10"/>
        <v>0</v>
      </c>
      <c r="N37" s="15">
        <f t="shared" si="10"/>
        <v>0</v>
      </c>
      <c r="O37" s="15">
        <f t="shared" si="10"/>
        <v>0</v>
      </c>
      <c r="P37" s="15">
        <f t="shared" si="10"/>
        <v>0</v>
      </c>
      <c r="Q37" s="15">
        <f t="shared" si="10"/>
        <v>0</v>
      </c>
      <c r="R37" s="15">
        <f t="shared" si="10"/>
        <v>0</v>
      </c>
      <c r="S37" s="15">
        <f t="shared" si="10"/>
        <v>0</v>
      </c>
    </row>
    <row r="38" spans="1:19" x14ac:dyDescent="0.2">
      <c r="A38" s="3" t="str">
        <f>IF(A37="~","~","")</f>
        <v/>
      </c>
      <c r="B38" s="5"/>
      <c r="D38" s="3">
        <f>SUM(E38:S38)</f>
        <v>1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1</v>
      </c>
      <c r="M38" s="17"/>
      <c r="N38" s="17"/>
      <c r="O38" s="17"/>
      <c r="P38" s="17"/>
      <c r="Q38" s="17"/>
      <c r="R38" s="17"/>
      <c r="S38" s="17"/>
    </row>
    <row r="39" spans="1:19" x14ac:dyDescent="0.2">
      <c r="A39" s="3" t="str">
        <f>IF(A38="~","~","")</f>
        <v/>
      </c>
    </row>
    <row r="40" spans="1:19" x14ac:dyDescent="0.2">
      <c r="A40" s="6" t="s">
        <v>28</v>
      </c>
      <c r="B40" s="6" t="s">
        <v>29</v>
      </c>
      <c r="C40" s="6" t="s">
        <v>8</v>
      </c>
      <c r="E40" s="15">
        <f t="shared" ref="E40:S40" si="11">IF(E41=0,0,E41/$D41)</f>
        <v>0</v>
      </c>
      <c r="F40" s="15">
        <f t="shared" si="11"/>
        <v>0</v>
      </c>
      <c r="G40" s="15">
        <f t="shared" si="11"/>
        <v>0</v>
      </c>
      <c r="H40" s="15">
        <f t="shared" si="11"/>
        <v>0</v>
      </c>
      <c r="I40" s="15">
        <f t="shared" si="11"/>
        <v>0</v>
      </c>
      <c r="J40" s="15">
        <f t="shared" si="11"/>
        <v>0</v>
      </c>
      <c r="K40" s="15">
        <f t="shared" si="11"/>
        <v>0</v>
      </c>
      <c r="L40" s="15">
        <f t="shared" si="11"/>
        <v>1</v>
      </c>
      <c r="M40" s="15">
        <f t="shared" si="11"/>
        <v>0</v>
      </c>
      <c r="N40" s="15">
        <f t="shared" si="11"/>
        <v>0</v>
      </c>
      <c r="O40" s="15">
        <f t="shared" si="11"/>
        <v>0</v>
      </c>
      <c r="P40" s="15">
        <f t="shared" si="11"/>
        <v>0</v>
      </c>
      <c r="Q40" s="15">
        <f t="shared" si="11"/>
        <v>0</v>
      </c>
      <c r="R40" s="15">
        <f t="shared" si="11"/>
        <v>0</v>
      </c>
      <c r="S40" s="15">
        <f t="shared" si="11"/>
        <v>0</v>
      </c>
    </row>
    <row r="41" spans="1:19" x14ac:dyDescent="0.2">
      <c r="A41" s="3" t="str">
        <f>IF(A40="~","~","")</f>
        <v/>
      </c>
      <c r="B41" s="5"/>
      <c r="D41" s="3">
        <f>SUM(E41:S41)</f>
        <v>127083.78306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127083.78306</v>
      </c>
      <c r="M41" s="6"/>
      <c r="N41" s="6"/>
      <c r="O41" s="6"/>
      <c r="P41" s="6"/>
      <c r="Q41" s="6"/>
      <c r="R41" s="6"/>
      <c r="S41" s="6"/>
    </row>
    <row r="42" spans="1:19" ht="13.5" customHeight="1" x14ac:dyDescent="0.2">
      <c r="A42" s="3" t="str">
        <f>IF(A41="~","~","")</f>
        <v/>
      </c>
    </row>
    <row r="43" spans="1:19" x14ac:dyDescent="0.2">
      <c r="A43" s="6" t="s">
        <v>30</v>
      </c>
      <c r="B43" s="6" t="s">
        <v>31</v>
      </c>
      <c r="C43" s="6" t="s">
        <v>12</v>
      </c>
      <c r="E43" s="15">
        <f t="shared" ref="E43:S43" si="12">IF(E44=0,0,E44/$D44)</f>
        <v>6.3074053263342481E-3</v>
      </c>
      <c r="F43" s="15">
        <f t="shared" si="12"/>
        <v>0.56223313375461637</v>
      </c>
      <c r="G43" s="15">
        <f t="shared" si="12"/>
        <v>0.17181025273496281</v>
      </c>
      <c r="H43" s="15">
        <f t="shared" si="12"/>
        <v>9.0222319247201185E-3</v>
      </c>
      <c r="I43" s="15">
        <f t="shared" si="12"/>
        <v>2.7396676918762731E-2</v>
      </c>
      <c r="J43" s="15">
        <f t="shared" si="12"/>
        <v>1.3982791883907614E-3</v>
      </c>
      <c r="K43" s="15">
        <f t="shared" si="12"/>
        <v>0</v>
      </c>
      <c r="L43" s="15">
        <f t="shared" si="12"/>
        <v>0.22183202015221307</v>
      </c>
      <c r="M43" s="15">
        <f t="shared" si="12"/>
        <v>0</v>
      </c>
      <c r="N43" s="15">
        <f t="shared" si="12"/>
        <v>0</v>
      </c>
      <c r="O43" s="15">
        <f t="shared" si="12"/>
        <v>0</v>
      </c>
      <c r="P43" s="15">
        <f t="shared" si="12"/>
        <v>0</v>
      </c>
      <c r="Q43" s="15">
        <f t="shared" si="12"/>
        <v>0</v>
      </c>
      <c r="R43" s="15">
        <f t="shared" si="12"/>
        <v>0</v>
      </c>
      <c r="S43" s="15">
        <f t="shared" si="12"/>
        <v>0</v>
      </c>
    </row>
    <row r="44" spans="1:19" x14ac:dyDescent="0.2">
      <c r="A44" s="3" t="str">
        <f>IF(A43="~","~","")</f>
        <v/>
      </c>
      <c r="B44" s="5"/>
      <c r="D44" s="3">
        <f>SUM(E44:S44)</f>
        <v>1455992.060020817</v>
      </c>
      <c r="E44" s="17">
        <v>9183.5320744756755</v>
      </c>
      <c r="F44" s="17">
        <v>818606.97862734343</v>
      </c>
      <c r="G44" s="17">
        <v>250154.3638122757</v>
      </c>
      <c r="H44" s="17">
        <v>13136.298046058826</v>
      </c>
      <c r="I44" s="17">
        <v>39889.344064674115</v>
      </c>
      <c r="J44" s="17">
        <v>2035.8833959893009</v>
      </c>
      <c r="K44" s="17">
        <v>0</v>
      </c>
      <c r="L44" s="17">
        <v>322985.66000000009</v>
      </c>
      <c r="M44" s="6"/>
      <c r="N44" s="6"/>
      <c r="O44" s="6"/>
      <c r="P44" s="6"/>
      <c r="Q44" s="6"/>
      <c r="R44" s="6"/>
      <c r="S44" s="6"/>
    </row>
    <row r="45" spans="1:19" ht="13.5" customHeight="1" x14ac:dyDescent="0.2">
      <c r="A45" s="3" t="str">
        <f>IF(A44="~","~","")</f>
        <v/>
      </c>
    </row>
    <row r="46" spans="1:19" x14ac:dyDescent="0.2">
      <c r="A46" s="6" t="s">
        <v>32</v>
      </c>
      <c r="B46" s="6" t="s">
        <v>33</v>
      </c>
      <c r="C46" s="6" t="s">
        <v>34</v>
      </c>
      <c r="E46" s="15">
        <f t="shared" ref="E46:S46" si="13">IF(E47=0,0,E47/$D47)</f>
        <v>0</v>
      </c>
      <c r="F46" s="15">
        <f t="shared" si="13"/>
        <v>7.2991203194509536E-3</v>
      </c>
      <c r="G46" s="15">
        <f t="shared" si="13"/>
        <v>0.38553176081159779</v>
      </c>
      <c r="H46" s="15">
        <f t="shared" si="13"/>
        <v>0.47027498081238372</v>
      </c>
      <c r="I46" s="15">
        <f t="shared" si="13"/>
        <v>1.364266061628697E-2</v>
      </c>
      <c r="J46" s="15">
        <f t="shared" si="13"/>
        <v>5.1215854268385957E-2</v>
      </c>
      <c r="K46" s="15">
        <f t="shared" si="13"/>
        <v>7.2035623171894603E-2</v>
      </c>
      <c r="L46" s="15">
        <f t="shared" si="13"/>
        <v>0</v>
      </c>
      <c r="M46" s="15">
        <f t="shared" si="13"/>
        <v>0</v>
      </c>
      <c r="N46" s="15">
        <f t="shared" si="13"/>
        <v>0</v>
      </c>
      <c r="O46" s="15">
        <f t="shared" si="13"/>
        <v>0</v>
      </c>
      <c r="P46" s="15">
        <f t="shared" si="13"/>
        <v>0</v>
      </c>
      <c r="Q46" s="15">
        <f t="shared" si="13"/>
        <v>0</v>
      </c>
      <c r="R46" s="15">
        <f t="shared" si="13"/>
        <v>0</v>
      </c>
      <c r="S46" s="15">
        <f t="shared" si="13"/>
        <v>0</v>
      </c>
    </row>
    <row r="47" spans="1:19" x14ac:dyDescent="0.2">
      <c r="A47" s="3" t="str">
        <f>IF(A46="~","~","")</f>
        <v/>
      </c>
      <c r="B47" s="5"/>
      <c r="D47" s="3">
        <f>SUM(E47:S47)</f>
        <v>108368.92997918309</v>
      </c>
      <c r="E47" s="17">
        <v>0</v>
      </c>
      <c r="F47" s="17">
        <v>790.99785880821287</v>
      </c>
      <c r="G47" s="17">
        <v>41779.664392143204</v>
      </c>
      <c r="H47" s="17">
        <v>50963.19646661888</v>
      </c>
      <c r="I47" s="17">
        <v>1478.4405330561615</v>
      </c>
      <c r="J47" s="17">
        <v>5550.207325034763</v>
      </c>
      <c r="K47" s="17">
        <v>7806.4234035218651</v>
      </c>
      <c r="L47" s="17">
        <v>0</v>
      </c>
      <c r="M47" s="6"/>
      <c r="N47" s="6"/>
      <c r="O47" s="6"/>
      <c r="P47" s="6"/>
      <c r="Q47" s="6"/>
      <c r="R47" s="6"/>
      <c r="S47" s="6"/>
    </row>
    <row r="48" spans="1:19" ht="13.5" customHeight="1" x14ac:dyDescent="0.2">
      <c r="A48" s="3" t="str">
        <f>IF(A47="~","~","")</f>
        <v/>
      </c>
    </row>
    <row r="49" spans="1:19" x14ac:dyDescent="0.2">
      <c r="A49" s="6" t="s">
        <v>35</v>
      </c>
      <c r="B49" s="6" t="s">
        <v>36</v>
      </c>
      <c r="C49" s="6" t="s">
        <v>12</v>
      </c>
      <c r="E49" s="15">
        <f t="shared" ref="E49:S49" si="14">IF(E50=0,0,E50/$D50)</f>
        <v>0.87963708832018705</v>
      </c>
      <c r="F49" s="15">
        <f t="shared" si="14"/>
        <v>8.6062528116443937E-2</v>
      </c>
      <c r="G49" s="15">
        <f t="shared" si="14"/>
        <v>1.0394050761575081E-2</v>
      </c>
      <c r="H49" s="15">
        <f t="shared" si="14"/>
        <v>3.9655727516048414E-3</v>
      </c>
      <c r="I49" s="15">
        <f t="shared" si="14"/>
        <v>1.509399515918006E-3</v>
      </c>
      <c r="J49" s="15">
        <f t="shared" si="14"/>
        <v>8.21777215846063E-3</v>
      </c>
      <c r="K49" s="15">
        <f t="shared" si="14"/>
        <v>0</v>
      </c>
      <c r="L49" s="15">
        <f t="shared" si="14"/>
        <v>1.0213588375810344E-2</v>
      </c>
      <c r="M49" s="15">
        <f t="shared" si="14"/>
        <v>0</v>
      </c>
      <c r="N49" s="15">
        <f t="shared" si="14"/>
        <v>0</v>
      </c>
      <c r="O49" s="15">
        <f t="shared" si="14"/>
        <v>0</v>
      </c>
      <c r="P49" s="15">
        <f t="shared" si="14"/>
        <v>0</v>
      </c>
      <c r="Q49" s="15">
        <f t="shared" si="14"/>
        <v>0</v>
      </c>
      <c r="R49" s="15">
        <f t="shared" si="14"/>
        <v>0</v>
      </c>
      <c r="S49" s="15">
        <f t="shared" si="14"/>
        <v>0</v>
      </c>
    </row>
    <row r="50" spans="1:19" x14ac:dyDescent="0.2">
      <c r="A50" s="3" t="str">
        <f>IF(A49="~","~","")</f>
        <v/>
      </c>
      <c r="B50" s="5"/>
      <c r="D50" s="3">
        <f>SUM(E50:S50)</f>
        <v>5789976.6849422483</v>
      </c>
      <c r="E50" s="17">
        <v>5093078.2325843684</v>
      </c>
      <c r="F50" s="17">
        <v>498300.03124139714</v>
      </c>
      <c r="G50" s="17">
        <v>60181.311571625934</v>
      </c>
      <c r="H50" s="17">
        <v>22960.573774234308</v>
      </c>
      <c r="I50" s="17">
        <v>8739.3880054283709</v>
      </c>
      <c r="J50" s="17">
        <v>47580.709199654579</v>
      </c>
      <c r="K50" s="17">
        <v>0</v>
      </c>
      <c r="L50" s="17">
        <v>59136.438565539058</v>
      </c>
      <c r="M50" s="6">
        <v>0</v>
      </c>
      <c r="N50" s="6">
        <v>0</v>
      </c>
      <c r="O50" s="6">
        <v>0</v>
      </c>
      <c r="P50" s="6"/>
      <c r="Q50" s="6"/>
      <c r="R50" s="6"/>
      <c r="S50" s="6"/>
    </row>
    <row r="51" spans="1:19" ht="13.5" customHeight="1" x14ac:dyDescent="0.2">
      <c r="A51" s="3" t="str">
        <f>IF(A50="~","~","")</f>
        <v/>
      </c>
    </row>
    <row r="52" spans="1:19" x14ac:dyDescent="0.2">
      <c r="A52" s="6" t="s">
        <v>37</v>
      </c>
      <c r="B52" s="6" t="s">
        <v>38</v>
      </c>
      <c r="C52" s="6" t="s">
        <v>34</v>
      </c>
      <c r="E52" s="15">
        <f t="shared" ref="E52:S52" si="15">IF(E53=0,0,E53/$D53)</f>
        <v>0</v>
      </c>
      <c r="F52" s="15">
        <f t="shared" si="15"/>
        <v>1.9610179843533251E-4</v>
      </c>
      <c r="G52" s="15">
        <f t="shared" si="15"/>
        <v>4.7322257572672589E-2</v>
      </c>
      <c r="H52" s="15">
        <f t="shared" si="15"/>
        <v>0.16547259152049903</v>
      </c>
      <c r="I52" s="15">
        <f t="shared" si="15"/>
        <v>1.7045624964032989E-3</v>
      </c>
      <c r="J52" s="15">
        <f t="shared" si="15"/>
        <v>0.52135387796496235</v>
      </c>
      <c r="K52" s="15">
        <f t="shared" si="15"/>
        <v>0.2639506086470273</v>
      </c>
      <c r="L52" s="15">
        <f t="shared" si="15"/>
        <v>0</v>
      </c>
      <c r="M52" s="15">
        <f t="shared" si="15"/>
        <v>0</v>
      </c>
      <c r="N52" s="15">
        <f t="shared" si="15"/>
        <v>0</v>
      </c>
      <c r="O52" s="15">
        <f t="shared" si="15"/>
        <v>0</v>
      </c>
      <c r="P52" s="15">
        <f t="shared" si="15"/>
        <v>0</v>
      </c>
      <c r="Q52" s="15">
        <f t="shared" si="15"/>
        <v>0</v>
      </c>
      <c r="R52" s="15">
        <f t="shared" si="15"/>
        <v>0</v>
      </c>
      <c r="S52" s="15">
        <f t="shared" si="15"/>
        <v>0</v>
      </c>
    </row>
    <row r="53" spans="1:19" x14ac:dyDescent="0.2">
      <c r="A53" s="3" t="str">
        <f>IF(A52="~","~","")</f>
        <v/>
      </c>
      <c r="B53" s="5"/>
      <c r="D53" s="3">
        <f>SUM(E53:S53)</f>
        <v>281427.75823275198</v>
      </c>
      <c r="E53" s="17">
        <v>0</v>
      </c>
      <c r="F53" s="17">
        <v>55.188489519066614</v>
      </c>
      <c r="G53" s="17">
        <v>13317.796863190119</v>
      </c>
      <c r="H53" s="17">
        <v>46568.580480577926</v>
      </c>
      <c r="I53" s="17">
        <v>479.71120213040376</v>
      </c>
      <c r="J53" s="17">
        <v>146723.45312163112</v>
      </c>
      <c r="K53" s="17">
        <v>74283.028075703332</v>
      </c>
      <c r="L53" s="17">
        <v>0</v>
      </c>
      <c r="M53" s="6"/>
      <c r="N53" s="6"/>
      <c r="O53" s="6"/>
      <c r="P53" s="6"/>
      <c r="Q53" s="6"/>
      <c r="R53" s="6"/>
      <c r="S53" s="6"/>
    </row>
    <row r="54" spans="1:19" ht="13.5" customHeight="1" x14ac:dyDescent="0.2">
      <c r="A54" s="3" t="str">
        <f>IF(A53="~","~","")</f>
        <v/>
      </c>
    </row>
    <row r="55" spans="1:19" x14ac:dyDescent="0.2">
      <c r="A55" s="6" t="s">
        <v>39</v>
      </c>
      <c r="B55" s="6" t="s">
        <v>40</v>
      </c>
      <c r="C55" s="6" t="s">
        <v>34</v>
      </c>
      <c r="E55" s="15">
        <f t="shared" ref="E55:S55" si="16">IF(E56=0,0,E56/$D56)</f>
        <v>0</v>
      </c>
      <c r="F55" s="15">
        <f t="shared" si="16"/>
        <v>1.1059579022486183E-2</v>
      </c>
      <c r="G55" s="15">
        <f t="shared" si="16"/>
        <v>0.4566535854441624</v>
      </c>
      <c r="H55" s="15">
        <f t="shared" si="16"/>
        <v>0.43774527292186466</v>
      </c>
      <c r="I55" s="15">
        <f t="shared" si="16"/>
        <v>8.9190153407063301E-3</v>
      </c>
      <c r="J55" s="15">
        <f t="shared" si="16"/>
        <v>4.2811273635390196E-2</v>
      </c>
      <c r="K55" s="15">
        <f t="shared" si="16"/>
        <v>4.2811273635390196E-2</v>
      </c>
      <c r="L55" s="15">
        <f t="shared" si="16"/>
        <v>0</v>
      </c>
      <c r="M55" s="15">
        <f t="shared" si="16"/>
        <v>0</v>
      </c>
      <c r="N55" s="15">
        <f t="shared" si="16"/>
        <v>0</v>
      </c>
      <c r="O55" s="15">
        <f t="shared" si="16"/>
        <v>0</v>
      </c>
      <c r="P55" s="15">
        <f t="shared" si="16"/>
        <v>0</v>
      </c>
      <c r="Q55" s="15">
        <f t="shared" si="16"/>
        <v>0</v>
      </c>
      <c r="R55" s="15">
        <f t="shared" si="16"/>
        <v>0</v>
      </c>
      <c r="S55" s="15">
        <f t="shared" si="16"/>
        <v>0</v>
      </c>
    </row>
    <row r="56" spans="1:19" x14ac:dyDescent="0.2">
      <c r="A56" s="3" t="str">
        <f>IF(A55="~","~","")</f>
        <v/>
      </c>
      <c r="B56" s="5"/>
      <c r="D56" s="3">
        <f>SUM(E56:S56)</f>
        <v>233.58333333333584</v>
      </c>
      <c r="E56" s="17">
        <v>0</v>
      </c>
      <c r="F56" s="17">
        <v>2.5833333333357587</v>
      </c>
      <c r="G56" s="17">
        <v>106.66666666666674</v>
      </c>
      <c r="H56" s="17">
        <v>102.24999999999999</v>
      </c>
      <c r="I56" s="17">
        <v>2.0833333333333428</v>
      </c>
      <c r="J56" s="17">
        <v>10</v>
      </c>
      <c r="K56" s="17">
        <v>10</v>
      </c>
      <c r="L56" s="17">
        <v>0</v>
      </c>
      <c r="M56" s="6"/>
      <c r="N56" s="6"/>
      <c r="O56" s="6">
        <f>O8-O11</f>
        <v>0</v>
      </c>
      <c r="P56" s="6">
        <f>P8-P11</f>
        <v>0</v>
      </c>
      <c r="Q56" s="6">
        <f>Q8-Q11</f>
        <v>0</v>
      </c>
      <c r="R56" s="6">
        <f>R8-R11</f>
        <v>0</v>
      </c>
      <c r="S56" s="6">
        <f>S8-S11</f>
        <v>0</v>
      </c>
    </row>
    <row r="57" spans="1:19" ht="13.5" customHeight="1" x14ac:dyDescent="0.2">
      <c r="A57" s="3" t="str">
        <f>IF(A56="~","~","")</f>
        <v/>
      </c>
    </row>
    <row r="58" spans="1:19" x14ac:dyDescent="0.2">
      <c r="A58" s="6" t="s">
        <v>41</v>
      </c>
      <c r="B58" s="6" t="s">
        <v>42</v>
      </c>
      <c r="C58" s="6" t="s">
        <v>12</v>
      </c>
      <c r="E58" s="15">
        <f t="shared" ref="E58:S58" si="17">IF(E59=0,0,E59/$D59)</f>
        <v>0.92085871968405586</v>
      </c>
      <c r="F58" s="15">
        <f t="shared" si="17"/>
        <v>7.6898842776211923E-2</v>
      </c>
      <c r="G58" s="15">
        <f t="shared" si="17"/>
        <v>1.8778867304630579E-3</v>
      </c>
      <c r="H58" s="15">
        <f t="shared" si="17"/>
        <v>6.7509409123896642E-6</v>
      </c>
      <c r="I58" s="15">
        <f t="shared" si="17"/>
        <v>3.5554955471918891E-4</v>
      </c>
      <c r="J58" s="15">
        <f t="shared" si="17"/>
        <v>2.2503136374632212E-6</v>
      </c>
      <c r="K58" s="15">
        <f t="shared" si="17"/>
        <v>0</v>
      </c>
      <c r="L58" s="15">
        <f t="shared" si="17"/>
        <v>0</v>
      </c>
      <c r="M58" s="15">
        <f t="shared" si="17"/>
        <v>0</v>
      </c>
      <c r="N58" s="15">
        <f t="shared" si="17"/>
        <v>0</v>
      </c>
      <c r="O58" s="15">
        <f t="shared" si="17"/>
        <v>0</v>
      </c>
      <c r="P58" s="15">
        <f t="shared" si="17"/>
        <v>0</v>
      </c>
      <c r="Q58" s="15">
        <f t="shared" si="17"/>
        <v>0</v>
      </c>
      <c r="R58" s="15">
        <f t="shared" si="17"/>
        <v>0</v>
      </c>
      <c r="S58" s="15">
        <f t="shared" si="17"/>
        <v>0</v>
      </c>
    </row>
    <row r="59" spans="1:19" x14ac:dyDescent="0.2">
      <c r="A59" s="3" t="str">
        <f>IF(A58="~","~","")</f>
        <v/>
      </c>
      <c r="B59" s="5"/>
      <c r="D59" s="3">
        <f>SUM(E59:S59)</f>
        <v>8016464.8706671298</v>
      </c>
      <c r="E59" s="17">
        <v>7382031.5771947438</v>
      </c>
      <c r="F59" s="17">
        <v>616456.87171045761</v>
      </c>
      <c r="G59" s="17">
        <v>15054.013005849058</v>
      </c>
      <c r="H59" s="17">
        <v>54.118680668121243</v>
      </c>
      <c r="I59" s="17">
        <v>2850.2505151877185</v>
      </c>
      <c r="J59" s="17">
        <v>18.039560222707081</v>
      </c>
      <c r="K59" s="17">
        <v>0</v>
      </c>
      <c r="L59" s="17">
        <v>0</v>
      </c>
      <c r="M59" s="6"/>
      <c r="N59" s="6"/>
      <c r="O59" s="6"/>
      <c r="P59" s="6"/>
      <c r="Q59" s="6"/>
      <c r="R59" s="6"/>
      <c r="S59" s="6"/>
    </row>
    <row r="60" spans="1:19" ht="13.5" customHeight="1" x14ac:dyDescent="0.2">
      <c r="A60" s="3" t="str">
        <f>IF(A59="~","~","")</f>
        <v/>
      </c>
    </row>
    <row r="61" spans="1:19" x14ac:dyDescent="0.2">
      <c r="A61" s="6" t="s">
        <v>43</v>
      </c>
      <c r="B61" s="6" t="s">
        <v>44</v>
      </c>
      <c r="C61" s="6" t="s">
        <v>34</v>
      </c>
      <c r="E61" s="15">
        <f t="shared" ref="E61:S61" si="18">IF(E62=0,0,E62/$D62)</f>
        <v>0</v>
      </c>
      <c r="F61" s="15">
        <f t="shared" si="18"/>
        <v>7.7922077922077931E-3</v>
      </c>
      <c r="G61" s="15">
        <f t="shared" si="18"/>
        <v>0.37922077922077924</v>
      </c>
      <c r="H61" s="15">
        <f t="shared" si="18"/>
        <v>0.46753246753246752</v>
      </c>
      <c r="I61" s="15">
        <f t="shared" si="18"/>
        <v>1.8181818181818181E-2</v>
      </c>
      <c r="J61" s="15">
        <f t="shared" si="18"/>
        <v>4.9350649350649353E-2</v>
      </c>
      <c r="K61" s="15">
        <f t="shared" si="18"/>
        <v>7.792207792207792E-2</v>
      </c>
      <c r="L61" s="15">
        <f t="shared" si="18"/>
        <v>0</v>
      </c>
      <c r="M61" s="15">
        <f t="shared" si="18"/>
        <v>0</v>
      </c>
      <c r="N61" s="15">
        <f t="shared" si="18"/>
        <v>0</v>
      </c>
      <c r="O61" s="15">
        <f t="shared" si="18"/>
        <v>0</v>
      </c>
      <c r="P61" s="15">
        <f t="shared" si="18"/>
        <v>0</v>
      </c>
      <c r="Q61" s="15">
        <f t="shared" si="18"/>
        <v>0</v>
      </c>
      <c r="R61" s="15">
        <f t="shared" si="18"/>
        <v>0</v>
      </c>
      <c r="S61" s="15">
        <f t="shared" si="18"/>
        <v>0</v>
      </c>
    </row>
    <row r="62" spans="1:19" x14ac:dyDescent="0.2">
      <c r="A62" s="3" t="str">
        <f>IF(A61="~","~","")</f>
        <v/>
      </c>
      <c r="B62" s="5"/>
      <c r="D62" s="3">
        <f>SUM(E62:S62)</f>
        <v>3472.6153428711127</v>
      </c>
      <c r="E62" s="17">
        <v>0</v>
      </c>
      <c r="F62" s="17">
        <v>27.059340334060622</v>
      </c>
      <c r="G62" s="17">
        <v>1316.8878962576168</v>
      </c>
      <c r="H62" s="17">
        <v>1623.5604200436371</v>
      </c>
      <c r="I62" s="17">
        <v>63.138460779474777</v>
      </c>
      <c r="J62" s="17">
        <v>171.37582211571726</v>
      </c>
      <c r="K62" s="17">
        <v>270.59340334060619</v>
      </c>
      <c r="L62" s="17">
        <v>0</v>
      </c>
      <c r="M62" s="6"/>
      <c r="N62" s="6"/>
      <c r="O62" s="6"/>
      <c r="P62" s="6"/>
      <c r="Q62" s="6"/>
      <c r="R62" s="6"/>
      <c r="S62" s="6"/>
    </row>
    <row r="63" spans="1:19" ht="13.5" customHeight="1" x14ac:dyDescent="0.2">
      <c r="A63" s="3" t="str">
        <f>IF(A62="~","~","")</f>
        <v/>
      </c>
    </row>
    <row r="64" spans="1:19" x14ac:dyDescent="0.2">
      <c r="A64" s="6" t="s">
        <v>45</v>
      </c>
      <c r="B64" s="6" t="s">
        <v>46</v>
      </c>
      <c r="C64" s="6" t="s">
        <v>8</v>
      </c>
      <c r="E64" s="15">
        <f>IF(E65=0,0,E65/$D65)</f>
        <v>0.84945258744907004</v>
      </c>
      <c r="F64" s="15">
        <f>IF(F65=0,0,F65/$D65)</f>
        <v>9.4893678505428777E-2</v>
      </c>
      <c r="G64" s="15">
        <f t="shared" ref="G64:S64" si="19">IF(G65=0,0,G65/$D65)</f>
        <v>0</v>
      </c>
      <c r="H64" s="15">
        <f t="shared" si="19"/>
        <v>0</v>
      </c>
      <c r="I64" s="15">
        <f t="shared" si="19"/>
        <v>3.4116132989397018E-5</v>
      </c>
      <c r="J64" s="15">
        <f t="shared" si="19"/>
        <v>0</v>
      </c>
      <c r="K64" s="15">
        <f t="shared" si="19"/>
        <v>0</v>
      </c>
      <c r="L64" s="15">
        <f t="shared" si="19"/>
        <v>5.5619617912511743E-2</v>
      </c>
      <c r="M64" s="15">
        <f t="shared" si="19"/>
        <v>0</v>
      </c>
      <c r="N64" s="15">
        <f t="shared" si="19"/>
        <v>0</v>
      </c>
      <c r="O64" s="15">
        <f t="shared" si="19"/>
        <v>0</v>
      </c>
      <c r="P64" s="15">
        <f t="shared" si="19"/>
        <v>0</v>
      </c>
      <c r="Q64" s="15">
        <f t="shared" si="19"/>
        <v>0</v>
      </c>
      <c r="R64" s="15">
        <f t="shared" si="19"/>
        <v>0</v>
      </c>
      <c r="S64" s="15">
        <f t="shared" si="19"/>
        <v>0</v>
      </c>
    </row>
    <row r="65" spans="1:19" x14ac:dyDescent="0.2">
      <c r="A65" s="3" t="str">
        <f>IF(A64="~","~","")</f>
        <v/>
      </c>
      <c r="B65" s="5"/>
      <c r="D65" s="3">
        <f>SUM(E65:S65)</f>
        <v>4878337.18</v>
      </c>
      <c r="E65" s="17">
        <v>4143916.1399999997</v>
      </c>
      <c r="F65" s="17">
        <v>462923.36</v>
      </c>
      <c r="G65" s="17">
        <v>0</v>
      </c>
      <c r="H65" s="17">
        <v>0</v>
      </c>
      <c r="I65" s="17">
        <v>166.43</v>
      </c>
      <c r="J65" s="17">
        <v>0</v>
      </c>
      <c r="K65" s="17">
        <v>0</v>
      </c>
      <c r="L65" s="17">
        <v>271331.25</v>
      </c>
      <c r="M65" s="17"/>
      <c r="N65" s="17"/>
      <c r="O65" s="17"/>
      <c r="P65" s="17"/>
      <c r="Q65" s="17"/>
      <c r="R65" s="17"/>
      <c r="S65" s="17"/>
    </row>
    <row r="66" spans="1:19" x14ac:dyDescent="0.2">
      <c r="A66" s="3" t="str">
        <f>IF(A65="~","~","")</f>
        <v/>
      </c>
    </row>
    <row r="67" spans="1:19" x14ac:dyDescent="0.2">
      <c r="A67" s="6" t="s">
        <v>47</v>
      </c>
      <c r="B67" s="6" t="s">
        <v>48</v>
      </c>
      <c r="C67" s="6" t="s">
        <v>8</v>
      </c>
      <c r="E67" s="15">
        <f t="shared" ref="E67:S67" si="20">IF(E68=0,0,E68/$D68)</f>
        <v>0.76234961982999894</v>
      </c>
      <c r="F67" s="15">
        <f t="shared" si="20"/>
        <v>0.21244217171304325</v>
      </c>
      <c r="G67" s="15">
        <f t="shared" si="20"/>
        <v>1.0939915764433202E-2</v>
      </c>
      <c r="H67" s="15">
        <f t="shared" si="20"/>
        <v>0</v>
      </c>
      <c r="I67" s="15">
        <f t="shared" si="20"/>
        <v>1.9047519341625285E-3</v>
      </c>
      <c r="J67" s="15">
        <f t="shared" si="20"/>
        <v>0</v>
      </c>
      <c r="K67" s="15">
        <f t="shared" si="20"/>
        <v>0</v>
      </c>
      <c r="L67" s="15">
        <f t="shared" si="20"/>
        <v>1.2363540758361961E-2</v>
      </c>
      <c r="M67" s="15">
        <f t="shared" si="20"/>
        <v>0</v>
      </c>
      <c r="N67" s="15">
        <f t="shared" si="20"/>
        <v>0</v>
      </c>
      <c r="O67" s="15">
        <f t="shared" si="20"/>
        <v>0</v>
      </c>
      <c r="P67" s="15">
        <f t="shared" si="20"/>
        <v>0</v>
      </c>
      <c r="Q67" s="15">
        <f t="shared" si="20"/>
        <v>0</v>
      </c>
      <c r="R67" s="15">
        <f t="shared" si="20"/>
        <v>0</v>
      </c>
      <c r="S67" s="15">
        <f t="shared" si="20"/>
        <v>0</v>
      </c>
    </row>
    <row r="68" spans="1:19" x14ac:dyDescent="0.2">
      <c r="A68" s="3" t="str">
        <f>IF(A67="~","~","")</f>
        <v/>
      </c>
      <c r="B68" s="5"/>
      <c r="D68" s="3">
        <f>SUM(E68:S68)</f>
        <v>5209602.2700000005</v>
      </c>
      <c r="E68" s="17">
        <v>3971538.31</v>
      </c>
      <c r="F68" s="17">
        <v>1106739.22</v>
      </c>
      <c r="G68" s="17">
        <v>56992.61</v>
      </c>
      <c r="H68" s="17">
        <v>0</v>
      </c>
      <c r="I68" s="17">
        <v>9923</v>
      </c>
      <c r="J68" s="17">
        <v>0</v>
      </c>
      <c r="K68" s="17">
        <v>0</v>
      </c>
      <c r="L68" s="17">
        <v>64409.13</v>
      </c>
      <c r="M68" s="6"/>
      <c r="N68" s="6"/>
      <c r="O68" s="6"/>
      <c r="P68" s="6"/>
      <c r="Q68" s="6"/>
      <c r="R68" s="6"/>
      <c r="S68" s="6"/>
    </row>
    <row r="69" spans="1:19" ht="13.5" customHeight="1" x14ac:dyDescent="0.2">
      <c r="A69" s="3" t="str">
        <f>IF(A68="~","~","")</f>
        <v/>
      </c>
    </row>
    <row r="70" spans="1:19" x14ac:dyDescent="0.2">
      <c r="A70" s="6" t="s">
        <v>49</v>
      </c>
      <c r="B70" s="6" t="s">
        <v>50</v>
      </c>
      <c r="C70" s="6" t="s">
        <v>34</v>
      </c>
      <c r="E70" s="15">
        <f t="shared" ref="E70:S70" si="21">IF(E71=0,0,E71/$D71)</f>
        <v>0</v>
      </c>
      <c r="F70" s="15">
        <f t="shared" si="21"/>
        <v>0</v>
      </c>
      <c r="G70" s="15">
        <f t="shared" si="21"/>
        <v>0</v>
      </c>
      <c r="H70" s="15">
        <f t="shared" si="21"/>
        <v>0</v>
      </c>
      <c r="I70" s="15">
        <f t="shared" si="21"/>
        <v>0</v>
      </c>
      <c r="J70" s="15">
        <f t="shared" si="21"/>
        <v>0</v>
      </c>
      <c r="K70" s="15">
        <f t="shared" si="21"/>
        <v>0</v>
      </c>
      <c r="L70" s="15">
        <f t="shared" si="21"/>
        <v>0</v>
      </c>
      <c r="M70" s="15">
        <f t="shared" si="21"/>
        <v>0</v>
      </c>
      <c r="N70" s="15">
        <f t="shared" si="21"/>
        <v>0</v>
      </c>
      <c r="O70" s="15">
        <f t="shared" si="21"/>
        <v>0</v>
      </c>
      <c r="P70" s="15">
        <f t="shared" si="21"/>
        <v>0</v>
      </c>
      <c r="Q70" s="15">
        <f t="shared" si="21"/>
        <v>0</v>
      </c>
      <c r="R70" s="15">
        <f t="shared" si="21"/>
        <v>0</v>
      </c>
      <c r="S70" s="15">
        <f t="shared" si="21"/>
        <v>0</v>
      </c>
    </row>
    <row r="71" spans="1:19" x14ac:dyDescent="0.2">
      <c r="A71" s="3" t="str">
        <f>IF(A70="~","~","")</f>
        <v/>
      </c>
      <c r="B71" s="5"/>
      <c r="D71" s="3">
        <f>SUM(E71:S71)</f>
        <v>0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/>
      <c r="N71" s="17"/>
      <c r="O71" s="17"/>
      <c r="P71" s="17"/>
      <c r="Q71" s="17"/>
      <c r="R71" s="17"/>
      <c r="S71" s="17"/>
    </row>
    <row r="72" spans="1:19" x14ac:dyDescent="0.2">
      <c r="A72" s="3" t="str">
        <f>IF(A71="~","~","")</f>
        <v/>
      </c>
    </row>
    <row r="73" spans="1:19" x14ac:dyDescent="0.2">
      <c r="A73" s="6" t="s">
        <v>51</v>
      </c>
      <c r="B73" s="6" t="s">
        <v>52</v>
      </c>
      <c r="C73" s="6" t="s">
        <v>34</v>
      </c>
      <c r="E73" s="15">
        <f t="shared" ref="E73:S73" si="22">IF(E74=0,0,E74/$D74)</f>
        <v>0</v>
      </c>
      <c r="F73" s="15">
        <f t="shared" si="22"/>
        <v>0</v>
      </c>
      <c r="G73" s="15">
        <f t="shared" si="22"/>
        <v>0</v>
      </c>
      <c r="H73" s="15">
        <f t="shared" si="22"/>
        <v>0</v>
      </c>
      <c r="I73" s="15">
        <f t="shared" si="22"/>
        <v>0</v>
      </c>
      <c r="J73" s="15">
        <f t="shared" si="22"/>
        <v>0</v>
      </c>
      <c r="K73" s="15">
        <f t="shared" si="22"/>
        <v>0</v>
      </c>
      <c r="L73" s="15">
        <f t="shared" si="22"/>
        <v>0</v>
      </c>
      <c r="M73" s="15">
        <f t="shared" si="22"/>
        <v>0</v>
      </c>
      <c r="N73" s="15">
        <f t="shared" si="22"/>
        <v>0</v>
      </c>
      <c r="O73" s="15">
        <f t="shared" si="22"/>
        <v>0</v>
      </c>
      <c r="P73" s="15">
        <f t="shared" si="22"/>
        <v>0</v>
      </c>
      <c r="Q73" s="15">
        <f t="shared" si="22"/>
        <v>0</v>
      </c>
      <c r="R73" s="15">
        <f t="shared" si="22"/>
        <v>0</v>
      </c>
      <c r="S73" s="15">
        <f t="shared" si="22"/>
        <v>0</v>
      </c>
    </row>
    <row r="74" spans="1:19" x14ac:dyDescent="0.2">
      <c r="A74" s="3" t="str">
        <f>IF(A73="~","~","")</f>
        <v/>
      </c>
      <c r="B74" s="5"/>
      <c r="D74" s="3">
        <f>SUM(E74:S74)</f>
        <v>0</v>
      </c>
      <c r="E74" s="17">
        <v>0</v>
      </c>
      <c r="F74" s="17">
        <v>0</v>
      </c>
      <c r="G74" s="17">
        <v>0</v>
      </c>
      <c r="H74" s="17">
        <v>0</v>
      </c>
      <c r="I74" s="17">
        <v>0</v>
      </c>
      <c r="J74" s="17">
        <v>0</v>
      </c>
      <c r="K74" s="17">
        <v>0</v>
      </c>
      <c r="L74" s="17">
        <v>0</v>
      </c>
      <c r="M74" s="6"/>
      <c r="N74" s="6"/>
      <c r="O74" s="6"/>
      <c r="P74" s="6"/>
      <c r="Q74" s="6"/>
      <c r="R74" s="6"/>
      <c r="S74" s="6"/>
    </row>
    <row r="75" spans="1:19" ht="13.5" customHeight="1" x14ac:dyDescent="0.2">
      <c r="A75" s="3" t="str">
        <f>IF(A74="~","~","")</f>
        <v/>
      </c>
    </row>
    <row r="76" spans="1:19" x14ac:dyDescent="0.2">
      <c r="A76" s="6" t="s">
        <v>53</v>
      </c>
      <c r="B76" s="6" t="s">
        <v>54</v>
      </c>
      <c r="C76" s="6" t="s">
        <v>12</v>
      </c>
      <c r="E76" s="15">
        <f t="shared" ref="E76:S76" si="23">IF(E77=0,0,E77/$D77)</f>
        <v>0.57957562765478099</v>
      </c>
      <c r="F76" s="15">
        <f t="shared" si="23"/>
        <v>0.29444011983838997</v>
      </c>
      <c r="G76" s="15">
        <f t="shared" si="23"/>
        <v>8.679094362956627E-2</v>
      </c>
      <c r="H76" s="15">
        <f t="shared" si="23"/>
        <v>1.0691686793876307E-2</v>
      </c>
      <c r="I76" s="15">
        <f t="shared" si="23"/>
        <v>1.367713852594663E-2</v>
      </c>
      <c r="J76" s="15">
        <f t="shared" si="23"/>
        <v>1.4824483557439838E-2</v>
      </c>
      <c r="K76" s="15">
        <f t="shared" si="23"/>
        <v>0</v>
      </c>
      <c r="L76" s="15">
        <f t="shared" si="23"/>
        <v>0</v>
      </c>
      <c r="M76" s="15">
        <f t="shared" si="23"/>
        <v>0</v>
      </c>
      <c r="N76" s="15">
        <f t="shared" si="23"/>
        <v>0</v>
      </c>
      <c r="O76" s="15">
        <f t="shared" si="23"/>
        <v>0</v>
      </c>
      <c r="P76" s="15">
        <f t="shared" si="23"/>
        <v>0</v>
      </c>
      <c r="Q76" s="15">
        <f t="shared" si="23"/>
        <v>0</v>
      </c>
      <c r="R76" s="15">
        <f t="shared" si="23"/>
        <v>0</v>
      </c>
      <c r="S76" s="15">
        <f t="shared" si="23"/>
        <v>0</v>
      </c>
    </row>
    <row r="77" spans="1:19" x14ac:dyDescent="0.2">
      <c r="A77" s="3" t="str">
        <f>IF(A76="~","~","")</f>
        <v/>
      </c>
      <c r="B77" s="5"/>
      <c r="D77" s="3">
        <f>SUM(E77:S77)</f>
        <v>799286.36755140801</v>
      </c>
      <c r="E77" s="17">
        <v>463246.89814951725</v>
      </c>
      <c r="F77" s="17">
        <v>235341.97384702798</v>
      </c>
      <c r="G77" s="17">
        <v>69370.818070035035</v>
      </c>
      <c r="H77" s="17">
        <v>8545.7195004747537</v>
      </c>
      <c r="I77" s="17">
        <v>10931.950370901301</v>
      </c>
      <c r="J77" s="17">
        <v>11849.007613451664</v>
      </c>
      <c r="K77" s="17">
        <v>0</v>
      </c>
      <c r="L77" s="17">
        <v>0</v>
      </c>
      <c r="M77" s="17"/>
      <c r="N77" s="17"/>
      <c r="O77" s="17"/>
      <c r="P77" s="17"/>
      <c r="Q77" s="17"/>
      <c r="R77" s="17"/>
      <c r="S77" s="17"/>
    </row>
    <row r="78" spans="1:19" x14ac:dyDescent="0.2">
      <c r="A78" s="3" t="str">
        <f>IF(A77="~","~","")</f>
        <v/>
      </c>
    </row>
    <row r="79" spans="1:19" x14ac:dyDescent="0.2">
      <c r="A79" s="6" t="s">
        <v>55</v>
      </c>
      <c r="B79" s="6" t="s">
        <v>56</v>
      </c>
      <c r="C79" s="6" t="s">
        <v>34</v>
      </c>
      <c r="E79" s="15">
        <f t="shared" ref="E79:S79" si="24">IF(E80=0,0,E80/$D80)</f>
        <v>0</v>
      </c>
      <c r="F79" s="15">
        <f t="shared" si="24"/>
        <v>2.1240418953942836E-3</v>
      </c>
      <c r="G79" s="15">
        <f t="shared" si="24"/>
        <v>0.13950699879452833</v>
      </c>
      <c r="H79" s="15">
        <f t="shared" si="24"/>
        <v>0.24856354198423689</v>
      </c>
      <c r="I79" s="15">
        <f t="shared" si="24"/>
        <v>4.9182064693781636E-3</v>
      </c>
      <c r="J79" s="15">
        <f t="shared" si="24"/>
        <v>0.39319706442893576</v>
      </c>
      <c r="K79" s="15">
        <f t="shared" si="24"/>
        <v>0.21169014642752654</v>
      </c>
      <c r="L79" s="15">
        <f t="shared" si="24"/>
        <v>0</v>
      </c>
      <c r="M79" s="15">
        <f t="shared" si="24"/>
        <v>0</v>
      </c>
      <c r="N79" s="15">
        <f t="shared" si="24"/>
        <v>0</v>
      </c>
      <c r="O79" s="15">
        <f t="shared" si="24"/>
        <v>0</v>
      </c>
      <c r="P79" s="15">
        <f t="shared" si="24"/>
        <v>0</v>
      </c>
      <c r="Q79" s="15">
        <f t="shared" si="24"/>
        <v>0</v>
      </c>
      <c r="R79" s="15">
        <f t="shared" si="24"/>
        <v>0</v>
      </c>
      <c r="S79" s="15">
        <f t="shared" si="24"/>
        <v>0</v>
      </c>
    </row>
    <row r="80" spans="1:19" x14ac:dyDescent="0.2">
      <c r="A80" s="3" t="str">
        <f>IF(A79="~","~","")</f>
        <v/>
      </c>
      <c r="B80" s="5"/>
      <c r="D80" s="3">
        <f>SUM(E80:S80)</f>
        <v>92481.453512402222</v>
      </c>
      <c r="E80" s="17">
        <v>0</v>
      </c>
      <c r="F80" s="17">
        <v>196.43448180730115</v>
      </c>
      <c r="G80" s="17">
        <v>12901.810023670923</v>
      </c>
      <c r="H80" s="17">
        <v>22987.517652893242</v>
      </c>
      <c r="I80" s="17">
        <v>454.8428829621925</v>
      </c>
      <c r="J80" s="17">
        <v>36363.436035197643</v>
      </c>
      <c r="K80" s="17">
        <v>19577.412435870916</v>
      </c>
      <c r="L80" s="17">
        <v>0</v>
      </c>
      <c r="M80" s="17"/>
      <c r="N80" s="17"/>
      <c r="O80" s="17"/>
      <c r="P80" s="17"/>
      <c r="Q80" s="17"/>
      <c r="R80" s="17"/>
      <c r="S80" s="17"/>
    </row>
    <row r="81" spans="1:19" x14ac:dyDescent="0.2">
      <c r="A81" s="3" t="str">
        <f>IF(A80="~","~","")</f>
        <v/>
      </c>
    </row>
    <row r="82" spans="1:19" x14ac:dyDescent="0.2">
      <c r="A82" s="6" t="s">
        <v>57</v>
      </c>
      <c r="B82" s="6" t="s">
        <v>58</v>
      </c>
      <c r="C82" s="6" t="s">
        <v>12</v>
      </c>
      <c r="E82" s="15">
        <f t="shared" ref="E82:S82" si="25">IF(E83=0,0,E83/$D83)</f>
        <v>0.57991381719571899</v>
      </c>
      <c r="F82" s="15">
        <f t="shared" si="25"/>
        <v>0.29423491164802479</v>
      </c>
      <c r="G82" s="15">
        <f t="shared" si="25"/>
        <v>8.6691163814522285E-2</v>
      </c>
      <c r="H82" s="15">
        <f t="shared" si="25"/>
        <v>1.0681008480228599E-2</v>
      </c>
      <c r="I82" s="15">
        <f t="shared" si="25"/>
        <v>1.3662703754833826E-2</v>
      </c>
      <c r="J82" s="15">
        <f t="shared" si="25"/>
        <v>1.4816395106671527E-2</v>
      </c>
      <c r="K82" s="15">
        <f t="shared" si="25"/>
        <v>0</v>
      </c>
      <c r="L82" s="15">
        <f t="shared" si="25"/>
        <v>0</v>
      </c>
      <c r="M82" s="15">
        <f t="shared" si="25"/>
        <v>0</v>
      </c>
      <c r="N82" s="15">
        <f t="shared" si="25"/>
        <v>0</v>
      </c>
      <c r="O82" s="15">
        <f t="shared" si="25"/>
        <v>0</v>
      </c>
      <c r="P82" s="15">
        <f t="shared" si="25"/>
        <v>0</v>
      </c>
      <c r="Q82" s="15">
        <f t="shared" si="25"/>
        <v>0</v>
      </c>
      <c r="R82" s="15">
        <f t="shared" si="25"/>
        <v>0</v>
      </c>
      <c r="S82" s="15">
        <f t="shared" si="25"/>
        <v>0</v>
      </c>
    </row>
    <row r="83" spans="1:19" x14ac:dyDescent="0.2">
      <c r="A83" s="3" t="str">
        <f>IF(A82="~","~","")</f>
        <v/>
      </c>
      <c r="B83" s="5"/>
      <c r="D83" s="3">
        <f>SUM(E83:S83)</f>
        <v>213764.86315897084</v>
      </c>
      <c r="E83" s="17">
        <v>123965.1977768393</v>
      </c>
      <c r="F83" s="17">
        <v>62897.08562503189</v>
      </c>
      <c r="G83" s="17">
        <v>18531.524769903281</v>
      </c>
      <c r="H83" s="17">
        <v>2283.2243161758734</v>
      </c>
      <c r="I83" s="17">
        <v>2920.6059985336096</v>
      </c>
      <c r="J83" s="17">
        <v>3167.2246724868842</v>
      </c>
      <c r="K83" s="17">
        <v>0</v>
      </c>
      <c r="L83" s="17">
        <v>0</v>
      </c>
      <c r="M83" s="6"/>
      <c r="N83" s="6"/>
      <c r="O83" s="6"/>
      <c r="P83" s="6"/>
      <c r="Q83" s="6"/>
      <c r="R83" s="6"/>
      <c r="S83" s="6"/>
    </row>
    <row r="84" spans="1:19" ht="13.5" customHeight="1" x14ac:dyDescent="0.2">
      <c r="A84" s="3" t="str">
        <f>IF(A83="~","~","")</f>
        <v/>
      </c>
    </row>
    <row r="85" spans="1:19" x14ac:dyDescent="0.2">
      <c r="A85" s="6" t="s">
        <v>59</v>
      </c>
      <c r="B85" s="6" t="s">
        <v>60</v>
      </c>
      <c r="C85" s="6" t="s">
        <v>34</v>
      </c>
      <c r="E85" s="15">
        <f t="shared" ref="E85:S85" si="26">IF(E86=0,0,E86/$D86)</f>
        <v>0</v>
      </c>
      <c r="F85" s="15">
        <f t="shared" si="26"/>
        <v>2.1218763637783815E-3</v>
      </c>
      <c r="G85" s="15">
        <f t="shared" si="26"/>
        <v>0.13940030592963806</v>
      </c>
      <c r="H85" s="15">
        <f t="shared" si="26"/>
        <v>0.24848079336920717</v>
      </c>
      <c r="I85" s="15">
        <f t="shared" si="26"/>
        <v>4.9155487700107796E-3</v>
      </c>
      <c r="J85" s="15">
        <f t="shared" si="26"/>
        <v>0.3933351280083755</v>
      </c>
      <c r="K85" s="15">
        <f t="shared" si="26"/>
        <v>0.21174634755899013</v>
      </c>
      <c r="L85" s="15">
        <f t="shared" si="26"/>
        <v>0</v>
      </c>
      <c r="M85" s="15">
        <f t="shared" si="26"/>
        <v>0</v>
      </c>
      <c r="N85" s="15">
        <f t="shared" si="26"/>
        <v>0</v>
      </c>
      <c r="O85" s="15">
        <f t="shared" si="26"/>
        <v>0</v>
      </c>
      <c r="P85" s="15">
        <f t="shared" si="26"/>
        <v>0</v>
      </c>
      <c r="Q85" s="15">
        <f t="shared" si="26"/>
        <v>0</v>
      </c>
      <c r="R85" s="15">
        <f t="shared" si="26"/>
        <v>0</v>
      </c>
      <c r="S85" s="15">
        <f t="shared" si="26"/>
        <v>0</v>
      </c>
    </row>
    <row r="86" spans="1:19" x14ac:dyDescent="0.2">
      <c r="A86" s="3" t="str">
        <f>IF(A85="~","~","")</f>
        <v/>
      </c>
      <c r="B86" s="5"/>
      <c r="D86" s="3">
        <f>SUM(E86:S86)</f>
        <v>24711.720680539755</v>
      </c>
      <c r="E86" s="17">
        <v>0</v>
      </c>
      <c r="F86" s="17">
        <v>52.435216020330728</v>
      </c>
      <c r="G86" s="17">
        <v>3444.8214229150053</v>
      </c>
      <c r="H86" s="17">
        <v>6140.3879602187626</v>
      </c>
      <c r="I86" s="17">
        <v>121.47166819607713</v>
      </c>
      <c r="J86" s="17">
        <v>9719.9878171873243</v>
      </c>
      <c r="K86" s="17">
        <v>5232.6165960022554</v>
      </c>
      <c r="L86" s="17">
        <v>0</v>
      </c>
      <c r="M86" s="6"/>
      <c r="N86" s="6"/>
      <c r="O86" s="6"/>
      <c r="P86" s="6"/>
      <c r="Q86" s="6"/>
      <c r="R86" s="6"/>
      <c r="S86" s="6"/>
    </row>
    <row r="87" spans="1:19" ht="13.5" customHeight="1" x14ac:dyDescent="0.2">
      <c r="A87" s="3" t="str">
        <f>IF(A86="~","~","")</f>
        <v/>
      </c>
    </row>
    <row r="88" spans="1:19" hidden="1" x14ac:dyDescent="0.2">
      <c r="A88" s="6" t="s">
        <v>23</v>
      </c>
      <c r="B88" s="6" t="s">
        <v>23</v>
      </c>
      <c r="C88" s="6"/>
      <c r="E88" s="15">
        <f t="shared" ref="E88:S88" si="27">IF(E89=0,0,E89/$D89)</f>
        <v>0</v>
      </c>
      <c r="F88" s="15">
        <f t="shared" si="27"/>
        <v>0</v>
      </c>
      <c r="G88" s="15">
        <f t="shared" si="27"/>
        <v>0</v>
      </c>
      <c r="H88" s="15">
        <f t="shared" si="27"/>
        <v>0</v>
      </c>
      <c r="I88" s="15">
        <f t="shared" si="27"/>
        <v>0</v>
      </c>
      <c r="J88" s="15">
        <f t="shared" si="27"/>
        <v>0</v>
      </c>
      <c r="K88" s="15">
        <f t="shared" si="27"/>
        <v>0</v>
      </c>
      <c r="L88" s="15">
        <f t="shared" si="27"/>
        <v>0</v>
      </c>
      <c r="M88" s="15">
        <f t="shared" si="27"/>
        <v>0</v>
      </c>
      <c r="N88" s="15">
        <f t="shared" si="27"/>
        <v>0</v>
      </c>
      <c r="O88" s="15">
        <f t="shared" si="27"/>
        <v>0</v>
      </c>
      <c r="P88" s="15">
        <f t="shared" si="27"/>
        <v>0</v>
      </c>
      <c r="Q88" s="15">
        <f t="shared" si="27"/>
        <v>0</v>
      </c>
      <c r="R88" s="15">
        <f t="shared" si="27"/>
        <v>0</v>
      </c>
      <c r="S88" s="15">
        <f t="shared" si="27"/>
        <v>0</v>
      </c>
    </row>
    <row r="89" spans="1:19" hidden="1" x14ac:dyDescent="0.2">
      <c r="A89" s="3" t="str">
        <f>IF(A88="~","~","")</f>
        <v>~</v>
      </c>
      <c r="B89" s="5"/>
      <c r="D89" s="3">
        <f>SUM(E89:S89)</f>
        <v>0</v>
      </c>
      <c r="E89" s="17"/>
      <c r="F89" s="17"/>
      <c r="G89" s="17"/>
      <c r="H89" s="17"/>
      <c r="I89" s="17"/>
      <c r="J89" s="17"/>
      <c r="K89" s="17">
        <v>0</v>
      </c>
      <c r="L89" s="17"/>
      <c r="M89" s="17"/>
      <c r="N89" s="17"/>
      <c r="O89" s="17"/>
      <c r="P89" s="17"/>
      <c r="Q89" s="17"/>
      <c r="R89" s="17"/>
      <c r="S89" s="17"/>
    </row>
    <row r="90" spans="1:19" hidden="1" x14ac:dyDescent="0.2">
      <c r="A90" s="3" t="str">
        <f>IF(A89="~","~","")</f>
        <v>~</v>
      </c>
    </row>
    <row r="91" spans="1:19" ht="13.5" customHeight="1" x14ac:dyDescent="0.2">
      <c r="B91" s="7"/>
      <c r="C91" s="8"/>
    </row>
    <row r="92" spans="1:19" ht="13.5" customHeight="1" x14ac:dyDescent="0.2">
      <c r="A92" s="9" t="s">
        <v>61</v>
      </c>
      <c r="B92" s="8"/>
      <c r="C92" s="8"/>
    </row>
    <row r="93" spans="1:19" ht="13.5" customHeight="1" x14ac:dyDescent="0.2">
      <c r="A93" s="3"/>
    </row>
    <row r="94" spans="1:19" x14ac:dyDescent="0.2">
      <c r="A94" s="6" t="s">
        <v>62</v>
      </c>
      <c r="B94" s="6" t="s">
        <v>63</v>
      </c>
      <c r="C94" s="6" t="s">
        <v>64</v>
      </c>
      <c r="E94" s="15">
        <f t="shared" ref="E94:S94" si="28">IF(E95=0,0,E95/$D95)</f>
        <v>0.9544633555457076</v>
      </c>
      <c r="F94" s="15">
        <f t="shared" si="28"/>
        <v>3.8081276242225494E-2</v>
      </c>
      <c r="G94" s="15">
        <f t="shared" si="28"/>
        <v>-3.456381878607629E-3</v>
      </c>
      <c r="H94" s="15">
        <f t="shared" si="28"/>
        <v>-2.8342422321951003E-2</v>
      </c>
      <c r="I94" s="15">
        <f t="shared" si="28"/>
        <v>-3.1925549223916912E-5</v>
      </c>
      <c r="J94" s="15">
        <f t="shared" si="28"/>
        <v>0</v>
      </c>
      <c r="K94" s="15">
        <f t="shared" si="28"/>
        <v>0</v>
      </c>
      <c r="L94" s="15">
        <f t="shared" si="28"/>
        <v>3.9286097961849474E-2</v>
      </c>
      <c r="M94" s="15">
        <f t="shared" si="28"/>
        <v>0</v>
      </c>
      <c r="N94" s="15">
        <f t="shared" si="28"/>
        <v>0</v>
      </c>
      <c r="O94" s="15">
        <f t="shared" si="28"/>
        <v>0</v>
      </c>
      <c r="P94" s="15">
        <f t="shared" si="28"/>
        <v>0</v>
      </c>
      <c r="Q94" s="15">
        <f t="shared" si="28"/>
        <v>0</v>
      </c>
      <c r="R94" s="15">
        <f t="shared" si="28"/>
        <v>0</v>
      </c>
      <c r="S94" s="15">
        <f t="shared" si="28"/>
        <v>0</v>
      </c>
    </row>
    <row r="95" spans="1:19" x14ac:dyDescent="0.2">
      <c r="A95" s="3" t="str">
        <f>IF(A94="~","~","")</f>
        <v/>
      </c>
      <c r="B95" s="5"/>
      <c r="D95" s="3">
        <f>SUM(E95:S95)</f>
        <v>3546060.0961769978</v>
      </c>
      <c r="E95" s="17">
        <v>3384584.4183638319</v>
      </c>
      <c r="F95" s="17">
        <v>135038.49409404895</v>
      </c>
      <c r="G95" s="17">
        <v>-12256.537856879801</v>
      </c>
      <c r="H95" s="17">
        <v>-100503.93282486666</v>
      </c>
      <c r="I95" s="17">
        <v>-113.20991615146629</v>
      </c>
      <c r="J95" s="17">
        <v>0</v>
      </c>
      <c r="K95" s="17">
        <v>0</v>
      </c>
      <c r="L95" s="17">
        <v>139310.8643170149</v>
      </c>
      <c r="M95" s="6"/>
      <c r="N95" s="6"/>
      <c r="O95" s="6"/>
      <c r="P95" s="6"/>
      <c r="Q95" s="6"/>
      <c r="R95" s="6"/>
      <c r="S95" s="6"/>
    </row>
    <row r="96" spans="1:19" ht="13.5" customHeight="1" x14ac:dyDescent="0.2">
      <c r="A96" s="3" t="str">
        <f>IF(A95="~","~","")</f>
        <v/>
      </c>
      <c r="D96" s="18"/>
    </row>
    <row r="97" spans="1:19" x14ac:dyDescent="0.2">
      <c r="A97" s="6" t="s">
        <v>65</v>
      </c>
      <c r="B97" s="6" t="s">
        <v>66</v>
      </c>
      <c r="C97" s="6" t="s">
        <v>64</v>
      </c>
      <c r="E97" s="15">
        <f t="shared" ref="E97:S97" si="29">IF(E98=0,0,E98/$D98)</f>
        <v>0.73710166311305159</v>
      </c>
      <c r="F97" s="15">
        <f t="shared" si="29"/>
        <v>0.21657174571336174</v>
      </c>
      <c r="G97" s="15">
        <f t="shared" si="29"/>
        <v>3.5762531318541166E-2</v>
      </c>
      <c r="H97" s="15">
        <f t="shared" si="29"/>
        <v>3.6253314796989276E-3</v>
      </c>
      <c r="I97" s="15">
        <f t="shared" si="29"/>
        <v>4.4290095435744695E-3</v>
      </c>
      <c r="J97" s="15">
        <f t="shared" si="29"/>
        <v>2.5097188317719558E-3</v>
      </c>
      <c r="K97" s="15">
        <f t="shared" si="29"/>
        <v>0</v>
      </c>
      <c r="L97" s="15">
        <f t="shared" si="29"/>
        <v>0</v>
      </c>
      <c r="M97" s="15">
        <f t="shared" si="29"/>
        <v>0</v>
      </c>
      <c r="N97" s="15">
        <f t="shared" si="29"/>
        <v>0</v>
      </c>
      <c r="O97" s="15">
        <f t="shared" si="29"/>
        <v>0</v>
      </c>
      <c r="P97" s="15">
        <f t="shared" si="29"/>
        <v>0</v>
      </c>
      <c r="Q97" s="15">
        <f t="shared" si="29"/>
        <v>0</v>
      </c>
      <c r="R97" s="15">
        <f t="shared" si="29"/>
        <v>0</v>
      </c>
      <c r="S97" s="15">
        <f t="shared" si="29"/>
        <v>0</v>
      </c>
    </row>
    <row r="98" spans="1:19" x14ac:dyDescent="0.2">
      <c r="A98" s="3" t="str">
        <f>IF(A97="~","~","")</f>
        <v/>
      </c>
      <c r="B98" s="5"/>
      <c r="D98" s="3">
        <f>SUM(E98:S98)</f>
        <v>428387393.84650224</v>
      </c>
      <c r="E98" s="17">
        <v>315765060.46092266</v>
      </c>
      <c r="F98" s="17">
        <v>92776605.726934433</v>
      </c>
      <c r="G98" s="17">
        <v>15320217.588903766</v>
      </c>
      <c r="H98" s="17">
        <v>1553046.3044179073</v>
      </c>
      <c r="I98" s="17">
        <v>1897331.8556931536</v>
      </c>
      <c r="J98" s="17">
        <v>1075131.9096302763</v>
      </c>
      <c r="K98" s="17">
        <v>0</v>
      </c>
      <c r="L98" s="17">
        <v>0</v>
      </c>
      <c r="M98" s="17"/>
      <c r="N98" s="17"/>
      <c r="O98" s="17"/>
      <c r="P98" s="17"/>
      <c r="Q98" s="17"/>
      <c r="R98" s="17"/>
      <c r="S98" s="17"/>
    </row>
    <row r="99" spans="1:19" x14ac:dyDescent="0.2">
      <c r="A99" s="3" t="str">
        <f>IF(A98="~","~","")</f>
        <v/>
      </c>
    </row>
    <row r="100" spans="1:19" x14ac:dyDescent="0.2">
      <c r="A100" s="6" t="s">
        <v>67</v>
      </c>
      <c r="B100" s="6" t="s">
        <v>68</v>
      </c>
      <c r="C100" s="6" t="s">
        <v>64</v>
      </c>
      <c r="E100" s="15">
        <f t="shared" ref="E100:S100" si="30">IF(E101=0,0,E101/$D101)</f>
        <v>0.70038978654475159</v>
      </c>
      <c r="F100" s="15">
        <f t="shared" si="30"/>
        <v>0.20583015282721673</v>
      </c>
      <c r="G100" s="15">
        <f t="shared" si="30"/>
        <v>4.3152162256209277E-2</v>
      </c>
      <c r="H100" s="15">
        <f t="shared" si="30"/>
        <v>1.8837808443497576E-2</v>
      </c>
      <c r="I100" s="15">
        <f t="shared" si="30"/>
        <v>4.3658060561368676E-3</v>
      </c>
      <c r="J100" s="15">
        <f t="shared" si="30"/>
        <v>1.0210346983838894E-2</v>
      </c>
      <c r="K100" s="15">
        <f t="shared" si="30"/>
        <v>3.8133445931706799E-3</v>
      </c>
      <c r="L100" s="15">
        <f t="shared" si="30"/>
        <v>1.3400592295178371E-2</v>
      </c>
      <c r="M100" s="15">
        <f t="shared" si="30"/>
        <v>0</v>
      </c>
      <c r="N100" s="15">
        <f t="shared" si="30"/>
        <v>0</v>
      </c>
      <c r="O100" s="15">
        <f t="shared" si="30"/>
        <v>0</v>
      </c>
      <c r="P100" s="15">
        <f t="shared" si="30"/>
        <v>0</v>
      </c>
      <c r="Q100" s="15">
        <f t="shared" si="30"/>
        <v>0</v>
      </c>
      <c r="R100" s="15">
        <f t="shared" si="30"/>
        <v>0</v>
      </c>
      <c r="S100" s="15">
        <f t="shared" si="30"/>
        <v>0</v>
      </c>
    </row>
    <row r="101" spans="1:19" x14ac:dyDescent="0.2">
      <c r="A101" s="3" t="str">
        <f>IF(A100="~","~","")</f>
        <v/>
      </c>
      <c r="B101" s="5"/>
      <c r="D101" s="3">
        <f>SUM(E101:S101)</f>
        <v>450841897.65058315</v>
      </c>
      <c r="E101" s="6">
        <f>E110</f>
        <v>315765060.46092266</v>
      </c>
      <c r="F101" s="6">
        <f t="shared" ref="F101:K101" si="31">F110</f>
        <v>92796856.694331929</v>
      </c>
      <c r="G101" s="6">
        <f t="shared" si="31"/>
        <v>19454802.719315261</v>
      </c>
      <c r="H101" s="6">
        <f t="shared" si="31"/>
        <v>8492873.3062446248</v>
      </c>
      <c r="I101" s="6">
        <f t="shared" si="31"/>
        <v>1968288.2871231537</v>
      </c>
      <c r="J101" s="6">
        <f t="shared" si="31"/>
        <v>4603252.2098648353</v>
      </c>
      <c r="K101" s="6">
        <f t="shared" si="31"/>
        <v>1719215.5127806603</v>
      </c>
      <c r="L101" s="6">
        <v>6041548.46</v>
      </c>
      <c r="M101" s="6"/>
      <c r="N101" s="6"/>
      <c r="O101" s="6"/>
      <c r="P101" s="6"/>
      <c r="Q101" s="6"/>
      <c r="R101" s="6"/>
      <c r="S101" s="6"/>
    </row>
    <row r="102" spans="1:19" ht="13.5" customHeight="1" x14ac:dyDescent="0.2">
      <c r="A102" s="3" t="str">
        <f>IF(A101="~","~","")</f>
        <v/>
      </c>
    </row>
    <row r="103" spans="1:19" hidden="1" x14ac:dyDescent="0.2">
      <c r="A103" s="6" t="s">
        <v>23</v>
      </c>
      <c r="B103" s="6"/>
      <c r="C103" s="6"/>
      <c r="D103" s="19"/>
      <c r="E103" s="15">
        <f t="shared" ref="E103:S103" si="32">IF(E104=0,0,E104/$D104)</f>
        <v>0</v>
      </c>
      <c r="F103" s="15">
        <f t="shared" si="32"/>
        <v>0</v>
      </c>
      <c r="G103" s="15">
        <f t="shared" si="32"/>
        <v>0</v>
      </c>
      <c r="H103" s="15">
        <f t="shared" si="32"/>
        <v>0</v>
      </c>
      <c r="I103" s="15">
        <f t="shared" si="32"/>
        <v>0</v>
      </c>
      <c r="J103" s="15">
        <f t="shared" si="32"/>
        <v>0</v>
      </c>
      <c r="K103" s="15">
        <f t="shared" si="32"/>
        <v>0</v>
      </c>
      <c r="L103" s="15">
        <f t="shared" si="32"/>
        <v>0</v>
      </c>
      <c r="M103" s="15">
        <f t="shared" si="32"/>
        <v>0</v>
      </c>
      <c r="N103" s="15">
        <f t="shared" si="32"/>
        <v>0</v>
      </c>
      <c r="O103" s="15">
        <f t="shared" si="32"/>
        <v>0</v>
      </c>
      <c r="P103" s="15">
        <f t="shared" si="32"/>
        <v>0</v>
      </c>
      <c r="Q103" s="15">
        <f t="shared" si="32"/>
        <v>0</v>
      </c>
      <c r="R103" s="15">
        <f t="shared" si="32"/>
        <v>0</v>
      </c>
      <c r="S103" s="15">
        <f t="shared" si="32"/>
        <v>0</v>
      </c>
    </row>
    <row r="104" spans="1:19" hidden="1" x14ac:dyDescent="0.2">
      <c r="A104" s="3" t="str">
        <f>IF(A103="~","~","")</f>
        <v>~</v>
      </c>
      <c r="B104" s="5">
        <v>0</v>
      </c>
      <c r="D104" s="3">
        <f>SUM(E104:S104)</f>
        <v>0</v>
      </c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</row>
    <row r="105" spans="1:19" ht="13.5" hidden="1" customHeight="1" x14ac:dyDescent="0.2">
      <c r="A105" s="3" t="str">
        <f>IF(A104="~","~","")</f>
        <v>~</v>
      </c>
    </row>
    <row r="106" spans="1:19" x14ac:dyDescent="0.2">
      <c r="A106" s="6" t="s">
        <v>69</v>
      </c>
      <c r="B106" s="6" t="s">
        <v>70</v>
      </c>
      <c r="C106" s="6" t="s">
        <v>64</v>
      </c>
      <c r="E106" s="15">
        <f t="shared" ref="E106:S106" si="33">IF(E107=0,0,E107/$D107)</f>
        <v>0</v>
      </c>
      <c r="F106" s="15">
        <f t="shared" si="33"/>
        <v>1.2338404006444329E-3</v>
      </c>
      <c r="G106" s="15">
        <f t="shared" si="33"/>
        <v>0.2519098507084262</v>
      </c>
      <c r="H106" s="15">
        <f t="shared" si="33"/>
        <v>0.42282616727702577</v>
      </c>
      <c r="I106" s="15">
        <f t="shared" si="33"/>
        <v>4.3231965202165318E-3</v>
      </c>
      <c r="J106" s="15">
        <f t="shared" si="33"/>
        <v>0.21495947720999065</v>
      </c>
      <c r="K106" s="15">
        <f t="shared" si="33"/>
        <v>0.10474746788369639</v>
      </c>
      <c r="L106" s="15">
        <f t="shared" si="33"/>
        <v>0</v>
      </c>
      <c r="M106" s="15">
        <f t="shared" si="33"/>
        <v>0</v>
      </c>
      <c r="N106" s="15">
        <f t="shared" si="33"/>
        <v>0</v>
      </c>
      <c r="O106" s="15">
        <f t="shared" si="33"/>
        <v>0</v>
      </c>
      <c r="P106" s="15">
        <f t="shared" si="33"/>
        <v>0</v>
      </c>
      <c r="Q106" s="15">
        <f t="shared" si="33"/>
        <v>0</v>
      </c>
      <c r="R106" s="15">
        <f t="shared" si="33"/>
        <v>0</v>
      </c>
      <c r="S106" s="15">
        <f t="shared" si="33"/>
        <v>0</v>
      </c>
    </row>
    <row r="107" spans="1:19" x14ac:dyDescent="0.2">
      <c r="A107" s="3" t="str">
        <f>IF(A106="~","~","")</f>
        <v/>
      </c>
      <c r="B107" s="5"/>
      <c r="D107" s="3">
        <f>SUM(E107:S107)</f>
        <v>16412955.344080931</v>
      </c>
      <c r="E107" s="17">
        <v>0</v>
      </c>
      <c r="F107" s="17">
        <v>20250.967397500001</v>
      </c>
      <c r="G107" s="17">
        <v>4134585.1304114936</v>
      </c>
      <c r="H107" s="17">
        <v>6939827.0018267175</v>
      </c>
      <c r="I107" s="17">
        <v>70956.431430000011</v>
      </c>
      <c r="J107" s="17">
        <v>3528120.300234559</v>
      </c>
      <c r="K107" s="17">
        <v>1719215.5127806603</v>
      </c>
      <c r="L107" s="17">
        <v>0</v>
      </c>
      <c r="M107" s="17"/>
      <c r="N107" s="17"/>
      <c r="O107" s="17"/>
      <c r="P107" s="17"/>
      <c r="Q107" s="17"/>
      <c r="R107" s="17"/>
      <c r="S107" s="17"/>
    </row>
    <row r="108" spans="1:19" x14ac:dyDescent="0.2">
      <c r="A108" s="3" t="str">
        <f>IF(A107="~","~","")</f>
        <v/>
      </c>
    </row>
    <row r="109" spans="1:19" x14ac:dyDescent="0.2">
      <c r="A109" s="6" t="s">
        <v>71</v>
      </c>
      <c r="B109" s="6" t="s">
        <v>72</v>
      </c>
      <c r="C109" s="6" t="s">
        <v>64</v>
      </c>
      <c r="E109" s="15">
        <f t="shared" ref="E109:S109" si="34">IF(E110=0,0,E110/$D110)</f>
        <v>0.70990290595663874</v>
      </c>
      <c r="F109" s="15">
        <f t="shared" si="34"/>
        <v>0.20862586295895949</v>
      </c>
      <c r="G109" s="15">
        <f t="shared" si="34"/>
        <v>4.3738281129315125E-2</v>
      </c>
      <c r="H109" s="15">
        <f t="shared" si="34"/>
        <v>1.9093674997556469E-2</v>
      </c>
      <c r="I109" s="15">
        <f t="shared" si="34"/>
        <v>4.4251050852475906E-3</v>
      </c>
      <c r="J109" s="15">
        <f t="shared" si="34"/>
        <v>1.034903011708852E-2</v>
      </c>
      <c r="K109" s="15">
        <f t="shared" si="34"/>
        <v>3.8651397551939188E-3</v>
      </c>
      <c r="L109" s="15">
        <f t="shared" si="34"/>
        <v>0</v>
      </c>
      <c r="M109" s="15">
        <f t="shared" si="34"/>
        <v>0</v>
      </c>
      <c r="N109" s="15">
        <f t="shared" si="34"/>
        <v>0</v>
      </c>
      <c r="O109" s="15">
        <f t="shared" si="34"/>
        <v>0</v>
      </c>
      <c r="P109" s="15">
        <f t="shared" si="34"/>
        <v>0</v>
      </c>
      <c r="Q109" s="15">
        <f t="shared" si="34"/>
        <v>0</v>
      </c>
      <c r="R109" s="15">
        <f t="shared" si="34"/>
        <v>0</v>
      </c>
      <c r="S109" s="15">
        <f t="shared" si="34"/>
        <v>0</v>
      </c>
    </row>
    <row r="110" spans="1:19" x14ac:dyDescent="0.2">
      <c r="A110" s="3" t="str">
        <f>IF(A109="~","~","")</f>
        <v/>
      </c>
      <c r="B110" s="5"/>
      <c r="D110" s="3">
        <f>SUM(E110:S110)</f>
        <v>444800349.19058317</v>
      </c>
      <c r="E110" s="17">
        <f t="shared" ref="E110:L110" si="35">E98+E107</f>
        <v>315765060.46092266</v>
      </c>
      <c r="F110" s="17">
        <f t="shared" si="35"/>
        <v>92796856.694331929</v>
      </c>
      <c r="G110" s="17">
        <f t="shared" si="35"/>
        <v>19454802.719315261</v>
      </c>
      <c r="H110" s="17">
        <f t="shared" si="35"/>
        <v>8492873.3062446248</v>
      </c>
      <c r="I110" s="17">
        <f t="shared" si="35"/>
        <v>1968288.2871231537</v>
      </c>
      <c r="J110" s="17">
        <f t="shared" si="35"/>
        <v>4603252.2098648353</v>
      </c>
      <c r="K110" s="17">
        <f t="shared" si="35"/>
        <v>1719215.5127806603</v>
      </c>
      <c r="L110" s="17">
        <f t="shared" si="35"/>
        <v>0</v>
      </c>
      <c r="M110" s="17"/>
      <c r="N110" s="17"/>
      <c r="O110" s="17"/>
      <c r="P110" s="17"/>
      <c r="Q110" s="17"/>
      <c r="R110" s="17"/>
      <c r="S110" s="17"/>
    </row>
    <row r="111" spans="1:19" x14ac:dyDescent="0.2">
      <c r="A111" s="3" t="str">
        <f>IF(A110="~","~","")</f>
        <v/>
      </c>
      <c r="E111" s="5"/>
      <c r="F111" s="5"/>
      <c r="G111" s="5"/>
      <c r="H111" s="5"/>
      <c r="I111" s="5"/>
      <c r="J111" s="5"/>
      <c r="K111" s="5"/>
      <c r="L111" s="5"/>
    </row>
    <row r="112" spans="1:19" x14ac:dyDescent="0.2">
      <c r="A112" s="6" t="s">
        <v>73</v>
      </c>
      <c r="B112" s="6" t="s">
        <v>74</v>
      </c>
      <c r="C112" s="6" t="s">
        <v>64</v>
      </c>
      <c r="E112" s="15">
        <f t="shared" ref="E112:S112" si="36">IF(E113=0,0,E113/$D113)</f>
        <v>0.51483067134876725</v>
      </c>
      <c r="F112" s="15">
        <f t="shared" si="36"/>
        <v>0.19486513030823122</v>
      </c>
      <c r="G112" s="15">
        <f t="shared" si="36"/>
        <v>7.2244807973511335E-2</v>
      </c>
      <c r="H112" s="15">
        <f t="shared" si="36"/>
        <v>7.6024444342739098E-2</v>
      </c>
      <c r="I112" s="15">
        <f t="shared" si="36"/>
        <v>7.6376035955449959E-3</v>
      </c>
      <c r="J112" s="15">
        <f t="shared" si="36"/>
        <v>0.10328050666802253</v>
      </c>
      <c r="K112" s="15">
        <f t="shared" si="36"/>
        <v>3.111683576318346E-2</v>
      </c>
      <c r="L112" s="15">
        <f t="shared" si="36"/>
        <v>0</v>
      </c>
      <c r="M112" s="15">
        <f t="shared" si="36"/>
        <v>0</v>
      </c>
      <c r="N112" s="15">
        <f t="shared" si="36"/>
        <v>0</v>
      </c>
      <c r="O112" s="15">
        <f t="shared" si="36"/>
        <v>0</v>
      </c>
      <c r="P112" s="15">
        <f t="shared" si="36"/>
        <v>0</v>
      </c>
      <c r="Q112" s="15">
        <f t="shared" si="36"/>
        <v>0</v>
      </c>
      <c r="R112" s="15">
        <f t="shared" si="36"/>
        <v>0</v>
      </c>
      <c r="S112" s="15">
        <f t="shared" si="36"/>
        <v>0</v>
      </c>
    </row>
    <row r="113" spans="1:19" x14ac:dyDescent="0.2">
      <c r="A113" s="16" t="str">
        <f>IF(A112="~","~","")</f>
        <v/>
      </c>
      <c r="B113" s="16"/>
      <c r="D113" s="3">
        <f>SUM(E113:S113)</f>
        <v>1191987097.6690001</v>
      </c>
      <c r="E113" s="17">
        <v>613671517.73199999</v>
      </c>
      <c r="F113" s="17">
        <v>232276721.11300004</v>
      </c>
      <c r="G113" s="17">
        <v>86114878.978000015</v>
      </c>
      <c r="H113" s="17">
        <v>90620156.764000013</v>
      </c>
      <c r="I113" s="17">
        <v>9103924.943</v>
      </c>
      <c r="J113" s="17">
        <v>123109031.389</v>
      </c>
      <c r="K113" s="17">
        <v>37090866.75</v>
      </c>
      <c r="L113" s="17">
        <v>0</v>
      </c>
      <c r="M113" s="17"/>
      <c r="N113" s="17"/>
      <c r="O113" s="17"/>
      <c r="P113" s="17"/>
      <c r="Q113" s="17"/>
      <c r="R113" s="17"/>
      <c r="S113" s="17"/>
    </row>
    <row r="114" spans="1:19" x14ac:dyDescent="0.2">
      <c r="A114" s="4" t="str">
        <f>IF(A113="~","~","")</f>
        <v/>
      </c>
    </row>
    <row r="115" spans="1:19" x14ac:dyDescent="0.2">
      <c r="A115" s="6" t="s">
        <v>75</v>
      </c>
      <c r="B115" s="20" t="s">
        <v>76</v>
      </c>
      <c r="C115" s="6" t="s">
        <v>64</v>
      </c>
      <c r="E115" s="15">
        <f t="shared" ref="E115:S115" si="37">IF(E116=0,0,E116/$D116)</f>
        <v>0.64001654154484255</v>
      </c>
      <c r="F115" s="15">
        <f t="shared" si="37"/>
        <v>0.24221555027033681</v>
      </c>
      <c r="G115" s="15">
        <f t="shared" si="37"/>
        <v>6.8309699149652708E-2</v>
      </c>
      <c r="H115" s="15">
        <f t="shared" si="37"/>
        <v>1.6465780047590355E-2</v>
      </c>
      <c r="I115" s="15">
        <f t="shared" si="37"/>
        <v>9.1283889960498549E-3</v>
      </c>
      <c r="J115" s="15">
        <f t="shared" si="37"/>
        <v>2.3864039991527756E-2</v>
      </c>
      <c r="K115" s="15">
        <f t="shared" si="37"/>
        <v>0</v>
      </c>
      <c r="L115" s="15">
        <f t="shared" si="37"/>
        <v>0</v>
      </c>
      <c r="M115" s="15">
        <f t="shared" si="37"/>
        <v>0</v>
      </c>
      <c r="N115" s="15">
        <f t="shared" si="37"/>
        <v>0</v>
      </c>
      <c r="O115" s="15">
        <f t="shared" si="37"/>
        <v>0</v>
      </c>
      <c r="P115" s="15">
        <f t="shared" si="37"/>
        <v>0</v>
      </c>
      <c r="Q115" s="15">
        <f t="shared" si="37"/>
        <v>0</v>
      </c>
      <c r="R115" s="15">
        <f t="shared" si="37"/>
        <v>0</v>
      </c>
      <c r="S115" s="15">
        <f t="shared" si="37"/>
        <v>0</v>
      </c>
    </row>
    <row r="116" spans="1:19" x14ac:dyDescent="0.2">
      <c r="A116" s="16" t="str">
        <f>IF(A115="~","~","")</f>
        <v/>
      </c>
      <c r="B116" s="16"/>
      <c r="D116" s="3">
        <f>SUM(E116:S116)</f>
        <v>958836964.199</v>
      </c>
      <c r="E116" s="17">
        <v>613671517.73199999</v>
      </c>
      <c r="F116" s="17">
        <v>232245222.90300003</v>
      </c>
      <c r="G116" s="17">
        <v>65497864.558000013</v>
      </c>
      <c r="H116" s="17">
        <v>15787998.554000001</v>
      </c>
      <c r="I116" s="17">
        <v>8752636.7929999996</v>
      </c>
      <c r="J116" s="17">
        <v>22881723.659000002</v>
      </c>
      <c r="K116" s="17">
        <v>0</v>
      </c>
      <c r="L116" s="17">
        <v>0</v>
      </c>
      <c r="M116" s="17"/>
      <c r="N116" s="17"/>
      <c r="O116" s="17"/>
      <c r="P116" s="17"/>
      <c r="Q116" s="17"/>
      <c r="R116" s="17"/>
      <c r="S116" s="17"/>
    </row>
    <row r="117" spans="1:19" x14ac:dyDescent="0.2">
      <c r="A117" s="4" t="str">
        <f>IF(A116="~","~","")</f>
        <v/>
      </c>
    </row>
    <row r="118" spans="1:19" x14ac:dyDescent="0.2">
      <c r="A118" s="6" t="s">
        <v>77</v>
      </c>
      <c r="B118" s="6" t="s">
        <v>74</v>
      </c>
      <c r="C118" s="6" t="s">
        <v>64</v>
      </c>
      <c r="E118" s="15">
        <f t="shared" ref="E118:S118" si="38">IF(E119=0,0,E119/$D119)</f>
        <v>0.51483067134876725</v>
      </c>
      <c r="F118" s="15">
        <f t="shared" si="38"/>
        <v>0.19486513030823122</v>
      </c>
      <c r="G118" s="15">
        <f t="shared" si="38"/>
        <v>7.2244807973511335E-2</v>
      </c>
      <c r="H118" s="15">
        <f t="shared" si="38"/>
        <v>7.6024444342739098E-2</v>
      </c>
      <c r="I118" s="15">
        <f t="shared" si="38"/>
        <v>7.6376035955449959E-3</v>
      </c>
      <c r="J118" s="15">
        <f t="shared" si="38"/>
        <v>0.10328050666802253</v>
      </c>
      <c r="K118" s="15">
        <f t="shared" si="38"/>
        <v>3.111683576318346E-2</v>
      </c>
      <c r="L118" s="15">
        <f t="shared" si="38"/>
        <v>0</v>
      </c>
      <c r="M118" s="15">
        <f t="shared" si="38"/>
        <v>0</v>
      </c>
      <c r="N118" s="15">
        <f t="shared" si="38"/>
        <v>0</v>
      </c>
      <c r="O118" s="15">
        <f t="shared" si="38"/>
        <v>0</v>
      </c>
      <c r="P118" s="15">
        <f t="shared" si="38"/>
        <v>0</v>
      </c>
      <c r="Q118" s="15">
        <f t="shared" si="38"/>
        <v>0</v>
      </c>
      <c r="R118" s="15">
        <f t="shared" si="38"/>
        <v>0</v>
      </c>
      <c r="S118" s="15">
        <f t="shared" si="38"/>
        <v>0</v>
      </c>
    </row>
    <row r="119" spans="1:19" x14ac:dyDescent="0.2">
      <c r="A119" s="16" t="str">
        <f>IF(A118="~","~","")</f>
        <v/>
      </c>
      <c r="B119" s="16"/>
      <c r="D119" s="3">
        <f>SUM(E119:S119)</f>
        <v>1191987097.6690001</v>
      </c>
      <c r="E119" s="17">
        <f t="shared" ref="E119:L119" si="39">E113</f>
        <v>613671517.73199999</v>
      </c>
      <c r="F119" s="17">
        <f t="shared" si="39"/>
        <v>232276721.11300004</v>
      </c>
      <c r="G119" s="17">
        <f t="shared" si="39"/>
        <v>86114878.978000015</v>
      </c>
      <c r="H119" s="17">
        <f t="shared" si="39"/>
        <v>90620156.764000013</v>
      </c>
      <c r="I119" s="17">
        <f t="shared" si="39"/>
        <v>9103924.943</v>
      </c>
      <c r="J119" s="17">
        <f t="shared" si="39"/>
        <v>123109031.389</v>
      </c>
      <c r="K119" s="17">
        <f t="shared" si="39"/>
        <v>37090866.75</v>
      </c>
      <c r="L119" s="17">
        <f t="shared" si="39"/>
        <v>0</v>
      </c>
      <c r="M119" s="17"/>
      <c r="N119" s="17"/>
      <c r="O119" s="17"/>
      <c r="P119" s="17"/>
      <c r="Q119" s="17"/>
      <c r="R119" s="17"/>
      <c r="S119" s="17"/>
    </row>
    <row r="120" spans="1:19" x14ac:dyDescent="0.2">
      <c r="A120" s="4" t="str">
        <f>IF(A119="~","~","")</f>
        <v/>
      </c>
    </row>
    <row r="121" spans="1:19" x14ac:dyDescent="0.2">
      <c r="A121" s="6" t="s">
        <v>78</v>
      </c>
      <c r="B121" s="6" t="s">
        <v>79</v>
      </c>
      <c r="C121" s="6" t="s">
        <v>64</v>
      </c>
      <c r="E121" s="15">
        <f t="shared" ref="E121:S121" si="40">IF(E122=0,0,E122/$D122)</f>
        <v>0.5687689847888856</v>
      </c>
      <c r="F121" s="15">
        <f t="shared" si="40"/>
        <v>0.21528096227406701</v>
      </c>
      <c r="G121" s="15">
        <f t="shared" si="40"/>
        <v>7.9813826902953827E-2</v>
      </c>
      <c r="H121" s="15">
        <f t="shared" si="40"/>
        <v>6.8358428882139152E-2</v>
      </c>
      <c r="I121" s="15">
        <f t="shared" si="40"/>
        <v>6.8674567335512112E-3</v>
      </c>
      <c r="J121" s="15">
        <f t="shared" si="40"/>
        <v>5.9595354731968343E-2</v>
      </c>
      <c r="K121" s="15">
        <f t="shared" si="40"/>
        <v>1.3149856864348715E-3</v>
      </c>
      <c r="L121" s="15">
        <f t="shared" si="40"/>
        <v>0</v>
      </c>
      <c r="M121" s="15">
        <f t="shared" si="40"/>
        <v>0</v>
      </c>
      <c r="N121" s="15">
        <f t="shared" si="40"/>
        <v>0</v>
      </c>
      <c r="O121" s="15">
        <f t="shared" si="40"/>
        <v>0</v>
      </c>
      <c r="P121" s="15">
        <f t="shared" si="40"/>
        <v>0</v>
      </c>
      <c r="Q121" s="15">
        <f t="shared" si="40"/>
        <v>0</v>
      </c>
      <c r="R121" s="15">
        <f t="shared" si="40"/>
        <v>0</v>
      </c>
      <c r="S121" s="15">
        <f t="shared" si="40"/>
        <v>0</v>
      </c>
    </row>
    <row r="122" spans="1:19" x14ac:dyDescent="0.2">
      <c r="A122" s="16" t="str">
        <f>IF(A121="~","~","")</f>
        <v/>
      </c>
      <c r="B122" s="5"/>
      <c r="D122" s="3">
        <f>SUM(E122:S122)</f>
        <v>650593532.08034873</v>
      </c>
      <c r="E122" s="17">
        <v>370037422.7515552</v>
      </c>
      <c r="F122" s="17">
        <v>140060401.63554156</v>
      </c>
      <c r="G122" s="17">
        <v>51926359.553642295</v>
      </c>
      <c r="H122" s="17">
        <v>44473551.693894237</v>
      </c>
      <c r="I122" s="17">
        <v>4467922.932690057</v>
      </c>
      <c r="J122" s="17">
        <v>38772352.330652609</v>
      </c>
      <c r="K122" s="17">
        <v>855521.18237276492</v>
      </c>
      <c r="L122" s="17">
        <v>0</v>
      </c>
      <c r="M122" s="6"/>
      <c r="N122" s="6"/>
      <c r="O122" s="6"/>
      <c r="P122" s="6"/>
      <c r="Q122" s="6"/>
      <c r="R122" s="6"/>
      <c r="S122" s="6"/>
    </row>
    <row r="123" spans="1:19" ht="13.5" customHeight="1" x14ac:dyDescent="0.2">
      <c r="A123" s="4" t="str">
        <f>IF(A122="~","~","")</f>
        <v/>
      </c>
    </row>
    <row r="124" spans="1:19" ht="13.5" customHeight="1" x14ac:dyDescent="0.2">
      <c r="A124" s="3"/>
    </row>
    <row r="125" spans="1:19" ht="13.5" customHeight="1" x14ac:dyDescent="0.2">
      <c r="A125" s="9" t="s">
        <v>80</v>
      </c>
      <c r="B125" s="7"/>
      <c r="C125" s="8"/>
    </row>
    <row r="126" spans="1:19" ht="13.5" customHeight="1" x14ac:dyDescent="0.2">
      <c r="A126" s="3"/>
    </row>
    <row r="127" spans="1:19" x14ac:dyDescent="0.2">
      <c r="A127" s="6" t="s">
        <v>81</v>
      </c>
      <c r="B127" s="6" t="s">
        <v>82</v>
      </c>
      <c r="C127" s="6" t="s">
        <v>83</v>
      </c>
      <c r="E127" s="15">
        <f t="shared" ref="E127:S127" si="41">IF(E128=0,0,E128/$D128)</f>
        <v>0.63901059236799995</v>
      </c>
      <c r="F127" s="15">
        <f t="shared" si="41"/>
        <v>0.23108669744508853</v>
      </c>
      <c r="G127" s="15">
        <f t="shared" si="41"/>
        <v>4.9872964865189072E-2</v>
      </c>
      <c r="H127" s="15">
        <f t="shared" si="41"/>
        <v>2.8767550338526786E-2</v>
      </c>
      <c r="I127" s="15">
        <f t="shared" si="41"/>
        <v>2.9241907795672139E-3</v>
      </c>
      <c r="J127" s="15">
        <f t="shared" si="41"/>
        <v>3.4924760820048105E-2</v>
      </c>
      <c r="K127" s="15">
        <f t="shared" si="41"/>
        <v>1.3413243383580332E-2</v>
      </c>
      <c r="L127" s="15">
        <f t="shared" si="41"/>
        <v>0</v>
      </c>
      <c r="M127" s="15">
        <f t="shared" si="41"/>
        <v>0</v>
      </c>
      <c r="N127" s="15">
        <f t="shared" si="41"/>
        <v>0</v>
      </c>
      <c r="O127" s="15">
        <f t="shared" si="41"/>
        <v>0</v>
      </c>
      <c r="P127" s="15">
        <f t="shared" si="41"/>
        <v>0</v>
      </c>
      <c r="Q127" s="15">
        <f t="shared" si="41"/>
        <v>0</v>
      </c>
      <c r="R127" s="15">
        <f t="shared" si="41"/>
        <v>0</v>
      </c>
      <c r="S127" s="15">
        <f t="shared" si="41"/>
        <v>0</v>
      </c>
    </row>
    <row r="128" spans="1:19" x14ac:dyDescent="0.2">
      <c r="A128" s="16" t="str">
        <f>IF(A127="~","~","")</f>
        <v/>
      </c>
      <c r="B128" s="16"/>
      <c r="D128" s="21">
        <f>SUM(E128:S128)</f>
        <v>1</v>
      </c>
      <c r="E128" s="22">
        <v>0.63901059236799995</v>
      </c>
      <c r="F128" s="22">
        <v>0.23108669744508853</v>
      </c>
      <c r="G128" s="22">
        <v>4.9872964865189072E-2</v>
      </c>
      <c r="H128" s="22">
        <v>2.8767550338526786E-2</v>
      </c>
      <c r="I128" s="22">
        <v>2.9241907795672139E-3</v>
      </c>
      <c r="J128" s="22">
        <v>3.4924760820048105E-2</v>
      </c>
      <c r="K128" s="22">
        <v>1.3413243383580332E-2</v>
      </c>
      <c r="L128" s="22">
        <v>0</v>
      </c>
      <c r="M128" s="23"/>
      <c r="N128" s="23"/>
      <c r="O128" s="6"/>
      <c r="P128" s="6"/>
      <c r="Q128" s="6"/>
      <c r="R128" s="6"/>
      <c r="S128" s="6"/>
    </row>
    <row r="129" spans="1:19" ht="13.5" customHeight="1" x14ac:dyDescent="0.2">
      <c r="A129" s="4" t="str">
        <f>IF(A128="~","~","")</f>
        <v/>
      </c>
    </row>
    <row r="130" spans="1:19" x14ac:dyDescent="0.2">
      <c r="A130" s="6" t="s">
        <v>84</v>
      </c>
      <c r="B130" s="6" t="s">
        <v>85</v>
      </c>
      <c r="C130" s="6" t="s">
        <v>83</v>
      </c>
      <c r="E130" s="15">
        <f t="shared" ref="E130:S130" si="42">IF(E131=0,0,E131/$D131)</f>
        <v>0.70205351816956685</v>
      </c>
      <c r="F130" s="15">
        <f t="shared" si="42"/>
        <v>0.24976730121459895</v>
      </c>
      <c r="G130" s="15">
        <f t="shared" si="42"/>
        <v>3.9665968186374453E-2</v>
      </c>
      <c r="H130" s="15">
        <f t="shared" si="42"/>
        <v>5.2850225148687764E-3</v>
      </c>
      <c r="I130" s="15">
        <f t="shared" si="42"/>
        <v>5.8583977088979861E-4</v>
      </c>
      <c r="J130" s="15">
        <f t="shared" si="42"/>
        <v>1.3273644572664983E-3</v>
      </c>
      <c r="K130" s="15">
        <f t="shared" si="42"/>
        <v>1.3149856864348719E-3</v>
      </c>
      <c r="L130" s="15">
        <f t="shared" si="42"/>
        <v>0</v>
      </c>
      <c r="M130" s="15">
        <f t="shared" si="42"/>
        <v>0</v>
      </c>
      <c r="N130" s="15">
        <f t="shared" si="42"/>
        <v>0</v>
      </c>
      <c r="O130" s="15">
        <f t="shared" si="42"/>
        <v>0</v>
      </c>
      <c r="P130" s="15">
        <f t="shared" si="42"/>
        <v>0</v>
      </c>
      <c r="Q130" s="15">
        <f t="shared" si="42"/>
        <v>0</v>
      </c>
      <c r="R130" s="15">
        <f t="shared" si="42"/>
        <v>0</v>
      </c>
      <c r="S130" s="15">
        <f t="shared" si="42"/>
        <v>0</v>
      </c>
    </row>
    <row r="131" spans="1:19" x14ac:dyDescent="0.2">
      <c r="A131" s="16" t="str">
        <f>IF(A130="~","~","")</f>
        <v/>
      </c>
      <c r="B131" s="5"/>
      <c r="D131" s="24">
        <f>SUM(E131:S131)</f>
        <v>1367711467.919651</v>
      </c>
      <c r="E131" s="17">
        <v>960206647.89385366</v>
      </c>
      <c r="F131" s="17">
        <v>341609602.18254876</v>
      </c>
      <c r="G131" s="17">
        <v>54251599.574640386</v>
      </c>
      <c r="H131" s="17">
        <v>7228385.9017995801</v>
      </c>
      <c r="I131" s="17">
        <v>801259.77300939849</v>
      </c>
      <c r="J131" s="17">
        <v>1815451.5903123333</v>
      </c>
      <c r="K131" s="17">
        <v>1798521.0034871686</v>
      </c>
      <c r="L131" s="17">
        <v>0</v>
      </c>
      <c r="M131" s="25"/>
      <c r="N131" s="22"/>
      <c r="O131" s="22"/>
      <c r="P131" s="17"/>
      <c r="Q131" s="17"/>
      <c r="R131" s="17"/>
      <c r="S131" s="17"/>
    </row>
    <row r="132" spans="1:19" x14ac:dyDescent="0.2">
      <c r="A132" s="4" t="str">
        <f>IF(A131="~","~","")</f>
        <v/>
      </c>
    </row>
    <row r="133" spans="1:19" hidden="1" x14ac:dyDescent="0.2">
      <c r="A133" s="6" t="s">
        <v>23</v>
      </c>
      <c r="B133" s="6"/>
      <c r="C133" s="6"/>
      <c r="E133" s="15">
        <f t="shared" ref="E133:S133" si="43">IF(E134=0,0,E134/$D134)</f>
        <v>0</v>
      </c>
      <c r="F133" s="15">
        <f t="shared" si="43"/>
        <v>0</v>
      </c>
      <c r="G133" s="15">
        <f t="shared" si="43"/>
        <v>0</v>
      </c>
      <c r="H133" s="15">
        <f t="shared" si="43"/>
        <v>0</v>
      </c>
      <c r="I133" s="15">
        <f t="shared" si="43"/>
        <v>0</v>
      </c>
      <c r="J133" s="15">
        <f t="shared" si="43"/>
        <v>0</v>
      </c>
      <c r="K133" s="15">
        <f t="shared" si="43"/>
        <v>0</v>
      </c>
      <c r="L133" s="15">
        <f t="shared" si="43"/>
        <v>0</v>
      </c>
      <c r="M133" s="15">
        <f t="shared" si="43"/>
        <v>0</v>
      </c>
      <c r="N133" s="15">
        <f t="shared" si="43"/>
        <v>0</v>
      </c>
      <c r="O133" s="15">
        <f t="shared" si="43"/>
        <v>0</v>
      </c>
      <c r="P133" s="15">
        <f t="shared" si="43"/>
        <v>0</v>
      </c>
      <c r="Q133" s="15">
        <f t="shared" si="43"/>
        <v>0</v>
      </c>
      <c r="R133" s="15">
        <f t="shared" si="43"/>
        <v>0</v>
      </c>
      <c r="S133" s="15">
        <f t="shared" si="43"/>
        <v>0</v>
      </c>
    </row>
    <row r="134" spans="1:19" hidden="1" x14ac:dyDescent="0.2">
      <c r="A134" s="3" t="str">
        <f>IF(A133="~","~","")</f>
        <v>~</v>
      </c>
      <c r="B134" s="5" t="s">
        <v>102</v>
      </c>
      <c r="D134" s="21">
        <f>SUM(E134:S134)</f>
        <v>0</v>
      </c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17"/>
      <c r="Q134" s="17"/>
      <c r="R134" s="17"/>
      <c r="S134" s="17"/>
    </row>
    <row r="135" spans="1:19" hidden="1" x14ac:dyDescent="0.2">
      <c r="A135" s="3" t="str">
        <f>IF(A134="~","~","")</f>
        <v>~</v>
      </c>
    </row>
    <row r="136" spans="1:19" hidden="1" x14ac:dyDescent="0.2">
      <c r="A136" s="6" t="s">
        <v>23</v>
      </c>
      <c r="B136" s="6"/>
      <c r="C136" s="6"/>
      <c r="E136" s="15">
        <f t="shared" ref="E136:S136" si="44">IF(E137=0,0,E137/$D137)</f>
        <v>0</v>
      </c>
      <c r="F136" s="15">
        <f t="shared" si="44"/>
        <v>0</v>
      </c>
      <c r="G136" s="15">
        <f t="shared" si="44"/>
        <v>0</v>
      </c>
      <c r="H136" s="15">
        <f t="shared" si="44"/>
        <v>0</v>
      </c>
      <c r="I136" s="15">
        <f t="shared" si="44"/>
        <v>0</v>
      </c>
      <c r="J136" s="15">
        <f t="shared" si="44"/>
        <v>0</v>
      </c>
      <c r="K136" s="15">
        <f t="shared" si="44"/>
        <v>0</v>
      </c>
      <c r="L136" s="15">
        <f t="shared" si="44"/>
        <v>0</v>
      </c>
      <c r="M136" s="15">
        <f t="shared" si="44"/>
        <v>0</v>
      </c>
      <c r="N136" s="15">
        <f t="shared" si="44"/>
        <v>0</v>
      </c>
      <c r="O136" s="15">
        <f t="shared" si="44"/>
        <v>0</v>
      </c>
      <c r="P136" s="15">
        <f t="shared" si="44"/>
        <v>0</v>
      </c>
      <c r="Q136" s="15">
        <f t="shared" si="44"/>
        <v>0</v>
      </c>
      <c r="R136" s="15">
        <f t="shared" si="44"/>
        <v>0</v>
      </c>
      <c r="S136" s="15">
        <f t="shared" si="44"/>
        <v>0</v>
      </c>
    </row>
    <row r="137" spans="1:19" hidden="1" x14ac:dyDescent="0.2">
      <c r="A137" s="3" t="str">
        <f>IF(A136="~","~","")</f>
        <v>~</v>
      </c>
      <c r="B137" s="5" t="s">
        <v>102</v>
      </c>
      <c r="D137" s="21">
        <f>SUM(E137:S137)</f>
        <v>0</v>
      </c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17"/>
      <c r="Q137" s="17"/>
      <c r="R137" s="17"/>
      <c r="S137" s="17"/>
    </row>
    <row r="138" spans="1:19" hidden="1" x14ac:dyDescent="0.2">
      <c r="A138" s="3" t="str">
        <f>IF(A137="~","~","")</f>
        <v>~</v>
      </c>
    </row>
    <row r="139" spans="1:19" x14ac:dyDescent="0.2">
      <c r="A139" s="6" t="s">
        <v>86</v>
      </c>
      <c r="B139" s="6" t="s">
        <v>87</v>
      </c>
      <c r="C139" s="6" t="s">
        <v>83</v>
      </c>
      <c r="E139" s="15">
        <f t="shared" ref="E139:S139" si="45">IF(E140=0,0,E140/$D140)</f>
        <v>0.69795479247548531</v>
      </c>
      <c r="F139" s="15">
        <f t="shared" si="45"/>
        <v>0.2483091108793396</v>
      </c>
      <c r="G139" s="15">
        <f t="shared" si="45"/>
        <v>3.943439050920533E-2</v>
      </c>
      <c r="H139" s="15">
        <f t="shared" si="45"/>
        <v>6.27102342494581E-3</v>
      </c>
      <c r="I139" s="15">
        <f t="shared" si="45"/>
        <v>6.951370436320708E-4</v>
      </c>
      <c r="J139" s="15">
        <f t="shared" si="45"/>
        <v>2.3624332252829908E-3</v>
      </c>
      <c r="K139" s="15">
        <f t="shared" si="45"/>
        <v>4.9731124421088374E-3</v>
      </c>
      <c r="L139" s="15">
        <f t="shared" si="45"/>
        <v>0</v>
      </c>
      <c r="M139" s="15">
        <f t="shared" si="45"/>
        <v>0</v>
      </c>
      <c r="N139" s="15">
        <f t="shared" si="45"/>
        <v>0</v>
      </c>
      <c r="O139" s="15">
        <f t="shared" si="45"/>
        <v>0</v>
      </c>
      <c r="P139" s="15">
        <f t="shared" si="45"/>
        <v>0</v>
      </c>
      <c r="Q139" s="15">
        <f t="shared" si="45"/>
        <v>0</v>
      </c>
      <c r="R139" s="15">
        <f t="shared" si="45"/>
        <v>0</v>
      </c>
      <c r="S139" s="15">
        <f t="shared" si="45"/>
        <v>0</v>
      </c>
    </row>
    <row r="140" spans="1:19" x14ac:dyDescent="0.2">
      <c r="A140" s="16" t="str">
        <f>IF(A139="~","~","")</f>
        <v/>
      </c>
      <c r="B140" s="16"/>
      <c r="D140" s="3">
        <f>SUM(E140:S140)</f>
        <v>10131080</v>
      </c>
      <c r="E140" s="17">
        <v>7071035.8389525395</v>
      </c>
      <c r="F140" s="17">
        <v>2515639.4670474599</v>
      </c>
      <c r="G140" s="17">
        <v>399512.96499999997</v>
      </c>
      <c r="H140" s="17">
        <v>63532.24</v>
      </c>
      <c r="I140" s="17">
        <v>7042.4889999999996</v>
      </c>
      <c r="J140" s="17">
        <v>23934</v>
      </c>
      <c r="K140" s="17">
        <v>50383</v>
      </c>
      <c r="L140" s="17">
        <v>0</v>
      </c>
      <c r="M140" s="17"/>
      <c r="N140" s="17"/>
      <c r="O140" s="17"/>
      <c r="P140" s="17"/>
      <c r="Q140" s="17"/>
      <c r="R140" s="17"/>
      <c r="S140" s="17"/>
    </row>
    <row r="141" spans="1:19" x14ac:dyDescent="0.2">
      <c r="A141" s="4" t="str">
        <f>IF(A140="~","~","")</f>
        <v/>
      </c>
      <c r="G141" s="26"/>
    </row>
    <row r="142" spans="1:19" x14ac:dyDescent="0.2">
      <c r="A142" s="6" t="s">
        <v>88</v>
      </c>
      <c r="B142" s="6" t="s">
        <v>89</v>
      </c>
      <c r="C142" s="6" t="s">
        <v>83</v>
      </c>
      <c r="E142" s="15">
        <f>IF(E143=0,0,E143/$D143)</f>
        <v>0.7141661154441038</v>
      </c>
      <c r="F142" s="15">
        <f t="shared" ref="F142:S142" si="46">IF(F143=0,0,F143/$D143)</f>
        <v>0.25407656062810952</v>
      </c>
      <c r="G142" s="15">
        <f t="shared" si="46"/>
        <v>3.0436893022477884E-2</v>
      </c>
      <c r="H142" s="15">
        <f t="shared" si="46"/>
        <v>6.8489708424552057E-4</v>
      </c>
      <c r="I142" s="15">
        <f t="shared" si="46"/>
        <v>6.355338210632587E-4</v>
      </c>
      <c r="J142" s="15">
        <f t="shared" si="46"/>
        <v>0</v>
      </c>
      <c r="K142" s="15">
        <f t="shared" si="46"/>
        <v>0</v>
      </c>
      <c r="L142" s="15">
        <f t="shared" si="46"/>
        <v>0</v>
      </c>
      <c r="M142" s="15">
        <f t="shared" si="46"/>
        <v>0</v>
      </c>
      <c r="N142" s="15">
        <f t="shared" si="46"/>
        <v>0</v>
      </c>
      <c r="O142" s="15">
        <f t="shared" si="46"/>
        <v>0</v>
      </c>
      <c r="P142" s="15">
        <f t="shared" si="46"/>
        <v>0</v>
      </c>
      <c r="Q142" s="15">
        <f t="shared" si="46"/>
        <v>0</v>
      </c>
      <c r="R142" s="15">
        <f t="shared" si="46"/>
        <v>0</v>
      </c>
      <c r="S142" s="15">
        <f t="shared" si="46"/>
        <v>0</v>
      </c>
    </row>
    <row r="143" spans="1:19" x14ac:dyDescent="0.2">
      <c r="A143" s="16" t="str">
        <f>IF(A142="~","~","")</f>
        <v/>
      </c>
      <c r="B143" s="16"/>
      <c r="D143" s="3">
        <f>SUM(E143:S143)</f>
        <v>9901108</v>
      </c>
      <c r="E143" s="17">
        <v>7071035.8389525395</v>
      </c>
      <c r="F143" s="17">
        <v>2515639.4670474599</v>
      </c>
      <c r="G143" s="17">
        <v>301358.96499999997</v>
      </c>
      <c r="H143" s="17">
        <v>6781.239999999998</v>
      </c>
      <c r="I143" s="17">
        <v>6292.4889999999996</v>
      </c>
      <c r="J143" s="17">
        <v>0</v>
      </c>
      <c r="K143" s="17">
        <v>0</v>
      </c>
      <c r="L143" s="17">
        <v>0</v>
      </c>
      <c r="M143" s="17"/>
      <c r="N143" s="17"/>
      <c r="O143" s="17"/>
      <c r="P143" s="17"/>
      <c r="Q143" s="17"/>
      <c r="R143" s="17"/>
      <c r="S143" s="17"/>
    </row>
    <row r="144" spans="1:19" x14ac:dyDescent="0.2">
      <c r="A144" s="4" t="str">
        <f>IF(A143="~","~","")</f>
        <v/>
      </c>
    </row>
    <row r="145" spans="1:19" x14ac:dyDescent="0.2">
      <c r="A145" s="6" t="s">
        <v>90</v>
      </c>
      <c r="B145" s="6" t="s">
        <v>91</v>
      </c>
      <c r="C145" s="6" t="s">
        <v>83</v>
      </c>
      <c r="E145" s="15">
        <f t="shared" ref="E145:S145" si="47">IF(E146=0,0,E146/$D146)</f>
        <v>0.70878582428351433</v>
      </c>
      <c r="F145" s="15">
        <f t="shared" si="47"/>
        <v>0.21939561208775826</v>
      </c>
      <c r="G145" s="15">
        <f t="shared" si="47"/>
        <v>4.2499150016999665E-2</v>
      </c>
      <c r="H145" s="15">
        <f t="shared" si="47"/>
        <v>9.3298134037319257E-3</v>
      </c>
      <c r="I145" s="15">
        <f t="shared" si="47"/>
        <v>8.3398332033359345E-3</v>
      </c>
      <c r="J145" s="15">
        <f t="shared" si="47"/>
        <v>1.1649767004659908E-2</v>
      </c>
      <c r="K145" s="15">
        <f t="shared" si="47"/>
        <v>0</v>
      </c>
      <c r="L145" s="15">
        <f t="shared" si="47"/>
        <v>0</v>
      </c>
      <c r="M145" s="15">
        <f t="shared" si="47"/>
        <v>0</v>
      </c>
      <c r="N145" s="15">
        <f t="shared" si="47"/>
        <v>0</v>
      </c>
      <c r="O145" s="15">
        <f t="shared" si="47"/>
        <v>0</v>
      </c>
      <c r="P145" s="15">
        <f t="shared" si="47"/>
        <v>0</v>
      </c>
      <c r="Q145" s="15">
        <f t="shared" si="47"/>
        <v>0</v>
      </c>
      <c r="R145" s="15">
        <f t="shared" si="47"/>
        <v>0</v>
      </c>
      <c r="S145" s="15">
        <f t="shared" si="47"/>
        <v>0</v>
      </c>
    </row>
    <row r="146" spans="1:19" x14ac:dyDescent="0.2">
      <c r="A146" s="16" t="str">
        <f>IF(A145="~","~","")</f>
        <v/>
      </c>
      <c r="B146" s="16"/>
      <c r="D146" s="21">
        <f>SUM(E146:S146)</f>
        <v>1.0000199999999999</v>
      </c>
      <c r="E146" s="27">
        <v>0.70879999999999999</v>
      </c>
      <c r="F146" s="27">
        <v>0.21940000000000001</v>
      </c>
      <c r="G146" s="27">
        <v>4.2500000000000003E-2</v>
      </c>
      <c r="H146" s="27">
        <v>9.3299999999999998E-3</v>
      </c>
      <c r="I146" s="27">
        <v>8.3400000000000002E-3</v>
      </c>
      <c r="J146" s="27">
        <v>1.1650000000000001E-2</v>
      </c>
      <c r="K146" s="27">
        <v>0</v>
      </c>
      <c r="L146" s="27">
        <v>0</v>
      </c>
      <c r="M146" s="22"/>
      <c r="N146" s="22"/>
      <c r="O146" s="22"/>
      <c r="P146" s="17"/>
      <c r="Q146" s="17"/>
      <c r="R146" s="17"/>
      <c r="S146" s="17"/>
    </row>
    <row r="147" spans="1:19" x14ac:dyDescent="0.2">
      <c r="A147" s="4" t="str">
        <f>IF(A146="~","~","")</f>
        <v/>
      </c>
    </row>
    <row r="148" spans="1:19" hidden="1" x14ac:dyDescent="0.2">
      <c r="A148" s="6" t="s">
        <v>23</v>
      </c>
      <c r="B148" s="6"/>
      <c r="C148" s="6"/>
      <c r="E148" s="15">
        <f t="shared" ref="E148:S148" si="48">IF(E149=0,0,E149/$D149)</f>
        <v>0</v>
      </c>
      <c r="F148" s="15">
        <f t="shared" si="48"/>
        <v>0</v>
      </c>
      <c r="G148" s="15">
        <f t="shared" si="48"/>
        <v>0</v>
      </c>
      <c r="H148" s="15">
        <f t="shared" si="48"/>
        <v>0</v>
      </c>
      <c r="I148" s="15">
        <f t="shared" si="48"/>
        <v>0</v>
      </c>
      <c r="J148" s="15">
        <f t="shared" si="48"/>
        <v>0</v>
      </c>
      <c r="K148" s="15">
        <f t="shared" si="48"/>
        <v>0</v>
      </c>
      <c r="L148" s="15">
        <f t="shared" si="48"/>
        <v>0</v>
      </c>
      <c r="M148" s="15">
        <f t="shared" si="48"/>
        <v>0</v>
      </c>
      <c r="N148" s="15">
        <f t="shared" si="48"/>
        <v>0</v>
      </c>
      <c r="O148" s="15">
        <f t="shared" si="48"/>
        <v>0</v>
      </c>
      <c r="P148" s="15">
        <f t="shared" si="48"/>
        <v>0</v>
      </c>
      <c r="Q148" s="15">
        <f t="shared" si="48"/>
        <v>0</v>
      </c>
      <c r="R148" s="15">
        <f t="shared" si="48"/>
        <v>0</v>
      </c>
      <c r="S148" s="15">
        <f t="shared" si="48"/>
        <v>0</v>
      </c>
    </row>
    <row r="149" spans="1:19" hidden="1" x14ac:dyDescent="0.2">
      <c r="A149" s="3" t="str">
        <f>IF(A148="~","~","")</f>
        <v>~</v>
      </c>
      <c r="B149" s="5" t="s">
        <v>102</v>
      </c>
      <c r="D149" s="21">
        <f>SUM(E149:S149)</f>
        <v>0</v>
      </c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17"/>
      <c r="Q149" s="17"/>
      <c r="R149" s="17"/>
      <c r="S149" s="17"/>
    </row>
    <row r="150" spans="1:19" hidden="1" x14ac:dyDescent="0.2">
      <c r="A150" s="3" t="str">
        <f>IF(A149="~","~","")</f>
        <v>~</v>
      </c>
    </row>
    <row r="151" spans="1:19" hidden="1" x14ac:dyDescent="0.2">
      <c r="A151" s="6" t="s">
        <v>23</v>
      </c>
      <c r="B151" s="6" t="s">
        <v>23</v>
      </c>
      <c r="C151" s="6"/>
      <c r="E151" s="15">
        <f t="shared" ref="E151:S151" si="49">IF(E152=0,0,E152/$D152)</f>
        <v>0</v>
      </c>
      <c r="F151" s="15">
        <f t="shared" si="49"/>
        <v>0</v>
      </c>
      <c r="G151" s="15">
        <f t="shared" si="49"/>
        <v>0</v>
      </c>
      <c r="H151" s="15">
        <f t="shared" si="49"/>
        <v>0</v>
      </c>
      <c r="I151" s="15">
        <f t="shared" si="49"/>
        <v>0</v>
      </c>
      <c r="J151" s="15">
        <f t="shared" si="49"/>
        <v>0</v>
      </c>
      <c r="K151" s="15">
        <f t="shared" si="49"/>
        <v>0</v>
      </c>
      <c r="L151" s="15">
        <f t="shared" si="49"/>
        <v>0</v>
      </c>
      <c r="M151" s="15">
        <f t="shared" si="49"/>
        <v>0</v>
      </c>
      <c r="N151" s="15">
        <f t="shared" si="49"/>
        <v>0</v>
      </c>
      <c r="O151" s="15">
        <f t="shared" si="49"/>
        <v>0</v>
      </c>
      <c r="P151" s="15">
        <f t="shared" si="49"/>
        <v>0</v>
      </c>
      <c r="Q151" s="15">
        <f t="shared" si="49"/>
        <v>0</v>
      </c>
      <c r="R151" s="15">
        <f t="shared" si="49"/>
        <v>0</v>
      </c>
      <c r="S151" s="15">
        <f t="shared" si="49"/>
        <v>0</v>
      </c>
    </row>
    <row r="152" spans="1:19" hidden="1" x14ac:dyDescent="0.2">
      <c r="A152" s="3" t="str">
        <f>IF(A151="~","~","")</f>
        <v>~</v>
      </c>
      <c r="B152" s="5"/>
      <c r="D152" s="3">
        <f>SUM(E152:S152)</f>
        <v>0</v>
      </c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</row>
    <row r="153" spans="1:19" ht="13.5" hidden="1" customHeight="1" x14ac:dyDescent="0.2">
      <c r="A153" s="3" t="str">
        <f>IF(A152="~","~","")</f>
        <v>~</v>
      </c>
    </row>
    <row r="154" spans="1:19" hidden="1" x14ac:dyDescent="0.2">
      <c r="A154" s="6" t="s">
        <v>23</v>
      </c>
      <c r="B154" s="6"/>
      <c r="C154" s="6"/>
      <c r="E154" s="15">
        <f t="shared" ref="E154:S154" si="50">IF(E155=0,0,E155/$D155)</f>
        <v>0</v>
      </c>
      <c r="F154" s="15">
        <f t="shared" si="50"/>
        <v>0</v>
      </c>
      <c r="G154" s="15">
        <f t="shared" si="50"/>
        <v>0</v>
      </c>
      <c r="H154" s="15">
        <f t="shared" si="50"/>
        <v>0</v>
      </c>
      <c r="I154" s="15">
        <f t="shared" si="50"/>
        <v>0</v>
      </c>
      <c r="J154" s="15">
        <f t="shared" si="50"/>
        <v>0</v>
      </c>
      <c r="K154" s="15">
        <f t="shared" si="50"/>
        <v>0</v>
      </c>
      <c r="L154" s="15">
        <f t="shared" si="50"/>
        <v>0</v>
      </c>
      <c r="M154" s="15">
        <f t="shared" si="50"/>
        <v>0</v>
      </c>
      <c r="N154" s="15">
        <f t="shared" si="50"/>
        <v>0</v>
      </c>
      <c r="O154" s="15">
        <f t="shared" si="50"/>
        <v>0</v>
      </c>
      <c r="P154" s="15">
        <f t="shared" si="50"/>
        <v>0</v>
      </c>
      <c r="Q154" s="15">
        <f t="shared" si="50"/>
        <v>0</v>
      </c>
      <c r="R154" s="15">
        <f t="shared" si="50"/>
        <v>0</v>
      </c>
      <c r="S154" s="15">
        <f t="shared" si="50"/>
        <v>0</v>
      </c>
    </row>
    <row r="155" spans="1:19" hidden="1" x14ac:dyDescent="0.2">
      <c r="A155" s="3" t="str">
        <f>IF(A154="~","~","")</f>
        <v>~</v>
      </c>
      <c r="B155" s="5" t="s">
        <v>102</v>
      </c>
      <c r="D155" s="3">
        <f>SUM(E155:S155)</f>
        <v>0</v>
      </c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</row>
    <row r="156" spans="1:19" ht="13.5" hidden="1" customHeight="1" x14ac:dyDescent="0.2">
      <c r="A156" s="3" t="str">
        <f>IF(A155="~","~","")</f>
        <v>~</v>
      </c>
    </row>
    <row r="157" spans="1:19" hidden="1" x14ac:dyDescent="0.2">
      <c r="A157" s="6" t="s">
        <v>23</v>
      </c>
      <c r="B157" s="6"/>
      <c r="C157" s="6"/>
      <c r="E157" s="15">
        <f t="shared" ref="E157:S157" si="51">IF(E158=0,0,E158/$D158)</f>
        <v>0</v>
      </c>
      <c r="F157" s="15">
        <f t="shared" si="51"/>
        <v>0</v>
      </c>
      <c r="G157" s="15">
        <f t="shared" si="51"/>
        <v>0</v>
      </c>
      <c r="H157" s="15">
        <f t="shared" si="51"/>
        <v>0</v>
      </c>
      <c r="I157" s="15">
        <f t="shared" si="51"/>
        <v>0</v>
      </c>
      <c r="J157" s="15">
        <f t="shared" si="51"/>
        <v>0</v>
      </c>
      <c r="K157" s="15">
        <f t="shared" si="51"/>
        <v>0</v>
      </c>
      <c r="L157" s="15">
        <f t="shared" si="51"/>
        <v>0</v>
      </c>
      <c r="M157" s="15">
        <f t="shared" si="51"/>
        <v>0</v>
      </c>
      <c r="N157" s="15">
        <f t="shared" si="51"/>
        <v>0</v>
      </c>
      <c r="O157" s="15">
        <f t="shared" si="51"/>
        <v>0</v>
      </c>
      <c r="P157" s="15">
        <f t="shared" si="51"/>
        <v>0</v>
      </c>
      <c r="Q157" s="15">
        <f t="shared" si="51"/>
        <v>0</v>
      </c>
      <c r="R157" s="15">
        <f t="shared" si="51"/>
        <v>0</v>
      </c>
      <c r="S157" s="15">
        <f t="shared" si="51"/>
        <v>0</v>
      </c>
    </row>
    <row r="158" spans="1:19" hidden="1" x14ac:dyDescent="0.2">
      <c r="A158" s="3" t="str">
        <f>IF(A157="~","~","")</f>
        <v>~</v>
      </c>
      <c r="B158" s="5" t="s">
        <v>102</v>
      </c>
      <c r="D158" s="3">
        <f>SUM(E158:S158)</f>
        <v>0</v>
      </c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</row>
    <row r="159" spans="1:19" ht="13.5" hidden="1" customHeight="1" x14ac:dyDescent="0.2">
      <c r="A159" s="3" t="str">
        <f>IF(A158="~","~","")</f>
        <v>~</v>
      </c>
    </row>
    <row r="160" spans="1:19" hidden="1" x14ac:dyDescent="0.2">
      <c r="A160" s="6" t="s">
        <v>23</v>
      </c>
      <c r="B160" s="6"/>
      <c r="C160" s="6"/>
      <c r="E160" s="15">
        <f t="shared" ref="E160:S160" si="52">IF(E161=0,0,E161/$D161)</f>
        <v>0</v>
      </c>
      <c r="F160" s="15">
        <f t="shared" si="52"/>
        <v>0</v>
      </c>
      <c r="G160" s="15">
        <f t="shared" si="52"/>
        <v>0</v>
      </c>
      <c r="H160" s="15">
        <f t="shared" si="52"/>
        <v>0</v>
      </c>
      <c r="I160" s="15">
        <f t="shared" si="52"/>
        <v>0</v>
      </c>
      <c r="J160" s="15">
        <f t="shared" si="52"/>
        <v>0</v>
      </c>
      <c r="K160" s="15">
        <f t="shared" si="52"/>
        <v>0</v>
      </c>
      <c r="L160" s="15">
        <f t="shared" si="52"/>
        <v>0</v>
      </c>
      <c r="M160" s="15">
        <f t="shared" si="52"/>
        <v>0</v>
      </c>
      <c r="N160" s="15">
        <f t="shared" si="52"/>
        <v>0</v>
      </c>
      <c r="O160" s="15">
        <f t="shared" si="52"/>
        <v>0</v>
      </c>
      <c r="P160" s="15">
        <f t="shared" si="52"/>
        <v>0</v>
      </c>
      <c r="Q160" s="15">
        <f t="shared" si="52"/>
        <v>0</v>
      </c>
      <c r="R160" s="15">
        <f t="shared" si="52"/>
        <v>0</v>
      </c>
      <c r="S160" s="15">
        <f t="shared" si="52"/>
        <v>0</v>
      </c>
    </row>
    <row r="161" spans="1:19" hidden="1" x14ac:dyDescent="0.2">
      <c r="A161" s="3" t="str">
        <f>IF(A160="~","~","")</f>
        <v>~</v>
      </c>
      <c r="B161" s="5" t="s">
        <v>102</v>
      </c>
      <c r="D161" s="3">
        <f>SUM(E161:S161)</f>
        <v>0</v>
      </c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</row>
    <row r="162" spans="1:19" ht="13.5" hidden="1" customHeight="1" x14ac:dyDescent="0.2">
      <c r="A162" s="3" t="str">
        <f>IF(A161="~","~","")</f>
        <v>~</v>
      </c>
    </row>
    <row r="163" spans="1:19" x14ac:dyDescent="0.2">
      <c r="A163" s="6" t="s">
        <v>92</v>
      </c>
      <c r="B163" s="6" t="s">
        <v>93</v>
      </c>
      <c r="C163" s="6" t="s">
        <v>83</v>
      </c>
      <c r="E163" s="15">
        <f t="shared" ref="E163:S163" si="53">IF(E164=0,0,E164/$D164)</f>
        <v>0.64001654154484255</v>
      </c>
      <c r="F163" s="15">
        <f t="shared" si="53"/>
        <v>0.24221555027033681</v>
      </c>
      <c r="G163" s="15">
        <f t="shared" si="53"/>
        <v>6.8309699149652708E-2</v>
      </c>
      <c r="H163" s="15">
        <f t="shared" si="53"/>
        <v>1.6465780047590355E-2</v>
      </c>
      <c r="I163" s="15">
        <f t="shared" si="53"/>
        <v>9.1283889960498549E-3</v>
      </c>
      <c r="J163" s="15">
        <f t="shared" si="53"/>
        <v>2.3864039991527756E-2</v>
      </c>
      <c r="K163" s="15">
        <f t="shared" si="53"/>
        <v>0</v>
      </c>
      <c r="L163" s="15">
        <f t="shared" si="53"/>
        <v>0</v>
      </c>
      <c r="M163" s="15">
        <f t="shared" si="53"/>
        <v>0</v>
      </c>
      <c r="N163" s="15">
        <f t="shared" si="53"/>
        <v>0</v>
      </c>
      <c r="O163" s="15">
        <f t="shared" si="53"/>
        <v>0</v>
      </c>
      <c r="P163" s="15">
        <f t="shared" si="53"/>
        <v>0</v>
      </c>
      <c r="Q163" s="15">
        <f t="shared" si="53"/>
        <v>0</v>
      </c>
      <c r="R163" s="15">
        <f t="shared" si="53"/>
        <v>0</v>
      </c>
      <c r="S163" s="15">
        <f t="shared" si="53"/>
        <v>0</v>
      </c>
    </row>
    <row r="164" spans="1:19" x14ac:dyDescent="0.2">
      <c r="A164" s="16" t="str">
        <f>IF(A163="~","~","")</f>
        <v/>
      </c>
      <c r="B164" s="16"/>
      <c r="D164" s="3">
        <f>SUM(E164:S164)</f>
        <v>958836964.199</v>
      </c>
      <c r="E164" s="17">
        <f t="shared" ref="E164:L164" si="54">E116</f>
        <v>613671517.73199999</v>
      </c>
      <c r="F164" s="17">
        <f t="shared" si="54"/>
        <v>232245222.90300003</v>
      </c>
      <c r="G164" s="17">
        <f t="shared" si="54"/>
        <v>65497864.558000013</v>
      </c>
      <c r="H164" s="17">
        <f t="shared" si="54"/>
        <v>15787998.554000001</v>
      </c>
      <c r="I164" s="17">
        <f t="shared" si="54"/>
        <v>8752636.7929999996</v>
      </c>
      <c r="J164" s="17">
        <f t="shared" si="54"/>
        <v>22881723.659000002</v>
      </c>
      <c r="K164" s="17">
        <f t="shared" si="54"/>
        <v>0</v>
      </c>
      <c r="L164" s="17">
        <f t="shared" si="54"/>
        <v>0</v>
      </c>
      <c r="M164" s="17"/>
      <c r="N164" s="17"/>
      <c r="O164" s="17"/>
      <c r="P164" s="17"/>
      <c r="Q164" s="17"/>
      <c r="R164" s="17"/>
      <c r="S164" s="17"/>
    </row>
    <row r="165" spans="1:19" ht="13.5" hidden="1" customHeight="1" x14ac:dyDescent="0.2">
      <c r="A165" s="3" t="e">
        <f>IF(#REF!="~","~","")</f>
        <v>#REF!</v>
      </c>
    </row>
  </sheetData>
  <autoFilter ref="A1:A165" xr:uid="{00000000-0009-0000-0000-000000000000}"/>
  <dataConsolidate/>
  <printOptions horizontalCentered="1"/>
  <pageMargins left="0.25" right="0.25" top="1.25" bottom="0.5" header="0.75" footer="0.5"/>
  <pageSetup scale="63" pageOrder="overThenDown" orientation="landscape" blackAndWhite="1" useFirstPageNumber="1" r:id="rId1"/>
  <headerFooter alignWithMargins="0">
    <oddHeader>&amp;C&amp;"Arial,Bold"&amp;12Puget Sound Energy
2019 Gas Cost of Service Study
External Allocators</oddHeader>
    <oddFooter>&amp;RExhibit No. ___(JDT-06)
                   Page &amp;P of &amp;N</oddFooter>
  </headerFooter>
  <rowBreaks count="3" manualBreakCount="3">
    <brk id="53" max="13" man="1"/>
    <brk id="89" max="13" man="1"/>
    <brk id="124" max="13" man="1"/>
  </rowBreaks>
  <colBreaks count="1" manualBreakCount="1">
    <brk id="14" max="218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2019-06-20T07:00:00+00:00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9DCB2E1-5877-4B23-9754-E58FDC7FBFDD}"/>
</file>

<file path=customXml/itemProps2.xml><?xml version="1.0" encoding="utf-8"?>
<ds:datastoreItem xmlns:ds="http://schemas.openxmlformats.org/officeDocument/2006/customXml" ds:itemID="{0D02C2C7-3BBB-4745-9A8D-F2730CD070B1}"/>
</file>

<file path=customXml/itemProps3.xml><?xml version="1.0" encoding="utf-8"?>
<ds:datastoreItem xmlns:ds="http://schemas.openxmlformats.org/officeDocument/2006/customXml" ds:itemID="{1F3D99A2-42D6-4447-BA08-DD3AC50C0AB3}"/>
</file>

<file path=customXml/itemProps4.xml><?xml version="1.0" encoding="utf-8"?>
<ds:datastoreItem xmlns:ds="http://schemas.openxmlformats.org/officeDocument/2006/customXml" ds:itemID="{7B4DDC9A-4AF1-40B6-B753-D94D3F6858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45</vt:i4>
      </vt:variant>
    </vt:vector>
  </HeadingPairs>
  <TitlesOfParts>
    <vt:vector size="46" baseType="lpstr">
      <vt:lpstr>Exh. JDT-6 Pgs. 1-4</vt:lpstr>
      <vt:lpstr>_OTH908</vt:lpstr>
      <vt:lpstr>A_MAINS</vt:lpstr>
      <vt:lpstr>COM_1</vt:lpstr>
      <vt:lpstr>COM1GS</vt:lpstr>
      <vt:lpstr>COM1XT_COM</vt:lpstr>
      <vt:lpstr>COM1XT_DEM</vt:lpstr>
      <vt:lpstr>CUST</vt:lpstr>
      <vt:lpstr>CUSTXT</vt:lpstr>
      <vt:lpstr>DIR_235</vt:lpstr>
      <vt:lpstr>DIR_252</vt:lpstr>
      <vt:lpstr>DIR_380</vt:lpstr>
      <vt:lpstr>DIR_386</vt:lpstr>
      <vt:lpstr>DIR_904</vt:lpstr>
      <vt:lpstr>DIR_908</vt:lpstr>
      <vt:lpstr>DIR_CASALES</vt:lpstr>
      <vt:lpstr>DIR_CATRNSP</vt:lpstr>
      <vt:lpstr>DIR_CUSTXT</vt:lpstr>
      <vt:lpstr>DIR_DSALES</vt:lpstr>
      <vt:lpstr>DIR_DTRNSP</vt:lpstr>
      <vt:lpstr>DIR408_SALES</vt:lpstr>
      <vt:lpstr>DIR408_TRNSPT</vt:lpstr>
      <vt:lpstr>DIR920_TRNSPT</vt:lpstr>
      <vt:lpstr>DIR921_TRNSPT</vt:lpstr>
      <vt:lpstr>DIR926_SALES</vt:lpstr>
      <vt:lpstr>DIR926_TRNSPT</vt:lpstr>
      <vt:lpstr>GNRL_PLT</vt:lpstr>
      <vt:lpstr>MTRS_385</vt:lpstr>
      <vt:lpstr>MTRS_CUS</vt:lpstr>
      <vt:lpstr>MTRS_INST</vt:lpstr>
      <vt:lpstr>OTHREV</vt:lpstr>
      <vt:lpstr>P_MAINS</vt:lpstr>
      <vt:lpstr>PAVG</vt:lpstr>
      <vt:lpstr>PDAY</vt:lpstr>
      <vt:lpstr>PDAYXT</vt:lpstr>
      <vt:lpstr>'Exh. JDT-6 Pgs. 1-4'!Print_Area</vt:lpstr>
      <vt:lpstr>'Exh. JDT-6 Pgs. 1-4'!Print_Titles</vt:lpstr>
      <vt:lpstr>SALES_902</vt:lpstr>
      <vt:lpstr>SALESREV</vt:lpstr>
      <vt:lpstr>SEAS3_DEM</vt:lpstr>
      <vt:lpstr>SERV</vt:lpstr>
      <vt:lpstr>STREV</vt:lpstr>
      <vt:lpstr>STRREV</vt:lpstr>
      <vt:lpstr>TRANS_902</vt:lpstr>
      <vt:lpstr>TRANSCUS</vt:lpstr>
      <vt:lpstr>TRANSREV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Schmidt</dc:creator>
  <cp:lastModifiedBy>Barnett, Donna L. (BEL)</cp:lastModifiedBy>
  <cp:lastPrinted>2019-06-17T00:52:51Z</cp:lastPrinted>
  <dcterms:created xsi:type="dcterms:W3CDTF">2019-06-17T00:52:05Z</dcterms:created>
  <dcterms:modified xsi:type="dcterms:W3CDTF">2019-06-19T00:41:53Z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