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WEAF Advisory Committee\2018-2019\Funding Tariff Change 2018-2019\"/>
    </mc:Choice>
  </mc:AlternateContent>
  <bookViews>
    <workbookView xWindow="0" yWindow="0" windowWidth="24000" windowHeight="9510" xr2:uid="{00000000-000D-0000-FFFF-FFFF00000000}"/>
  </bookViews>
  <sheets>
    <sheet name="Sheet1" sheetId="1" r:id="rId1"/>
  </sheets>
  <definedNames>
    <definedName name="_xlnm.Print_Area" localSheetId="0">Sheet1!$A$1:$L$41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F33" i="1" l="1"/>
  <c r="F34" i="1"/>
  <c r="F35" i="1"/>
  <c r="F36" i="1"/>
  <c r="F37" i="1"/>
  <c r="F32" i="1"/>
  <c r="C5" i="1"/>
  <c r="C8" i="1" l="1"/>
  <c r="G25" i="1" l="1"/>
  <c r="C37" i="1" s="1"/>
  <c r="F25" i="1"/>
  <c r="C36" i="1" s="1"/>
  <c r="E25" i="1"/>
  <c r="C35" i="1" s="1"/>
  <c r="D25" i="1"/>
  <c r="C34" i="1" s="1"/>
  <c r="C25" i="1"/>
  <c r="C33" i="1" s="1"/>
  <c r="B25" i="1"/>
  <c r="C32" i="1" l="1"/>
  <c r="C38" i="1" s="1"/>
  <c r="C39" i="1" l="1"/>
  <c r="C40" i="1" s="1"/>
  <c r="D35" i="1" l="1"/>
  <c r="E35" i="1" s="1"/>
  <c r="D34" i="1"/>
  <c r="E34" i="1" s="1"/>
  <c r="D37" i="1"/>
  <c r="E37" i="1" s="1"/>
  <c r="D33" i="1"/>
  <c r="E33" i="1" s="1"/>
  <c r="D36" i="1"/>
  <c r="E36" i="1" s="1"/>
  <c r="D32" i="1"/>
  <c r="E32" i="1" s="1"/>
  <c r="E38" i="1" l="1"/>
</calcChain>
</file>

<file path=xl/sharedStrings.xml><?xml version="1.0" encoding="utf-8"?>
<sst xmlns="http://schemas.openxmlformats.org/spreadsheetml/2006/main" count="40" uniqueCount="33">
  <si>
    <t>Rate Schedules</t>
  </si>
  <si>
    <t>Total</t>
  </si>
  <si>
    <t>Rate</t>
  </si>
  <si>
    <t>Schedule</t>
  </si>
  <si>
    <t xml:space="preserve">   Budget</t>
  </si>
  <si>
    <t xml:space="preserve">   Minus carryover</t>
  </si>
  <si>
    <t>Notes</t>
  </si>
  <si>
    <t>Spending cap per Order No. 05 in UG-152286</t>
  </si>
  <si>
    <t>See detail on rate case carry over below</t>
  </si>
  <si>
    <t xml:space="preserve">   -  plus revenue sensitive costs</t>
  </si>
  <si>
    <t>Amount to Collect</t>
  </si>
  <si>
    <t>WEAF</t>
  </si>
  <si>
    <t xml:space="preserve">Amount </t>
  </si>
  <si>
    <t>Attachment B - page 2 of 2</t>
  </si>
  <si>
    <t>Attachment B - page 1 of 2</t>
  </si>
  <si>
    <t xml:space="preserve"> </t>
  </si>
  <si>
    <t>Current</t>
  </si>
  <si>
    <t xml:space="preserve">that would </t>
  </si>
  <si>
    <t>be collected</t>
  </si>
  <si>
    <t>Less Amt to Collect</t>
  </si>
  <si>
    <t xml:space="preserve">Proposed </t>
  </si>
  <si>
    <t>Collections</t>
  </si>
  <si>
    <t>WEAF 2018-2019 Program Year</t>
  </si>
  <si>
    <t>Weather Normalized Forecast Volumes as used in 2018 PGA</t>
  </si>
  <si>
    <t>2018-19</t>
  </si>
  <si>
    <t>% increase</t>
  </si>
  <si>
    <t xml:space="preserve">   -  2017-2018 PY Ending Balance</t>
  </si>
  <si>
    <t>4.431% added to cover WUTC fees, uncollectibles, and state utility tax</t>
  </si>
  <si>
    <t>in</t>
  </si>
  <si>
    <t>Revenue</t>
  </si>
  <si>
    <t>Surcharges</t>
  </si>
  <si>
    <t>Advice No. W18-09-06</t>
  </si>
  <si>
    <t>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</si>
</sst>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&quot;$&quot;#,##0"/>
    <numFmt numFmtId="167" formatCode="&quot;$&quot;#,##0.00"/>
    <numFmt numFmtId="168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0" xfId="0" applyNumberFormat="1"/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166" fontId="0" fillId="0" borderId="0" xfId="0" applyNumberFormat="1"/>
    <xf numFmtId="3" fontId="0" fillId="0" borderId="0" xfId="0" applyNumberFormat="1"/>
    <xf numFmtId="164" fontId="0" fillId="0" borderId="0" xfId="0" applyNumberFormat="1"/>
    <xf numFmtId="0" fontId="2" fillId="0" borderId="7" xfId="0" applyFont="1" applyBorder="1" applyAlignment="1">
      <alignment horizontal="center"/>
    </xf>
    <xf numFmtId="0" fontId="4" fillId="0" borderId="0" xfId="0" applyFont="1" applyBorder="1"/>
    <xf numFmtId="165" fontId="0" fillId="0" borderId="7" xfId="0" applyNumberFormat="1" applyBorder="1"/>
    <xf numFmtId="167" fontId="0" fillId="0" borderId="7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/>
    <xf numFmtId="167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7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3" fillId="0" borderId="0" xfId="1" applyNumberFormat="1" applyFont="1" applyFill="1" applyBorder="1" applyAlignment="1"/>
    <xf numFmtId="164" fontId="0" fillId="0" borderId="0" xfId="0" applyNumberFormat="1" applyBorder="1" applyAlignment="1"/>
    <xf numFmtId="164" fontId="3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/>
    <xf numFmtId="164" fontId="0" fillId="0" borderId="0" xfId="1" applyNumberFormat="1" applyFont="1"/>
    <xf numFmtId="43" fontId="0" fillId="0" borderId="0" xfId="0" applyNumberFormat="1"/>
    <xf numFmtId="44" fontId="0" fillId="0" borderId="0" xfId="2" applyFont="1"/>
    <xf numFmtId="0" fontId="0" fillId="0" borderId="0" xfId="0" applyFill="1"/>
    <xf numFmtId="164" fontId="0" fillId="0" borderId="0" xfId="1" applyNumberFormat="1" applyFont="1" applyBorder="1"/>
    <xf numFmtId="43" fontId="0" fillId="0" borderId="0" xfId="0" applyNumberFormat="1" applyBorder="1"/>
    <xf numFmtId="0" fontId="4" fillId="0" borderId="0" xfId="0" applyFont="1" applyFill="1"/>
    <xf numFmtId="0" fontId="2" fillId="0" borderId="0" xfId="0" applyFont="1" applyFill="1"/>
    <xf numFmtId="167" fontId="0" fillId="0" borderId="11" xfId="0" applyNumberFormat="1" applyFill="1" applyBorder="1"/>
    <xf numFmtId="167" fontId="0" fillId="0" borderId="0" xfId="0" applyNumberFormat="1" applyFill="1"/>
    <xf numFmtId="0" fontId="5" fillId="0" borderId="0" xfId="0" applyFont="1" applyFill="1"/>
    <xf numFmtId="39" fontId="0" fillId="0" borderId="1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3" fillId="0" borderId="3" xfId="0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/>
    <xf numFmtId="164" fontId="3" fillId="0" borderId="3" xfId="1" applyNumberFormat="1" applyFont="1" applyFill="1" applyBorder="1" applyAlignment="1"/>
    <xf numFmtId="164" fontId="3" fillId="0" borderId="9" xfId="1" applyNumberFormat="1" applyFont="1" applyFill="1" applyBorder="1" applyAlignment="1"/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/>
    <xf numFmtId="164" fontId="0" fillId="0" borderId="1" xfId="0" applyNumberFormat="1" applyFill="1" applyBorder="1" applyAlignment="1"/>
    <xf numFmtId="164" fontId="0" fillId="0" borderId="12" xfId="0" applyNumberFormat="1" applyFill="1" applyBorder="1" applyAlignment="1"/>
    <xf numFmtId="164" fontId="0" fillId="0" borderId="0" xfId="0" applyNumberForma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6" xfId="0" applyFill="1" applyBorder="1"/>
    <xf numFmtId="165" fontId="0" fillId="0" borderId="3" xfId="0" applyNumberFormat="1" applyFill="1" applyBorder="1" applyAlignment="1">
      <alignment horizontal="center"/>
    </xf>
    <xf numFmtId="167" fontId="0" fillId="0" borderId="5" xfId="0" applyNumberFormat="1" applyFont="1" applyFill="1" applyBorder="1" applyAlignment="1">
      <alignment horizontal="center"/>
    </xf>
    <xf numFmtId="167" fontId="0" fillId="0" borderId="3" xfId="0" applyNumberFormat="1" applyFont="1" applyFill="1" applyBorder="1" applyAlignment="1">
      <alignment horizontal="center"/>
    </xf>
    <xf numFmtId="167" fontId="0" fillId="0" borderId="13" xfId="0" applyNumberFormat="1" applyFont="1" applyFill="1" applyBorder="1" applyAlignment="1">
      <alignment horizontal="center"/>
    </xf>
    <xf numFmtId="165" fontId="0" fillId="0" borderId="3" xfId="0" applyNumberFormat="1" applyFill="1" applyBorder="1"/>
    <xf numFmtId="165" fontId="0" fillId="0" borderId="3" xfId="0" applyNumberFormat="1" applyFont="1" applyFill="1" applyBorder="1" applyAlignment="1">
      <alignment horizontal="center"/>
    </xf>
    <xf numFmtId="6" fontId="0" fillId="0" borderId="4" xfId="0" applyNumberFormat="1" applyFill="1" applyBorder="1"/>
    <xf numFmtId="0" fontId="0" fillId="0" borderId="3" xfId="0" applyFill="1" applyBorder="1"/>
    <xf numFmtId="165" fontId="0" fillId="0" borderId="6" xfId="0" applyNumberFormat="1" applyFill="1" applyBorder="1"/>
    <xf numFmtId="10" fontId="0" fillId="0" borderId="6" xfId="0" applyNumberFormat="1" applyFont="1" applyFill="1" applyBorder="1" applyAlignment="1">
      <alignment horizontal="center"/>
    </xf>
    <xf numFmtId="165" fontId="0" fillId="0" borderId="6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view="pageLayout" topLeftCell="A7" zoomScale="80" zoomScaleNormal="100" zoomScaleSheetLayoutView="100" zoomScalePageLayoutView="80" workbookViewId="0">
      <selection activeCell="F37" sqref="F37"/>
    </sheetView>
  </sheetViews>
  <sheetFormatPr defaultRowHeight="15" x14ac:dyDescent="0.25"/>
  <cols>
    <col min="1" max="1" width="24.85546875" customWidth="1"/>
    <col min="2" max="2" width="13.28515625" customWidth="1"/>
    <col min="3" max="3" width="13.42578125" bestFit="1" customWidth="1"/>
    <col min="4" max="4" width="12.28515625" bestFit="1" customWidth="1"/>
    <col min="5" max="5" width="13.28515625" customWidth="1"/>
    <col min="6" max="6" width="11.5703125" bestFit="1" customWidth="1"/>
    <col min="7" max="7" width="13.28515625" bestFit="1" customWidth="1"/>
    <col min="8" max="8" width="12.5703125" customWidth="1"/>
    <col min="9" max="9" width="12.42578125" customWidth="1"/>
    <col min="10" max="10" width="17.28515625" customWidth="1"/>
    <col min="11" max="11" width="15" customWidth="1"/>
    <col min="12" max="12" width="13.28515625" bestFit="1" customWidth="1"/>
    <col min="13" max="13" width="16.42578125" bestFit="1" customWidth="1"/>
    <col min="14" max="14" width="13.140625" customWidth="1"/>
    <col min="15" max="15" width="11.5703125" bestFit="1" customWidth="1"/>
    <col min="16" max="16" width="24" bestFit="1" customWidth="1"/>
    <col min="17" max="17" width="13.28515625" bestFit="1" customWidth="1"/>
  </cols>
  <sheetData>
    <row r="1" spans="1:17" ht="18.75" x14ac:dyDescent="0.3">
      <c r="A1" s="32" t="s">
        <v>31</v>
      </c>
      <c r="B1" s="32" t="s">
        <v>14</v>
      </c>
      <c r="C1" s="32"/>
      <c r="D1" s="33"/>
      <c r="E1" s="29"/>
      <c r="F1" s="29"/>
      <c r="G1" s="29"/>
      <c r="H1" s="29"/>
    </row>
    <row r="2" spans="1:17" x14ac:dyDescent="0.25">
      <c r="A2" s="29"/>
      <c r="B2" s="29"/>
      <c r="C2" s="29"/>
      <c r="D2" s="29"/>
      <c r="E2" s="29"/>
      <c r="F2" s="29"/>
      <c r="G2" s="29"/>
      <c r="H2" s="29"/>
    </row>
    <row r="3" spans="1:17" x14ac:dyDescent="0.25">
      <c r="A3" s="33" t="s">
        <v>22</v>
      </c>
      <c r="B3" s="29"/>
      <c r="C3" s="29"/>
      <c r="D3" s="29"/>
      <c r="E3" s="33" t="s">
        <v>6</v>
      </c>
      <c r="F3" s="29"/>
      <c r="G3" s="29"/>
      <c r="H3" s="29"/>
    </row>
    <row r="4" spans="1:17" ht="15.75" thickBot="1" x14ac:dyDescent="0.3">
      <c r="A4" s="29" t="s">
        <v>4</v>
      </c>
      <c r="B4" s="29"/>
      <c r="C4" s="34">
        <v>1329400</v>
      </c>
      <c r="D4" s="29"/>
      <c r="E4" s="29" t="s">
        <v>7</v>
      </c>
      <c r="F4" s="29"/>
      <c r="G4" s="29"/>
      <c r="H4" s="29"/>
    </row>
    <row r="5" spans="1:17" ht="15.75" thickTop="1" x14ac:dyDescent="0.25">
      <c r="A5" s="29" t="s">
        <v>9</v>
      </c>
      <c r="B5" s="29"/>
      <c r="C5" s="35">
        <f>C4/(1-0.04431)</f>
        <v>1391036.8424907657</v>
      </c>
      <c r="D5" s="29"/>
      <c r="E5" s="29" t="s">
        <v>27</v>
      </c>
      <c r="F5" s="29"/>
      <c r="G5" s="29"/>
      <c r="H5" s="29"/>
    </row>
    <row r="6" spans="1:17" x14ac:dyDescent="0.25">
      <c r="A6" s="29" t="s">
        <v>5</v>
      </c>
      <c r="B6" s="29"/>
      <c r="C6" s="35"/>
      <c r="D6" s="29"/>
      <c r="E6" s="29"/>
      <c r="F6" s="29"/>
      <c r="G6" s="29"/>
      <c r="H6" s="29"/>
    </row>
    <row r="7" spans="1:17" ht="15.75" thickBot="1" x14ac:dyDescent="0.3">
      <c r="A7" s="29" t="s">
        <v>26</v>
      </c>
      <c r="B7" s="29"/>
      <c r="C7" s="37">
        <v>-538057.51</v>
      </c>
      <c r="D7" s="36"/>
      <c r="E7" s="29"/>
      <c r="F7" s="29"/>
      <c r="G7" s="29"/>
      <c r="H7" s="29"/>
    </row>
    <row r="8" spans="1:17" ht="15.75" thickTop="1" x14ac:dyDescent="0.25">
      <c r="A8" s="29" t="s">
        <v>10</v>
      </c>
      <c r="B8" s="29"/>
      <c r="C8" s="35">
        <f>SUM(C5:C7)</f>
        <v>852979.33249076572</v>
      </c>
      <c r="D8" s="29"/>
      <c r="E8" s="29" t="s">
        <v>8</v>
      </c>
      <c r="F8" s="29"/>
      <c r="G8" s="29"/>
      <c r="H8" s="29"/>
      <c r="K8" s="26"/>
      <c r="L8" s="27"/>
      <c r="Q8" s="26"/>
    </row>
    <row r="9" spans="1:17" x14ac:dyDescent="0.25">
      <c r="A9" s="29"/>
      <c r="B9" s="29"/>
      <c r="C9" s="35"/>
      <c r="D9" s="35"/>
      <c r="E9" s="35"/>
      <c r="F9" s="29"/>
      <c r="G9" s="29"/>
      <c r="H9" s="29"/>
      <c r="K9" s="26"/>
      <c r="L9" s="27"/>
    </row>
    <row r="10" spans="1:17" x14ac:dyDescent="0.25">
      <c r="A10" s="29"/>
      <c r="B10" s="29"/>
      <c r="C10" s="29"/>
      <c r="D10" s="29"/>
      <c r="E10" s="29"/>
      <c r="F10" s="29"/>
      <c r="G10" s="29"/>
      <c r="H10" s="29"/>
      <c r="K10" s="26"/>
      <c r="L10" s="27"/>
    </row>
    <row r="11" spans="1:17" x14ac:dyDescent="0.25">
      <c r="A11" s="33" t="s">
        <v>23</v>
      </c>
      <c r="B11" s="29"/>
      <c r="C11" s="29"/>
      <c r="D11" s="29"/>
      <c r="E11" s="29"/>
      <c r="F11" s="29"/>
      <c r="G11" s="29"/>
      <c r="H11" s="29"/>
      <c r="K11" s="26"/>
      <c r="L11" s="27"/>
    </row>
    <row r="12" spans="1:17" x14ac:dyDescent="0.25">
      <c r="A12" s="38" t="s">
        <v>0</v>
      </c>
      <c r="B12" s="38">
        <v>503</v>
      </c>
      <c r="C12" s="39">
        <v>504</v>
      </c>
      <c r="D12" s="38">
        <v>505</v>
      </c>
      <c r="E12" s="38">
        <v>511</v>
      </c>
      <c r="F12" s="38">
        <v>570</v>
      </c>
      <c r="G12" s="40">
        <v>663</v>
      </c>
      <c r="H12" s="41"/>
    </row>
    <row r="13" spans="1:17" x14ac:dyDescent="0.25">
      <c r="A13" s="42">
        <v>43405</v>
      </c>
      <c r="B13" s="43">
        <v>14759873.050020888</v>
      </c>
      <c r="C13" s="44">
        <v>9679845.9366493132</v>
      </c>
      <c r="D13" s="45">
        <v>1386847.221983932</v>
      </c>
      <c r="E13" s="43">
        <v>1725288.3010266598</v>
      </c>
      <c r="F13" s="45">
        <v>298952.49031920516</v>
      </c>
      <c r="G13" s="46">
        <v>40979837</v>
      </c>
      <c r="H13" s="22"/>
      <c r="I13" s="24"/>
      <c r="J13" s="25"/>
      <c r="K13" s="30"/>
      <c r="L13" s="31"/>
    </row>
    <row r="14" spans="1:17" x14ac:dyDescent="0.25">
      <c r="A14" s="42">
        <v>43435</v>
      </c>
      <c r="B14" s="43">
        <v>20474959.30129645</v>
      </c>
      <c r="C14" s="44">
        <v>13601914.474087369</v>
      </c>
      <c r="D14" s="45">
        <v>1772332.1244956704</v>
      </c>
      <c r="E14" s="45">
        <v>1784123.681007205</v>
      </c>
      <c r="F14" s="45">
        <v>302799.41911330592</v>
      </c>
      <c r="G14" s="46">
        <v>48900448</v>
      </c>
      <c r="H14" s="22"/>
      <c r="I14" s="22"/>
      <c r="J14" s="22"/>
      <c r="K14" s="8"/>
      <c r="L14" s="28"/>
    </row>
    <row r="15" spans="1:17" x14ac:dyDescent="0.25">
      <c r="A15" s="42">
        <v>43466</v>
      </c>
      <c r="B15" s="43">
        <v>20159795.902500954</v>
      </c>
      <c r="C15" s="44">
        <v>13537408.394605275</v>
      </c>
      <c r="D15" s="45">
        <v>1375933.3356251195</v>
      </c>
      <c r="E15" s="45">
        <v>1757019.9984293752</v>
      </c>
      <c r="F15" s="45">
        <v>205288.36883927978</v>
      </c>
      <c r="G15" s="46">
        <v>38845028</v>
      </c>
      <c r="H15" s="22"/>
      <c r="I15" s="22"/>
      <c r="J15" s="22"/>
    </row>
    <row r="16" spans="1:17" x14ac:dyDescent="0.25">
      <c r="A16" s="42">
        <v>43497</v>
      </c>
      <c r="B16" s="43">
        <v>16114297.253497107</v>
      </c>
      <c r="C16" s="44">
        <v>10995994.10537947</v>
      </c>
      <c r="D16" s="45">
        <v>1270970.0938692237</v>
      </c>
      <c r="E16" s="45">
        <v>1444142.0299551692</v>
      </c>
      <c r="F16" s="45">
        <v>227910.51729902776</v>
      </c>
      <c r="G16" s="46">
        <v>38642363</v>
      </c>
      <c r="H16" s="22"/>
      <c r="I16" s="22"/>
      <c r="J16" s="22"/>
      <c r="N16" s="7" t="s">
        <v>15</v>
      </c>
    </row>
    <row r="17" spans="1:14" x14ac:dyDescent="0.25">
      <c r="A17" s="42">
        <v>43525</v>
      </c>
      <c r="B17" s="43">
        <v>13907608.943043051</v>
      </c>
      <c r="C17" s="44">
        <v>9270809.2062365711</v>
      </c>
      <c r="D17" s="45">
        <v>1033825.7370532482</v>
      </c>
      <c r="E17" s="45">
        <v>1222259.3876223643</v>
      </c>
      <c r="F17" s="45">
        <v>164944.72604476433</v>
      </c>
      <c r="G17" s="46">
        <v>43992065</v>
      </c>
      <c r="H17" s="22"/>
      <c r="I17" s="22"/>
      <c r="J17" s="22"/>
    </row>
    <row r="18" spans="1:14" x14ac:dyDescent="0.25">
      <c r="A18" s="42">
        <v>43556</v>
      </c>
      <c r="B18" s="43">
        <v>8883221.4015327301</v>
      </c>
      <c r="C18" s="44">
        <v>6149450.2446982805</v>
      </c>
      <c r="D18" s="45">
        <v>786366.73127507535</v>
      </c>
      <c r="E18" s="45">
        <v>999861.48864624789</v>
      </c>
      <c r="F18" s="45">
        <v>132661.13384766615</v>
      </c>
      <c r="G18" s="46">
        <v>32374574</v>
      </c>
      <c r="H18" s="22"/>
      <c r="I18" s="22"/>
      <c r="J18" s="22"/>
    </row>
    <row r="19" spans="1:14" x14ac:dyDescent="0.25">
      <c r="A19" s="42">
        <v>43586</v>
      </c>
      <c r="B19" s="43">
        <v>5742802.9589958265</v>
      </c>
      <c r="C19" s="44">
        <v>4246197.3550663646</v>
      </c>
      <c r="D19" s="45">
        <v>622936.87105574971</v>
      </c>
      <c r="E19" s="45">
        <v>836442.41545901506</v>
      </c>
      <c r="F19" s="45">
        <v>105116.39942304444</v>
      </c>
      <c r="G19" s="46">
        <v>37913329</v>
      </c>
      <c r="H19" s="22"/>
      <c r="I19" s="22"/>
      <c r="J19" s="22"/>
      <c r="N19" s="7"/>
    </row>
    <row r="20" spans="1:14" x14ac:dyDescent="0.25">
      <c r="A20" s="42">
        <v>43617</v>
      </c>
      <c r="B20" s="43">
        <v>3725515.057622443</v>
      </c>
      <c r="C20" s="44">
        <v>3176338.1027885857</v>
      </c>
      <c r="D20" s="45">
        <v>553104.5603514493</v>
      </c>
      <c r="E20" s="45">
        <v>713409.6358703787</v>
      </c>
      <c r="F20" s="45">
        <v>99516.643367143231</v>
      </c>
      <c r="G20" s="46">
        <v>34818038</v>
      </c>
      <c r="H20" s="22"/>
      <c r="I20" s="22"/>
      <c r="J20" s="22"/>
      <c r="N20" s="6"/>
    </row>
    <row r="21" spans="1:14" x14ac:dyDescent="0.25">
      <c r="A21" s="42">
        <v>43647</v>
      </c>
      <c r="B21" s="43">
        <v>3027532.7742775753</v>
      </c>
      <c r="C21" s="44">
        <v>2799359.3007379519</v>
      </c>
      <c r="D21" s="45">
        <v>510576.36920894252</v>
      </c>
      <c r="E21" s="45">
        <v>639007.68781926797</v>
      </c>
      <c r="F21" s="45">
        <v>108489.86795626175</v>
      </c>
      <c r="G21" s="46">
        <v>58166088</v>
      </c>
      <c r="H21" s="22"/>
      <c r="I21" s="22"/>
      <c r="J21" s="22"/>
    </row>
    <row r="22" spans="1:14" x14ac:dyDescent="0.25">
      <c r="A22" s="42">
        <v>43678</v>
      </c>
      <c r="B22" s="43">
        <v>2868351.9671760928</v>
      </c>
      <c r="C22" s="44">
        <v>2833111.7893664003</v>
      </c>
      <c r="D22" s="45">
        <v>563419.28006004484</v>
      </c>
      <c r="E22" s="45">
        <v>772907.94455375255</v>
      </c>
      <c r="F22" s="45">
        <v>100584.01884370932</v>
      </c>
      <c r="G22" s="46">
        <v>50821175</v>
      </c>
      <c r="H22" s="22"/>
      <c r="I22" s="22"/>
      <c r="J22" s="22"/>
    </row>
    <row r="23" spans="1:14" x14ac:dyDescent="0.25">
      <c r="A23" s="42">
        <v>43709</v>
      </c>
      <c r="B23" s="43">
        <v>3758396.0073554614</v>
      </c>
      <c r="C23" s="44">
        <v>3732950.8916843589</v>
      </c>
      <c r="D23" s="45">
        <v>818037.49602160417</v>
      </c>
      <c r="E23" s="45">
        <v>897867.62647704245</v>
      </c>
      <c r="F23" s="45">
        <v>150740.97846153317</v>
      </c>
      <c r="G23" s="46">
        <v>48691677</v>
      </c>
      <c r="H23" s="22"/>
      <c r="I23" s="22"/>
      <c r="J23" s="22"/>
    </row>
    <row r="24" spans="1:14" x14ac:dyDescent="0.25">
      <c r="A24" s="42">
        <v>43739</v>
      </c>
      <c r="B24" s="43">
        <v>7339561.9907108173</v>
      </c>
      <c r="C24" s="44">
        <v>5765925.466835401</v>
      </c>
      <c r="D24" s="45">
        <v>1730008.907348234</v>
      </c>
      <c r="E24" s="45">
        <v>1280400.5278473159</v>
      </c>
      <c r="F24" s="45">
        <v>280101.1072582315</v>
      </c>
      <c r="G24" s="46">
        <v>52757549</v>
      </c>
      <c r="H24" s="22"/>
      <c r="I24" s="22"/>
      <c r="J24" s="22"/>
    </row>
    <row r="25" spans="1:14" x14ac:dyDescent="0.25">
      <c r="A25" s="38" t="s">
        <v>1</v>
      </c>
      <c r="B25" s="47">
        <f t="shared" ref="B25:G25" si="0">SUM(B13:B24)</f>
        <v>120761916.60802943</v>
      </c>
      <c r="C25" s="48">
        <f t="shared" si="0"/>
        <v>85789305.268135309</v>
      </c>
      <c r="D25" s="49">
        <f t="shared" si="0"/>
        <v>12424358.728348296</v>
      </c>
      <c r="E25" s="49">
        <f t="shared" si="0"/>
        <v>14072730.724713795</v>
      </c>
      <c r="F25" s="49">
        <f t="shared" si="0"/>
        <v>2177105.6707731728</v>
      </c>
      <c r="G25" s="50">
        <f t="shared" si="0"/>
        <v>526902171</v>
      </c>
      <c r="H25" s="51"/>
      <c r="I25" s="23"/>
      <c r="J25" s="23"/>
      <c r="K25" s="8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</row>
    <row r="27" spans="1:14" ht="18.75" x14ac:dyDescent="0.3">
      <c r="A27" s="10" t="s">
        <v>31</v>
      </c>
      <c r="B27" s="10" t="s">
        <v>13</v>
      </c>
      <c r="C27" s="10"/>
      <c r="D27" s="5"/>
      <c r="E27" s="5"/>
      <c r="F27" s="5"/>
      <c r="G27" s="5"/>
      <c r="H27" s="5"/>
      <c r="I27" s="5"/>
      <c r="J27" s="5"/>
      <c r="K27" s="5"/>
      <c r="L27" s="5"/>
    </row>
    <row r="28" spans="1:14" x14ac:dyDescent="0.25">
      <c r="A28" s="2"/>
      <c r="B28" s="5"/>
      <c r="C28" s="5"/>
      <c r="D28" s="5"/>
    </row>
    <row r="29" spans="1:14" x14ac:dyDescent="0.25">
      <c r="A29" s="52"/>
      <c r="B29" s="52" t="s">
        <v>16</v>
      </c>
      <c r="C29" s="52" t="s">
        <v>12</v>
      </c>
      <c r="D29" s="53" t="s">
        <v>20</v>
      </c>
      <c r="E29" s="52" t="s">
        <v>24</v>
      </c>
      <c r="F29" s="52" t="s">
        <v>32</v>
      </c>
      <c r="G29" s="52" t="s">
        <v>32</v>
      </c>
    </row>
    <row r="30" spans="1:14" x14ac:dyDescent="0.25">
      <c r="A30" s="54" t="s">
        <v>2</v>
      </c>
      <c r="B30" s="54" t="s">
        <v>11</v>
      </c>
      <c r="C30" s="54" t="s">
        <v>17</v>
      </c>
      <c r="D30" s="55" t="s">
        <v>11</v>
      </c>
      <c r="E30" s="54" t="s">
        <v>21</v>
      </c>
      <c r="F30" s="54" t="s">
        <v>28</v>
      </c>
      <c r="G30" s="54" t="s">
        <v>28</v>
      </c>
    </row>
    <row r="31" spans="1:14" x14ac:dyDescent="0.25">
      <c r="A31" s="56" t="s">
        <v>3</v>
      </c>
      <c r="B31" s="56" t="s">
        <v>2</v>
      </c>
      <c r="C31" s="56" t="s">
        <v>18</v>
      </c>
      <c r="D31" s="57" t="s">
        <v>2</v>
      </c>
      <c r="E31" s="58"/>
      <c r="F31" s="56" t="s">
        <v>30</v>
      </c>
      <c r="G31" s="56" t="s">
        <v>29</v>
      </c>
    </row>
    <row r="32" spans="1:14" x14ac:dyDescent="0.25">
      <c r="A32" s="52">
        <v>503</v>
      </c>
      <c r="B32" s="59">
        <v>2.9199999999999999E-3</v>
      </c>
      <c r="C32" s="60">
        <f>B32*B25</f>
        <v>352624.79649544589</v>
      </c>
      <c r="D32" s="59">
        <f>B32+(B32*C40)</f>
        <v>3.393791603029292E-3</v>
      </c>
      <c r="E32" s="60">
        <f>D32*B25</f>
        <v>409840.77855005389</v>
      </c>
      <c r="F32" s="70">
        <f>D32-B32</f>
        <v>4.7379160302929218E-4</v>
      </c>
      <c r="G32" s="71">
        <f>F32*B25</f>
        <v>57215.982054607965</v>
      </c>
    </row>
    <row r="33" spans="1:7" x14ac:dyDescent="0.25">
      <c r="A33" s="54">
        <v>504</v>
      </c>
      <c r="B33" s="59">
        <v>2.3600000000000001E-3</v>
      </c>
      <c r="C33" s="61">
        <f>B33*C25</f>
        <v>202462.76043279935</v>
      </c>
      <c r="D33" s="59">
        <f>B33+(B33*C40)</f>
        <v>2.742927459982579E-3</v>
      </c>
      <c r="E33" s="61">
        <f>D33*C25</f>
        <v>235313.84119279648</v>
      </c>
      <c r="F33" s="70">
        <f t="shared" ref="F33:F37" si="1">D33-B33</f>
        <v>3.8292745998257886E-4</v>
      </c>
      <c r="G33" s="71">
        <f>F33*C25</f>
        <v>32851.080759997123</v>
      </c>
    </row>
    <row r="34" spans="1:7" x14ac:dyDescent="0.25">
      <c r="A34" s="54">
        <v>505</v>
      </c>
      <c r="B34" s="59">
        <v>1.4599999999999999E-3</v>
      </c>
      <c r="C34" s="61">
        <f>B34*D25</f>
        <v>18139.563743388513</v>
      </c>
      <c r="D34" s="59">
        <f>B34+(B34*C40)</f>
        <v>1.696895801514646E-3</v>
      </c>
      <c r="E34" s="61">
        <f>D34*D25</f>
        <v>21082.842162646069</v>
      </c>
      <c r="F34" s="70">
        <f t="shared" si="1"/>
        <v>2.3689580151464609E-4</v>
      </c>
      <c r="G34" s="71">
        <f>F34*D25</f>
        <v>2943.2784192575587</v>
      </c>
    </row>
    <row r="35" spans="1:7" x14ac:dyDescent="0.25">
      <c r="A35" s="54">
        <v>511</v>
      </c>
      <c r="B35" s="59">
        <v>1.24E-3</v>
      </c>
      <c r="C35" s="61">
        <f>B35*E25</f>
        <v>17450.186098645107</v>
      </c>
      <c r="D35" s="59">
        <f>B35+(B35*C40)</f>
        <v>1.4411991738891516E-3</v>
      </c>
      <c r="E35" s="61">
        <f>D35*E25</f>
        <v>20281.607894822002</v>
      </c>
      <c r="F35" s="70">
        <f t="shared" si="1"/>
        <v>2.0119917388915155E-4</v>
      </c>
      <c r="G35" s="71">
        <f>F35*E25</f>
        <v>2831.4217961768968</v>
      </c>
    </row>
    <row r="36" spans="1:7" x14ac:dyDescent="0.25">
      <c r="A36" s="54">
        <v>570</v>
      </c>
      <c r="B36" s="59">
        <v>4.4000000000000002E-4</v>
      </c>
      <c r="C36" s="61">
        <f>B36*F25</f>
        <v>957.92649514019604</v>
      </c>
      <c r="D36" s="59">
        <f>B36+(B36*C40)</f>
        <v>5.1139325525098925E-4</v>
      </c>
      <c r="E36" s="61">
        <f>D36*F25</f>
        <v>1113.3571560020814</v>
      </c>
      <c r="F36" s="70">
        <f t="shared" si="1"/>
        <v>7.1393255250989235E-5</v>
      </c>
      <c r="G36" s="71">
        <f>F36*F25</f>
        <v>155.43066086188526</v>
      </c>
    </row>
    <row r="37" spans="1:7" ht="15.75" thickBot="1" x14ac:dyDescent="0.3">
      <c r="A37" s="54">
        <v>663</v>
      </c>
      <c r="B37" s="59">
        <v>2.7E-4</v>
      </c>
      <c r="C37" s="62">
        <f>G25*B37</f>
        <v>142263.58617</v>
      </c>
      <c r="D37" s="59">
        <f>B37+(B37*C40)</f>
        <v>3.1380949754037979E-4</v>
      </c>
      <c r="E37" s="62">
        <f>D37*G25</f>
        <v>165346.90553444528</v>
      </c>
      <c r="F37" s="70">
        <f t="shared" si="1"/>
        <v>4.3809497540379786E-5</v>
      </c>
      <c r="G37" s="71">
        <f>F37*G25</f>
        <v>23083.319364445269</v>
      </c>
    </row>
    <row r="38" spans="1:7" ht="15.75" thickTop="1" x14ac:dyDescent="0.25">
      <c r="A38" s="54" t="s">
        <v>1</v>
      </c>
      <c r="B38" s="63"/>
      <c r="C38" s="61">
        <f>SUM(C32:C37)</f>
        <v>733898.81943541905</v>
      </c>
      <c r="D38" s="64"/>
      <c r="E38" s="61">
        <f>SUM(E32:E37)</f>
        <v>852979.33249076584</v>
      </c>
      <c r="F38" s="3"/>
      <c r="G38" s="3"/>
    </row>
    <row r="39" spans="1:7" x14ac:dyDescent="0.25">
      <c r="A39" s="54" t="s">
        <v>19</v>
      </c>
      <c r="B39" s="63"/>
      <c r="C39" s="65">
        <f>C8-C38</f>
        <v>119080.51305534667</v>
      </c>
      <c r="D39" s="64"/>
      <c r="E39" s="66"/>
      <c r="F39" s="3"/>
      <c r="G39" s="3"/>
    </row>
    <row r="40" spans="1:7" x14ac:dyDescent="0.25">
      <c r="A40" s="56" t="s">
        <v>25</v>
      </c>
      <c r="B40" s="67"/>
      <c r="C40" s="68">
        <f>C39/C38</f>
        <v>0.16225739829770283</v>
      </c>
      <c r="D40" s="69"/>
      <c r="E40" s="58"/>
      <c r="F40" s="4"/>
      <c r="G40" s="4"/>
    </row>
    <row r="41" spans="1:7" x14ac:dyDescent="0.25">
      <c r="A41" s="9"/>
      <c r="B41" s="11"/>
      <c r="C41" s="12"/>
      <c r="D41" s="13"/>
    </row>
    <row r="42" spans="1:7" x14ac:dyDescent="0.25">
      <c r="A42" s="14"/>
      <c r="B42" s="15"/>
      <c r="C42" s="16"/>
      <c r="D42" s="17"/>
    </row>
    <row r="43" spans="1:7" x14ac:dyDescent="0.25">
      <c r="A43" s="14"/>
      <c r="B43" s="15"/>
      <c r="C43" s="16"/>
      <c r="D43" s="17"/>
    </row>
    <row r="44" spans="1:7" x14ac:dyDescent="0.25">
      <c r="A44" s="14"/>
      <c r="B44" s="15"/>
      <c r="C44" s="16"/>
      <c r="D44" s="17"/>
    </row>
    <row r="45" spans="1:7" x14ac:dyDescent="0.25">
      <c r="A45" s="14"/>
    </row>
    <row r="46" spans="1:7" x14ac:dyDescent="0.25">
      <c r="A46" s="14"/>
      <c r="B46" s="15"/>
      <c r="C46" s="16"/>
      <c r="D46" s="17"/>
    </row>
    <row r="47" spans="1:7" x14ac:dyDescent="0.25">
      <c r="A47" s="14"/>
      <c r="B47" s="15"/>
      <c r="C47" s="16"/>
      <c r="D47" s="17"/>
    </row>
    <row r="48" spans="1:7" x14ac:dyDescent="0.25">
      <c r="A48" s="14"/>
      <c r="B48" s="15"/>
      <c r="C48" s="18"/>
      <c r="D48" s="17"/>
    </row>
    <row r="49" spans="1:4" x14ac:dyDescent="0.25">
      <c r="A49" s="14"/>
      <c r="B49" s="19"/>
      <c r="C49" s="16"/>
      <c r="D49" s="17"/>
    </row>
    <row r="50" spans="1:4" x14ac:dyDescent="0.25">
      <c r="A50" s="14"/>
      <c r="B50" s="19"/>
      <c r="C50" s="20"/>
      <c r="D50" s="17"/>
    </row>
    <row r="51" spans="1:4" x14ac:dyDescent="0.25">
      <c r="A51" s="14"/>
      <c r="B51" s="19"/>
      <c r="C51" s="20"/>
      <c r="D51" s="17"/>
    </row>
    <row r="52" spans="1:4" x14ac:dyDescent="0.25">
      <c r="A52" s="14"/>
      <c r="B52" s="19"/>
      <c r="C52" s="20"/>
      <c r="D52" s="5"/>
    </row>
    <row r="53" spans="1:4" x14ac:dyDescent="0.25">
      <c r="A53" s="21"/>
      <c r="B53" s="5"/>
      <c r="C53" s="5"/>
      <c r="D53" s="15"/>
    </row>
    <row r="54" spans="1:4" x14ac:dyDescent="0.25">
      <c r="D54" s="1"/>
    </row>
  </sheetData>
  <pageMargins left="0.7" right="0.7" top="0.75" bottom="0.75" header="0.3" footer="0.3"/>
  <pageSetup scale="60" fitToHeight="0" orientation="landscape" r:id="rId1"/>
  <rowBreaks count="1" manualBreakCount="1"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BA595A178E684797050ACE5C1FEEA6" ma:contentTypeVersion="76" ma:contentTypeDescription="" ma:contentTypeScope="" ma:versionID="f72a0fa733d397f844859c01245267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2018-09-28T07:00:00+00:00</OpenedDate>
    <SignificantOrder xmlns="dc463f71-b30c-4ab2-9473-d307f9d35888">false</SignificantOrder>
    <Date1 xmlns="dc463f71-b30c-4ab2-9473-d307f9d35888">2018-09-28T07:00:00+00:00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180823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B1A522-2703-4312-A6F7-8113F023B926}"/>
</file>

<file path=customXml/itemProps2.xml><?xml version="1.0" encoding="utf-8"?>
<ds:datastoreItem xmlns:ds="http://schemas.openxmlformats.org/officeDocument/2006/customXml" ds:itemID="{A65119C6-5D49-45F2-9287-0780B67CAC05}"/>
</file>

<file path=customXml/itemProps3.xml><?xml version="1.0" encoding="utf-8"?>
<ds:datastoreItem xmlns:ds="http://schemas.openxmlformats.org/officeDocument/2006/customXml" ds:itemID="{0482E2E1-06E0-4B9A-809A-E2242CC46371}"/>
</file>

<file path=customXml/itemProps4.xml><?xml version="1.0" encoding="utf-8"?>
<ds:datastoreItem xmlns:ds="http://schemas.openxmlformats.org/officeDocument/2006/customXml" ds:itemID="{EFFAF95F-605A-40D6-929E-59A7F4869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Gross, Jennifer</dc:creator>
  <cp:lastModifiedBy>Cascade Natural Gas</cp:lastModifiedBy>
  <cp:lastPrinted>2018-09-27T22:54:33Z</cp:lastPrinted>
  <dcterms:created xsi:type="dcterms:W3CDTF">2017-10-10T15:18:54Z</dcterms:created>
  <dcterms:modified xsi:type="dcterms:W3CDTF">2018-09-28T17:31:35Z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0x0101006E56B4D1795A2E4DB2F0B01679ED314A0070BA595A178E684797050ACE5C1FEEA6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