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6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20"/>
  </bookViews>
  <sheets>
    <sheet name="Workpaper Index" sheetId="1" r:id="rId1"/>
    <sheet name="(3.1) WA Allocated Actual NPC" sheetId="2" r:id="rId2"/>
    <sheet name="(3.2) Adj Actual NPC by Cat" sheetId="3" r:id="rId3"/>
    <sheet name="(3.3) Adj Actual NPC" sheetId="4" r:id="rId4"/>
    <sheet name="(3.4) Adjustments" sheetId="5" r:id="rId5"/>
    <sheet name="(3.5) Actual WCA NPC" sheetId="6" r:id="rId6"/>
    <sheet name="(4.1) WA Allocated Base NPC" sheetId="7" r:id="rId7"/>
    <sheet name="(4.2) WCA Base NPC UE-140762" sheetId="8" r:id="rId8"/>
    <sheet name="(5.1) Actual EIM Costs" sheetId="9" r:id="rId9"/>
    <sheet name="(6.1) Actual Factors" sheetId="10" r:id="rId10"/>
    <sheet name="(7.1) WA Sales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9" hidden="1">{#N/A,#N/A,FALSE,"Summary";#N/A,#N/A,FALSE,"SmPlants";#N/A,#N/A,FALSE,"Utah";#N/A,#N/A,FALSE,"Idaho";#N/A,#N/A,FALSE,"Lewis River";#N/A,#N/A,FALSE,"NrthUmpq";#N/A,#N/A,FALSE,"KlamRog"}</definedName>
    <definedName name="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9" hidden="1">{#N/A,#N/A,FALSE,"Summary";#N/A,#N/A,FALSE,"SmPlants";#N/A,#N/A,FALSE,"Utah";#N/A,#N/A,FALSE,"Idaho";#N/A,#N/A,FALSE,"Lewis River";#N/A,#N/A,FALSE,"NrthUmpq";#N/A,#N/A,FALSE,"KlamRog"}</definedName>
    <definedName name="___________OM1" localSheetId="1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9" hidden="1">{#N/A,#N/A,FALSE,"Summary";#N/A,#N/A,FALSE,"SmPlants";#N/A,#N/A,FALSE,"Utah";#N/A,#N/A,FALSE,"Idaho";#N/A,#N/A,FALSE,"Lewis River";#N/A,#N/A,FALSE,"NrthUmpq";#N/A,#N/A,FALSE,"KlamRog"}</definedName>
    <definedName name="_________OM1" localSheetId="1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9" hidden="1">{#N/A,#N/A,FALSE,"Summary";#N/A,#N/A,FALSE,"SmPlants";#N/A,#N/A,FALSE,"Utah";#N/A,#N/A,FALSE,"Idaho";#N/A,#N/A,FALSE,"Lewis River";#N/A,#N/A,FALSE,"NrthUmpq";#N/A,#N/A,FALSE,"KlamRog"}</definedName>
    <definedName name="_______OM1" localSheetId="1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9" hidden="1">{#N/A,#N/A,FALSE,"Summary";#N/A,#N/A,FALSE,"SmPlants";#N/A,#N/A,FALSE,"Utah";#N/A,#N/A,FALSE,"Idaho";#N/A,#N/A,FALSE,"Lewis River";#N/A,#N/A,FALSE,"NrthUmpq";#N/A,#N/A,FALSE,"KlamRog"}</definedName>
    <definedName name="______OM1" localSheetId="1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9" hidden="1">{#N/A,#N/A,FALSE,"Summary";#N/A,#N/A,FALSE,"SmPlants";#N/A,#N/A,FALSE,"Utah";#N/A,#N/A,FALSE,"Idaho";#N/A,#N/A,FALSE,"Lewis River";#N/A,#N/A,FALSE,"NrthUmpq";#N/A,#N/A,FALSE,"KlamRog"}</definedName>
    <definedName name="_____OM1" localSheetId="1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9" hidden="1">{#N/A,#N/A,FALSE,"Summary";#N/A,#N/A,FALSE,"SmPlants";#N/A,#N/A,FALSE,"Utah";#N/A,#N/A,FALSE,"Idaho";#N/A,#N/A,FALSE,"Lewis River";#N/A,#N/A,FALSE,"NrthUmpq";#N/A,#N/A,FALSE,"KlamRog"}</definedName>
    <definedName name="____OM1" localSheetId="1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9" hidden="1">{#N/A,#N/A,FALSE,"Summary";#N/A,#N/A,FALSE,"SmPlants";#N/A,#N/A,FALSE,"Utah";#N/A,#N/A,FALSE,"Idaho";#N/A,#N/A,FALSE,"Lewis River";#N/A,#N/A,FALSE,"NrthUmpq";#N/A,#N/A,FALSE,"KlamRog"}</definedName>
    <definedName name="___OM1" localSheetId="1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9" hidden="1">[1]Inputs!#REF!</definedName>
    <definedName name="__123Graph_A" localSheetId="10" hidden="1">[1]Inputs!#REF!</definedName>
    <definedName name="__123Graph_A" hidden="1">[1]Inputs!#REF!</definedName>
    <definedName name="__123Graph_B" localSheetId="9" hidden="1">[1]Inputs!#REF!</definedName>
    <definedName name="__123Graph_B" localSheetId="10" hidden="1">[1]Inputs!#REF!</definedName>
    <definedName name="__123Graph_B" hidden="1">[1]Inputs!#REF!</definedName>
    <definedName name="__123Graph_D" localSheetId="9" hidden="1">[1]Inputs!#REF!</definedName>
    <definedName name="__123Graph_D" localSheetId="10" hidden="1">[1]Inputs!#REF!</definedName>
    <definedName name="__123Graph_D" hidden="1">[1]Inputs!#REF!</definedName>
    <definedName name="__123Graph_E" localSheetId="9" hidden="1">[2]Input!$E$22:$E$37</definedName>
    <definedName name="__123Graph_E" localSheetId="10" hidden="1">[2]Input!$E$22:$E$37</definedName>
    <definedName name="__123Graph_E" hidden="1">[3]Input!$E$22:$E$37</definedName>
    <definedName name="__123Graph_F" localSheetId="9" hidden="1">[2]Input!$D$22:$D$37</definedName>
    <definedName name="__123Graph_F" localSheetId="10" hidden="1">[2]Input!$D$22:$D$37</definedName>
    <definedName name="__123Graph_F" hidden="1">[3]Input!$D$22:$D$37</definedName>
    <definedName name="__j1" localSheetId="9" hidden="1">{"PRINT",#N/A,TRUE,"APPA";"PRINT",#N/A,TRUE,"APS";"PRINT",#N/A,TRUE,"BHPL";"PRINT",#N/A,TRUE,"BHPL2";"PRINT",#N/A,TRUE,"CDWR";"PRINT",#N/A,TRUE,"EWEB";"PRINT",#N/A,TRUE,"LADWP";"PRINT",#N/A,TRUE,"NEVBASE"}</definedName>
    <definedName name="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9" hidden="1">{"PRINT",#N/A,TRUE,"APPA";"PRINT",#N/A,TRUE,"APS";"PRINT",#N/A,TRUE,"BHPL";"PRINT",#N/A,TRUE,"BHPL2";"PRINT",#N/A,TRUE,"CDWR";"PRINT",#N/A,TRUE,"EWEB";"PRINT",#N/A,TRUE,"LADWP";"PRINT",#N/A,TRUE,"NEVBASE"}</definedName>
    <definedName name="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9" hidden="1">{"PRINT",#N/A,TRUE,"APPA";"PRINT",#N/A,TRUE,"APS";"PRINT",#N/A,TRUE,"BHPL";"PRINT",#N/A,TRUE,"BHPL2";"PRINT",#N/A,TRUE,"CDWR";"PRINT",#N/A,TRUE,"EWEB";"PRINT",#N/A,TRUE,"LADWP";"PRINT",#N/A,TRUE,"NEVBASE"}</definedName>
    <definedName name="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9" hidden="1">{"PRINT",#N/A,TRUE,"APPA";"PRINT",#N/A,TRUE,"APS";"PRINT",#N/A,TRUE,"BHPL";"PRINT",#N/A,TRUE,"BHPL2";"PRINT",#N/A,TRUE,"CDWR";"PRINT",#N/A,TRUE,"EWEB";"PRINT",#N/A,TRUE,"LADWP";"PRINT",#N/A,TRUE,"NEVBASE"}</definedName>
    <definedName name="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9" hidden="1">{"PRINT",#N/A,TRUE,"APPA";"PRINT",#N/A,TRUE,"APS";"PRINT",#N/A,TRUE,"BHPL";"PRINT",#N/A,TRUE,"BHPL2";"PRINT",#N/A,TRUE,"CDWR";"PRINT",#N/A,TRUE,"EWEB";"PRINT",#N/A,TRUE,"LADWP";"PRINT",#N/A,TRUE,"NEVBASE"}</definedName>
    <definedName name="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9" hidden="1">{#N/A,#N/A,FALSE,"Summary";#N/A,#N/A,FALSE,"SmPlants";#N/A,#N/A,FALSE,"Utah";#N/A,#N/A,FALSE,"Idaho";#N/A,#N/A,FALSE,"Lewis River";#N/A,#N/A,FALSE,"NrthUmpq";#N/A,#N/A,FALSE,"KlamRog"}</definedName>
    <definedName name="__OM1" localSheetId="1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[4]Variables!$C$2</definedName>
    <definedName name="_Fill" localSheetId="9" hidden="1">#REF!</definedName>
    <definedName name="_Fill" localSheetId="10" hidden="1">#REF!</definedName>
    <definedName name="_Fill" hidden="1">#REF!</definedName>
    <definedName name="_xlnm._FilterDatabase" localSheetId="7" hidden="1">'(4.2) WCA Base NPC UE-140762'!$A$4:$R$1137</definedName>
    <definedName name="_xlnm._FilterDatabase" localSheetId="9" hidden="1">#REF!</definedName>
    <definedName name="_xlnm._FilterDatabase" localSheetId="10" hidden="1">#REF!</definedName>
    <definedName name="_xlnm._FilterDatabase" hidden="1">#REF!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9" hidden="1">#REF!</definedName>
    <definedName name="_Key1" localSheetId="10" hidden="1">#REF!</definedName>
    <definedName name="_Key1" hidden="1">#REF!</definedName>
    <definedName name="_Key2" localSheetId="9" hidden="1">#REF!</definedName>
    <definedName name="_Key2" localSheetId="10" hidden="1">#REF!</definedName>
    <definedName name="_Key2" hidden="1">#REF!</definedName>
    <definedName name="_Mar13">[4]Variables!$C$3</definedName>
    <definedName name="_OM1" localSheetId="9" hidden="1">{#N/A,#N/A,FALSE,"Summary";#N/A,#N/A,FALSE,"SmPlants";#N/A,#N/A,FALSE,"Utah";#N/A,#N/A,FALSE,"Idaho";#N/A,#N/A,FALSE,"Lewis River";#N/A,#N/A,FALSE,"NrthUmpq";#N/A,#N/A,FALSE,"KlamRog"}</definedName>
    <definedName name="_OM1" localSheetId="1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9" hidden="1">#REF!</definedName>
    <definedName name="_Sort" localSheetId="10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'[5]DSM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[6]FuncStudy!$F$2065</definedName>
    <definedName name="Acct108D00S">[6]FuncStudy!$F$2057</definedName>
    <definedName name="Acct108DSS">[6]FuncStudy!$F$2061</definedName>
    <definedName name="Acct228.42TROJD">[6]FuncStudy!$F$1867</definedName>
    <definedName name="ACCT2281">[6]FuncStudy!$F$1847</definedName>
    <definedName name="Acct2282">[6]FuncStudy!$F$1851</definedName>
    <definedName name="Acct2283">[6]FuncStudy!$F$1855</definedName>
    <definedName name="Acct2283S">[6]FuncStudy!$F$1859</definedName>
    <definedName name="Acct22842">[6]FuncStudy!$F$1868</definedName>
    <definedName name="Acct228SO">[6]FuncStudy!$F$1850</definedName>
    <definedName name="ACCT25398">[6]FuncStudy!$F$1880</definedName>
    <definedName name="Acct25399">[6]FuncStudy!$F$1887</definedName>
    <definedName name="Acct254">[6]FuncStudy!$F$1864</definedName>
    <definedName name="Acct282DITBAL">[6]FuncStudy!$F$1912</definedName>
    <definedName name="Acct350">[6]FuncStudy!$F$1323</definedName>
    <definedName name="Acct352">[6]FuncStudy!$F$1330</definedName>
    <definedName name="Acct353">[6]FuncStudy!$F$1336</definedName>
    <definedName name="Acct354">[6]FuncStudy!$F$1342</definedName>
    <definedName name="Acct355">[6]FuncStudy!$F$1348</definedName>
    <definedName name="Acct356">[6]FuncStudy!$F$1354</definedName>
    <definedName name="Acct357">[6]FuncStudy!$F$1360</definedName>
    <definedName name="Acct358">[6]FuncStudy!$F$1366</definedName>
    <definedName name="Acct359">[6]FuncStudy!$F$1372</definedName>
    <definedName name="Acct360">[6]FuncStudy!$F$1388</definedName>
    <definedName name="Acct361">[6]FuncStudy!$F$1394</definedName>
    <definedName name="Acct362">[6]FuncStudy!$F$1400</definedName>
    <definedName name="Acct364">[6]FuncStudy!$F$1407</definedName>
    <definedName name="Acct365">[6]FuncStudy!$F$1414</definedName>
    <definedName name="Acct366">[6]FuncStudy!$F$1421</definedName>
    <definedName name="Acct367">[6]FuncStudy!$F$1428</definedName>
    <definedName name="Acct368">[6]FuncStudy!$F$1434</definedName>
    <definedName name="Acct369">[6]FuncStudy!$F$1441</definedName>
    <definedName name="Acct370">[6]FuncStudy!$F$1447</definedName>
    <definedName name="Acct371">[6]FuncStudy!$F$1454</definedName>
    <definedName name="Acct372">[6]FuncStudy!$F$1461</definedName>
    <definedName name="Acct372A">[6]FuncStudy!$F$1460</definedName>
    <definedName name="Acct372DP">[6]FuncStudy!$F$1458</definedName>
    <definedName name="Acct372DS">[6]FuncStudy!$F$1459</definedName>
    <definedName name="Acct373">[6]FuncStudy!$F$1467</definedName>
    <definedName name="Acct444S">[6]FuncStudy!$F$105</definedName>
    <definedName name="Acct448S">[6]FuncStudy!$F$114</definedName>
    <definedName name="Acct450S">[6]FuncStudy!$F$138</definedName>
    <definedName name="Acct451S">[6]FuncStudy!$F$143</definedName>
    <definedName name="Acct454S">[6]FuncStudy!$F$153</definedName>
    <definedName name="Acct456S">[6]FuncStudy!$F$159</definedName>
    <definedName name="Acct580">[6]FuncStudy!$F$536</definedName>
    <definedName name="Acct581">[6]FuncStudy!$F$541</definedName>
    <definedName name="Acct582">[6]FuncStudy!$F$546</definedName>
    <definedName name="Acct583">[6]FuncStudy!$F$551</definedName>
    <definedName name="Acct584">[6]FuncStudy!$F$556</definedName>
    <definedName name="Acct585">[6]FuncStudy!$F$561</definedName>
    <definedName name="Acct586">[6]FuncStudy!$F$566</definedName>
    <definedName name="Acct587">[6]FuncStudy!$F$571</definedName>
    <definedName name="Acct588">[6]FuncStudy!$F$576</definedName>
    <definedName name="Acct589">[6]FuncStudy!$F$581</definedName>
    <definedName name="Acct590">[6]FuncStudy!$F$586</definedName>
    <definedName name="Acct591">[6]FuncStudy!$F$591</definedName>
    <definedName name="Acct592">[6]FuncStudy!$F$596</definedName>
    <definedName name="Acct593">[6]FuncStudy!$F$601</definedName>
    <definedName name="Acct594">[6]FuncStudy!$F$606</definedName>
    <definedName name="Acct595">[6]FuncStudy!$F$611</definedName>
    <definedName name="Acct596">[6]FuncStudy!$F$616</definedName>
    <definedName name="Acct597">[6]FuncStudy!$F$621</definedName>
    <definedName name="Acct598">[6]FuncStudy!$F$626</definedName>
    <definedName name="Acct928RE">[6]FuncStudy!$F$749</definedName>
    <definedName name="AcctAGA">[6]FuncStudy!$F$132</definedName>
    <definedName name="AcctTS0">[6]FuncStudy!$F$1380</definedName>
    <definedName name="ActualROR">#REF!</definedName>
    <definedName name="Adjs2avg">[7]Inputs!$L$255:'[7]Inputs'!$T$505</definedName>
    <definedName name="AdjustInput">[8]Inputs!$L$3:$T$250</definedName>
    <definedName name="Adjustment">#REF!</definedName>
    <definedName name="AdjustSwitch">[8]Variables!$AH$3:$AJ$3</definedName>
    <definedName name="anscount" hidden="1">1</definedName>
    <definedName name="asa" localSheetId="9" hidden="1">{"Factors Pages 1-2",#N/A,FALSE,"Factors";"Factors Page 3",#N/A,FALSE,"Factors";"Factors Page 4",#N/A,FALSE,"Factors";"Factors Page 5",#N/A,FALSE,"Factors";"Factors Pages 8-27",#N/A,FALSE,"Factors"}</definedName>
    <definedName name="asa" localSheetId="1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[8]UTCR!$AC$22:$AQ$108</definedName>
    <definedName name="AverageFuelCost">'(4.2) WCA Base NPC UE-140762'!$E$701:$Q$727</definedName>
    <definedName name="AverageInput">[8]Inputs!$F$3:$I$1732</definedName>
    <definedName name="B1_Print">#REF!</definedName>
    <definedName name="B2_Print">#REF!</definedName>
    <definedName name="B3_Print">#REF!</definedName>
    <definedName name="Bottom">[9]Variance!#REF!</definedName>
    <definedName name="Burn">'(4.2) WCA Base NPC UE-140762'!$E$673:$Q$699</definedName>
    <definedName name="calcoutput">'[10]Calcoutput (futures)'!$B$7:$J$128</definedName>
    <definedName name="Camas" localSheetId="9" hidden="1">{#N/A,#N/A,FALSE,"Summary";#N/A,#N/A,FALSE,"SmPlants";#N/A,#N/A,FALSE,"Utah";#N/A,#N/A,FALSE,"Idaho";#N/A,#N/A,FALSE,"Lewis River";#N/A,#N/A,FALSE,"NrthUmpq";#N/A,#N/A,FALSE,"KlamRog"}</definedName>
    <definedName name="Camas" localSheetId="1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'[10]OTC Gas Quotes'!$M$2</definedName>
    <definedName name="CCG_Hier">OFFSET('[11]cost center'!$A$1,0,0,COUNTA('[11]cost center'!$A$1:$A$65536),COUNTA('[11]cost center'!$A$1:$IV$1))</definedName>
    <definedName name="cgf" localSheetId="9" hidden="1">{"PRINT",#N/A,TRUE,"APPA";"PRINT",#N/A,TRUE,"APS";"PRINT",#N/A,TRUE,"BHPL";"PRINT",#N/A,TRUE,"BHPL2";"PRINT",#N/A,TRUE,"CDWR";"PRINT",#N/A,TRUE,"EWEB";"PRINT",#N/A,TRUE,"LADWP";"PRINT",#N/A,TRUE,"NEVBASE"}</definedName>
    <definedName name="cgf" localSheetId="1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[8]Inputs!$J$1</definedName>
    <definedName name="Checksumend">[8]Inputs!$E$1</definedName>
    <definedName name="Classification">[6]FuncStudy!$Y$91</definedName>
    <definedName name="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9" hidden="1">{"YTD-Total",#N/A,TRUE,"Provision";"YTD-Utility",#N/A,TRUE,"Prov Utility";"YTD-NonUtility",#N/A,TRUE,"Prov NonUtility"}</definedName>
    <definedName name="combined1" localSheetId="1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[12]Variables!$AQ$27</definedName>
    <definedName name="CONTRACTDATA">[13]MarketData!#REF!</definedName>
    <definedName name="contractsymbol">[10]Futures!$B$2:$B$500</definedName>
    <definedName name="ContractTypeDol">#REF!</definedName>
    <definedName name="ContractTypeMWh">#REF!</definedName>
    <definedName name="COSFacVal">[6]Inputs!$W$11</definedName>
    <definedName name="Cost">'(4.2) WCA Base NPC UE-140762'!$E$2:$Q$314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'(4.2) WCA Base NPC UE-140762'!#REF!</definedName>
    <definedName name="Date">#REF!</definedName>
    <definedName name="dateTable">'[17]on off peak hours'!$C$15:$Z$15</definedName>
    <definedName name="Debt">[12]Variables!$AQ$25</definedName>
    <definedName name="DebtCost">[12]Variables!$AT$25</definedName>
    <definedName name="Demand">[18]Inputs!$D$9</definedName>
    <definedName name="Demand2">[6]Inputs!$D$10</definedName>
    <definedName name="Dis">[6]FuncStudy!$Y$90</definedName>
    <definedName name="DisFac">'[6]Func Dist Factor Table'!$A$11:$G$25</definedName>
    <definedName name="DispatchSum">"GRID Thermal Generation!R2C1:R4C2"</definedName>
    <definedName name="Dollars_Wheeling">'[16]Exhibit 1'!#REF!</definedName>
    <definedName name="DUDE" localSheetId="9" hidden="1">#REF!</definedName>
    <definedName name="DUDE" localSheetId="10" hidden="1">#REF!</definedName>
    <definedName name="DUDE" hidden="1">#REF!</definedName>
    <definedName name="ECDQF_Exp">'(4.2) WCA Base NPC UE-140762'!$E$1124:$Q$1129</definedName>
    <definedName name="ECDQF_MWh">'(4.2) WCA Base NPC UE-140762'!$E$1132:$Q$1137</definedName>
    <definedName name="energy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[10]MarketData!$J$1</definedName>
    <definedName name="ExchangeMWh">'[16]Base NPC'!#REF!</definedName>
    <definedName name="extra2" localSheetId="9" hidden="1">{#N/A,#N/A,FALSE,"Loans";#N/A,#N/A,FALSE,"Program Costs";#N/A,#N/A,FALSE,"Measures";#N/A,#N/A,FALSE,"Net Lost Rev";#N/A,#N/A,FALSE,"Incentive"}</definedName>
    <definedName name="extra2" localSheetId="1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9" hidden="1">{#N/A,#N/A,FALSE,"Loans";#N/A,#N/A,FALSE,"Program Costs";#N/A,#N/A,FALSE,"Measures";#N/A,#N/A,FALSE,"Net Lost Rev";#N/A,#N/A,FALSE,"Incentive"}</definedName>
    <definedName name="extra3" localSheetId="1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9" hidden="1">{#N/A,#N/A,FALSE,"Loans";#N/A,#N/A,FALSE,"Program Costs";#N/A,#N/A,FALSE,"Measures";#N/A,#N/A,FALSE,"Net Lost Rev";#N/A,#N/A,FALSE,"Incentive"}</definedName>
    <definedName name="extra4" localSheetId="1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9" hidden="1">{#N/A,#N/A,FALSE,"Loans";#N/A,#N/A,FALSE,"Program Costs";#N/A,#N/A,FALSE,"Measures";#N/A,#N/A,FALSE,"Net Lost Rev";#N/A,#N/A,FALSE,"Incentive"}</definedName>
    <definedName name="extra5" localSheetId="1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'(4.2) WCA Base NPC UE-140762'!$E$760:$Q$802</definedName>
    <definedName name="Factorck">'[6]COS Factor Table'!$Q$15:$Q$136</definedName>
    <definedName name="FactorMethod">[8]Variables!$AC$2</definedName>
    <definedName name="FactSum">'[6]COS Factor Table'!$A$14:$Q$137</definedName>
    <definedName name="Fed_Funds___Bloomberg">[10]MarketData!$A$14</definedName>
    <definedName name="foo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[8]Variables!$B$28</definedName>
    <definedName name="friend" localSheetId="9" hidden="1">{"PRINT",#N/A,TRUE,"APPA";"PRINT",#N/A,TRUE,"APS";"PRINT",#N/A,TRUE,"BHPL";"PRINT",#N/A,TRUE,"BHPL2";"PRINT",#N/A,TRUE,"CDWR";"PRINT",#N/A,TRUE,"EWEB";"PRINT",#N/A,TRUE,"LADWP";"PRINT",#N/A,TRUE,"NEVBASE"}</definedName>
    <definedName name="friend" localSheetId="1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'[6]Func Factor Table'!$A$10:$H$76</definedName>
    <definedName name="Func_Ftrs">[8]Function1149!$E$6:$P$88</definedName>
    <definedName name="Function">[6]FuncStudy!$Y$90</definedName>
    <definedName name="Gas_Forward_Price_Curve_copy_Instructions_List">'[13]Main Page'!#REF!</definedName>
    <definedName name="GrossReceipts">[8]Variables!$B$31</definedName>
    <definedName name="Header">#REF!</definedName>
    <definedName name="HenryHub___Nymex">[13]MarketData!#REF!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localSheetId="9" hidden="1">{#N/A,#N/A,FALSE,"Summary";#N/A,#N/A,FALSE,"SmPlants";#N/A,#N/A,FALSE,"Utah";#N/A,#N/A,FALSE,"Idaho";#N/A,#N/A,FALSE,"Lewis River";#N/A,#N/A,FALSE,"NrthUmpq";#N/A,#N/A,FALSE,"KlamRog"}</definedName>
    <definedName name="HROptim" localSheetId="1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[10]MarketData!$A$1</definedName>
    <definedName name="inventory" localSheetId="9" hidden="1">{#N/A,#N/A,FALSE,"Summary";#N/A,#N/A,FALSE,"SmPlants";#N/A,#N/A,FALSE,"Utah";#N/A,#N/A,FALSE,"Idaho";#N/A,#N/A,FALSE,"Lewis River";#N/A,#N/A,FALSE,"NrthUmpq";#N/A,#N/A,FALSE,"KlamRog"}</definedName>
    <definedName name="inventory" localSheetId="1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localSheetId="9" hidden="1">{"PRINT",#N/A,TRUE,"APPA";"PRINT",#N/A,TRUE,"APS";"PRINT",#N/A,TRUE,"BHPL";"PRINT",#N/A,TRUE,"BHPL2";"PRINT",#N/A,TRUE,"CDWR";"PRINT",#N/A,TRUE,"EWEB";"PRINT",#N/A,TRUE,"LADWP";"PRINT",#N/A,TRUE,"NEVBASE"}</definedName>
    <definedName name="junk" localSheetId="1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9" hidden="1">{"PRINT",#N/A,TRUE,"APPA";"PRINT",#N/A,TRUE,"APS";"PRINT",#N/A,TRUE,"BHPL";"PRINT",#N/A,TRUE,"BHPL2";"PRINT",#N/A,TRUE,"CDWR";"PRINT",#N/A,TRUE,"EWEB";"PRINT",#N/A,TRUE,"LADWP";"PRINT",#N/A,TRUE,"NEVBASE"}</definedName>
    <definedName name="junk1" localSheetId="1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9" hidden="1">{"PRINT",#N/A,TRUE,"APPA";"PRINT",#N/A,TRUE,"APS";"PRINT",#N/A,TRUE,"BHPL";"PRINT",#N/A,TRUE,"BHPL2";"PRINT",#N/A,TRUE,"CDWR";"PRINT",#N/A,TRUE,"EWEB";"PRINT",#N/A,TRUE,"LADWP";"PRINT",#N/A,TRUE,"NEVBASE"}</definedName>
    <definedName name="junk2" localSheetId="1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9" hidden="1">{"PRINT",#N/A,TRUE,"APPA";"PRINT",#N/A,TRUE,"APS";"PRINT",#N/A,TRUE,"BHPL";"PRINT",#N/A,TRUE,"BHPL2";"PRINT",#N/A,TRUE,"CDWR";"PRINT",#N/A,TRUE,"EWEB";"PRINT",#N/A,TRUE,"LADWP";"PRINT",#N/A,TRUE,"NEVBASE"}</definedName>
    <definedName name="junk3" localSheetId="1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9" hidden="1">{"PRINT",#N/A,TRUE,"APPA";"PRINT",#N/A,TRUE,"APS";"PRINT",#N/A,TRUE,"BHPL";"PRINT",#N/A,TRUE,"BHPL2";"PRINT",#N/A,TRUE,"CDWR";"PRINT",#N/A,TRUE,"EWEB";"PRINT",#N/A,TRUE,"LADWP";"PRINT",#N/A,TRUE,"NEVBASE"}</definedName>
    <definedName name="junk4" localSheetId="1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9" hidden="1">{"PRINT",#N/A,TRUE,"APPA";"PRINT",#N/A,TRUE,"APS";"PRINT",#N/A,TRUE,"BHPL";"PRINT",#N/A,TRUE,"BHPL2";"PRINT",#N/A,TRUE,"CDWR";"PRINT",#N/A,TRUE,"EWEB";"PRINT",#N/A,TRUE,"LADWP";"PRINT",#N/A,TRUE,"NEVBASE"}</definedName>
    <definedName name="junk5" localSheetId="1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9" hidden="1">{"PRINT",#N/A,TRUE,"APPA";"PRINT",#N/A,TRUE,"APS";"PRINT",#N/A,TRUE,"BHPL";"PRINT",#N/A,TRUE,"BHPL2";"PRINT",#N/A,TRUE,"CDWR";"PRINT",#N/A,TRUE,"EWEB";"PRINT",#N/A,TRUE,"LADWP";"PRINT",#N/A,TRUE,"NEVBASE"}</definedName>
    <definedName name="Keep" localSheetId="1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9" hidden="1">{"PRINT",#N/A,TRUE,"APPA";"PRINT",#N/A,TRUE,"APS";"PRINT",#N/A,TRUE,"BHPL";"PRINT",#N/A,TRUE,"BHPL2";"PRINT",#N/A,TRUE,"CDWR";"PRINT",#N/A,TRUE,"EWEB";"PRINT",#N/A,TRUE,"LADWP";"PRINT",#N/A,TRUE,"NEVBASE"}</definedName>
    <definedName name="keep2" localSheetId="1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[9]Variance!#REF!</definedName>
    <definedName name="LeadLag">[8]Inputs!#REF!</definedName>
    <definedName name="limcount" hidden="1">1</definedName>
    <definedName name="LinkCos">'[6]JAM Download'!$I$4</definedName>
    <definedName name="ListOffset" hidden="1">1</definedName>
    <definedName name="Low_Plan">#REF!</definedName>
    <definedName name="Macro2">[21]!Macro2</definedName>
    <definedName name="market1">'[10]OTC Gas Quotes'!$E$5</definedName>
    <definedName name="market2">'[10]OTC Gas Quotes'!$F$5</definedName>
    <definedName name="market3">'[10]OTC Gas Quotes'!$G$5</definedName>
    <definedName name="market4">'[10]OTC Gas Quotes'!$H$5</definedName>
    <definedName name="market5">'[10]OTC Gas Quotes'!$I$5</definedName>
    <definedName name="market6">'[10]OTC Gas Quotes'!$J$5</definedName>
    <definedName name="market7">'[10]OTC Gas Quotes'!$K$5</definedName>
    <definedName name="Master" localSheetId="9" hidden="1">{#N/A,#N/A,FALSE,"Actual";#N/A,#N/A,FALSE,"Normalized";#N/A,#N/A,FALSE,"Electric Actual";#N/A,#N/A,FALSE,"Electric Normalized"}</definedName>
    <definedName name="Master" localSheetId="1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'[9]Master Data'!$A$2</definedName>
    <definedName name="MD_Low1">'[9]Master Data'!$D$29</definedName>
    <definedName name="MidC">[22]lookup!$C$98:$D$107</definedName>
    <definedName name="Mill">'(4.2) WCA Base NPC UE-140762'!$E$875:$Q$1099</definedName>
    <definedName name="MMBtu">'(4.2) WCA Base NPC UE-140762'!$E$644:$Q$671</definedName>
    <definedName name="mmm" localSheetId="9" hidden="1">{"PRINT",#N/A,TRUE,"APPA";"PRINT",#N/A,TRUE,"APS";"PRINT",#N/A,TRUE,"BHPL";"PRINT",#N/A,TRUE,"BHPL2";"PRINT",#N/A,TRUE,"CDWR";"PRINT",#N/A,TRUE,"EWEB";"PRINT",#N/A,TRUE,"LADWP";"PRINT",#N/A,TRUE,"NEVBASE"}</definedName>
    <definedName name="mmm" localSheetId="1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'(4.2) WCA Base NPC UE-140762'!$F$4:$Q$4</definedName>
    <definedName name="MSPAverageInput">[7]Inputs!#REF!</definedName>
    <definedName name="MSPYearEndInput">[7]Inputs!#REF!</definedName>
    <definedName name="MWh">'(4.2) WCA Base NPC UE-140762'!$E$318:$Q$640</definedName>
    <definedName name="NameAverageFuelCost">'(4.2) WCA Base NPC UE-140762'!$C$701:$C$727</definedName>
    <definedName name="NameBurn">'(4.2) WCA Base NPC UE-140762'!$C$673:$C$698</definedName>
    <definedName name="NameCost">'(4.2) WCA Base NPC UE-140762'!$C$2:$C$314</definedName>
    <definedName name="NameECDQF_Exp">'(4.2) WCA Base NPC UE-140762'!$C$1124:$C$1129</definedName>
    <definedName name="NameECDQF_MWh">'(4.2) WCA Base NPC UE-140762'!$C$1132:$C$1137</definedName>
    <definedName name="NameFactor">'(4.2) WCA Base NPC UE-140762'!$C$760:$C$802</definedName>
    <definedName name="NameMill">'(4.2) WCA Base NPC UE-140762'!$C$875:$C$1117</definedName>
    <definedName name="NameMMBtu">'(4.2) WCA Base NPC UE-140762'!$C$644:$C$671</definedName>
    <definedName name="NameMWh">'(4.2) WCA Base NPC UE-140762'!$C$318:$C$640</definedName>
    <definedName name="NamePeak">'(4.2) WCA Base NPC UE-140762'!$C$729:$C$758</definedName>
    <definedName name="NetToGross">[6]Inputs!$H$21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localSheetId="6" hidden="1">{#N/A,#N/A,TRUE,"Section6";#N/A,#N/A,TRUE,"OHcycles";#N/A,#N/A,TRUE,"OHtiming";#N/A,#N/A,TRUE,"OHcosts";#N/A,#N/A,TRUE,"GTdegradation";#N/A,#N/A,TRUE,"GTperformance";#N/A,#N/A,TRUE,"GraphEquip"}</definedName>
    <definedName name="new" localSheetId="9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[10]Futures!$A$2:$J$500</definedName>
    <definedName name="NymexOptions">[10]Options!$A$2:$K$3000</definedName>
    <definedName name="OFPC_Date">[23]VDOC!$O$4</definedName>
    <definedName name="OH">[6]Inputs!$D$24</definedName>
    <definedName name="OHSch10YR" localSheetId="9" hidden="1">{#N/A,#N/A,FALSE,"Summary";#N/A,#N/A,FALSE,"SmPlants";#N/A,#N/A,FALSE,"Utah";#N/A,#N/A,FALSE,"Idaho";#N/A,#N/A,FALSE,"Lewis River";#N/A,#N/A,FALSE,"NrthUmpq";#N/A,#N/A,FALSE,"KlamRog"}</definedName>
    <definedName name="OHSch10YR" localSheetId="1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9" hidden="1">{#N/A,#N/A,FALSE,"Summary";#N/A,#N/A,FALSE,"SmPlants";#N/A,#N/A,FALSE,"Utah";#N/A,#N/A,FALSE,"Idaho";#N/A,#N/A,FALSE,"Lewis River";#N/A,#N/A,FALSE,"NrthUmpq";#N/A,#N/A,FALSE,"KlamRog"}</definedName>
    <definedName name="om" localSheetId="1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[10]Options!$A$1:$P$3000</definedName>
    <definedName name="others" localSheetId="9" hidden="1">{"Factors Pages 1-2",#N/A,FALSE,"Factors";"Factors Page 3",#N/A,FALSE,"Factors";"Factors Page 4",#N/A,FALSE,"Factors";"Factors Page 5",#N/A,FALSE,"Factors";"Factors Pages 8-27",#N/A,FALSE,"Factors"}</definedName>
    <definedName name="others" localSheetId="1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'[6]Energy Factor'!#REF!</definedName>
    <definedName name="page64">'[6]Energy Factor'!#REF!</definedName>
    <definedName name="paste.cell">'[24]1993'!#REF!</definedName>
    <definedName name="PE_Lookup">'[16]Exhibit 1'!#REF!</definedName>
    <definedName name="Peak">'(4.2) WCA Base NPC UE-140762'!$E$729:$Q$758</definedName>
    <definedName name="pete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[8]Variables!#REF!</definedName>
    <definedName name="PostDG">[8]Variables!#REF!</definedName>
    <definedName name="PreDG">[8]Variables!#REF!</definedName>
    <definedName name="Pref">[12]Variables!$AQ$26</definedName>
    <definedName name="PrefCost">[12]Variables!$AT$26</definedName>
    <definedName name="PricingInfo" localSheetId="9" hidden="1">[25]Inputs!#REF!</definedName>
    <definedName name="PricingInfo" localSheetId="10" hidden="1">[25]Inputs!#REF!</definedName>
    <definedName name="PricingInfo" hidden="1">[25]Inputs!#REF!</definedName>
    <definedName name="_xlnm.Print_Area" localSheetId="7">'(4.2) WCA Base NPC UE-140762'!$A$2:$Q$1262</definedName>
    <definedName name="_xlnm.Print_Area">#REF!</definedName>
    <definedName name="_xlnm.Print_Titles" localSheetId="7">'(4.2) WCA Base NPC UE-140762'!$A:$D,'(4.2) WCA Base NPC UE-140762'!$2:$5</definedName>
    <definedName name="PSATable">[26]Hermiston!$A$32:$E$57</definedName>
    <definedName name="Purchases">[22]lookup!$C$21:$D$64</definedName>
    <definedName name="QFs">[22]lookup!$C$66:$D$96</definedName>
    <definedName name="ResourceSupplier">[8]Variables!$B$30</definedName>
    <definedName name="retail" localSheetId="9" hidden="1">{#N/A,#N/A,FALSE,"Loans";#N/A,#N/A,FALSE,"Program Costs";#N/A,#N/A,FALSE,"Measures";#N/A,#N/A,FALSE,"Net Lost Rev";#N/A,#N/A,FALSE,"Incentive"}</definedName>
    <definedName name="retail" localSheetId="1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9" hidden="1">{#N/A,#N/A,FALSE,"Loans";#N/A,#N/A,FALSE,"Program Costs";#N/A,#N/A,FALSE,"Measures";#N/A,#N/A,FALSE,"Net Lost Rev";#N/A,#N/A,FALSE,"Incentive"}</definedName>
    <definedName name="retail_CC" localSheetId="1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9" hidden="1">{#N/A,#N/A,FALSE,"Loans";#N/A,#N/A,FALSE,"Program Costs";#N/A,#N/A,FALSE,"Measures";#N/A,#N/A,FALSE,"Net Lost Rev";#N/A,#N/A,FALSE,"Incentive"}</definedName>
    <definedName name="retail_CC1" localSheetId="1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[8]Variables!$B$29</definedName>
    <definedName name="rrr" localSheetId="9" hidden="1">{"PRINT",#N/A,TRUE,"APPA";"PRINT",#N/A,TRUE,"APS";"PRINT",#N/A,TRUE,"BHPL";"PRINT",#N/A,TRUE,"BHPL2";"PRINT",#N/A,TRUE,"CDWR";"PRINT",#N/A,TRUE,"EWEB";"PRINT",#N/A,TRUE,"LADWP";"PRINT",#N/A,TRUE,"NEVBASE"}</definedName>
    <definedName name="rrr" localSheetId="1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localSheetId="9" hidden="1">"44KU92Q9LH2VK4DK86GZ93AXN"</definedName>
    <definedName name="SAPBEXwbID" localSheetId="10" hidden="1">"44KU92Q9LH2VK4DK86GZ93AXN"</definedName>
    <definedName name="SAPBEXwbID" hidden="1">"44KU92Q9LH2VK4DK86GZ93AXN"</definedName>
    <definedName name="shapefactortable">'[10]GAS CURVE Engine'!$AW$3:$CB$34</definedName>
    <definedName name="shit" localSheetId="9" hidden="1">{"PRINT",#N/A,TRUE,"APPA";"PRINT",#N/A,TRUE,"APS";"PRINT",#N/A,TRUE,"BHPL";"PRINT",#N/A,TRUE,"BHPL2";"PRINT",#N/A,TRUE,"CDWR";"PRINT",#N/A,TRUE,"EWEB";"PRINT",#N/A,TRUE,"LADWP";"PRINT",#N/A,TRUE,"NEVBASE"}</definedName>
    <definedName name="shit" localSheetId="1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[8]Variables!$AF$32</definedName>
    <definedName name="SpecMaint" localSheetId="9" hidden="1">{#N/A,#N/A,FALSE,"Summary";#N/A,#N/A,FALSE,"SmPlants";#N/A,#N/A,FALSE,"Utah";#N/A,#N/A,FALSE,"Idaho";#N/A,#N/A,FALSE,"Lewis River";#N/A,#N/A,FALSE,"NrthUmpq";#N/A,#N/A,FALSE,"KlamRog"}</definedName>
    <definedName name="SpecMaint" localSheetId="1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9" hidden="1">{#N/A,#N/A,FALSE,"Actual";#N/A,#N/A,FALSE,"Normalized";#N/A,#N/A,FALSE,"Electric Actual";#N/A,#N/A,FALSE,"Electric Normalized"}</definedName>
    <definedName name="spippw" localSheetId="1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[9]Variance!#REF!</definedName>
    <definedName name="ST_Top1">[9]Variance!#REF!</definedName>
    <definedName name="ST_Top2">[9]Variance!#REF!</definedName>
    <definedName name="ST_Top3">#REF!</definedName>
    <definedName name="standard1" localSheetId="9" hidden="1">{"YTD-Total",#N/A,FALSE,"Provision"}</definedName>
    <definedName name="standard1" localSheetId="10" hidden="1">{"YTD-Total",#N/A,FALSE,"Provision"}</definedName>
    <definedName name="standard1" hidden="1">{"YTD-Total",#N/A,FALSE,"Provision"}</definedName>
    <definedName name="startmonth">'[10]GAS CURVE Engine'!$N$2</definedName>
    <definedName name="startmonth1">'[10]OTC Gas Quotes'!$L$6</definedName>
    <definedName name="startmonth10">'[10]OTC Gas Quotes'!$L$15</definedName>
    <definedName name="startmonth2">'[10]OTC Gas Quotes'!$L$7</definedName>
    <definedName name="startmonth3">'[10]OTC Gas Quotes'!$L$8</definedName>
    <definedName name="startmonth4">'[10]OTC Gas Quotes'!$L$9</definedName>
    <definedName name="startmonth5">'[10]OTC Gas Quotes'!$L$10</definedName>
    <definedName name="startmonth6">'[10]OTC Gas Quotes'!$L$11</definedName>
    <definedName name="startmonth7">'[10]OTC Gas Quotes'!$L$12</definedName>
    <definedName name="startmonth8">'[10]OTC Gas Quotes'!$L$13</definedName>
    <definedName name="startmonth9">'[10]OTC Gas Quotes'!$L$14</definedName>
    <definedName name="StartMWh">'(4.2) WCA Base NPC UE-140762'!$A$317</definedName>
    <definedName name="StartTheMill">'(4.2) WCA Base NPC UE-140762'!$A$875</definedName>
    <definedName name="StartTheRack">'(4.2) WCA Base NPC UE-140762'!$A$641</definedName>
    <definedName name="State">[6]Inputs!$C$5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[6]Inputs!$L$6</definedName>
    <definedName name="Test_COS">'[6]Hot Sheet'!$F$120</definedName>
    <definedName name="TestPeriod">[6]Inputs!$C$6</definedName>
    <definedName name="Top">#REF!</definedName>
    <definedName name="TotalRateBase">'[6]G+T+D+R+M'!$H$58</definedName>
    <definedName name="TotTaxRate">[6]Inputs!$H$17</definedName>
    <definedName name="TRANSM_2">[27]Transm2!$A$1:$M$461:'[27]10 Yr FC'!$M$47</definedName>
    <definedName name="UAACT550SGW">[6]FuncStudy!$Y$405</definedName>
    <definedName name="UAACT554SGW">[6]FuncStudy!$Y$427</definedName>
    <definedName name="UAcct103">[6]FuncStudy!$Y$1315</definedName>
    <definedName name="UAcct105S">[6]FuncStudy!$Y$1673</definedName>
    <definedName name="UAcct105SEU">[6]FuncStudy!$Y$1677</definedName>
    <definedName name="UAcct105SGG">[6]FuncStudy!$Y$1678</definedName>
    <definedName name="UAcct105SGP1">[6]FuncStudy!$Y$1674</definedName>
    <definedName name="UAcct105SGP2">[6]FuncStudy!$Y$1676</definedName>
    <definedName name="UAcct105SGT">[6]FuncStudy!$Y$1675</definedName>
    <definedName name="UAcct1081390">[6]FuncStudy!$Y$2099</definedName>
    <definedName name="UAcct1081390Rcl">[6]FuncStudy!$Y$2098</definedName>
    <definedName name="UAcct1081399">[6]FuncStudy!$Y$2107</definedName>
    <definedName name="UAcct1081399Rcl">[6]FuncStudy!$Y$2106</definedName>
    <definedName name="UAcct108360">[6]FuncStudy!$Y$2006</definedName>
    <definedName name="UAcct108361">[6]FuncStudy!$Y$2010</definedName>
    <definedName name="UAcct108362">[6]FuncStudy!$Y$2014</definedName>
    <definedName name="UAcct108364">[6]FuncStudy!$Y$2018</definedName>
    <definedName name="UAcct108365">[6]FuncStudy!$Y$2022</definedName>
    <definedName name="UAcct108366">[6]FuncStudy!$Y$2026</definedName>
    <definedName name="UAcct108367">[6]FuncStudy!$Y$2030</definedName>
    <definedName name="UAcct108368">[6]FuncStudy!$Y$2034</definedName>
    <definedName name="UAcct108369">[6]FuncStudy!$Y$2038</definedName>
    <definedName name="UAcct108370">[6]FuncStudy!$Y$2042</definedName>
    <definedName name="UAcct108371">[6]FuncStudy!$Y$2046</definedName>
    <definedName name="UAcct108372">[6]FuncStudy!$Y$2050</definedName>
    <definedName name="UAcct108373">[6]FuncStudy!$Y$2054</definedName>
    <definedName name="UAcct108D">[6]FuncStudy!$Y$2066</definedName>
    <definedName name="UAcct108D00">[6]FuncStudy!$Y$2058</definedName>
    <definedName name="UAcct108Ds">[6]FuncStudy!$Y$2062</definedName>
    <definedName name="UAcct108Ep">[6]FuncStudy!$Y$1988</definedName>
    <definedName name="UAcct108Gpcn">[6]FuncStudy!$Y$2076</definedName>
    <definedName name="UAcct108Gps">[6]FuncStudy!$Y$2072</definedName>
    <definedName name="UAcct108Gpse">[6]FuncStudy!$Y$2078</definedName>
    <definedName name="UAcct108Gpsg">[6]FuncStudy!$Y$2075</definedName>
    <definedName name="UAcct108Gpsgp">[6]FuncStudy!$Y$2073</definedName>
    <definedName name="UAcct108Gpsgu">[6]FuncStudy!$Y$2074</definedName>
    <definedName name="UAcct108Gpso">[6]FuncStudy!$Y$2077</definedName>
    <definedName name="UACCT108GPSSGCH">[6]FuncStudy!$Y$2080</definedName>
    <definedName name="UACCT108GPSSGCT">[6]FuncStudy!$Y$2079</definedName>
    <definedName name="UAcct108Hp">[6]FuncStudy!$Y$1975</definedName>
    <definedName name="UAcct108Mp">[6]FuncStudy!$Y$2092</definedName>
    <definedName name="UAcct108Np">[6]FuncStudy!$Y$1968</definedName>
    <definedName name="UAcct108Op">[6]FuncStudy!$Y$1983</definedName>
    <definedName name="UAcct108Opsgw">[6]FuncStudy!$Y$1980</definedName>
    <definedName name="UAcct108OPSSGCT">[6]FuncStudy!$Y$1982</definedName>
    <definedName name="UAcct108Sp">[6]FuncStudy!$Y$1962</definedName>
    <definedName name="uacct108spssgch">[6]FuncStudy!$Y$1961</definedName>
    <definedName name="UAcct108Tp">[6]FuncStudy!$Y$2002</definedName>
    <definedName name="UAcct111390">[6]FuncStudy!$Y$2159</definedName>
    <definedName name="UAcct111Clg">[6]FuncStudy!$Y$2128</definedName>
    <definedName name="UAcct111Clgcn">[6]FuncStudy!$Y$2124</definedName>
    <definedName name="UAcct111Clgsop">[6]FuncStudy!$Y$2127</definedName>
    <definedName name="UAcct111Clgsou">[6]FuncStudy!$Y$2126</definedName>
    <definedName name="UAcct111Clh">[6]FuncStudy!$Y$2134</definedName>
    <definedName name="UAcct111Cls">[6]FuncStudy!$Y$2119</definedName>
    <definedName name="UAcct111Ipcn">[6]FuncStudy!$Y$2143</definedName>
    <definedName name="UAcct111Ips">[6]FuncStudy!$Y$2138</definedName>
    <definedName name="UAcct111Ipse">[6]FuncStudy!$Y$2141</definedName>
    <definedName name="UAcct111Ipsg">[6]FuncStudy!$Y$2142</definedName>
    <definedName name="UAcct111Ipsgp">[6]FuncStudy!$Y$2139</definedName>
    <definedName name="UAcct111Ipsgu">[6]FuncStudy!$Y$2140</definedName>
    <definedName name="uacct111ipso">[6]FuncStudy!$Y$2146</definedName>
    <definedName name="UACCT111IPSSGCH">[6]FuncStudy!$Y$2145</definedName>
    <definedName name="UAcct114">[6]FuncStudy!$Y$1685</definedName>
    <definedName name="UAcct120">[6]FuncStudy!$Y$1689</definedName>
    <definedName name="UAcct124">[6]FuncStudy!$Y$1694</definedName>
    <definedName name="UAcct141">[6]FuncStudy!$Y$1834</definedName>
    <definedName name="UAcct151">[6]FuncStudy!$Y$1716</definedName>
    <definedName name="uacct151ssech">[6]FuncStudy!$Y$1715</definedName>
    <definedName name="UAcct154">[6]FuncStudy!$Y$1750</definedName>
    <definedName name="uacct154ssgch">[6]FuncStudy!$Y$1749</definedName>
    <definedName name="UAcct163">[6]FuncStudy!$Y$1755</definedName>
    <definedName name="UAcct165">[6]FuncStudy!$Y$1770</definedName>
    <definedName name="UAcct165Se">[6]FuncStudy!$Y$1768</definedName>
    <definedName name="UAcct182">[6]FuncStudy!$Y$1701</definedName>
    <definedName name="UAcct18222">[6]FuncStudy!$Y$1824</definedName>
    <definedName name="UAcct182M">[6]FuncStudy!$Y$1780</definedName>
    <definedName name="UAcct182MSSGCT">[6]FuncStudy!$Y$1778</definedName>
    <definedName name="UAcct186">[6]FuncStudy!$Y$1709</definedName>
    <definedName name="UAcct1869">[6]FuncStudy!$Y$1829</definedName>
    <definedName name="UAcct186M">[6]FuncStudy!$Y$1791</definedName>
    <definedName name="UAcct186Mse">[6]FuncStudy!$Y$1788</definedName>
    <definedName name="UAcct190">[6]FuncStudy!$Y$1902</definedName>
    <definedName name="UAcct190CN">[6]FuncStudy!$Y$1891</definedName>
    <definedName name="UAcct190Dop">[6]FuncStudy!$Y$1892</definedName>
    <definedName name="UACCT190IBT">[6]FuncStudy!$Y$1894</definedName>
    <definedName name="UACCT190SSGCT">[6]FuncStudy!$Y$1901</definedName>
    <definedName name="UACCT2281">[6]FuncStudy!$Y$1847</definedName>
    <definedName name="UAcct2282">[6]FuncStudy!$Y$1851</definedName>
    <definedName name="UAcct2283">[6]FuncStudy!$Y$1855</definedName>
    <definedName name="UAcct2283S">[6]FuncStudy!$Y$1859</definedName>
    <definedName name="UAcct22842">[6]FuncStudy!$Y$1868</definedName>
    <definedName name="UAcct235">[6]FuncStudy!$Y$1843</definedName>
    <definedName name="UAcct252">[6]FuncStudy!$Y$1876</definedName>
    <definedName name="UAcct25316">[6]FuncStudy!$Y$1724</definedName>
    <definedName name="UAcct25317">[6]FuncStudy!$Y$1728</definedName>
    <definedName name="UAcct25318">[6]FuncStudy!$Y$1760</definedName>
    <definedName name="UAcct25319">[6]FuncStudy!$Y$1732</definedName>
    <definedName name="UACCT25398">[6]FuncStudy!$Y$1880</definedName>
    <definedName name="UAcct25399">[6]FuncStudy!$Y$1887</definedName>
    <definedName name="UAcct254">[6]FuncStudy!$Y$1864</definedName>
    <definedName name="UACCT254SO">[6]FuncStudy!$Y$1863</definedName>
    <definedName name="UAcct255">[6]FuncStudy!$Y$1952</definedName>
    <definedName name="UAcct281">[6]FuncStudy!$Y$1908</definedName>
    <definedName name="UAcct282">[6]FuncStudy!$Y$1926</definedName>
    <definedName name="UAcct282So">[6]FuncStudy!$Y$1914</definedName>
    <definedName name="UAcct283">[6]FuncStudy!$Y$1939</definedName>
    <definedName name="UAcct283So">[6]FuncStudy!$Y$1932</definedName>
    <definedName name="UAcct301S">[6]FuncStudy!$Y$1636</definedName>
    <definedName name="UAcct301Sg">[6]FuncStudy!$Y$1638</definedName>
    <definedName name="UAcct301So">[6]FuncStudy!$Y$1637</definedName>
    <definedName name="UAcct302S">[6]FuncStudy!$Y$1641</definedName>
    <definedName name="UAcct302Sg">[6]FuncStudy!$Y$1642</definedName>
    <definedName name="UAcct302Sgp">[6]FuncStudy!$Y$1643</definedName>
    <definedName name="UAcct302Sgu">[6]FuncStudy!$Y$1644</definedName>
    <definedName name="UAcct303Cn">[6]FuncStudy!$Y$1652</definedName>
    <definedName name="UAcct303S">[6]FuncStudy!$Y$1648</definedName>
    <definedName name="UAcct303Se">[6]FuncStudy!$Y$1651</definedName>
    <definedName name="UAcct303Sg">[6]FuncStudy!$Y$1649</definedName>
    <definedName name="UAcct303So">[6]FuncStudy!$Y$1650</definedName>
    <definedName name="UACCT303SSGCT">[6]FuncStudy!$Y$1654</definedName>
    <definedName name="UAcct310">[6]FuncStudy!$Y$1151</definedName>
    <definedName name="uacct310ssgch">[6]FuncStudy!$Y$1150</definedName>
    <definedName name="UAcct311">[6]FuncStudy!$Y$1156</definedName>
    <definedName name="uacct311ssgch">[6]FuncStudy!$Y$1155</definedName>
    <definedName name="UAcct312">[6]FuncStudy!$Y$1161</definedName>
    <definedName name="uacct312ssgch">[6]FuncStudy!$Y$1160</definedName>
    <definedName name="UAcct314">[6]FuncStudy!$Y$1166</definedName>
    <definedName name="uacct314ssgch">[6]FuncStudy!$Y$1165</definedName>
    <definedName name="UAcct315">[6]FuncStudy!$Y$1171</definedName>
    <definedName name="uacct315ssgch">[6]FuncStudy!$Y$1170</definedName>
    <definedName name="UAcct316">[6]FuncStudy!$Y$1176</definedName>
    <definedName name="uacct316ssgch">[6]FuncStudy!$Y$1175</definedName>
    <definedName name="UAcct320">[6]FuncStudy!$Y$1188</definedName>
    <definedName name="UAcct321">[6]FuncStudy!$Y$1192</definedName>
    <definedName name="UAcct322">[6]FuncStudy!$Y$1196</definedName>
    <definedName name="UAcct323">[6]FuncStudy!$Y$1200</definedName>
    <definedName name="UAcct324">[6]FuncStudy!$Y$1204</definedName>
    <definedName name="UAcct325">[6]FuncStudy!$Y$1208</definedName>
    <definedName name="UAcct33">[6]FuncStudy!$Y$131</definedName>
    <definedName name="UAcct330">[6]FuncStudy!$Y$1221</definedName>
    <definedName name="UAcct331">[6]FuncStudy!$Y$1226</definedName>
    <definedName name="UAcct332">[6]FuncStudy!$Y$1231</definedName>
    <definedName name="UAcct333">[6]FuncStudy!$Y$1236</definedName>
    <definedName name="UAcct334">[6]FuncStudy!$Y$1241</definedName>
    <definedName name="UAcct335">[6]FuncStudy!$Y$1246</definedName>
    <definedName name="UAcct336">[6]FuncStudy!$Y$1251</definedName>
    <definedName name="UAcct340">[6]FuncStudy!$Y$1266</definedName>
    <definedName name="UAcct340Sgw">[6]FuncStudy!$Y$1264</definedName>
    <definedName name="UAcct341">[6]FuncStudy!$Y$1272</definedName>
    <definedName name="UACCT341SGW">[6]FuncStudy!$Y$1270</definedName>
    <definedName name="uacct341ssgct">[6]FuncStudy!$Y$1271</definedName>
    <definedName name="UAcct342">[6]FuncStudy!$Y$1277</definedName>
    <definedName name="uacct342ssgct">[6]FuncStudy!$Y$1276</definedName>
    <definedName name="UAcct343">[6]FuncStudy!$Y$1284</definedName>
    <definedName name="UAcct343Sgw">[6]FuncStudy!$Y$1282</definedName>
    <definedName name="uacct343sscct">[6]FuncStudy!$Y$1283</definedName>
    <definedName name="UAcct344">[6]FuncStudy!$Y$1291</definedName>
    <definedName name="UACCT344SGW">[6]FuncStudy!$Y$1289</definedName>
    <definedName name="uacct344ssgct">[6]FuncStudy!$Y$1290</definedName>
    <definedName name="UAcct345">[6]FuncStudy!$Y$1297</definedName>
    <definedName name="UACCT345SGW">[6]FuncStudy!$Y$1295</definedName>
    <definedName name="uacct345ssgct">[6]FuncStudy!$Y$1296</definedName>
    <definedName name="UAcct346">[6]FuncStudy!$Y$1303</definedName>
    <definedName name="UAcct346SGW">[6]FuncStudy!$Y$1301</definedName>
    <definedName name="UAcct350">[6]FuncStudy!$Y$1323</definedName>
    <definedName name="UAcct352">[6]FuncStudy!$Y$1330</definedName>
    <definedName name="UAcct353">[6]FuncStudy!$Y$1336</definedName>
    <definedName name="UAcct354">[6]FuncStudy!$Y$1342</definedName>
    <definedName name="UAcct355">[6]FuncStudy!$Y$1348</definedName>
    <definedName name="UAcct356">[6]FuncStudy!$Y$1354</definedName>
    <definedName name="UAcct357">[6]FuncStudy!$Y$1360</definedName>
    <definedName name="UAcct358">[6]FuncStudy!$Y$1366</definedName>
    <definedName name="UAcct359">[6]FuncStudy!$Y$1372</definedName>
    <definedName name="UAcct360">[6]FuncStudy!$Y$1388</definedName>
    <definedName name="UAcct361">[6]FuncStudy!$Y$1394</definedName>
    <definedName name="UAcct362">[6]FuncStudy!$Y$1400</definedName>
    <definedName name="UAcct368">[6]FuncStudy!$Y$1434</definedName>
    <definedName name="UAcct369">[6]FuncStudy!$Y$1441</definedName>
    <definedName name="UAcct370">[6]FuncStudy!$Y$1447</definedName>
    <definedName name="UAcct372A">[6]FuncStudy!$Y$1460</definedName>
    <definedName name="UAcct372Dp">[6]FuncStudy!$Y$1458</definedName>
    <definedName name="UAcct372Ds">[6]FuncStudy!$Y$1459</definedName>
    <definedName name="UAcct373">[6]FuncStudy!$Y$1467</definedName>
    <definedName name="UAcct389Cn">[6]FuncStudy!$Y$1482</definedName>
    <definedName name="UAcct389S">[6]FuncStudy!$Y$1481</definedName>
    <definedName name="UAcct389Sg">[6]FuncStudy!$Y$1484</definedName>
    <definedName name="UAcct389Sgu">[6]FuncStudy!$Y$1483</definedName>
    <definedName name="UAcct389So">[6]FuncStudy!$Y$1485</definedName>
    <definedName name="UAcct390Cn">[6]FuncStudy!$Y$1492</definedName>
    <definedName name="UACCT390LS">[6]FuncStudy!$Y$1601</definedName>
    <definedName name="UAcct390LSG">[6]FuncStudy!$Y$1602</definedName>
    <definedName name="UAcct390LSO">[6]FuncStudy!$Y$1603</definedName>
    <definedName name="UAcct390S">[6]FuncStudy!$Y$1489</definedName>
    <definedName name="UAcct390Sgp">[6]FuncStudy!$Y$1490</definedName>
    <definedName name="UAcct390Sgu">[6]FuncStudy!$Y$1491</definedName>
    <definedName name="UAcct390Sop">[6]FuncStudy!$Y$1493</definedName>
    <definedName name="UAcct390Sou">[6]FuncStudy!$Y$1494</definedName>
    <definedName name="UAcct391Cn">[6]FuncStudy!$Y$1501</definedName>
    <definedName name="UAcct391S">[6]FuncStudy!$Y$1498</definedName>
    <definedName name="UAcct391Se">[6]FuncStudy!$Y$1503</definedName>
    <definedName name="UAcct391Sg">[6]FuncStudy!$Y$1502</definedName>
    <definedName name="UAcct391Sgp">[6]FuncStudy!$Y$1499</definedName>
    <definedName name="UAcct391Sgu">[6]FuncStudy!$Y$1500</definedName>
    <definedName name="UAcct391So">[6]FuncStudy!$Y$1504</definedName>
    <definedName name="uacct391ssgch">[6]FuncStudy!$Y$1505</definedName>
    <definedName name="UACCT391SSGCT">[6]FuncStudy!$Y$1506</definedName>
    <definedName name="UAcct392Cn">[6]FuncStudy!$Y$1513</definedName>
    <definedName name="UAcct392L">[6]FuncStudy!$Y$1611</definedName>
    <definedName name="UACCT392LRCL">[6]FuncStudy!$F$1614</definedName>
    <definedName name="UAcct392S">[6]FuncStudy!$Y$1510</definedName>
    <definedName name="UAcct392Se">[6]FuncStudy!$Y$1515</definedName>
    <definedName name="UAcct392Sg">[6]FuncStudy!$Y$1512</definedName>
    <definedName name="UAcct392Sgp">[6]FuncStudy!$Y$1516</definedName>
    <definedName name="UAcct392Sgu">[6]FuncStudy!$Y$1514</definedName>
    <definedName name="UAcct392So">[6]FuncStudy!$Y$1511</definedName>
    <definedName name="uacct392ssgch">[6]FuncStudy!$Y$1517</definedName>
    <definedName name="uacct392ssgct">[6]FuncStudy!$Y$1518</definedName>
    <definedName name="UAcct393S">[6]FuncStudy!$Y$1522</definedName>
    <definedName name="UAcct393Sg">[6]FuncStudy!$Y$1526</definedName>
    <definedName name="UAcct393Sgp">[6]FuncStudy!$Y$1523</definedName>
    <definedName name="UAcct393Sgu">[6]FuncStudy!$Y$1524</definedName>
    <definedName name="UAcct393So">[6]FuncStudy!$Y$1525</definedName>
    <definedName name="uacct393ssgct">[6]FuncStudy!$Y$1527</definedName>
    <definedName name="UAcct394S">[6]FuncStudy!$Y$1531</definedName>
    <definedName name="UAcct394Se">[6]FuncStudy!$Y$1535</definedName>
    <definedName name="UAcct394Sg">[6]FuncStudy!$Y$1536</definedName>
    <definedName name="UAcct394Sgp">[6]FuncStudy!$Y$1532</definedName>
    <definedName name="UAcct394Sgu">[6]FuncStudy!$Y$1533</definedName>
    <definedName name="UAcct394So">[6]FuncStudy!$Y$1534</definedName>
    <definedName name="UACCT394SSGCH">[6]FuncStudy!$Y$1537</definedName>
    <definedName name="UACCT394SSGCT">[6]FuncStudy!$Y$1538</definedName>
    <definedName name="UAcct395S">[6]FuncStudy!$Y$1542</definedName>
    <definedName name="UAcct395Se">[6]FuncStudy!$Y$1546</definedName>
    <definedName name="UAcct395Sg">[6]FuncStudy!$Y$1547</definedName>
    <definedName name="UAcct395Sgp">[6]FuncStudy!$Y$1543</definedName>
    <definedName name="UAcct395Sgu">[6]FuncStudy!$Y$1544</definedName>
    <definedName name="UAcct395So">[6]FuncStudy!$Y$1545</definedName>
    <definedName name="UACCT395SSGCH">[6]FuncStudy!$Y$1548</definedName>
    <definedName name="UACCT395SSGCT">[6]FuncStudy!$Y$1549</definedName>
    <definedName name="UAcct396S">[6]FuncStudy!$Y$1553</definedName>
    <definedName name="UAcct396Se">[6]FuncStudy!$Y$1558</definedName>
    <definedName name="UAcct396Sg">[6]FuncStudy!$Y$1555</definedName>
    <definedName name="UAcct396Sgp">[6]FuncStudy!$Y$1554</definedName>
    <definedName name="UAcct396Sgu">[6]FuncStudy!$Y$1557</definedName>
    <definedName name="UAcct396So">[6]FuncStudy!$Y$1556</definedName>
    <definedName name="UACCT396SSGCH">[6]FuncStudy!$Y$1560</definedName>
    <definedName name="UACCT396SSGCT">[6]FuncStudy!$Y$1559</definedName>
    <definedName name="UAcct397Cn">[6]FuncStudy!$Y$1568</definedName>
    <definedName name="UAcct397S">[6]FuncStudy!$Y$1564</definedName>
    <definedName name="UAcct397Se">[6]FuncStudy!$Y$1570</definedName>
    <definedName name="UAcct397Sg">[6]FuncStudy!$Y$1569</definedName>
    <definedName name="UAcct397Sgp">[6]FuncStudy!$Y$1565</definedName>
    <definedName name="UAcct397Sgu">[6]FuncStudy!$Y$1566</definedName>
    <definedName name="UAcct397So">[6]FuncStudy!$Y$1567</definedName>
    <definedName name="UACCT397SSGCH">[6]FuncStudy!$Y$1571</definedName>
    <definedName name="UACCT397SSGCT">[6]FuncStudy!$Y$1572</definedName>
    <definedName name="UAcct398Cn">[6]FuncStudy!$Y$1579</definedName>
    <definedName name="UAcct398S">[6]FuncStudy!$Y$1576</definedName>
    <definedName name="UAcct398Se">[6]FuncStudy!$Y$1581</definedName>
    <definedName name="UAcct398Sg">[6]FuncStudy!$Y$1582</definedName>
    <definedName name="UAcct398Sgp">[6]FuncStudy!$Y$1577</definedName>
    <definedName name="UAcct398Sgu">[6]FuncStudy!$Y$1578</definedName>
    <definedName name="UAcct398So">[6]FuncStudy!$Y$1580</definedName>
    <definedName name="UACCT398SSGCT">[6]FuncStudy!$Y$1583</definedName>
    <definedName name="UAcct399">[6]FuncStudy!$Y$1590</definedName>
    <definedName name="UAcct399G">[6]FuncStudy!$Y$1631</definedName>
    <definedName name="UAcct399L">[6]FuncStudy!$Y$1594</definedName>
    <definedName name="UAcct399Lrcl">[6]FuncStudy!$Y$1596</definedName>
    <definedName name="UAcct403360">[6]FuncStudy!$Y$808</definedName>
    <definedName name="UAcct403361">[6]FuncStudy!$Y$809</definedName>
    <definedName name="UAcct403362">[6]FuncStudy!$Y$810</definedName>
    <definedName name="UAcct403364">[6]FuncStudy!$Y$811</definedName>
    <definedName name="UAcct403365">[6]FuncStudy!$Y$812</definedName>
    <definedName name="UAcct403366">[6]FuncStudy!$Y$813</definedName>
    <definedName name="UAcct403367">[6]FuncStudy!$Y$814</definedName>
    <definedName name="UAcct403368">[6]FuncStudy!$Y$815</definedName>
    <definedName name="UAcct403369">[6]FuncStudy!$Y$816</definedName>
    <definedName name="UAcct403370">[6]FuncStudy!$Y$817</definedName>
    <definedName name="UAcct403371">[6]FuncStudy!$Y$818</definedName>
    <definedName name="UAcct403372">[6]FuncStudy!$Y$819</definedName>
    <definedName name="UAcct403373">[6]FuncStudy!$Y$820</definedName>
    <definedName name="UAcct403Ep">[6]FuncStudy!$Y$846</definedName>
    <definedName name="UAcct403Gpcn">[6]FuncStudy!$Y$828</definedName>
    <definedName name="UAcct403Gps">[6]FuncStudy!$Y$824</definedName>
    <definedName name="UAcct403Gpseu">[6]FuncStudy!$Y$827</definedName>
    <definedName name="UAcct403Gpsg">[6]FuncStudy!$Y$829</definedName>
    <definedName name="UAcct403Gpsgp">[6]FuncStudy!$Y$825</definedName>
    <definedName name="UAcct403Gpsgu">[6]FuncStudy!$Y$826</definedName>
    <definedName name="UAcct403Gpso">[6]FuncStudy!$Y$830</definedName>
    <definedName name="uacct403gpssgch">[6]FuncStudy!$Y$832</definedName>
    <definedName name="UACCT403GPSSGCT">[6]FuncStudy!$Y$831</definedName>
    <definedName name="UAcct403Gv0">[6]FuncStudy!$Y$837</definedName>
    <definedName name="UAcct403Hp">[6]FuncStudy!$Y$792</definedName>
    <definedName name="UAcct403Mp">[6]FuncStudy!$Y$841</definedName>
    <definedName name="UAcct403Np">[6]FuncStudy!$Y$787</definedName>
    <definedName name="UAcct403Op">[6]FuncStudy!$Y$799</definedName>
    <definedName name="UAcct403Opsgu">[6]FuncStudy!$Y$796</definedName>
    <definedName name="uacct403opssgct">[6]FuncStudy!$Y$797</definedName>
    <definedName name="uacct403sgw">[6]FuncStudy!$Y$798</definedName>
    <definedName name="uacct403spdgp">[6]FuncStudy!$Y$779</definedName>
    <definedName name="uacct403spdgu">[6]FuncStudy!$Y$780</definedName>
    <definedName name="uacct403spsg">[6]FuncStudy!$Y$781</definedName>
    <definedName name="uacct403ssgch">[6]FuncStudy!$Y$782</definedName>
    <definedName name="UAcct403Tp">[6]FuncStudy!$Y$805</definedName>
    <definedName name="UAcct404330">[6]FuncStudy!$Y$880</definedName>
    <definedName name="UAcct404Clg">[6]FuncStudy!$Y$857</definedName>
    <definedName name="UAcct404Clgsop">[6]FuncStudy!$Y$855</definedName>
    <definedName name="UAcct404Clgsou">[6]FuncStudy!$Y$853</definedName>
    <definedName name="UAcct404Cls">[6]FuncStudy!$Y$861</definedName>
    <definedName name="UAcct404Ipcn">[6]FuncStudy!$Y$867</definedName>
    <definedName name="UACCT404IPDGU">[6]FuncStudy!$Y$869</definedName>
    <definedName name="UAcct404Ips">[6]FuncStudy!$Y$864</definedName>
    <definedName name="UAcct404Ipse">[6]FuncStudy!$Y$865</definedName>
    <definedName name="UACCT404IPSGP">[6]FuncStudy!$Y$868</definedName>
    <definedName name="UAcct404Ipso">[6]FuncStudy!$Y$866</definedName>
    <definedName name="UACCT404IPSSGCH">[6]FuncStudy!$Y$870</definedName>
    <definedName name="UAcct404O">[6]FuncStudy!$Y$875</definedName>
    <definedName name="UAcct405">[6]FuncStudy!$Y$888</definedName>
    <definedName name="UAcct406">[6]FuncStudy!$Y$894</definedName>
    <definedName name="UAcct407">[6]FuncStudy!$Y$903</definedName>
    <definedName name="UAcct408">[6]FuncStudy!$Y$916</definedName>
    <definedName name="UAcct408S">[6]FuncStudy!$Y$908</definedName>
    <definedName name="UAcct40910FITOther">[6]FuncStudy!$Y$1135</definedName>
    <definedName name="UAcct40910FitPMI">[6]FuncStudy!$Y$1133</definedName>
    <definedName name="UAcct40910FITPTC">[6]FuncStudy!$Y$1134</definedName>
    <definedName name="UAcct40910FITSitus">[6]FuncStudy!$Y$1136</definedName>
    <definedName name="UAcct40911Dgu">[6]FuncStudy!$Y$1103</definedName>
    <definedName name="UAcct40911S">[6]FuncStudy!$Y$1101</definedName>
    <definedName name="UAcct41010">[6]FuncStudy!$Y$977</definedName>
    <definedName name="UAcct41020">[6]FuncStudy!$Y$992</definedName>
    <definedName name="UAcct41111">[6]FuncStudy!$Y$1026</definedName>
    <definedName name="UAcct41120">[6]FuncStudy!$Y$1011</definedName>
    <definedName name="UAcct41140">[6]FuncStudy!$Y$921</definedName>
    <definedName name="UAcct41141">[6]FuncStudy!$Y$926</definedName>
    <definedName name="UAcct41160">[6]FuncStudy!$Y$177</definedName>
    <definedName name="UAcct41170">[6]FuncStudy!$Y$182</definedName>
    <definedName name="UAcct4118">[6]FuncStudy!$Y$186</definedName>
    <definedName name="UAcct41181">[6]FuncStudy!$Y$189</definedName>
    <definedName name="UAcct4194">[6]FuncStudy!$Y$193</definedName>
    <definedName name="UAcct419Doth">[6]FuncStudy!$Y$957</definedName>
    <definedName name="UAcct421">[6]FuncStudy!$Y$202</definedName>
    <definedName name="UAcct4311">[6]FuncStudy!$Y$209</definedName>
    <definedName name="UAcct442Se">[6]FuncStudy!$Y$100</definedName>
    <definedName name="UAcct442Sg">[6]FuncStudy!$Y$101</definedName>
    <definedName name="UAcct447">[6]FuncStudy!$Y$125</definedName>
    <definedName name="UAcct447S">[6]FuncStudy!$Y$121</definedName>
    <definedName name="UAcct447Se">[6]FuncStudy!$Y$124</definedName>
    <definedName name="UAcct448S">[6]FuncStudy!$Y$114</definedName>
    <definedName name="UAcct448So">[6]FuncStudy!$Y$115</definedName>
    <definedName name="UAcct449">[6]FuncStudy!$Y$130</definedName>
    <definedName name="UAcct450">[6]FuncStudy!$Y$140</definedName>
    <definedName name="UAcct450S">[6]FuncStudy!$Y$138</definedName>
    <definedName name="UAcct450So">[6]FuncStudy!$Y$139</definedName>
    <definedName name="UAcct451S">[6]FuncStudy!$Y$143</definedName>
    <definedName name="UAcct451Sg">[6]FuncStudy!$Y$144</definedName>
    <definedName name="UAcct451So">[6]FuncStudy!$Y$145</definedName>
    <definedName name="UAcct453">[6]FuncStudy!$Y$150</definedName>
    <definedName name="UAcct454">[6]FuncStudy!$Y$156</definedName>
    <definedName name="UAcct454S">[6]FuncStudy!$Y$153</definedName>
    <definedName name="UAcct454Sg">[6]FuncStudy!$Y$154</definedName>
    <definedName name="UAcct454So">[6]FuncStudy!$Y$155</definedName>
    <definedName name="UAcct456">[6]FuncStudy!$Y$164</definedName>
    <definedName name="UAcct456Cn">[6]FuncStudy!$Y$160</definedName>
    <definedName name="UAcct456S">[6]FuncStudy!$Y$159</definedName>
    <definedName name="UAcct456Se">[6]FuncStudy!$Y$161</definedName>
    <definedName name="UAcct500">[6]FuncStudy!$Y$225</definedName>
    <definedName name="UACCT500SSGCH">[6]FuncStudy!$Y$224</definedName>
    <definedName name="UAcct501">[6]FuncStudy!$Y$233</definedName>
    <definedName name="UAcct501Se">[6]FuncStudy!$Y$228</definedName>
    <definedName name="UACCT501SENNPC">[6]FuncStudy!$Y$229</definedName>
    <definedName name="uacct501ssech">[6]FuncStudy!$Y$232</definedName>
    <definedName name="UACCT501SSECHNNPC">[6]FuncStudy!$Y$231</definedName>
    <definedName name="uacct501ssect">[6]FuncStudy!$Y$230</definedName>
    <definedName name="UAcct502">[6]FuncStudy!$Y$238</definedName>
    <definedName name="uacct502snpps">[6]FuncStudy!$Y$236</definedName>
    <definedName name="uacct502ssgch">[6]FuncStudy!$Y$237</definedName>
    <definedName name="UAcct503">[6]FuncStudy!$Y$243</definedName>
    <definedName name="UAcct503Se">[6]FuncStudy!$Y$241</definedName>
    <definedName name="UACCT503SENNPC">[6]FuncStudy!$Y$242</definedName>
    <definedName name="UAcct505">[6]FuncStudy!$Y$248</definedName>
    <definedName name="uacct505snpps">[6]FuncStudy!$Y$246</definedName>
    <definedName name="uacct505ssgch">[6]FuncStudy!$Y$247</definedName>
    <definedName name="UAcct506">[6]FuncStudy!$Y$254</definedName>
    <definedName name="UAcct506Se">[6]FuncStudy!$Y$252</definedName>
    <definedName name="uacct506snpps">[6]FuncStudy!$Y$251</definedName>
    <definedName name="uacct506ssgch">[6]FuncStudy!$Y$253</definedName>
    <definedName name="UAcct507">[6]FuncStudy!$Y$259</definedName>
    <definedName name="uacct507ssgch">[6]FuncStudy!$Y$258</definedName>
    <definedName name="UAcct510">[6]FuncStudy!$Y$264</definedName>
    <definedName name="uacct510ssgch">[6]FuncStudy!$Y$263</definedName>
    <definedName name="UAcct511">[6]FuncStudy!$Y$269</definedName>
    <definedName name="uacct511ssgch">[6]FuncStudy!$Y$268</definedName>
    <definedName name="UAcct512">[6]FuncStudy!$Y$274</definedName>
    <definedName name="uacct512ssgch">[6]FuncStudy!$Y$273</definedName>
    <definedName name="UAcct513">[6]FuncStudy!$Y$279</definedName>
    <definedName name="uacct513ssgch">[6]FuncStudy!$Y$278</definedName>
    <definedName name="UAcct514">[6]FuncStudy!$Y$284</definedName>
    <definedName name="uacct514ssgch">[6]FuncStudy!$Y$283</definedName>
    <definedName name="UAcct517">[6]FuncStudy!$Y$290</definedName>
    <definedName name="UAcct518">[6]FuncStudy!$Y$294</definedName>
    <definedName name="UAcct519">[6]FuncStudy!$Y$299</definedName>
    <definedName name="UAcct520">[6]FuncStudy!$Y$303</definedName>
    <definedName name="UAcct523">[6]FuncStudy!$Y$307</definedName>
    <definedName name="UAcct524">[6]FuncStudy!$Y$311</definedName>
    <definedName name="UAcct528">[6]FuncStudy!$Y$315</definedName>
    <definedName name="UAcct529">[6]FuncStudy!$Y$319</definedName>
    <definedName name="UAcct530">[6]FuncStudy!$Y$323</definedName>
    <definedName name="UAcct531">[6]FuncStudy!$Y$327</definedName>
    <definedName name="UAcct532">[6]FuncStudy!$Y$331</definedName>
    <definedName name="UAcct535">[6]FuncStudy!$Y$338</definedName>
    <definedName name="UAcct536">[6]FuncStudy!$Y$342</definedName>
    <definedName name="UAcct537">[6]FuncStudy!$Y$346</definedName>
    <definedName name="UAcct538">[6]FuncStudy!$Y$350</definedName>
    <definedName name="UAcct539">[6]FuncStudy!$Y$354</definedName>
    <definedName name="UAcct540">[6]FuncStudy!$Y$358</definedName>
    <definedName name="UAcct541">[6]FuncStudy!$Y$362</definedName>
    <definedName name="UAcct542">[6]FuncStudy!$Y$366</definedName>
    <definedName name="UAcct543">[6]FuncStudy!$Y$370</definedName>
    <definedName name="UAcct544">[6]FuncStudy!$Y$374</definedName>
    <definedName name="UAcct545">[6]FuncStudy!$Y$378</definedName>
    <definedName name="UAcct546">[6]FuncStudy!$Y$385</definedName>
    <definedName name="UAcct547Se">[6]FuncStudy!$Y$388</definedName>
    <definedName name="UACCT547SSECT">[6]FuncStudy!$Y$389</definedName>
    <definedName name="UAcct548">[6]FuncStudy!$Y$395</definedName>
    <definedName name="uacct548ssgct">[6]FuncStudy!$Y$394</definedName>
    <definedName name="UAcct549">[6]FuncStudy!$Y$400</definedName>
    <definedName name="UAcct549sg">[6]FuncStudy!$Y$398</definedName>
    <definedName name="uacct550">[6]FuncStudy!$Y$406</definedName>
    <definedName name="UACCT550sg">[6]FuncStudy!$Y$404</definedName>
    <definedName name="UAcct551">[6]FuncStudy!$Y$410</definedName>
    <definedName name="UAcct552">[6]FuncStudy!$Y$415</definedName>
    <definedName name="UAcct553">[6]FuncStudy!$Y$422</definedName>
    <definedName name="UACCT553SSGCT">[6]FuncStudy!$Y$420</definedName>
    <definedName name="UAcct554">[6]FuncStudy!$Y$428</definedName>
    <definedName name="UAcct554SSCT">[6]FuncStudy!$Y$426</definedName>
    <definedName name="uacct555dgp">[6]FuncStudy!$Y$437</definedName>
    <definedName name="UAcct555Dgu">[6]FuncStudy!$Y$434</definedName>
    <definedName name="UAcct555S">[6]FuncStudy!$Y$433</definedName>
    <definedName name="UAcct555Se">[6]FuncStudy!$Y$435</definedName>
    <definedName name="uacct555ssgp">[6]FuncStudy!$Y$436</definedName>
    <definedName name="UAcct556">[6]FuncStudy!$Y$442</definedName>
    <definedName name="UAcct557">[6]FuncStudy!$Y$451</definedName>
    <definedName name="UACCT557SSGCT">[6]FuncStudy!$Y$449</definedName>
    <definedName name="UAcct560">[6]FuncStudy!$Y$476</definedName>
    <definedName name="UAcct561">[6]FuncStudy!$Y$480</definedName>
    <definedName name="UAcct562">[6]FuncStudy!$Y$484</definedName>
    <definedName name="UAcct563">[6]FuncStudy!$Y$488</definedName>
    <definedName name="UAcct564">[6]FuncStudy!$Y$492</definedName>
    <definedName name="UAcct565">[6]FuncStudy!$Y$497</definedName>
    <definedName name="UAcct565Se">[6]FuncStudy!$Y$496</definedName>
    <definedName name="UAcct566">[6]FuncStudy!$Y$501</definedName>
    <definedName name="UAcct567">[6]FuncStudy!$Y$505</definedName>
    <definedName name="UAcct568">[6]FuncStudy!$Y$509</definedName>
    <definedName name="UAcct569">[6]FuncStudy!$Y$513</definedName>
    <definedName name="UAcct570">[6]FuncStudy!$Y$517</definedName>
    <definedName name="UAcct571">[6]FuncStudy!$Y$521</definedName>
    <definedName name="UAcct572">[6]FuncStudy!$Y$525</definedName>
    <definedName name="UAcct573">[6]FuncStudy!$Y$529</definedName>
    <definedName name="UAcct580">[6]FuncStudy!$Y$536</definedName>
    <definedName name="UAcct581">[6]FuncStudy!$Y$541</definedName>
    <definedName name="UAcct582">[6]FuncStudy!$Y$546</definedName>
    <definedName name="UAcct583">[6]FuncStudy!$Y$551</definedName>
    <definedName name="UAcct584">[6]FuncStudy!$Y$556</definedName>
    <definedName name="UAcct585">[6]FuncStudy!$Y$561</definedName>
    <definedName name="UAcct586">[6]FuncStudy!$Y$566</definedName>
    <definedName name="UAcct587">[6]FuncStudy!$Y$571</definedName>
    <definedName name="UAcct588">[6]FuncStudy!$Y$576</definedName>
    <definedName name="UAcct589">[6]FuncStudy!$Y$581</definedName>
    <definedName name="UAcct590">[6]FuncStudy!$Y$586</definedName>
    <definedName name="UAcct591">[6]FuncStudy!$Y$591</definedName>
    <definedName name="UAcct592">[6]FuncStudy!$Y$596</definedName>
    <definedName name="UAcct593">[6]FuncStudy!$Y$601</definedName>
    <definedName name="UAcct594">[6]FuncStudy!$Y$606</definedName>
    <definedName name="UAcct595">[6]FuncStudy!$Y$611</definedName>
    <definedName name="UAcct596">[6]FuncStudy!$Y$616</definedName>
    <definedName name="UAcct597">[6]FuncStudy!$Y$621</definedName>
    <definedName name="UAcct598">[6]FuncStudy!$Y$626</definedName>
    <definedName name="UAcct901">[6]FuncStudy!$Y$633</definedName>
    <definedName name="UAcct902">[6]FuncStudy!$Y$638</definedName>
    <definedName name="UAcct903">[6]FuncStudy!$Y$643</definedName>
    <definedName name="UAcct904">[6]FuncStudy!$Y$649</definedName>
    <definedName name="UAcct905">[6]FuncStudy!$Y$654</definedName>
    <definedName name="UAcct907">[6]FuncStudy!$Y$661</definedName>
    <definedName name="UAcct908">[6]FuncStudy!$Y$666</definedName>
    <definedName name="UAcct909">[6]FuncStudy!$Y$671</definedName>
    <definedName name="UAcct910">[6]FuncStudy!$Y$676</definedName>
    <definedName name="UAcct911">[6]FuncStudy!$Y$683</definedName>
    <definedName name="UAcct912">[6]FuncStudy!$Y$688</definedName>
    <definedName name="UAcct913">[6]FuncStudy!$Y$693</definedName>
    <definedName name="UAcct916">[6]FuncStudy!$Y$698</definedName>
    <definedName name="UAcct920">[6]FuncStudy!$Y$707</definedName>
    <definedName name="UAcct920Cn">[6]FuncStudy!$Y$705</definedName>
    <definedName name="UAcct921">[6]FuncStudy!$Y$713</definedName>
    <definedName name="UAcct921Cn">[6]FuncStudy!$Y$711</definedName>
    <definedName name="UAcct923">[6]FuncStudy!$Y$719</definedName>
    <definedName name="UAcct923Cn">[6]FuncStudy!$Y$717</definedName>
    <definedName name="UAcct924S">[6]FuncStudy!$Y$722</definedName>
    <definedName name="UACCT924SG">[6]FuncStudy!$Y$723</definedName>
    <definedName name="UAcct924SO">[6]FuncStudy!$Y$724</definedName>
    <definedName name="UAcct925">[6]FuncStudy!$Y$729</definedName>
    <definedName name="UAcct926">[6]FuncStudy!$Y$735</definedName>
    <definedName name="UAcct927">[6]FuncStudy!$Y$740</definedName>
    <definedName name="UAcct928">[6]FuncStudy!$Y$747</definedName>
    <definedName name="UAcct928RE">[6]FuncStudy!$Y$749</definedName>
    <definedName name="UAcct929">[6]FuncStudy!$Y$754</definedName>
    <definedName name="UACCT930cn">[6]FuncStudy!$Y$758</definedName>
    <definedName name="UAcct930S">[6]FuncStudy!$Y$757</definedName>
    <definedName name="UAcct930So">[6]FuncStudy!$Y$759</definedName>
    <definedName name="UAcct931">[6]FuncStudy!$Y$765</definedName>
    <definedName name="UAcct935">[6]FuncStudy!$Y$771</definedName>
    <definedName name="UAcctAGA">[6]FuncStudy!$Y$132</definedName>
    <definedName name="UAcctcwc">[6]FuncStudy!$Y$1798</definedName>
    <definedName name="UAcctd00">[6]FuncStudy!$Y$1471</definedName>
    <definedName name="UAcctdfad">[6]FuncStudy!$Y$214</definedName>
    <definedName name="UAcctdfap">[6]FuncStudy!$Y$212</definedName>
    <definedName name="UAcctdfat">[6]FuncStudy!$Y$213</definedName>
    <definedName name="UAcctds0">[6]FuncStudy!$Y$1475</definedName>
    <definedName name="UAcctfit">[6]FuncStudy!$Y$1142</definedName>
    <definedName name="UAcctg00">[6]FuncStudy!$Y$1623</definedName>
    <definedName name="UAccth00">[6]FuncStudy!$Y$1257</definedName>
    <definedName name="UAccti00">[6]FuncStudy!$Y$1665</definedName>
    <definedName name="UAcctn00">[6]FuncStudy!$Y$1213</definedName>
    <definedName name="UAccto00">[6]FuncStudy!$Y$1308</definedName>
    <definedName name="UAcctowc">[6]FuncStudy!$Y$1810</definedName>
    <definedName name="uacctowcssech">[6]FuncStudy!$Y$1809</definedName>
    <definedName name="UAccts00">[6]FuncStudy!$Y$1181</definedName>
    <definedName name="UAcctSchM">[6]FuncStudy!$Y$1120</definedName>
    <definedName name="UAcctsttax">[6]FuncStudy!$Y$1124</definedName>
    <definedName name="UAcctt00">[6]FuncStudy!$Y$1376</definedName>
    <definedName name="UACT553SGW">[6]FuncStudy!$Y$421</definedName>
    <definedName name="UncollectibleAccounts">[8]Variables!$B$27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[6]FuncStudy!$Y$1031</definedName>
    <definedName name="USCHMAFSE">[6]FuncStudy!$Y$1034</definedName>
    <definedName name="USCHMAFSG">[6]FuncStudy!$Y$1036</definedName>
    <definedName name="USCHMAFSNP">[6]FuncStudy!$Y$1032</definedName>
    <definedName name="USCHMAFSO">[6]FuncStudy!$Y$1033</definedName>
    <definedName name="USCHMAFTROJP">[6]FuncStudy!$Y$1035</definedName>
    <definedName name="USCHMAPBADDEBT">[6]FuncStudy!$Y$1045</definedName>
    <definedName name="USCHMAPS">[6]FuncStudy!$Y$1040</definedName>
    <definedName name="USCHMAPSE">[6]FuncStudy!$Y$1041</definedName>
    <definedName name="USCHMAPSG">[6]FuncStudy!$Y$1044</definedName>
    <definedName name="USCHMAPSNP">[6]FuncStudy!$Y$1042</definedName>
    <definedName name="USCHMAPSO">[6]FuncStudy!$Y$1043</definedName>
    <definedName name="USCHMATBADDEBT">[6]FuncStudy!$Y$1060</definedName>
    <definedName name="USCHMATCIAC">[6]FuncStudy!$Y$1051</definedName>
    <definedName name="USCHMATGPS">[6]FuncStudy!$Y$1057</definedName>
    <definedName name="USCHMATS">[6]FuncStudy!$Y$1049</definedName>
    <definedName name="USCHMATSCHMDEXP">[6]FuncStudy!$Y$1062</definedName>
    <definedName name="USCHMATSE">[6]FuncStudy!$Y$1055</definedName>
    <definedName name="USCHMATSG">[6]FuncStudy!$Y$1054</definedName>
    <definedName name="USCHMATSG2">[6]FuncStudy!$Y$1056</definedName>
    <definedName name="USCHMATSGCT">[6]FuncStudy!$Y$1050</definedName>
    <definedName name="USCHMATSNP">[6]FuncStudy!$Y$1052</definedName>
    <definedName name="USCHMATSNPD">[6]FuncStudy!$Y$1059</definedName>
    <definedName name="USCHMATSO">[6]FuncStudy!$Y$1058</definedName>
    <definedName name="USCHMATTAXDEPR">[6]FuncStudy!$Y$1061</definedName>
    <definedName name="USCHMATTROJD">[6]FuncStudy!$Y$1053</definedName>
    <definedName name="USCHMDFDGP">[6]FuncStudy!$Y$1069</definedName>
    <definedName name="USCHMDFDGU">[6]FuncStudy!$Y$1070</definedName>
    <definedName name="USCHMDFS">[6]FuncStudy!$Y$1068</definedName>
    <definedName name="USCHMDPIBT">[6]FuncStudy!$Y$1076</definedName>
    <definedName name="USCHMDPS">[6]FuncStudy!$Y$1073</definedName>
    <definedName name="USCHMDPSE">[6]FuncStudy!$Y$1074</definedName>
    <definedName name="USCHMDPSG">[6]FuncStudy!$Y$1077</definedName>
    <definedName name="USCHMDPSNP">[6]FuncStudy!$Y$1075</definedName>
    <definedName name="USCHMDPSO">[6]FuncStudy!$Y$1078</definedName>
    <definedName name="USCHMDTBADDEBT">[6]FuncStudy!$Y$1083</definedName>
    <definedName name="USCHMDTCN">[6]FuncStudy!$Y$1085</definedName>
    <definedName name="USCHMDTDGP">[6]FuncStudy!$Y$1087</definedName>
    <definedName name="USCHMDTGPS">[6]FuncStudy!$Y$1090</definedName>
    <definedName name="USCHMDTS">[6]FuncStudy!$Y$1082</definedName>
    <definedName name="USCHMDTSE">[6]FuncStudy!$Y$1088</definedName>
    <definedName name="USCHMDTSG">[6]FuncStudy!$Y$1089</definedName>
    <definedName name="USCHMDTSNP">[6]FuncStudy!$Y$1084</definedName>
    <definedName name="USCHMDTSNPD">[6]FuncStudy!$Y$1093</definedName>
    <definedName name="USCHMDTSO">[6]FuncStudy!$Y$1091</definedName>
    <definedName name="USCHMDTTAXDEPR">[6]FuncStudy!$Y$1092</definedName>
    <definedName name="USCHMDTTROJD">[6]FuncStudy!$Y$1086</definedName>
    <definedName name="USYieldCurves">'[10]Calcoutput (futures)'!$B$4:$C$124</definedName>
    <definedName name="Version">#REF!</definedName>
    <definedName name="w" localSheetId="9" hidden="1">[28]Inputs!#REF!</definedName>
    <definedName name="w" localSheetId="10" hidden="1">[28]Inputs!#REF!</definedName>
    <definedName name="w" hidden="1">[28]Inputs!#REF!</definedName>
    <definedName name="WinterPeak">'[29]Load Data'!$D$9:$H$12,'[29]Load Data'!$D$20:$H$22</definedName>
    <definedName name="Workforce_Data">OFFSET([30]Workforce!$A$1,0,0,COUNTA([30]Workforce!$A$1:$A$65536),COUNTA([30]Workforce!$A$1:$IV$1))</definedName>
    <definedName name="wrn.1996._.Hydro._.5._.Year._.Forecast._.Budget." localSheetId="9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9" hidden="1">{"Page 3.4.1",#N/A,FALSE,"Totals";"Page 3.4.2",#N/A,FALSE,"Totals"}</definedName>
    <definedName name="wrn.Adj._.Back_Up." localSheetId="10" hidden="1">{"Page 3.4.1",#N/A,FALSE,"Totals";"Page 3.4.2",#N/A,FALSE,"Totals"}</definedName>
    <definedName name="wrn.Adj._.Back_Up." hidden="1">{"Page 3.4.1",#N/A,FALSE,"Totals";"Page 3.4.2",#N/A,FALSE,"Totals"}</definedName>
    <definedName name="wrn.ALL." localSheetId="9" hidden="1">{#N/A,#N/A,FALSE,"Summary EPS";#N/A,#N/A,FALSE,"1st Qtr Electric";#N/A,#N/A,FALSE,"1st Qtr Australia";#N/A,#N/A,FALSE,"1st Qtr Telecom";#N/A,#N/A,FALSE,"1st QTR Other"}</definedName>
    <definedName name="wrn.ALL." localSheetId="1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9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9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9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9" hidden="1">{#N/A,#N/A,FALSE,"cover";#N/A,#N/A,FALSE,"lead sheet";#N/A,#N/A,FALSE,"Adj backup";#N/A,#N/A,FALSE,"t Accounts"}</definedName>
    <definedName name="wrn.All._.Pages." localSheetId="1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9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9" hidden="1">{"YTD-Total",#N/A,TRUE,"Provision";"YTD-Utility",#N/A,TRUE,"Prov Utility";"YTD-NonUtility",#N/A,TRUE,"Prov NonUtility"}</definedName>
    <definedName name="wrn.Combined._.YTD." localSheetId="1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9" hidden="1">{"Conol gross povision grouped",#N/A,FALSE,"Consol Gross";"Consol Gross Grouped",#N/A,FALSE,"Consol Gross"}</definedName>
    <definedName name="wrn.ConsolGrossGrp." localSheetId="1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2" hidden="1">{#N/A,#N/A,TRUE,"Cover";#N/A,#N/A,TRUE,"Contents"}</definedName>
    <definedName name="wrn.Cover." localSheetId="4" hidden="1">{#N/A,#N/A,TRUE,"Cover";#N/A,#N/A,TRUE,"Contents"}</definedName>
    <definedName name="wrn.Cover." localSheetId="5" hidden="1">{#N/A,#N/A,TRUE,"Cover";#N/A,#N/A,TRUE,"Contents"}</definedName>
    <definedName name="wrn.Cover." localSheetId="6" hidden="1">{#N/A,#N/A,TRUE,"Cover";#N/A,#N/A,TRUE,"Contents"}</definedName>
    <definedName name="wrn.Cover." localSheetId="9" hidden="1">{#N/A,#N/A,TRUE,"Cover";#N/A,#N/A,TRUE,"Contents"}</definedName>
    <definedName name="wrn.Cover." hidden="1">{#N/A,#N/A,TRUE,"Cover";#N/A,#N/A,TRUE,"Contents"}</definedName>
    <definedName name="wrn.CoverContents." localSheetId="2" hidden="1">{#N/A,#N/A,FALSE,"Cover";#N/A,#N/A,FALSE,"Contents"}</definedName>
    <definedName name="wrn.CoverContents." localSheetId="4" hidden="1">{#N/A,#N/A,FALSE,"Cover";#N/A,#N/A,FALSE,"Contents"}</definedName>
    <definedName name="wrn.CoverContents." localSheetId="5" hidden="1">{#N/A,#N/A,FALSE,"Cover";#N/A,#N/A,FALSE,"Contents"}</definedName>
    <definedName name="wrn.CoverContents." localSheetId="6" hidden="1">{#N/A,#N/A,FALSE,"Cover";#N/A,#N/A,FALSE,"Contents"}</definedName>
    <definedName name="wrn.CoverContents." localSheetId="9" hidden="1">{#N/A,#N/A,FALSE,"Cover";#N/A,#N/A,FALSE,"Contents"}</definedName>
    <definedName name="wrn.CoverContents." hidden="1">{#N/A,#N/A,FALSE,"Cover";#N/A,#N/A,FALSE,"Contents"}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9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9" hidden="1">{#N/A,#N/A,FALSE,"Output Ass";#N/A,#N/A,FALSE,"Sum Tot";#N/A,#N/A,FALSE,"Ex Sum Year";#N/A,#N/A,FALSE,"Sum Qtr"}</definedName>
    <definedName name="wrn.Exec._.Summary." localSheetId="1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9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9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9" hidden="1">{"FullView",#N/A,FALSE,"Consltd-For contngcy"}</definedName>
    <definedName name="wrn.Full._.View." localSheetId="10" hidden="1">{"FullView",#N/A,FALSE,"Consltd-For contngcy"}</definedName>
    <definedName name="wrn.Full._.View." hidden="1">{"FullView",#N/A,FALSE,"Consltd-For contngcy"}</definedName>
    <definedName name="wrn.GLReport." localSheetId="9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9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2" hidden="1">{#N/A,#N/A,TRUE,"Filing Back-Up Pages_4.8.4-7";#N/A,#N/A,TRUE,"GI Back-up Page_4.8.8"}</definedName>
    <definedName name="wrn.new." localSheetId="4" hidden="1">{#N/A,#N/A,TRUE,"Filing Back-Up Pages_4.8.4-7";#N/A,#N/A,TRUE,"GI Back-up Page_4.8.8"}</definedName>
    <definedName name="wrn.new." localSheetId="5" hidden="1">{#N/A,#N/A,TRUE,"Filing Back-Up Pages_4.8.4-7";#N/A,#N/A,TRUE,"GI Back-up Page_4.8.8"}</definedName>
    <definedName name="wrn.new." localSheetId="6" hidden="1">{#N/A,#N/A,TRUE,"Filing Back-Up Pages_4.8.4-7";#N/A,#N/A,TRUE,"GI Back-up Page_4.8.8"}</definedName>
    <definedName name="wrn.new." localSheetId="9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2" hidden="1">{#N/A,#N/A,TRUE,"Detail Lead Sheet_4.8.1-3";#N/A,#N/A,TRUE,"Filing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localSheetId="6" hidden="1">{#N/A,#N/A,TRUE,"Detail Lead Sheet_4.8.1-3";#N/A,#N/A,TRUE,"Filing Back-Up Pages_4.8.4-7";#N/A,#N/A,TRUE,"GI Back-up Page_4.8.8"}</definedName>
    <definedName name="wrn.om." localSheetId="9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9" hidden="1">{"Open issues Only",#N/A,FALSE,"TIMELINE"}</definedName>
    <definedName name="wrn.Open._.Issues._.Only." localSheetId="10" hidden="1">{"Open issues Only",#N/A,FALSE,"TIMELINE"}</definedName>
    <definedName name="wrn.Open._.Issues._.Only." hidden="1">{"Open issues Only",#N/A,FALSE,"TIMELINE"}</definedName>
    <definedName name="wrn.OR._.Carrying._.Charge._.JV." localSheetId="9" hidden="1">{#N/A,#N/A,FALSE,"Loans";#N/A,#N/A,FALSE,"Program Costs";#N/A,#N/A,FALSE,"Measures";#N/A,#N/A,FALSE,"Net Lost Rev";#N/A,#N/A,FALSE,"Incentive"}</definedName>
    <definedName name="wrn.OR._.Carrying._.Charge._.JV." localSheetId="1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9" hidden="1">{#N/A,#N/A,FALSE,"Loans";#N/A,#N/A,FALSE,"Program Costs";#N/A,#N/A,FALSE,"Measures";#N/A,#N/A,FALSE,"Net Lost Rev";#N/A,#N/A,FALSE,"Incentive"}</definedName>
    <definedName name="wrn.OR._.Carrying._.Charge._.JV.1" localSheetId="1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9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9" hidden="1">{#N/A,#N/A,FALSE,"Consltd-For contngcy";"PaymentView",#N/A,FALSE,"Consltd-For contngcy"}</definedName>
    <definedName name="wrn.Payment._.View." localSheetId="1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9" hidden="1">{"PFS recon view",#N/A,FALSE,"Hyperion Proof"}</definedName>
    <definedName name="wrn.PFSreconview." localSheetId="10" hidden="1">{"PFS recon view",#N/A,FALSE,"Hyperion Proof"}</definedName>
    <definedName name="wrn.PFSreconview." hidden="1">{"PFS recon view",#N/A,FALSE,"Hyperion Proof"}</definedName>
    <definedName name="wrn.PGHCreconview." localSheetId="9" hidden="1">{"PGHC recon view",#N/A,FALSE,"Hyperion Proof"}</definedName>
    <definedName name="wrn.PGHCreconview." localSheetId="10" hidden="1">{"PGHC recon view",#N/A,FALSE,"Hyperion Proof"}</definedName>
    <definedName name="wrn.PGHCreconview." hidden="1">{"PGHC recon view",#N/A,FALSE,"Hyperion Proof"}</definedName>
    <definedName name="wrn.PHI._.all._.other._.months." localSheetId="9" hidden="1">{#N/A,#N/A,FALSE,"PHI MTD";#N/A,#N/A,FALSE,"PHI YTD"}</definedName>
    <definedName name="wrn.PHI._.all._.other._.months." localSheetId="10" hidden="1">{#N/A,#N/A,FALSE,"PHI MTD";#N/A,#N/A,FALSE,"PHI YTD"}</definedName>
    <definedName name="wrn.PHI._.all._.other._.months." hidden="1">{#N/A,#N/A,FALSE,"PHI MTD";#N/A,#N/A,FALSE,"PHI YTD"}</definedName>
    <definedName name="wrn.PHI._.only." localSheetId="9" hidden="1">{#N/A,#N/A,FALSE,"PHI"}</definedName>
    <definedName name="wrn.PHI._.only." localSheetId="10" hidden="1">{#N/A,#N/A,FALSE,"PHI"}</definedName>
    <definedName name="wrn.PHI._.only." hidden="1">{#N/A,#N/A,FALSE,"PHI"}</definedName>
    <definedName name="wrn.PHI._.Sept._.Dec._.March." localSheetId="9" hidden="1">{#N/A,#N/A,FALSE,"PHI MTD";#N/A,#N/A,FALSE,"PHI QTD";#N/A,#N/A,FALSE,"PHI YTD"}</definedName>
    <definedName name="wrn.PHI._.Sept._.Dec._.March." localSheetId="1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9" hidden="1">{"PPM Co Code View",#N/A,FALSE,"Comp Codes"}</definedName>
    <definedName name="wrn.PPMCoCodeView." localSheetId="10" hidden="1">{"PPM Co Code View",#N/A,FALSE,"Comp Codes"}</definedName>
    <definedName name="wrn.PPMCoCodeView." hidden="1">{"PPM Co Code View",#N/A,FALSE,"Comp Codes"}</definedName>
    <definedName name="wrn.PPMreconview." localSheetId="9" hidden="1">{"PPM Recon View",#N/A,FALSE,"Hyperion Proof"}</definedName>
    <definedName name="wrn.PPMreconview." localSheetId="10" hidden="1">{"PPM Recon View",#N/A,FALSE,"Hyperion Proof"}</definedName>
    <definedName name="wrn.PPMreconview." hidden="1">{"PPM Recon View",#N/A,FALSE,"Hyperion Proof"}</definedName>
    <definedName name="wrn.print._.reports.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2" hidden="1">{"DATA_SET",#N/A,FALSE,"HOURLY SPREAD"}</definedName>
    <definedName name="wrn.PRINT._.SOURCE._.DATA." localSheetId="4" hidden="1">{"DATA_SET",#N/A,FALSE,"HOURLY SPREAD"}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localSheetId="9" hidden="1">{"DATA_SET",#N/A,FALSE,"HOURLY SPREAD"}</definedName>
    <definedName name="wrn.PRINT._.SOURCE._.DATA." hidden="1">{"DATA_SET",#N/A,FALSE,"HOURLY SPREAD"}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9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9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9" hidden="1">{"Electric Only",#N/A,FALSE,"Hyperion Proof"}</definedName>
    <definedName name="wrn.ProofElectricOnly." localSheetId="10" hidden="1">{"Electric Only",#N/A,FALSE,"Hyperion Proof"}</definedName>
    <definedName name="wrn.ProofElectricOnly." hidden="1">{"Electric Only",#N/A,FALSE,"Hyperion Proof"}</definedName>
    <definedName name="wrn.ProofTotal." localSheetId="9" hidden="1">{"Proof Total",#N/A,FALSE,"Hyperion Proof"}</definedName>
    <definedName name="wrn.ProofTotal." localSheetId="10" hidden="1">{"Proof Total",#N/A,FALSE,"Hyperion Proof"}</definedName>
    <definedName name="wrn.ProofTotal." hidden="1">{"Proof Total",#N/A,FALSE,"Hyperion Proof"}</definedName>
    <definedName name="wrn.Reformat._.only." localSheetId="9" hidden="1">{#N/A,#N/A,FALSE,"Dec 1999 mapping"}</definedName>
    <definedName name="wrn.Reformat._.only." localSheetId="10" hidden="1">{#N/A,#N/A,FALSE,"Dec 1999 mapping"}</definedName>
    <definedName name="wrn.Reformat._.only." hidden="1">{#N/A,#N/A,FALSE,"Dec 1999 mapping"}</definedName>
    <definedName name="wrn.SALES._.VAR._.95._.BUDGET." localSheetId="9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9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localSheetId="9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9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9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9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9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9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localSheetId="9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9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9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5" hidden="1">{#N/A,#N/A,TRUE,"Section7";#N/A,#N/A,TRUE,"DebtService";#N/A,#N/A,TRUE,"LoanSchedules";#N/A,#N/A,TRUE,"GraphDebt"}</definedName>
    <definedName name="wrn.Section7DebtService." localSheetId="6" hidden="1">{#N/A,#N/A,TRUE,"Section7";#N/A,#N/A,TRUE,"DebtService";#N/A,#N/A,TRUE,"LoanSchedules";#N/A,#N/A,TRUE,"GraphDebt"}</definedName>
    <definedName name="wrn.Section7DebtService." localSheetId="9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9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9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9" hidden="1">{"YTD-Total",#N/A,FALSE,"Provision"}</definedName>
    <definedName name="wrn.Standard." localSheetId="10" hidden="1">{"YTD-Total",#N/A,FALSE,"Provision"}</definedName>
    <definedName name="wrn.Standard." hidden="1">{"YTD-Total",#N/A,FALSE,"Provision"}</definedName>
    <definedName name="wrn.Standard._.NonUtility._.Only." localSheetId="9" hidden="1">{"YTD-NonUtility",#N/A,FALSE,"Prov NonUtility"}</definedName>
    <definedName name="wrn.Standard._.NonUtility._.Only." localSheetId="10" hidden="1">{"YTD-NonUtility",#N/A,FALSE,"Prov NonUtility"}</definedName>
    <definedName name="wrn.Standard._.NonUtility._.Only." hidden="1">{"YTD-NonUtility",#N/A,FALSE,"Prov NonUtility"}</definedName>
    <definedName name="wrn.Standard._.Utility._.Only." localSheetId="9" hidden="1">{"YTD-Utility",#N/A,FALSE,"Prov Utility"}</definedName>
    <definedName name="wrn.Standard._.Utility._.Only." localSheetId="10" hidden="1">{"YTD-Utility",#N/A,FALSE,"Prov Utility"}</definedName>
    <definedName name="wrn.Standard._.Utility._.Only." hidden="1">{"YTD-Utility",#N/A,FALSE,"Prov Utility"}</definedName>
    <definedName name="wrn.Summary." localSheetId="9" hidden="1">{#N/A,#N/A,FALSE,"Sum Qtr";#N/A,#N/A,FALSE,"Oper Sum";#N/A,#N/A,FALSE,"Land Sales";#N/A,#N/A,FALSE,"Finance";#N/A,#N/A,FALSE,"Oper Ass"}</definedName>
    <definedName name="wrn.Summary." localSheetId="1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9" hidden="1">{#N/A,#N/A,FALSE,"Consltd-For contngcy"}</definedName>
    <definedName name="wrn.Summary._.View." localSheetId="10" hidden="1">{#N/A,#N/A,FALSE,"Consltd-For contngcy"}</definedName>
    <definedName name="wrn.Summary._.View." hidden="1">{#N/A,#N/A,FALSE,"Consltd-For contngcy"}</definedName>
    <definedName name="wrn.Total._.Summary." localSheetId="2" hidden="1">{"Total Summary",#N/A,FALSE,"Summary"}</definedName>
    <definedName name="wrn.Total._.Summary." localSheetId="4" hidden="1">{"Total Summary",#N/A,FALSE,"Summary"}</definedName>
    <definedName name="wrn.Total._.Summary." localSheetId="5" hidden="1">{"Total Summary",#N/A,FALSE,"Summary"}</definedName>
    <definedName name="wrn.Total._.Summary." localSheetId="6" hidden="1">{"Total Summary",#N/A,FALSE,"Summary"}</definedName>
    <definedName name="wrn.Total._.Summary." localSheetId="9" hidden="1">{"Total Summary",#N/A,FALSE,"Summary"}</definedName>
    <definedName name="wrn.Total._.Summary." hidden="1">{"Total Summary",#N/A,FALSE,"Summary"}</definedName>
    <definedName name="wrn.UK._.Conversion._.Only." localSheetId="9" hidden="1">{#N/A,#N/A,FALSE,"Dec 1999 UK Continuing Ops"}</definedName>
    <definedName name="wrn.UK._.Conversion._.Only." localSheetId="10" hidden="1">{#N/A,#N/A,FALSE,"Dec 1999 UK Continuing Ops"}</definedName>
    <definedName name="wrn.UK._.Conversion._.Only." hidden="1">{#N/A,#N/A,FALSE,"Dec 1999 UK Continuing Ops"}</definedName>
    <definedName name="wrn.YearEnd." localSheetId="9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9" hidden="1">#REF!</definedName>
    <definedName name="y" localSheetId="10" hidden="1">#REF!</definedName>
    <definedName name="y" hidden="1">'[31]DSM Output'!$B$21:$B$23</definedName>
    <definedName name="YearEndFactors">[8]UTCR!$G$22:$U$108</definedName>
    <definedName name="YearEndInput">[8]Inputs!$A$3:$D$1681</definedName>
    <definedName name="yesterdayscurves">'[10]Calcoutput (futures)'!$L$7:$T$128</definedName>
    <definedName name="z" localSheetId="8" hidden="1">'[31]DSM Output'!$G$21:$G$23</definedName>
    <definedName name="z" localSheetId="9" hidden="1">#REF!</definedName>
    <definedName name="z" localSheetId="10" hidden="1">#REF!</definedName>
    <definedName name="z" hidden="1">'[5]DSM Output'!$G$21:$G$23</definedName>
    <definedName name="Z_01844156_6462_4A28_9785_1A86F4D0C834_.wvu.PrintTitles" localSheetId="9" hidden="1">#REF!</definedName>
    <definedName name="Z_01844156_6462_4A28_9785_1A86F4D0C834_.wvu.PrintTitles" localSheetId="10" hidden="1">#REF!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1" l="1"/>
  <c r="A2" i="11"/>
  <c r="A3" i="11"/>
  <c r="F9" i="1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R11" i="11"/>
  <c r="A1" i="10"/>
  <c r="A2" i="10"/>
  <c r="A3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F34" i="10"/>
  <c r="G34" i="10"/>
  <c r="H34" i="10"/>
  <c r="C40" i="10"/>
  <c r="J40" i="10"/>
  <c r="C41" i="10"/>
  <c r="J41" i="10"/>
  <c r="C42" i="10"/>
  <c r="J42" i="10"/>
  <c r="C43" i="10"/>
  <c r="J43" i="10"/>
  <c r="C44" i="10"/>
  <c r="J44" i="10"/>
  <c r="C45" i="10"/>
  <c r="J45" i="10"/>
  <c r="C46" i="10"/>
  <c r="J46" i="10"/>
  <c r="C47" i="10"/>
  <c r="J47" i="10"/>
  <c r="C48" i="10"/>
  <c r="J48" i="10"/>
  <c r="C49" i="10"/>
  <c r="J49" i="10"/>
  <c r="C50" i="10"/>
  <c r="J50" i="10"/>
  <c r="C51" i="10"/>
  <c r="J51" i="10"/>
  <c r="F52" i="10"/>
  <c r="J52" i="10" s="1"/>
  <c r="G52" i="10"/>
  <c r="H52" i="10"/>
  <c r="G57" i="10"/>
  <c r="A1" i="9"/>
  <c r="A2" i="9"/>
  <c r="A3" i="9"/>
  <c r="C14" i="9"/>
  <c r="C17" i="9" s="1"/>
  <c r="C21" i="9" s="1"/>
  <c r="C24" i="9" s="1"/>
  <c r="F14" i="9"/>
  <c r="F16" i="9"/>
  <c r="F17" i="9"/>
  <c r="F21" i="9" s="1"/>
  <c r="F24" i="9"/>
  <c r="G4" i="8"/>
  <c r="H4" i="8"/>
  <c r="I4" i="8" s="1"/>
  <c r="J4" i="8" s="1"/>
  <c r="K4" i="8" s="1"/>
  <c r="L4" i="8" s="1"/>
  <c r="M4" i="8" s="1"/>
  <c r="N4" i="8" s="1"/>
  <c r="O4" i="8" s="1"/>
  <c r="P4" i="8" s="1"/>
  <c r="Q4" i="8" s="1"/>
  <c r="J6" i="8"/>
  <c r="A1" i="7"/>
  <c r="A2" i="7"/>
  <c r="A3" i="7"/>
  <c r="F7" i="7"/>
  <c r="F8" i="7"/>
  <c r="F9" i="7"/>
  <c r="F10" i="7"/>
  <c r="F11" i="7"/>
  <c r="F12" i="7"/>
  <c r="F13" i="7"/>
  <c r="F14" i="7"/>
  <c r="D15" i="7"/>
  <c r="A1" i="6"/>
  <c r="A2" i="6"/>
  <c r="A3" i="6"/>
  <c r="F11" i="6"/>
  <c r="F12" i="6"/>
  <c r="F13" i="6"/>
  <c r="F14" i="6"/>
  <c r="F15" i="6"/>
  <c r="G17" i="6"/>
  <c r="H17" i="6"/>
  <c r="I17" i="6"/>
  <c r="J17" i="6"/>
  <c r="K17" i="6"/>
  <c r="L17" i="6"/>
  <c r="M17" i="6"/>
  <c r="N17" i="6"/>
  <c r="O17" i="6"/>
  <c r="P17" i="6"/>
  <c r="Q17" i="6"/>
  <c r="R17" i="6"/>
  <c r="F20" i="6"/>
  <c r="F21" i="6"/>
  <c r="F22" i="6"/>
  <c r="F23" i="6"/>
  <c r="F24" i="6"/>
  <c r="F25" i="6"/>
  <c r="F26" i="6"/>
  <c r="G28" i="6"/>
  <c r="H28" i="6"/>
  <c r="I28" i="6"/>
  <c r="J28" i="6"/>
  <c r="F28" i="6" s="1"/>
  <c r="K28" i="6"/>
  <c r="L28" i="6"/>
  <c r="M28" i="6"/>
  <c r="N28" i="6"/>
  <c r="O28" i="6"/>
  <c r="P28" i="6"/>
  <c r="Q28" i="6"/>
  <c r="R28" i="6"/>
  <c r="F30" i="6"/>
  <c r="G32" i="6"/>
  <c r="H32" i="6"/>
  <c r="I32" i="6"/>
  <c r="K32" i="6"/>
  <c r="L32" i="6"/>
  <c r="M32" i="6"/>
  <c r="O32" i="6"/>
  <c r="P32" i="6"/>
  <c r="Q32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G59" i="6"/>
  <c r="H59" i="6"/>
  <c r="I59" i="6"/>
  <c r="J59" i="6"/>
  <c r="J112" i="6" s="1"/>
  <c r="K59" i="6"/>
  <c r="L59" i="6"/>
  <c r="M59" i="6"/>
  <c r="N59" i="6"/>
  <c r="N112" i="6" s="1"/>
  <c r="O59" i="6"/>
  <c r="P59" i="6"/>
  <c r="Q59" i="6"/>
  <c r="R59" i="6"/>
  <c r="R112" i="6" s="1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G103" i="6"/>
  <c r="F103" i="6" s="1"/>
  <c r="H103" i="6"/>
  <c r="I103" i="6"/>
  <c r="J103" i="6"/>
  <c r="K103" i="6"/>
  <c r="L103" i="6"/>
  <c r="M103" i="6"/>
  <c r="N103" i="6"/>
  <c r="O103" i="6"/>
  <c r="P103" i="6"/>
  <c r="Q103" i="6"/>
  <c r="R103" i="6"/>
  <c r="F106" i="6"/>
  <c r="F107" i="6"/>
  <c r="F108" i="6"/>
  <c r="G110" i="6"/>
  <c r="H110" i="6"/>
  <c r="I110" i="6"/>
  <c r="J110" i="6"/>
  <c r="K110" i="6"/>
  <c r="K112" i="6" s="1"/>
  <c r="K138" i="6" s="1"/>
  <c r="L110" i="6"/>
  <c r="M110" i="6"/>
  <c r="N110" i="6"/>
  <c r="O110" i="6"/>
  <c r="O112" i="6" s="1"/>
  <c r="O138" i="6" s="1"/>
  <c r="P110" i="6"/>
  <c r="Q110" i="6"/>
  <c r="R110" i="6"/>
  <c r="H112" i="6"/>
  <c r="L112" i="6"/>
  <c r="L138" i="6" s="1"/>
  <c r="P112" i="6"/>
  <c r="F115" i="6"/>
  <c r="F116" i="6"/>
  <c r="F117" i="6"/>
  <c r="F118" i="6"/>
  <c r="F119" i="6"/>
  <c r="F120" i="6"/>
  <c r="G122" i="6"/>
  <c r="F122" i="6" s="1"/>
  <c r="H122" i="6"/>
  <c r="I122" i="6"/>
  <c r="J122" i="6"/>
  <c r="K122" i="6"/>
  <c r="L122" i="6"/>
  <c r="M122" i="6"/>
  <c r="N122" i="6"/>
  <c r="O122" i="6"/>
  <c r="P122" i="6"/>
  <c r="Q122" i="6"/>
  <c r="R122" i="6"/>
  <c r="F125" i="6"/>
  <c r="F126" i="6"/>
  <c r="F127" i="6"/>
  <c r="F128" i="6"/>
  <c r="F129" i="6"/>
  <c r="F130" i="6"/>
  <c r="F131" i="6"/>
  <c r="F132" i="6"/>
  <c r="G134" i="6"/>
  <c r="H134" i="6"/>
  <c r="I134" i="6"/>
  <c r="J134" i="6"/>
  <c r="K134" i="6"/>
  <c r="L134" i="6"/>
  <c r="M134" i="6"/>
  <c r="N134" i="6"/>
  <c r="O134" i="6"/>
  <c r="P134" i="6"/>
  <c r="Q134" i="6"/>
  <c r="R134" i="6"/>
  <c r="F136" i="6"/>
  <c r="J138" i="6"/>
  <c r="N138" i="6"/>
  <c r="R138" i="6"/>
  <c r="F141" i="6"/>
  <c r="F142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F147" i="6"/>
  <c r="F148" i="6"/>
  <c r="F149" i="6"/>
  <c r="F150" i="6"/>
  <c r="F151" i="6"/>
  <c r="F152" i="6"/>
  <c r="F153" i="6"/>
  <c r="F154" i="6"/>
  <c r="F155" i="6"/>
  <c r="F156" i="6"/>
  <c r="G158" i="6"/>
  <c r="H158" i="6"/>
  <c r="I158" i="6"/>
  <c r="J158" i="6"/>
  <c r="K158" i="6"/>
  <c r="L158" i="6"/>
  <c r="M158" i="6"/>
  <c r="N158" i="6"/>
  <c r="O158" i="6"/>
  <c r="P158" i="6"/>
  <c r="Q158" i="6"/>
  <c r="R158" i="6"/>
  <c r="F161" i="6"/>
  <c r="F162" i="6"/>
  <c r="F163" i="6"/>
  <c r="F164" i="6"/>
  <c r="F165" i="6"/>
  <c r="F166" i="6"/>
  <c r="G169" i="6"/>
  <c r="H169" i="6"/>
  <c r="I169" i="6"/>
  <c r="J169" i="6"/>
  <c r="K169" i="6"/>
  <c r="L169" i="6"/>
  <c r="M169" i="6"/>
  <c r="N169" i="6"/>
  <c r="O169" i="6"/>
  <c r="P169" i="6"/>
  <c r="Q169" i="6"/>
  <c r="R169" i="6"/>
  <c r="F172" i="6"/>
  <c r="G175" i="6"/>
  <c r="H175" i="6"/>
  <c r="I175" i="6"/>
  <c r="J175" i="6"/>
  <c r="K175" i="6"/>
  <c r="K177" i="6" s="1"/>
  <c r="L175" i="6"/>
  <c r="M175" i="6"/>
  <c r="N175" i="6"/>
  <c r="O175" i="6"/>
  <c r="O177" i="6" s="1"/>
  <c r="P175" i="6"/>
  <c r="Q175" i="6"/>
  <c r="R175" i="6"/>
  <c r="F179" i="6"/>
  <c r="F185" i="6"/>
  <c r="F190" i="6"/>
  <c r="F191" i="6"/>
  <c r="F192" i="6"/>
  <c r="F193" i="6"/>
  <c r="G195" i="6"/>
  <c r="H195" i="6"/>
  <c r="I195" i="6"/>
  <c r="J195" i="6"/>
  <c r="K195" i="6"/>
  <c r="K210" i="6" s="1"/>
  <c r="K212" i="6" s="1"/>
  <c r="L195" i="6"/>
  <c r="M195" i="6"/>
  <c r="N195" i="6"/>
  <c r="O195" i="6"/>
  <c r="O210" i="6" s="1"/>
  <c r="O212" i="6" s="1"/>
  <c r="P195" i="6"/>
  <c r="Q195" i="6"/>
  <c r="R195" i="6"/>
  <c r="F198" i="6"/>
  <c r="F199" i="6"/>
  <c r="F200" i="6"/>
  <c r="F201" i="6"/>
  <c r="F202" i="6"/>
  <c r="F203" i="6"/>
  <c r="F204" i="6"/>
  <c r="G206" i="6"/>
  <c r="H206" i="6"/>
  <c r="I206" i="6"/>
  <c r="J206" i="6"/>
  <c r="K206" i="6"/>
  <c r="L206" i="6"/>
  <c r="M206" i="6"/>
  <c r="N206" i="6"/>
  <c r="O206" i="6"/>
  <c r="P206" i="6"/>
  <c r="Q206" i="6"/>
  <c r="R206" i="6"/>
  <c r="F208" i="6"/>
  <c r="H210" i="6"/>
  <c r="I210" i="6"/>
  <c r="I212" i="6" s="1"/>
  <c r="J210" i="6"/>
  <c r="L210" i="6"/>
  <c r="M210" i="6"/>
  <c r="M212" i="6" s="1"/>
  <c r="N210" i="6"/>
  <c r="P210" i="6"/>
  <c r="Q210" i="6"/>
  <c r="Q212" i="6" s="1"/>
  <c r="R210" i="6"/>
  <c r="H212" i="6"/>
  <c r="J212" i="6"/>
  <c r="L212" i="6"/>
  <c r="N212" i="6"/>
  <c r="P212" i="6"/>
  <c r="R212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G238" i="6"/>
  <c r="H238" i="6"/>
  <c r="I238" i="6"/>
  <c r="J238" i="6"/>
  <c r="J291" i="6" s="1"/>
  <c r="J317" i="6" s="1"/>
  <c r="K238" i="6"/>
  <c r="L238" i="6"/>
  <c r="M238" i="6"/>
  <c r="N238" i="6"/>
  <c r="N291" i="6" s="1"/>
  <c r="O238" i="6"/>
  <c r="P238" i="6"/>
  <c r="Q238" i="6"/>
  <c r="R238" i="6"/>
  <c r="R291" i="6" s="1"/>
  <c r="R317" i="6" s="1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G282" i="6"/>
  <c r="H282" i="6"/>
  <c r="I282" i="6"/>
  <c r="J282" i="6"/>
  <c r="K282" i="6"/>
  <c r="L282" i="6"/>
  <c r="M282" i="6"/>
  <c r="N282" i="6"/>
  <c r="O282" i="6"/>
  <c r="P282" i="6"/>
  <c r="Q282" i="6"/>
  <c r="R282" i="6"/>
  <c r="F285" i="6"/>
  <c r="F286" i="6"/>
  <c r="F287" i="6"/>
  <c r="G289" i="6"/>
  <c r="H289" i="6"/>
  <c r="I289" i="6"/>
  <c r="I291" i="6" s="1"/>
  <c r="I317" i="6" s="1"/>
  <c r="I369" i="6" s="1"/>
  <c r="J289" i="6"/>
  <c r="K289" i="6"/>
  <c r="K291" i="6" s="1"/>
  <c r="K317" i="6" s="1"/>
  <c r="L289" i="6"/>
  <c r="M289" i="6"/>
  <c r="M291" i="6" s="1"/>
  <c r="M317" i="6" s="1"/>
  <c r="M369" i="6" s="1"/>
  <c r="N289" i="6"/>
  <c r="O289" i="6"/>
  <c r="O291" i="6" s="1"/>
  <c r="O317" i="6" s="1"/>
  <c r="P289" i="6"/>
  <c r="Q289" i="6"/>
  <c r="Q291" i="6" s="1"/>
  <c r="Q317" i="6" s="1"/>
  <c r="Q369" i="6" s="1"/>
  <c r="R289" i="6"/>
  <c r="H291" i="6"/>
  <c r="L291" i="6"/>
  <c r="P291" i="6"/>
  <c r="F294" i="6"/>
  <c r="F295" i="6"/>
  <c r="F296" i="6"/>
  <c r="F297" i="6"/>
  <c r="F298" i="6"/>
  <c r="F299" i="6"/>
  <c r="G301" i="6"/>
  <c r="H301" i="6"/>
  <c r="I301" i="6"/>
  <c r="J301" i="6"/>
  <c r="K301" i="6"/>
  <c r="L301" i="6"/>
  <c r="M301" i="6"/>
  <c r="N301" i="6"/>
  <c r="O301" i="6"/>
  <c r="P301" i="6"/>
  <c r="Q301" i="6"/>
  <c r="R301" i="6"/>
  <c r="F304" i="6"/>
  <c r="F305" i="6"/>
  <c r="F306" i="6"/>
  <c r="F307" i="6"/>
  <c r="F308" i="6"/>
  <c r="F309" i="6"/>
  <c r="F310" i="6"/>
  <c r="F311" i="6"/>
  <c r="G313" i="6"/>
  <c r="H313" i="6"/>
  <c r="I313" i="6"/>
  <c r="J313" i="6"/>
  <c r="K313" i="6"/>
  <c r="L313" i="6"/>
  <c r="M313" i="6"/>
  <c r="N313" i="6"/>
  <c r="O313" i="6"/>
  <c r="P313" i="6"/>
  <c r="Q313" i="6"/>
  <c r="R313" i="6"/>
  <c r="F315" i="6"/>
  <c r="N317" i="6"/>
  <c r="F320" i="6"/>
  <c r="F321" i="6"/>
  <c r="F322" i="6"/>
  <c r="F323" i="6"/>
  <c r="F324" i="6"/>
  <c r="F325" i="6"/>
  <c r="F326" i="6"/>
  <c r="F327" i="6"/>
  <c r="F328" i="6"/>
  <c r="F329" i="6"/>
  <c r="G331" i="6"/>
  <c r="H331" i="6"/>
  <c r="I331" i="6"/>
  <c r="J331" i="6"/>
  <c r="K331" i="6"/>
  <c r="L331" i="6"/>
  <c r="M331" i="6"/>
  <c r="N331" i="6"/>
  <c r="O331" i="6"/>
  <c r="P331" i="6"/>
  <c r="Q331" i="6"/>
  <c r="R331" i="6"/>
  <c r="F334" i="6"/>
  <c r="F335" i="6"/>
  <c r="F336" i="6"/>
  <c r="F337" i="6"/>
  <c r="F338" i="6"/>
  <c r="F339" i="6"/>
  <c r="F340" i="6"/>
  <c r="G342" i="6"/>
  <c r="H342" i="6"/>
  <c r="I342" i="6"/>
  <c r="J342" i="6"/>
  <c r="K342" i="6"/>
  <c r="K369" i="6" s="1"/>
  <c r="K372" i="6" s="1"/>
  <c r="L342" i="6"/>
  <c r="M342" i="6"/>
  <c r="N342" i="6"/>
  <c r="O342" i="6"/>
  <c r="P342" i="6"/>
  <c r="Q342" i="6"/>
  <c r="R342" i="6"/>
  <c r="F345" i="6"/>
  <c r="F346" i="6"/>
  <c r="G348" i="6"/>
  <c r="H348" i="6"/>
  <c r="I348" i="6"/>
  <c r="J348" i="6"/>
  <c r="K348" i="6"/>
  <c r="L348" i="6"/>
  <c r="M348" i="6"/>
  <c r="N348" i="6"/>
  <c r="O348" i="6"/>
  <c r="P348" i="6"/>
  <c r="Q348" i="6"/>
  <c r="R348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G367" i="6"/>
  <c r="H367" i="6"/>
  <c r="I367" i="6"/>
  <c r="J367" i="6"/>
  <c r="K367" i="6"/>
  <c r="L367" i="6"/>
  <c r="M367" i="6"/>
  <c r="N367" i="6"/>
  <c r="O367" i="6"/>
  <c r="P367" i="6"/>
  <c r="Q367" i="6"/>
  <c r="R367" i="6"/>
  <c r="O369" i="6"/>
  <c r="F373" i="6"/>
  <c r="A1" i="5"/>
  <c r="A2" i="5"/>
  <c r="A3" i="5"/>
  <c r="F11" i="5"/>
  <c r="F12" i="5"/>
  <c r="F13" i="5"/>
  <c r="F14" i="5"/>
  <c r="F15" i="5"/>
  <c r="G17" i="5"/>
  <c r="H17" i="5"/>
  <c r="I17" i="5"/>
  <c r="J17" i="5"/>
  <c r="K17" i="5"/>
  <c r="L17" i="5"/>
  <c r="L32" i="5" s="1"/>
  <c r="M17" i="5"/>
  <c r="N17" i="5"/>
  <c r="O17" i="5"/>
  <c r="P17" i="5"/>
  <c r="P32" i="5" s="1"/>
  <c r="P177" i="5" s="1"/>
  <c r="Q17" i="5"/>
  <c r="R17" i="5"/>
  <c r="F20" i="5"/>
  <c r="F21" i="5"/>
  <c r="F22" i="5"/>
  <c r="F23" i="5"/>
  <c r="F24" i="5"/>
  <c r="F25" i="5"/>
  <c r="F26" i="5"/>
  <c r="G28" i="5"/>
  <c r="H28" i="5"/>
  <c r="I28" i="5"/>
  <c r="J28" i="5"/>
  <c r="K28" i="5"/>
  <c r="L28" i="5"/>
  <c r="M28" i="5"/>
  <c r="N28" i="5"/>
  <c r="O28" i="5"/>
  <c r="P28" i="5"/>
  <c r="Q28" i="5"/>
  <c r="R28" i="5"/>
  <c r="F30" i="5"/>
  <c r="G32" i="5"/>
  <c r="I32" i="5"/>
  <c r="J32" i="5"/>
  <c r="K32" i="5"/>
  <c r="M32" i="5"/>
  <c r="N32" i="5"/>
  <c r="O32" i="5"/>
  <c r="Q32" i="5"/>
  <c r="R32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G59" i="5"/>
  <c r="H59" i="5"/>
  <c r="I59" i="5"/>
  <c r="J59" i="5"/>
  <c r="K59" i="5"/>
  <c r="L59" i="5"/>
  <c r="L112" i="5" s="1"/>
  <c r="M59" i="5"/>
  <c r="N59" i="5"/>
  <c r="O59" i="5"/>
  <c r="P59" i="5"/>
  <c r="P112" i="5" s="1"/>
  <c r="Q59" i="5"/>
  <c r="R59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F106" i="5"/>
  <c r="F107" i="5"/>
  <c r="F108" i="5"/>
  <c r="G110" i="5"/>
  <c r="H110" i="5"/>
  <c r="I110" i="5"/>
  <c r="I112" i="5" s="1"/>
  <c r="I138" i="5" s="1"/>
  <c r="J110" i="5"/>
  <c r="K110" i="5"/>
  <c r="L110" i="5"/>
  <c r="M110" i="5"/>
  <c r="M112" i="5" s="1"/>
  <c r="M138" i="5" s="1"/>
  <c r="N110" i="5"/>
  <c r="O110" i="5"/>
  <c r="P110" i="5"/>
  <c r="Q110" i="5"/>
  <c r="Q112" i="5" s="1"/>
  <c r="Q138" i="5" s="1"/>
  <c r="R110" i="5"/>
  <c r="J112" i="5"/>
  <c r="J138" i="5" s="1"/>
  <c r="N112" i="5"/>
  <c r="R112" i="5"/>
  <c r="R138" i="5" s="1"/>
  <c r="F115" i="5"/>
  <c r="F116" i="5"/>
  <c r="F117" i="5"/>
  <c r="F118" i="5"/>
  <c r="F119" i="5"/>
  <c r="F120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F125" i="5"/>
  <c r="F126" i="5"/>
  <c r="F127" i="5"/>
  <c r="F128" i="5"/>
  <c r="F129" i="5"/>
  <c r="F130" i="5"/>
  <c r="F131" i="5"/>
  <c r="F132" i="5"/>
  <c r="G134" i="5"/>
  <c r="H134" i="5"/>
  <c r="I134" i="5"/>
  <c r="J134" i="5"/>
  <c r="F134" i="5" s="1"/>
  <c r="K134" i="5"/>
  <c r="L134" i="5"/>
  <c r="M134" i="5"/>
  <c r="N134" i="5"/>
  <c r="O134" i="5"/>
  <c r="P134" i="5"/>
  <c r="Q134" i="5"/>
  <c r="R134" i="5"/>
  <c r="F136" i="5"/>
  <c r="L138" i="5"/>
  <c r="P138" i="5"/>
  <c r="F141" i="5"/>
  <c r="F142" i="5"/>
  <c r="G144" i="5"/>
  <c r="F144" i="5" s="1"/>
  <c r="H144" i="5"/>
  <c r="I144" i="5"/>
  <c r="J144" i="5"/>
  <c r="K144" i="5"/>
  <c r="L144" i="5"/>
  <c r="M144" i="5"/>
  <c r="N144" i="5"/>
  <c r="O144" i="5"/>
  <c r="P144" i="5"/>
  <c r="Q144" i="5"/>
  <c r="R144" i="5"/>
  <c r="F147" i="5"/>
  <c r="F148" i="5"/>
  <c r="F149" i="5"/>
  <c r="F150" i="5"/>
  <c r="F151" i="5"/>
  <c r="F152" i="5"/>
  <c r="F153" i="5"/>
  <c r="F154" i="5"/>
  <c r="F155" i="5"/>
  <c r="F156" i="5"/>
  <c r="G158" i="5"/>
  <c r="H158" i="5"/>
  <c r="I158" i="5"/>
  <c r="J158" i="5"/>
  <c r="F158" i="5" s="1"/>
  <c r="K158" i="5"/>
  <c r="L158" i="5"/>
  <c r="M158" i="5"/>
  <c r="N158" i="5"/>
  <c r="O158" i="5"/>
  <c r="P158" i="5"/>
  <c r="Q158" i="5"/>
  <c r="R158" i="5"/>
  <c r="F161" i="5"/>
  <c r="F162" i="5"/>
  <c r="F163" i="5"/>
  <c r="F164" i="5"/>
  <c r="F165" i="5"/>
  <c r="F166" i="5"/>
  <c r="F167" i="5"/>
  <c r="G169" i="5"/>
  <c r="H169" i="5"/>
  <c r="I169" i="5"/>
  <c r="J169" i="5"/>
  <c r="F169" i="5" s="1"/>
  <c r="K169" i="5"/>
  <c r="L169" i="5"/>
  <c r="M169" i="5"/>
  <c r="N169" i="5"/>
  <c r="O169" i="5"/>
  <c r="P169" i="5"/>
  <c r="Q169" i="5"/>
  <c r="R169" i="5"/>
  <c r="F172" i="5"/>
  <c r="F173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R177" i="5"/>
  <c r="F179" i="5"/>
  <c r="F185" i="5"/>
  <c r="F190" i="5"/>
  <c r="F191" i="5"/>
  <c r="F192" i="5"/>
  <c r="F193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F198" i="5"/>
  <c r="F199" i="5"/>
  <c r="F200" i="5"/>
  <c r="F201" i="5"/>
  <c r="F202" i="5"/>
  <c r="F203" i="5"/>
  <c r="F204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F208" i="5"/>
  <c r="H210" i="5"/>
  <c r="I210" i="5"/>
  <c r="I212" i="5" s="1"/>
  <c r="J210" i="5"/>
  <c r="L210" i="5"/>
  <c r="M210" i="5"/>
  <c r="M212" i="5" s="1"/>
  <c r="N210" i="5"/>
  <c r="P210" i="5"/>
  <c r="Q210" i="5"/>
  <c r="Q212" i="5" s="1"/>
  <c r="R210" i="5"/>
  <c r="H212" i="5"/>
  <c r="J212" i="5"/>
  <c r="L212" i="5"/>
  <c r="N212" i="5"/>
  <c r="P212" i="5"/>
  <c r="R212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G238" i="5"/>
  <c r="H238" i="5"/>
  <c r="I238" i="5"/>
  <c r="J238" i="5"/>
  <c r="J291" i="5" s="1"/>
  <c r="K238" i="5"/>
  <c r="L238" i="5"/>
  <c r="M238" i="5"/>
  <c r="N238" i="5"/>
  <c r="N291" i="5" s="1"/>
  <c r="O238" i="5"/>
  <c r="P238" i="5"/>
  <c r="Q238" i="5"/>
  <c r="R238" i="5"/>
  <c r="R291" i="5" s="1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G282" i="5"/>
  <c r="F282" i="5" s="1"/>
  <c r="H282" i="5"/>
  <c r="I282" i="5"/>
  <c r="J282" i="5"/>
  <c r="K282" i="5"/>
  <c r="L282" i="5"/>
  <c r="M282" i="5"/>
  <c r="N282" i="5"/>
  <c r="O282" i="5"/>
  <c r="P282" i="5"/>
  <c r="Q282" i="5"/>
  <c r="R282" i="5"/>
  <c r="F285" i="5"/>
  <c r="F286" i="5"/>
  <c r="F287" i="5"/>
  <c r="G289" i="5"/>
  <c r="H289" i="5"/>
  <c r="I289" i="5"/>
  <c r="J289" i="5"/>
  <c r="K289" i="5"/>
  <c r="K291" i="5" s="1"/>
  <c r="K317" i="5" s="1"/>
  <c r="L289" i="5"/>
  <c r="M289" i="5"/>
  <c r="N289" i="5"/>
  <c r="O289" i="5"/>
  <c r="O291" i="5" s="1"/>
  <c r="O317" i="5" s="1"/>
  <c r="P289" i="5"/>
  <c r="Q289" i="5"/>
  <c r="R289" i="5"/>
  <c r="H291" i="5"/>
  <c r="L291" i="5"/>
  <c r="L317" i="5" s="1"/>
  <c r="P291" i="5"/>
  <c r="F294" i="5"/>
  <c r="F295" i="5"/>
  <c r="F296" i="5"/>
  <c r="F297" i="5"/>
  <c r="F298" i="5"/>
  <c r="F299" i="5"/>
  <c r="G301" i="5"/>
  <c r="F301" i="5" s="1"/>
  <c r="H301" i="5"/>
  <c r="I301" i="5"/>
  <c r="J301" i="5"/>
  <c r="K301" i="5"/>
  <c r="L301" i="5"/>
  <c r="M301" i="5"/>
  <c r="N301" i="5"/>
  <c r="O301" i="5"/>
  <c r="P301" i="5"/>
  <c r="Q301" i="5"/>
  <c r="R301" i="5"/>
  <c r="F304" i="5"/>
  <c r="F305" i="5"/>
  <c r="F306" i="5"/>
  <c r="F307" i="5"/>
  <c r="F308" i="5"/>
  <c r="F309" i="5"/>
  <c r="F310" i="5"/>
  <c r="F311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F315" i="5"/>
  <c r="J317" i="5"/>
  <c r="N317" i="5"/>
  <c r="R317" i="5"/>
  <c r="F320" i="5"/>
  <c r="F321" i="5"/>
  <c r="F322" i="5"/>
  <c r="F323" i="5"/>
  <c r="F324" i="5"/>
  <c r="F325" i="5"/>
  <c r="F326" i="5"/>
  <c r="F327" i="5"/>
  <c r="F328" i="5"/>
  <c r="F329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F334" i="5"/>
  <c r="F335" i="5"/>
  <c r="F336" i="5"/>
  <c r="F337" i="5"/>
  <c r="F338" i="5"/>
  <c r="F339" i="5"/>
  <c r="F340" i="5"/>
  <c r="G342" i="5"/>
  <c r="H342" i="5"/>
  <c r="I342" i="5"/>
  <c r="J342" i="5"/>
  <c r="K342" i="5"/>
  <c r="L342" i="5"/>
  <c r="M342" i="5"/>
  <c r="N342" i="5"/>
  <c r="O342" i="5"/>
  <c r="O369" i="5" s="1"/>
  <c r="P342" i="5"/>
  <c r="Q342" i="5"/>
  <c r="R342" i="5"/>
  <c r="F345" i="5"/>
  <c r="F346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G367" i="5"/>
  <c r="H367" i="5"/>
  <c r="I367" i="5"/>
  <c r="J367" i="5"/>
  <c r="J369" i="5" s="1"/>
  <c r="J372" i="5" s="1"/>
  <c r="K367" i="5"/>
  <c r="L367" i="5"/>
  <c r="M367" i="5"/>
  <c r="N367" i="5"/>
  <c r="N369" i="5" s="1"/>
  <c r="O367" i="5"/>
  <c r="P367" i="5"/>
  <c r="Q367" i="5"/>
  <c r="R367" i="5"/>
  <c r="K369" i="5"/>
  <c r="N372" i="5"/>
  <c r="A1" i="4"/>
  <c r="A2" i="4"/>
  <c r="A3" i="4"/>
  <c r="G11" i="4"/>
  <c r="H11" i="4"/>
  <c r="I11" i="4"/>
  <c r="J11" i="4"/>
  <c r="J17" i="4" s="1"/>
  <c r="K11" i="4"/>
  <c r="L11" i="4"/>
  <c r="M11" i="4"/>
  <c r="N11" i="4"/>
  <c r="N17" i="4" s="1"/>
  <c r="O11" i="4"/>
  <c r="P11" i="4"/>
  <c r="Q11" i="4"/>
  <c r="R11" i="4"/>
  <c r="R17" i="4" s="1"/>
  <c r="G12" i="4"/>
  <c r="F12" i="4" s="1"/>
  <c r="H12" i="4"/>
  <c r="I12" i="4"/>
  <c r="J12" i="4"/>
  <c r="K12" i="4"/>
  <c r="L12" i="4"/>
  <c r="M12" i="4"/>
  <c r="N12" i="4"/>
  <c r="O12" i="4"/>
  <c r="P12" i="4"/>
  <c r="Q12" i="4"/>
  <c r="R12" i="4"/>
  <c r="G13" i="4"/>
  <c r="H13" i="4"/>
  <c r="I13" i="4"/>
  <c r="J13" i="4"/>
  <c r="K13" i="4"/>
  <c r="L13" i="4"/>
  <c r="M13" i="4"/>
  <c r="N13" i="4"/>
  <c r="O13" i="4"/>
  <c r="P13" i="4"/>
  <c r="Q13" i="4"/>
  <c r="R13" i="4"/>
  <c r="G14" i="4"/>
  <c r="H14" i="4"/>
  <c r="I14" i="4"/>
  <c r="J14" i="4"/>
  <c r="K14" i="4"/>
  <c r="K17" i="4" s="1"/>
  <c r="L14" i="4"/>
  <c r="M14" i="4"/>
  <c r="N14" i="4"/>
  <c r="O14" i="4"/>
  <c r="O17" i="4" s="1"/>
  <c r="P14" i="4"/>
  <c r="Q14" i="4"/>
  <c r="R14" i="4"/>
  <c r="G15" i="4"/>
  <c r="H15" i="4"/>
  <c r="I15" i="4"/>
  <c r="J15" i="4"/>
  <c r="F15" i="4" s="1"/>
  <c r="K15" i="4"/>
  <c r="L15" i="4"/>
  <c r="M15" i="4"/>
  <c r="N15" i="4"/>
  <c r="O15" i="4"/>
  <c r="P15" i="4"/>
  <c r="Q15" i="4"/>
  <c r="R15" i="4"/>
  <c r="I17" i="4"/>
  <c r="M17" i="4"/>
  <c r="Q17" i="4"/>
  <c r="Q32" i="4" s="1"/>
  <c r="G20" i="4"/>
  <c r="H20" i="4"/>
  <c r="I20" i="4"/>
  <c r="J20" i="4"/>
  <c r="J28" i="4" s="1"/>
  <c r="K20" i="4"/>
  <c r="L20" i="4"/>
  <c r="L28" i="4" s="1"/>
  <c r="M20" i="4"/>
  <c r="N20" i="4"/>
  <c r="N28" i="4" s="1"/>
  <c r="O20" i="4"/>
  <c r="P20" i="4"/>
  <c r="P28" i="4" s="1"/>
  <c r="Q20" i="4"/>
  <c r="R20" i="4"/>
  <c r="R28" i="4" s="1"/>
  <c r="G21" i="4"/>
  <c r="H21" i="4"/>
  <c r="I21" i="4"/>
  <c r="J21" i="4"/>
  <c r="K21" i="4"/>
  <c r="L21" i="4"/>
  <c r="M21" i="4"/>
  <c r="N21" i="4"/>
  <c r="O21" i="4"/>
  <c r="P21" i="4"/>
  <c r="Q21" i="4"/>
  <c r="R21" i="4"/>
  <c r="G22" i="4"/>
  <c r="H22" i="4"/>
  <c r="I22" i="4"/>
  <c r="J22" i="4"/>
  <c r="F22" i="4" s="1"/>
  <c r="K22" i="4"/>
  <c r="L22" i="4"/>
  <c r="M22" i="4"/>
  <c r="N22" i="4"/>
  <c r="O22" i="4"/>
  <c r="P22" i="4"/>
  <c r="Q22" i="4"/>
  <c r="R22" i="4"/>
  <c r="G23" i="4"/>
  <c r="H23" i="4"/>
  <c r="I23" i="4"/>
  <c r="I28" i="4" s="1"/>
  <c r="J23" i="4"/>
  <c r="K23" i="4"/>
  <c r="L23" i="4"/>
  <c r="M23" i="4"/>
  <c r="N23" i="4"/>
  <c r="O23" i="4"/>
  <c r="P23" i="4"/>
  <c r="Q23" i="4"/>
  <c r="Q28" i="4" s="1"/>
  <c r="R23" i="4"/>
  <c r="G24" i="4"/>
  <c r="H24" i="4"/>
  <c r="I24" i="4"/>
  <c r="J24" i="4"/>
  <c r="K24" i="4"/>
  <c r="L24" i="4"/>
  <c r="M24" i="4"/>
  <c r="N24" i="4"/>
  <c r="O24" i="4"/>
  <c r="P24" i="4"/>
  <c r="Q24" i="4"/>
  <c r="R24" i="4"/>
  <c r="G25" i="4"/>
  <c r="H25" i="4"/>
  <c r="I25" i="4"/>
  <c r="J25" i="4"/>
  <c r="K25" i="4"/>
  <c r="L25" i="4"/>
  <c r="M25" i="4"/>
  <c r="N25" i="4"/>
  <c r="O25" i="4"/>
  <c r="P25" i="4"/>
  <c r="Q25" i="4"/>
  <c r="R25" i="4"/>
  <c r="G26" i="4"/>
  <c r="H26" i="4"/>
  <c r="I26" i="4"/>
  <c r="J26" i="4"/>
  <c r="F26" i="4" s="1"/>
  <c r="K26" i="4"/>
  <c r="L26" i="4"/>
  <c r="M26" i="4"/>
  <c r="N26" i="4"/>
  <c r="O26" i="4"/>
  <c r="P26" i="4"/>
  <c r="Q26" i="4"/>
  <c r="R26" i="4"/>
  <c r="M28" i="4"/>
  <c r="G30" i="4"/>
  <c r="H30" i="4"/>
  <c r="I30" i="4"/>
  <c r="J30" i="4"/>
  <c r="K30" i="4"/>
  <c r="L30" i="4"/>
  <c r="M30" i="4"/>
  <c r="N30" i="4"/>
  <c r="O30" i="4"/>
  <c r="P30" i="4"/>
  <c r="Q30" i="4"/>
  <c r="R30" i="4"/>
  <c r="G37" i="4"/>
  <c r="H37" i="4"/>
  <c r="I37" i="4"/>
  <c r="J37" i="4"/>
  <c r="K37" i="4"/>
  <c r="L37" i="4"/>
  <c r="M37" i="4"/>
  <c r="N37" i="4"/>
  <c r="O37" i="4"/>
  <c r="P37" i="4"/>
  <c r="Q37" i="4"/>
  <c r="R37" i="4"/>
  <c r="G38" i="4"/>
  <c r="H38" i="4"/>
  <c r="I38" i="4"/>
  <c r="J38" i="4"/>
  <c r="K38" i="4"/>
  <c r="L38" i="4"/>
  <c r="M38" i="4"/>
  <c r="N38" i="4"/>
  <c r="O38" i="4"/>
  <c r="P38" i="4"/>
  <c r="Q38" i="4"/>
  <c r="R38" i="4"/>
  <c r="G39" i="4"/>
  <c r="H39" i="4"/>
  <c r="I39" i="4"/>
  <c r="J39" i="4"/>
  <c r="K39" i="4"/>
  <c r="L39" i="4"/>
  <c r="M39" i="4"/>
  <c r="N39" i="4"/>
  <c r="O39" i="4"/>
  <c r="P39" i="4"/>
  <c r="Q39" i="4"/>
  <c r="R39" i="4"/>
  <c r="G40" i="4"/>
  <c r="H40" i="4"/>
  <c r="I40" i="4"/>
  <c r="J40" i="4"/>
  <c r="K40" i="4"/>
  <c r="L40" i="4"/>
  <c r="M40" i="4"/>
  <c r="N40" i="4"/>
  <c r="O40" i="4"/>
  <c r="P40" i="4"/>
  <c r="Q40" i="4"/>
  <c r="R40" i="4"/>
  <c r="G41" i="4"/>
  <c r="H41" i="4"/>
  <c r="I41" i="4"/>
  <c r="J41" i="4"/>
  <c r="F41" i="4" s="1"/>
  <c r="K41" i="4"/>
  <c r="L41" i="4"/>
  <c r="M41" i="4"/>
  <c r="N41" i="4"/>
  <c r="O41" i="4"/>
  <c r="P41" i="4"/>
  <c r="Q41" i="4"/>
  <c r="R41" i="4"/>
  <c r="G42" i="4"/>
  <c r="H42" i="4"/>
  <c r="I42" i="4"/>
  <c r="J42" i="4"/>
  <c r="K42" i="4"/>
  <c r="L42" i="4"/>
  <c r="M42" i="4"/>
  <c r="N42" i="4"/>
  <c r="O42" i="4"/>
  <c r="P42" i="4"/>
  <c r="Q42" i="4"/>
  <c r="R42" i="4"/>
  <c r="G43" i="4"/>
  <c r="H43" i="4"/>
  <c r="I43" i="4"/>
  <c r="J43" i="4"/>
  <c r="K43" i="4"/>
  <c r="L43" i="4"/>
  <c r="M43" i="4"/>
  <c r="N43" i="4"/>
  <c r="O43" i="4"/>
  <c r="P43" i="4"/>
  <c r="Q43" i="4"/>
  <c r="R43" i="4"/>
  <c r="G44" i="4"/>
  <c r="H44" i="4"/>
  <c r="I44" i="4"/>
  <c r="J44" i="4"/>
  <c r="K44" i="4"/>
  <c r="L44" i="4"/>
  <c r="M44" i="4"/>
  <c r="N44" i="4"/>
  <c r="O44" i="4"/>
  <c r="P44" i="4"/>
  <c r="Q44" i="4"/>
  <c r="R44" i="4"/>
  <c r="G45" i="4"/>
  <c r="H45" i="4"/>
  <c r="I45" i="4"/>
  <c r="J45" i="4"/>
  <c r="F45" i="4" s="1"/>
  <c r="K45" i="4"/>
  <c r="L45" i="4"/>
  <c r="M45" i="4"/>
  <c r="N45" i="4"/>
  <c r="O45" i="4"/>
  <c r="P45" i="4"/>
  <c r="Q45" i="4"/>
  <c r="R45" i="4"/>
  <c r="G46" i="4"/>
  <c r="F46" i="4" s="1"/>
  <c r="H46" i="4"/>
  <c r="I46" i="4"/>
  <c r="J46" i="4"/>
  <c r="K46" i="4"/>
  <c r="L46" i="4"/>
  <c r="M46" i="4"/>
  <c r="N46" i="4"/>
  <c r="O46" i="4"/>
  <c r="P46" i="4"/>
  <c r="Q46" i="4"/>
  <c r="R46" i="4"/>
  <c r="G47" i="4"/>
  <c r="H47" i="4"/>
  <c r="I47" i="4"/>
  <c r="J47" i="4"/>
  <c r="K47" i="4"/>
  <c r="L47" i="4"/>
  <c r="M47" i="4"/>
  <c r="N47" i="4"/>
  <c r="O47" i="4"/>
  <c r="P47" i="4"/>
  <c r="Q47" i="4"/>
  <c r="R47" i="4"/>
  <c r="G48" i="4"/>
  <c r="H48" i="4"/>
  <c r="I48" i="4"/>
  <c r="J48" i="4"/>
  <c r="K48" i="4"/>
  <c r="L48" i="4"/>
  <c r="M48" i="4"/>
  <c r="N48" i="4"/>
  <c r="O48" i="4"/>
  <c r="P48" i="4"/>
  <c r="Q48" i="4"/>
  <c r="R48" i="4"/>
  <c r="G49" i="4"/>
  <c r="H49" i="4"/>
  <c r="I49" i="4"/>
  <c r="J49" i="4"/>
  <c r="F49" i="4" s="1"/>
  <c r="K49" i="4"/>
  <c r="L49" i="4"/>
  <c r="M49" i="4"/>
  <c r="N49" i="4"/>
  <c r="O49" i="4"/>
  <c r="P49" i="4"/>
  <c r="Q49" i="4"/>
  <c r="R49" i="4"/>
  <c r="G50" i="4"/>
  <c r="F50" i="4" s="1"/>
  <c r="H50" i="4"/>
  <c r="I50" i="4"/>
  <c r="J50" i="4"/>
  <c r="K50" i="4"/>
  <c r="L50" i="4"/>
  <c r="M50" i="4"/>
  <c r="N50" i="4"/>
  <c r="O50" i="4"/>
  <c r="P50" i="4"/>
  <c r="Q50" i="4"/>
  <c r="R50" i="4"/>
  <c r="G51" i="4"/>
  <c r="H51" i="4"/>
  <c r="I51" i="4"/>
  <c r="J51" i="4"/>
  <c r="K51" i="4"/>
  <c r="L51" i="4"/>
  <c r="M51" i="4"/>
  <c r="N51" i="4"/>
  <c r="O51" i="4"/>
  <c r="P51" i="4"/>
  <c r="Q51" i="4"/>
  <c r="R51" i="4"/>
  <c r="G52" i="4"/>
  <c r="H52" i="4"/>
  <c r="I52" i="4"/>
  <c r="J52" i="4"/>
  <c r="K52" i="4"/>
  <c r="L52" i="4"/>
  <c r="M52" i="4"/>
  <c r="N52" i="4"/>
  <c r="O52" i="4"/>
  <c r="P52" i="4"/>
  <c r="Q52" i="4"/>
  <c r="R52" i="4"/>
  <c r="G53" i="4"/>
  <c r="H53" i="4"/>
  <c r="I53" i="4"/>
  <c r="J53" i="4"/>
  <c r="F53" i="4" s="1"/>
  <c r="K53" i="4"/>
  <c r="L53" i="4"/>
  <c r="M53" i="4"/>
  <c r="N53" i="4"/>
  <c r="O53" i="4"/>
  <c r="P53" i="4"/>
  <c r="Q53" i="4"/>
  <c r="R53" i="4"/>
  <c r="G54" i="4"/>
  <c r="H54" i="4"/>
  <c r="I54" i="4"/>
  <c r="J54" i="4"/>
  <c r="K54" i="4"/>
  <c r="L54" i="4"/>
  <c r="M54" i="4"/>
  <c r="M59" i="4" s="1"/>
  <c r="N54" i="4"/>
  <c r="O54" i="4"/>
  <c r="P54" i="4"/>
  <c r="Q54" i="4"/>
  <c r="R54" i="4"/>
  <c r="G55" i="4"/>
  <c r="H55" i="4"/>
  <c r="I55" i="4"/>
  <c r="J55" i="4"/>
  <c r="K55" i="4"/>
  <c r="L55" i="4"/>
  <c r="M55" i="4"/>
  <c r="N55" i="4"/>
  <c r="O55" i="4"/>
  <c r="P55" i="4"/>
  <c r="Q55" i="4"/>
  <c r="R55" i="4"/>
  <c r="G56" i="4"/>
  <c r="H56" i="4"/>
  <c r="I56" i="4"/>
  <c r="J56" i="4"/>
  <c r="K56" i="4"/>
  <c r="L56" i="4"/>
  <c r="M56" i="4"/>
  <c r="N56" i="4"/>
  <c r="O56" i="4"/>
  <c r="P56" i="4"/>
  <c r="Q56" i="4"/>
  <c r="R56" i="4"/>
  <c r="G57" i="4"/>
  <c r="H57" i="4"/>
  <c r="I57" i="4"/>
  <c r="J57" i="4"/>
  <c r="F57" i="4" s="1"/>
  <c r="K57" i="4"/>
  <c r="L57" i="4"/>
  <c r="M57" i="4"/>
  <c r="N57" i="4"/>
  <c r="O57" i="4"/>
  <c r="P57" i="4"/>
  <c r="Q57" i="4"/>
  <c r="R57" i="4"/>
  <c r="G62" i="4"/>
  <c r="H62" i="4"/>
  <c r="I62" i="4"/>
  <c r="J62" i="4"/>
  <c r="K62" i="4"/>
  <c r="L62" i="4"/>
  <c r="M62" i="4"/>
  <c r="N62" i="4"/>
  <c r="O62" i="4"/>
  <c r="P62" i="4"/>
  <c r="Q62" i="4"/>
  <c r="R62" i="4"/>
  <c r="G63" i="4"/>
  <c r="H63" i="4"/>
  <c r="I63" i="4"/>
  <c r="J63" i="4"/>
  <c r="K63" i="4"/>
  <c r="L63" i="4"/>
  <c r="M63" i="4"/>
  <c r="N63" i="4"/>
  <c r="O63" i="4"/>
  <c r="P63" i="4"/>
  <c r="Q63" i="4"/>
  <c r="R63" i="4"/>
  <c r="G64" i="4"/>
  <c r="H64" i="4"/>
  <c r="I64" i="4"/>
  <c r="J64" i="4"/>
  <c r="F64" i="4" s="1"/>
  <c r="K64" i="4"/>
  <c r="L64" i="4"/>
  <c r="M64" i="4"/>
  <c r="N64" i="4"/>
  <c r="O64" i="4"/>
  <c r="P64" i="4"/>
  <c r="Q64" i="4"/>
  <c r="R64" i="4"/>
  <c r="G65" i="4"/>
  <c r="H65" i="4"/>
  <c r="I65" i="4"/>
  <c r="J65" i="4"/>
  <c r="K65" i="4"/>
  <c r="L65" i="4"/>
  <c r="M65" i="4"/>
  <c r="N65" i="4"/>
  <c r="O65" i="4"/>
  <c r="P65" i="4"/>
  <c r="Q65" i="4"/>
  <c r="R65" i="4"/>
  <c r="G66" i="4"/>
  <c r="H66" i="4"/>
  <c r="I66" i="4"/>
  <c r="J66" i="4"/>
  <c r="K66" i="4"/>
  <c r="L66" i="4"/>
  <c r="L103" i="4" s="1"/>
  <c r="M66" i="4"/>
  <c r="N66" i="4"/>
  <c r="O66" i="4"/>
  <c r="P66" i="4"/>
  <c r="P103" i="4" s="1"/>
  <c r="Q66" i="4"/>
  <c r="R66" i="4"/>
  <c r="G67" i="4"/>
  <c r="H67" i="4"/>
  <c r="I67" i="4"/>
  <c r="J67" i="4"/>
  <c r="K67" i="4"/>
  <c r="L67" i="4"/>
  <c r="M67" i="4"/>
  <c r="N67" i="4"/>
  <c r="O67" i="4"/>
  <c r="P67" i="4"/>
  <c r="Q67" i="4"/>
  <c r="R67" i="4"/>
  <c r="G68" i="4"/>
  <c r="H68" i="4"/>
  <c r="I68" i="4"/>
  <c r="J68" i="4"/>
  <c r="F68" i="4" s="1"/>
  <c r="K68" i="4"/>
  <c r="L68" i="4"/>
  <c r="M68" i="4"/>
  <c r="N68" i="4"/>
  <c r="O68" i="4"/>
  <c r="P68" i="4"/>
  <c r="Q68" i="4"/>
  <c r="R68" i="4"/>
  <c r="G69" i="4"/>
  <c r="H69" i="4"/>
  <c r="I69" i="4"/>
  <c r="J69" i="4"/>
  <c r="K69" i="4"/>
  <c r="L69" i="4"/>
  <c r="M69" i="4"/>
  <c r="N69" i="4"/>
  <c r="O69" i="4"/>
  <c r="P69" i="4"/>
  <c r="Q69" i="4"/>
  <c r="R69" i="4"/>
  <c r="G70" i="4"/>
  <c r="H70" i="4"/>
  <c r="I70" i="4"/>
  <c r="J70" i="4"/>
  <c r="K70" i="4"/>
  <c r="L70" i="4"/>
  <c r="M70" i="4"/>
  <c r="N70" i="4"/>
  <c r="O70" i="4"/>
  <c r="P70" i="4"/>
  <c r="Q70" i="4"/>
  <c r="R70" i="4"/>
  <c r="G71" i="4"/>
  <c r="H71" i="4"/>
  <c r="I71" i="4"/>
  <c r="J71" i="4"/>
  <c r="K71" i="4"/>
  <c r="L71" i="4"/>
  <c r="M71" i="4"/>
  <c r="N71" i="4"/>
  <c r="O71" i="4"/>
  <c r="P71" i="4"/>
  <c r="Q71" i="4"/>
  <c r="R71" i="4"/>
  <c r="G72" i="4"/>
  <c r="H72" i="4"/>
  <c r="I72" i="4"/>
  <c r="J72" i="4"/>
  <c r="F72" i="4" s="1"/>
  <c r="K72" i="4"/>
  <c r="L72" i="4"/>
  <c r="M72" i="4"/>
  <c r="N72" i="4"/>
  <c r="O72" i="4"/>
  <c r="P72" i="4"/>
  <c r="Q72" i="4"/>
  <c r="R72" i="4"/>
  <c r="G73" i="4"/>
  <c r="H73" i="4"/>
  <c r="I73" i="4"/>
  <c r="J73" i="4"/>
  <c r="K73" i="4"/>
  <c r="L73" i="4"/>
  <c r="M73" i="4"/>
  <c r="N73" i="4"/>
  <c r="O73" i="4"/>
  <c r="P73" i="4"/>
  <c r="Q73" i="4"/>
  <c r="R73" i="4"/>
  <c r="G74" i="4"/>
  <c r="H74" i="4"/>
  <c r="I74" i="4"/>
  <c r="J74" i="4"/>
  <c r="K74" i="4"/>
  <c r="L74" i="4"/>
  <c r="M74" i="4"/>
  <c r="N74" i="4"/>
  <c r="O74" i="4"/>
  <c r="P74" i="4"/>
  <c r="Q74" i="4"/>
  <c r="R74" i="4"/>
  <c r="G75" i="4"/>
  <c r="H75" i="4"/>
  <c r="I75" i="4"/>
  <c r="J75" i="4"/>
  <c r="K75" i="4"/>
  <c r="L75" i="4"/>
  <c r="M75" i="4"/>
  <c r="N75" i="4"/>
  <c r="O75" i="4"/>
  <c r="P75" i="4"/>
  <c r="Q75" i="4"/>
  <c r="R75" i="4"/>
  <c r="G76" i="4"/>
  <c r="H76" i="4"/>
  <c r="F76" i="4" s="1"/>
  <c r="I76" i="4"/>
  <c r="J76" i="4"/>
  <c r="K76" i="4"/>
  <c r="L76" i="4"/>
  <c r="M76" i="4"/>
  <c r="N76" i="4"/>
  <c r="O76" i="4"/>
  <c r="P76" i="4"/>
  <c r="Q76" i="4"/>
  <c r="R76" i="4"/>
  <c r="G77" i="4"/>
  <c r="H77" i="4"/>
  <c r="I77" i="4"/>
  <c r="J77" i="4"/>
  <c r="K77" i="4"/>
  <c r="L77" i="4"/>
  <c r="M77" i="4"/>
  <c r="N77" i="4"/>
  <c r="O77" i="4"/>
  <c r="P77" i="4"/>
  <c r="Q77" i="4"/>
  <c r="R77" i="4"/>
  <c r="G78" i="4"/>
  <c r="H78" i="4"/>
  <c r="I78" i="4"/>
  <c r="J78" i="4"/>
  <c r="F78" i="4" s="1"/>
  <c r="K78" i="4"/>
  <c r="L78" i="4"/>
  <c r="M78" i="4"/>
  <c r="N78" i="4"/>
  <c r="O78" i="4"/>
  <c r="P78" i="4"/>
  <c r="Q78" i="4"/>
  <c r="R78" i="4"/>
  <c r="G79" i="4"/>
  <c r="H79" i="4"/>
  <c r="I79" i="4"/>
  <c r="J79" i="4"/>
  <c r="K79" i="4"/>
  <c r="L79" i="4"/>
  <c r="M79" i="4"/>
  <c r="N79" i="4"/>
  <c r="O79" i="4"/>
  <c r="P79" i="4"/>
  <c r="Q79" i="4"/>
  <c r="R79" i="4"/>
  <c r="G80" i="4"/>
  <c r="H80" i="4"/>
  <c r="I80" i="4"/>
  <c r="J80" i="4"/>
  <c r="F80" i="4" s="1"/>
  <c r="K80" i="4"/>
  <c r="L80" i="4"/>
  <c r="M80" i="4"/>
  <c r="N80" i="4"/>
  <c r="O80" i="4"/>
  <c r="P80" i="4"/>
  <c r="Q80" i="4"/>
  <c r="R80" i="4"/>
  <c r="G81" i="4"/>
  <c r="H81" i="4"/>
  <c r="I81" i="4"/>
  <c r="J81" i="4"/>
  <c r="K81" i="4"/>
  <c r="L81" i="4"/>
  <c r="M81" i="4"/>
  <c r="N81" i="4"/>
  <c r="O81" i="4"/>
  <c r="P81" i="4"/>
  <c r="Q81" i="4"/>
  <c r="R81" i="4"/>
  <c r="G82" i="4"/>
  <c r="H82" i="4"/>
  <c r="I82" i="4"/>
  <c r="J82" i="4"/>
  <c r="K82" i="4"/>
  <c r="L82" i="4"/>
  <c r="M82" i="4"/>
  <c r="N82" i="4"/>
  <c r="O82" i="4"/>
  <c r="P82" i="4"/>
  <c r="Q82" i="4"/>
  <c r="R82" i="4"/>
  <c r="G83" i="4"/>
  <c r="H83" i="4"/>
  <c r="I83" i="4"/>
  <c r="J83" i="4"/>
  <c r="K83" i="4"/>
  <c r="L83" i="4"/>
  <c r="M83" i="4"/>
  <c r="N83" i="4"/>
  <c r="O83" i="4"/>
  <c r="P83" i="4"/>
  <c r="Q83" i="4"/>
  <c r="R83" i="4"/>
  <c r="G84" i="4"/>
  <c r="H84" i="4"/>
  <c r="F84" i="4" s="1"/>
  <c r="I84" i="4"/>
  <c r="J84" i="4"/>
  <c r="K84" i="4"/>
  <c r="L84" i="4"/>
  <c r="M84" i="4"/>
  <c r="N84" i="4"/>
  <c r="O84" i="4"/>
  <c r="P84" i="4"/>
  <c r="Q84" i="4"/>
  <c r="R84" i="4"/>
  <c r="G85" i="4"/>
  <c r="H85" i="4"/>
  <c r="I85" i="4"/>
  <c r="J85" i="4"/>
  <c r="K85" i="4"/>
  <c r="L85" i="4"/>
  <c r="M85" i="4"/>
  <c r="N85" i="4"/>
  <c r="O85" i="4"/>
  <c r="P85" i="4"/>
  <c r="Q85" i="4"/>
  <c r="R85" i="4"/>
  <c r="G86" i="4"/>
  <c r="H86" i="4"/>
  <c r="I86" i="4"/>
  <c r="J86" i="4"/>
  <c r="F86" i="4" s="1"/>
  <c r="K86" i="4"/>
  <c r="L86" i="4"/>
  <c r="M86" i="4"/>
  <c r="N86" i="4"/>
  <c r="O86" i="4"/>
  <c r="P86" i="4"/>
  <c r="Q86" i="4"/>
  <c r="R86" i="4"/>
  <c r="G87" i="4"/>
  <c r="H87" i="4"/>
  <c r="I87" i="4"/>
  <c r="J87" i="4"/>
  <c r="K87" i="4"/>
  <c r="L87" i="4"/>
  <c r="M87" i="4"/>
  <c r="N87" i="4"/>
  <c r="O87" i="4"/>
  <c r="P87" i="4"/>
  <c r="Q87" i="4"/>
  <c r="R87" i="4"/>
  <c r="G88" i="4"/>
  <c r="H88" i="4"/>
  <c r="I88" i="4"/>
  <c r="J88" i="4"/>
  <c r="F88" i="4" s="1"/>
  <c r="K88" i="4"/>
  <c r="L88" i="4"/>
  <c r="M88" i="4"/>
  <c r="N88" i="4"/>
  <c r="O88" i="4"/>
  <c r="P88" i="4"/>
  <c r="Q88" i="4"/>
  <c r="R88" i="4"/>
  <c r="G89" i="4"/>
  <c r="H89" i="4"/>
  <c r="I89" i="4"/>
  <c r="J89" i="4"/>
  <c r="K89" i="4"/>
  <c r="L89" i="4"/>
  <c r="M89" i="4"/>
  <c r="N89" i="4"/>
  <c r="O89" i="4"/>
  <c r="P89" i="4"/>
  <c r="Q89" i="4"/>
  <c r="R89" i="4"/>
  <c r="G90" i="4"/>
  <c r="H90" i="4"/>
  <c r="I90" i="4"/>
  <c r="J90" i="4"/>
  <c r="K90" i="4"/>
  <c r="L90" i="4"/>
  <c r="M90" i="4"/>
  <c r="N90" i="4"/>
  <c r="O90" i="4"/>
  <c r="P90" i="4"/>
  <c r="Q90" i="4"/>
  <c r="R90" i="4"/>
  <c r="G91" i="4"/>
  <c r="H91" i="4"/>
  <c r="I91" i="4"/>
  <c r="J91" i="4"/>
  <c r="K91" i="4"/>
  <c r="L91" i="4"/>
  <c r="M91" i="4"/>
  <c r="N91" i="4"/>
  <c r="O91" i="4"/>
  <c r="P91" i="4"/>
  <c r="Q91" i="4"/>
  <c r="R91" i="4"/>
  <c r="G92" i="4"/>
  <c r="H92" i="4"/>
  <c r="F92" i="4" s="1"/>
  <c r="I92" i="4"/>
  <c r="J92" i="4"/>
  <c r="K92" i="4"/>
  <c r="L92" i="4"/>
  <c r="M92" i="4"/>
  <c r="N92" i="4"/>
  <c r="O92" i="4"/>
  <c r="P92" i="4"/>
  <c r="Q92" i="4"/>
  <c r="R92" i="4"/>
  <c r="G93" i="4"/>
  <c r="H93" i="4"/>
  <c r="I93" i="4"/>
  <c r="J93" i="4"/>
  <c r="K93" i="4"/>
  <c r="L93" i="4"/>
  <c r="M93" i="4"/>
  <c r="N93" i="4"/>
  <c r="O93" i="4"/>
  <c r="P93" i="4"/>
  <c r="Q93" i="4"/>
  <c r="R93" i="4"/>
  <c r="G94" i="4"/>
  <c r="H94" i="4"/>
  <c r="I94" i="4"/>
  <c r="J94" i="4"/>
  <c r="F94" i="4" s="1"/>
  <c r="K94" i="4"/>
  <c r="L94" i="4"/>
  <c r="M94" i="4"/>
  <c r="N94" i="4"/>
  <c r="O94" i="4"/>
  <c r="P94" i="4"/>
  <c r="Q94" i="4"/>
  <c r="R94" i="4"/>
  <c r="G95" i="4"/>
  <c r="H95" i="4"/>
  <c r="I95" i="4"/>
  <c r="J95" i="4"/>
  <c r="K95" i="4"/>
  <c r="L95" i="4"/>
  <c r="M95" i="4"/>
  <c r="N95" i="4"/>
  <c r="O95" i="4"/>
  <c r="P95" i="4"/>
  <c r="Q95" i="4"/>
  <c r="R95" i="4"/>
  <c r="G96" i="4"/>
  <c r="H96" i="4"/>
  <c r="I96" i="4"/>
  <c r="J96" i="4"/>
  <c r="F96" i="4" s="1"/>
  <c r="K96" i="4"/>
  <c r="L96" i="4"/>
  <c r="M96" i="4"/>
  <c r="N96" i="4"/>
  <c r="O96" i="4"/>
  <c r="P96" i="4"/>
  <c r="Q96" i="4"/>
  <c r="R96" i="4"/>
  <c r="G97" i="4"/>
  <c r="H97" i="4"/>
  <c r="I97" i="4"/>
  <c r="J97" i="4"/>
  <c r="K97" i="4"/>
  <c r="L97" i="4"/>
  <c r="M97" i="4"/>
  <c r="N97" i="4"/>
  <c r="O97" i="4"/>
  <c r="P97" i="4"/>
  <c r="Q97" i="4"/>
  <c r="R97" i="4"/>
  <c r="G98" i="4"/>
  <c r="H98" i="4"/>
  <c r="I98" i="4"/>
  <c r="J98" i="4"/>
  <c r="K98" i="4"/>
  <c r="L98" i="4"/>
  <c r="M98" i="4"/>
  <c r="N98" i="4"/>
  <c r="O98" i="4"/>
  <c r="P98" i="4"/>
  <c r="Q98" i="4"/>
  <c r="R98" i="4"/>
  <c r="G99" i="4"/>
  <c r="H99" i="4"/>
  <c r="I99" i="4"/>
  <c r="J99" i="4"/>
  <c r="K99" i="4"/>
  <c r="L99" i="4"/>
  <c r="M99" i="4"/>
  <c r="N99" i="4"/>
  <c r="O99" i="4"/>
  <c r="P99" i="4"/>
  <c r="Q99" i="4"/>
  <c r="R99" i="4"/>
  <c r="G100" i="4"/>
  <c r="H100" i="4"/>
  <c r="F100" i="4" s="1"/>
  <c r="I100" i="4"/>
  <c r="J100" i="4"/>
  <c r="K100" i="4"/>
  <c r="L100" i="4"/>
  <c r="M100" i="4"/>
  <c r="N100" i="4"/>
  <c r="O100" i="4"/>
  <c r="P100" i="4"/>
  <c r="Q100" i="4"/>
  <c r="R100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N103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G107" i="4"/>
  <c r="H107" i="4"/>
  <c r="F107" i="4" s="1"/>
  <c r="I107" i="4"/>
  <c r="J107" i="4"/>
  <c r="K107" i="4"/>
  <c r="L107" i="4"/>
  <c r="L110" i="4" s="1"/>
  <c r="M107" i="4"/>
  <c r="N107" i="4"/>
  <c r="O107" i="4"/>
  <c r="P107" i="4"/>
  <c r="Q107" i="4"/>
  <c r="R107" i="4"/>
  <c r="G108" i="4"/>
  <c r="H108" i="4"/>
  <c r="I108" i="4"/>
  <c r="J108" i="4"/>
  <c r="K108" i="4"/>
  <c r="L108" i="4"/>
  <c r="M108" i="4"/>
  <c r="N108" i="4"/>
  <c r="O108" i="4"/>
  <c r="O110" i="4" s="1"/>
  <c r="P108" i="4"/>
  <c r="Q108" i="4"/>
  <c r="R108" i="4"/>
  <c r="H110" i="4"/>
  <c r="J110" i="4"/>
  <c r="N110" i="4"/>
  <c r="P110" i="4"/>
  <c r="R110" i="4"/>
  <c r="G115" i="4"/>
  <c r="H115" i="4"/>
  <c r="I115" i="4"/>
  <c r="I122" i="4" s="1"/>
  <c r="J115" i="4"/>
  <c r="K115" i="4"/>
  <c r="L115" i="4"/>
  <c r="M115" i="4"/>
  <c r="M122" i="4" s="1"/>
  <c r="N115" i="4"/>
  <c r="O115" i="4"/>
  <c r="P115" i="4"/>
  <c r="Q115" i="4"/>
  <c r="Q122" i="4" s="1"/>
  <c r="R115" i="4"/>
  <c r="G116" i="4"/>
  <c r="H116" i="4"/>
  <c r="I116" i="4"/>
  <c r="J116" i="4"/>
  <c r="K116" i="4"/>
  <c r="K122" i="4" s="1"/>
  <c r="L116" i="4"/>
  <c r="M116" i="4"/>
  <c r="N116" i="4"/>
  <c r="O116" i="4"/>
  <c r="O122" i="4" s="1"/>
  <c r="P116" i="4"/>
  <c r="Q116" i="4"/>
  <c r="R116" i="4"/>
  <c r="G117" i="4"/>
  <c r="H117" i="4"/>
  <c r="I117" i="4"/>
  <c r="J117" i="4"/>
  <c r="F117" i="4" s="1"/>
  <c r="K117" i="4"/>
  <c r="L117" i="4"/>
  <c r="M117" i="4"/>
  <c r="N117" i="4"/>
  <c r="N122" i="4" s="1"/>
  <c r="O117" i="4"/>
  <c r="P117" i="4"/>
  <c r="Q117" i="4"/>
  <c r="R117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J122" i="4"/>
  <c r="R122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G126" i="4"/>
  <c r="H126" i="4"/>
  <c r="I126" i="4"/>
  <c r="J126" i="4"/>
  <c r="K126" i="4"/>
  <c r="L126" i="4"/>
  <c r="L134" i="4" s="1"/>
  <c r="M126" i="4"/>
  <c r="N126" i="4"/>
  <c r="O126" i="4"/>
  <c r="P126" i="4"/>
  <c r="P134" i="4" s="1"/>
  <c r="Q126" i="4"/>
  <c r="R126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G128" i="4"/>
  <c r="H128" i="4"/>
  <c r="I128" i="4"/>
  <c r="J128" i="4"/>
  <c r="F128" i="4" s="1"/>
  <c r="K128" i="4"/>
  <c r="L128" i="4"/>
  <c r="M128" i="4"/>
  <c r="N128" i="4"/>
  <c r="O128" i="4"/>
  <c r="P128" i="4"/>
  <c r="Q128" i="4"/>
  <c r="R128" i="4"/>
  <c r="G129" i="4"/>
  <c r="F129" i="4" s="1"/>
  <c r="H129" i="4"/>
  <c r="I129" i="4"/>
  <c r="I134" i="4" s="1"/>
  <c r="J129" i="4"/>
  <c r="K129" i="4"/>
  <c r="L129" i="4"/>
  <c r="M129" i="4"/>
  <c r="N129" i="4"/>
  <c r="O129" i="4"/>
  <c r="P129" i="4"/>
  <c r="Q129" i="4"/>
  <c r="Q134" i="4" s="1"/>
  <c r="R129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G132" i="4"/>
  <c r="H132" i="4"/>
  <c r="I132" i="4"/>
  <c r="J132" i="4"/>
  <c r="F132" i="4" s="1"/>
  <c r="K132" i="4"/>
  <c r="L132" i="4"/>
  <c r="M132" i="4"/>
  <c r="N132" i="4"/>
  <c r="O132" i="4"/>
  <c r="P132" i="4"/>
  <c r="Q132" i="4"/>
  <c r="R132" i="4"/>
  <c r="M134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G141" i="4"/>
  <c r="G144" i="4" s="1"/>
  <c r="H141" i="4"/>
  <c r="I141" i="4"/>
  <c r="J141" i="4"/>
  <c r="J144" i="4" s="1"/>
  <c r="K141" i="4"/>
  <c r="K144" i="4" s="1"/>
  <c r="L141" i="4"/>
  <c r="M141" i="4"/>
  <c r="N141" i="4"/>
  <c r="N144" i="4" s="1"/>
  <c r="O141" i="4"/>
  <c r="O144" i="4" s="1"/>
  <c r="P141" i="4"/>
  <c r="Q141" i="4"/>
  <c r="R141" i="4"/>
  <c r="R144" i="4" s="1"/>
  <c r="G142" i="4"/>
  <c r="F142" i="4" s="1"/>
  <c r="H142" i="4"/>
  <c r="I142" i="4"/>
  <c r="I144" i="4" s="1"/>
  <c r="J142" i="4"/>
  <c r="K142" i="4"/>
  <c r="L142" i="4"/>
  <c r="M142" i="4"/>
  <c r="M144" i="4" s="1"/>
  <c r="N142" i="4"/>
  <c r="O142" i="4"/>
  <c r="P142" i="4"/>
  <c r="Q142" i="4"/>
  <c r="Q144" i="4" s="1"/>
  <c r="R142" i="4"/>
  <c r="H144" i="4"/>
  <c r="L144" i="4"/>
  <c r="P144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G149" i="4"/>
  <c r="F149" i="4" s="1"/>
  <c r="H149" i="4"/>
  <c r="I149" i="4"/>
  <c r="J149" i="4"/>
  <c r="K149" i="4"/>
  <c r="L149" i="4"/>
  <c r="M149" i="4"/>
  <c r="M158" i="4" s="1"/>
  <c r="N149" i="4"/>
  <c r="O149" i="4"/>
  <c r="P149" i="4"/>
  <c r="Q149" i="4"/>
  <c r="R149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G152" i="4"/>
  <c r="H152" i="4"/>
  <c r="I152" i="4"/>
  <c r="J152" i="4"/>
  <c r="F152" i="4" s="1"/>
  <c r="K152" i="4"/>
  <c r="L152" i="4"/>
  <c r="M152" i="4"/>
  <c r="N152" i="4"/>
  <c r="O152" i="4"/>
  <c r="P152" i="4"/>
  <c r="Q152" i="4"/>
  <c r="R152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G156" i="4"/>
  <c r="H156" i="4"/>
  <c r="I156" i="4"/>
  <c r="J156" i="4"/>
  <c r="F156" i="4" s="1"/>
  <c r="K156" i="4"/>
  <c r="L156" i="4"/>
  <c r="M156" i="4"/>
  <c r="N156" i="4"/>
  <c r="O156" i="4"/>
  <c r="P156" i="4"/>
  <c r="Q156" i="4"/>
  <c r="R156" i="4"/>
  <c r="I158" i="4"/>
  <c r="Q158" i="4"/>
  <c r="G161" i="4"/>
  <c r="H161" i="4"/>
  <c r="I161" i="4"/>
  <c r="J161" i="4"/>
  <c r="J169" i="4" s="1"/>
  <c r="K161" i="4"/>
  <c r="L161" i="4"/>
  <c r="L169" i="4" s="1"/>
  <c r="M161" i="4"/>
  <c r="N161" i="4"/>
  <c r="N169" i="4" s="1"/>
  <c r="O161" i="4"/>
  <c r="P161" i="4"/>
  <c r="P169" i="4" s="1"/>
  <c r="Q161" i="4"/>
  <c r="R161" i="4"/>
  <c r="R169" i="4" s="1"/>
  <c r="G162" i="4"/>
  <c r="H162" i="4"/>
  <c r="I162" i="4"/>
  <c r="J162" i="4"/>
  <c r="K162" i="4"/>
  <c r="L162" i="4"/>
  <c r="M162" i="4"/>
  <c r="N162" i="4"/>
  <c r="O162" i="4"/>
  <c r="P162" i="4"/>
  <c r="Q162" i="4"/>
  <c r="R162" i="4"/>
  <c r="G163" i="4"/>
  <c r="H163" i="4"/>
  <c r="I163" i="4"/>
  <c r="J163" i="4"/>
  <c r="F163" i="4" s="1"/>
  <c r="K163" i="4"/>
  <c r="L163" i="4"/>
  <c r="M163" i="4"/>
  <c r="N163" i="4"/>
  <c r="O163" i="4"/>
  <c r="P163" i="4"/>
  <c r="Q163" i="4"/>
  <c r="R163" i="4"/>
  <c r="G164" i="4"/>
  <c r="H164" i="4"/>
  <c r="I164" i="4"/>
  <c r="I169" i="4" s="1"/>
  <c r="J164" i="4"/>
  <c r="K164" i="4"/>
  <c r="L164" i="4"/>
  <c r="M164" i="4"/>
  <c r="M169" i="4" s="1"/>
  <c r="N164" i="4"/>
  <c r="O164" i="4"/>
  <c r="P164" i="4"/>
  <c r="Q164" i="4"/>
  <c r="Q169" i="4" s="1"/>
  <c r="R164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G167" i="4"/>
  <c r="H167" i="4"/>
  <c r="I167" i="4"/>
  <c r="J167" i="4"/>
  <c r="F167" i="4" s="1"/>
  <c r="K167" i="4"/>
  <c r="L167" i="4"/>
  <c r="M167" i="4"/>
  <c r="N167" i="4"/>
  <c r="O167" i="4"/>
  <c r="P167" i="4"/>
  <c r="Q167" i="4"/>
  <c r="R167" i="4"/>
  <c r="G172" i="4"/>
  <c r="H172" i="4"/>
  <c r="I172" i="4"/>
  <c r="I175" i="4" s="1"/>
  <c r="J172" i="4"/>
  <c r="K172" i="4"/>
  <c r="L172" i="4"/>
  <c r="L175" i="4" s="1"/>
  <c r="M172" i="4"/>
  <c r="M175" i="4" s="1"/>
  <c r="N172" i="4"/>
  <c r="O172" i="4"/>
  <c r="P172" i="4"/>
  <c r="P175" i="4" s="1"/>
  <c r="Q172" i="4"/>
  <c r="Q175" i="4" s="1"/>
  <c r="R172" i="4"/>
  <c r="G173" i="4"/>
  <c r="H173" i="4"/>
  <c r="I173" i="4"/>
  <c r="J173" i="4"/>
  <c r="K173" i="4"/>
  <c r="K175" i="4" s="1"/>
  <c r="L173" i="4"/>
  <c r="M173" i="4"/>
  <c r="N173" i="4"/>
  <c r="O173" i="4"/>
  <c r="O175" i="4" s="1"/>
  <c r="P173" i="4"/>
  <c r="Q173" i="4"/>
  <c r="R173" i="4"/>
  <c r="J175" i="4"/>
  <c r="N175" i="4"/>
  <c r="R17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G190" i="4"/>
  <c r="H190" i="4"/>
  <c r="I190" i="4"/>
  <c r="J190" i="4"/>
  <c r="J195" i="4" s="1"/>
  <c r="J210" i="4" s="1"/>
  <c r="J212" i="4" s="1"/>
  <c r="K190" i="4"/>
  <c r="L190" i="4"/>
  <c r="M190" i="4"/>
  <c r="N190" i="4"/>
  <c r="N195" i="4" s="1"/>
  <c r="N210" i="4" s="1"/>
  <c r="N212" i="4" s="1"/>
  <c r="O190" i="4"/>
  <c r="P190" i="4"/>
  <c r="Q190" i="4"/>
  <c r="R190" i="4"/>
  <c r="G191" i="4"/>
  <c r="H191" i="4"/>
  <c r="I191" i="4"/>
  <c r="I195" i="4" s="1"/>
  <c r="J191" i="4"/>
  <c r="K191" i="4"/>
  <c r="L191" i="4"/>
  <c r="M191" i="4"/>
  <c r="M195" i="4" s="1"/>
  <c r="N191" i="4"/>
  <c r="O191" i="4"/>
  <c r="P191" i="4"/>
  <c r="Q191" i="4"/>
  <c r="Q195" i="4" s="1"/>
  <c r="R191" i="4"/>
  <c r="G192" i="4"/>
  <c r="H192" i="4"/>
  <c r="I192" i="4"/>
  <c r="J192" i="4"/>
  <c r="K192" i="4"/>
  <c r="L192" i="4"/>
  <c r="L195" i="4" s="1"/>
  <c r="L210" i="4" s="1"/>
  <c r="L212" i="4" s="1"/>
  <c r="M192" i="4"/>
  <c r="N192" i="4"/>
  <c r="O192" i="4"/>
  <c r="P192" i="4"/>
  <c r="P195" i="4" s="1"/>
  <c r="Q192" i="4"/>
  <c r="R192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R195" i="4"/>
  <c r="R210" i="4" s="1"/>
  <c r="R212" i="4" s="1"/>
  <c r="G198" i="4"/>
  <c r="H198" i="4"/>
  <c r="I198" i="4"/>
  <c r="J198" i="4"/>
  <c r="K198" i="4"/>
  <c r="L198" i="4"/>
  <c r="M198" i="4"/>
  <c r="N198" i="4"/>
  <c r="O198" i="4"/>
  <c r="P198" i="4"/>
  <c r="Q198" i="4"/>
  <c r="R198" i="4"/>
  <c r="G199" i="4"/>
  <c r="H199" i="4"/>
  <c r="I199" i="4"/>
  <c r="J199" i="4"/>
  <c r="K199" i="4"/>
  <c r="L199" i="4"/>
  <c r="L206" i="4" s="1"/>
  <c r="M199" i="4"/>
  <c r="N199" i="4"/>
  <c r="O199" i="4"/>
  <c r="P199" i="4"/>
  <c r="P206" i="4" s="1"/>
  <c r="Q199" i="4"/>
  <c r="R199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G201" i="4"/>
  <c r="H201" i="4"/>
  <c r="I201" i="4"/>
  <c r="J201" i="4"/>
  <c r="F201" i="4" s="1"/>
  <c r="K201" i="4"/>
  <c r="L201" i="4"/>
  <c r="M201" i="4"/>
  <c r="N201" i="4"/>
  <c r="O201" i="4"/>
  <c r="P201" i="4"/>
  <c r="Q201" i="4"/>
  <c r="R201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J206" i="4"/>
  <c r="N206" i="4"/>
  <c r="R206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P210" i="4"/>
  <c r="P212" i="4" s="1"/>
  <c r="G216" i="4"/>
  <c r="H216" i="4"/>
  <c r="I216" i="4"/>
  <c r="J216" i="4"/>
  <c r="J238" i="4" s="1"/>
  <c r="K216" i="4"/>
  <c r="L216" i="4"/>
  <c r="M216" i="4"/>
  <c r="N216" i="4"/>
  <c r="N238" i="4" s="1"/>
  <c r="O216" i="4"/>
  <c r="P216" i="4"/>
  <c r="Q216" i="4"/>
  <c r="R216" i="4"/>
  <c r="R238" i="4" s="1"/>
  <c r="G217" i="4"/>
  <c r="H217" i="4"/>
  <c r="I217" i="4"/>
  <c r="J217" i="4"/>
  <c r="K217" i="4"/>
  <c r="L217" i="4"/>
  <c r="M217" i="4"/>
  <c r="N217" i="4"/>
  <c r="O217" i="4"/>
  <c r="P217" i="4"/>
  <c r="Q217" i="4"/>
  <c r="R217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G220" i="4"/>
  <c r="H220" i="4"/>
  <c r="I220" i="4"/>
  <c r="J220" i="4"/>
  <c r="F220" i="4" s="1"/>
  <c r="K220" i="4"/>
  <c r="L220" i="4"/>
  <c r="M220" i="4"/>
  <c r="N220" i="4"/>
  <c r="O220" i="4"/>
  <c r="P220" i="4"/>
  <c r="Q220" i="4"/>
  <c r="R220" i="4"/>
  <c r="G221" i="4"/>
  <c r="H221" i="4"/>
  <c r="I221" i="4"/>
  <c r="I238" i="4" s="1"/>
  <c r="J221" i="4"/>
  <c r="K221" i="4"/>
  <c r="L221" i="4"/>
  <c r="M221" i="4"/>
  <c r="M238" i="4" s="1"/>
  <c r="N221" i="4"/>
  <c r="O221" i="4"/>
  <c r="P221" i="4"/>
  <c r="Q221" i="4"/>
  <c r="Q238" i="4" s="1"/>
  <c r="R221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G224" i="4"/>
  <c r="H224" i="4"/>
  <c r="I224" i="4"/>
  <c r="J224" i="4"/>
  <c r="F224" i="4" s="1"/>
  <c r="K224" i="4"/>
  <c r="L224" i="4"/>
  <c r="M224" i="4"/>
  <c r="N224" i="4"/>
  <c r="O224" i="4"/>
  <c r="P224" i="4"/>
  <c r="Q224" i="4"/>
  <c r="R224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G228" i="4"/>
  <c r="H228" i="4"/>
  <c r="I228" i="4"/>
  <c r="J228" i="4"/>
  <c r="F228" i="4" s="1"/>
  <c r="K228" i="4"/>
  <c r="L228" i="4"/>
  <c r="M228" i="4"/>
  <c r="N228" i="4"/>
  <c r="O228" i="4"/>
  <c r="P228" i="4"/>
  <c r="Q228" i="4"/>
  <c r="R228" i="4"/>
  <c r="G229" i="4"/>
  <c r="H229" i="4"/>
  <c r="I229" i="4"/>
  <c r="J229" i="4"/>
  <c r="K229" i="4"/>
  <c r="K238" i="4" s="1"/>
  <c r="L229" i="4"/>
  <c r="M229" i="4"/>
  <c r="N229" i="4"/>
  <c r="O229" i="4"/>
  <c r="P229" i="4"/>
  <c r="Q229" i="4"/>
  <c r="R229" i="4"/>
  <c r="G230" i="4"/>
  <c r="H230" i="4"/>
  <c r="I230" i="4"/>
  <c r="J230" i="4"/>
  <c r="F230" i="4" s="1"/>
  <c r="K230" i="4"/>
  <c r="L230" i="4"/>
  <c r="M230" i="4"/>
  <c r="N230" i="4"/>
  <c r="O230" i="4"/>
  <c r="P230" i="4"/>
  <c r="Q230" i="4"/>
  <c r="R230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G232" i="4"/>
  <c r="H232" i="4"/>
  <c r="F232" i="4" s="1"/>
  <c r="I232" i="4"/>
  <c r="J232" i="4"/>
  <c r="K232" i="4"/>
  <c r="L232" i="4"/>
  <c r="M232" i="4"/>
  <c r="N232" i="4"/>
  <c r="O232" i="4"/>
  <c r="P232" i="4"/>
  <c r="Q232" i="4"/>
  <c r="R232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G236" i="4"/>
  <c r="H236" i="4"/>
  <c r="I236" i="4"/>
  <c r="J236" i="4"/>
  <c r="F236" i="4" s="1"/>
  <c r="K236" i="4"/>
  <c r="L236" i="4"/>
  <c r="M236" i="4"/>
  <c r="N236" i="4"/>
  <c r="O236" i="4"/>
  <c r="P236" i="4"/>
  <c r="Q236" i="4"/>
  <c r="R236" i="4"/>
  <c r="G238" i="4"/>
  <c r="O238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G243" i="4"/>
  <c r="H243" i="4"/>
  <c r="F243" i="4" s="1"/>
  <c r="I243" i="4"/>
  <c r="J243" i="4"/>
  <c r="K243" i="4"/>
  <c r="L243" i="4"/>
  <c r="M243" i="4"/>
  <c r="N243" i="4"/>
  <c r="O243" i="4"/>
  <c r="P243" i="4"/>
  <c r="Q243" i="4"/>
  <c r="R243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G245" i="4"/>
  <c r="H245" i="4"/>
  <c r="I245" i="4"/>
  <c r="J245" i="4"/>
  <c r="F245" i="4" s="1"/>
  <c r="K245" i="4"/>
  <c r="L245" i="4"/>
  <c r="M245" i="4"/>
  <c r="N245" i="4"/>
  <c r="O245" i="4"/>
  <c r="P245" i="4"/>
  <c r="Q245" i="4"/>
  <c r="R245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G247" i="4"/>
  <c r="H247" i="4"/>
  <c r="I247" i="4"/>
  <c r="J247" i="4"/>
  <c r="F247" i="4" s="1"/>
  <c r="K247" i="4"/>
  <c r="L247" i="4"/>
  <c r="M247" i="4"/>
  <c r="N247" i="4"/>
  <c r="O247" i="4"/>
  <c r="P247" i="4"/>
  <c r="Q247" i="4"/>
  <c r="R247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G251" i="4"/>
  <c r="H251" i="4"/>
  <c r="F251" i="4" s="1"/>
  <c r="I251" i="4"/>
  <c r="J251" i="4"/>
  <c r="K251" i="4"/>
  <c r="L251" i="4"/>
  <c r="M251" i="4"/>
  <c r="N251" i="4"/>
  <c r="O251" i="4"/>
  <c r="P251" i="4"/>
  <c r="Q251" i="4"/>
  <c r="R251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G253" i="4"/>
  <c r="H253" i="4"/>
  <c r="I253" i="4"/>
  <c r="J253" i="4"/>
  <c r="F253" i="4" s="1"/>
  <c r="K253" i="4"/>
  <c r="L253" i="4"/>
  <c r="M253" i="4"/>
  <c r="N253" i="4"/>
  <c r="O253" i="4"/>
  <c r="P253" i="4"/>
  <c r="Q253" i="4"/>
  <c r="R253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G255" i="4"/>
  <c r="H255" i="4"/>
  <c r="I255" i="4"/>
  <c r="J255" i="4"/>
  <c r="F255" i="4" s="1"/>
  <c r="K255" i="4"/>
  <c r="L255" i="4"/>
  <c r="M255" i="4"/>
  <c r="N255" i="4"/>
  <c r="O255" i="4"/>
  <c r="P255" i="4"/>
  <c r="Q255" i="4"/>
  <c r="R255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G259" i="4"/>
  <c r="H259" i="4"/>
  <c r="F259" i="4" s="1"/>
  <c r="I259" i="4"/>
  <c r="J259" i="4"/>
  <c r="K259" i="4"/>
  <c r="L259" i="4"/>
  <c r="M259" i="4"/>
  <c r="N259" i="4"/>
  <c r="O259" i="4"/>
  <c r="P259" i="4"/>
  <c r="Q259" i="4"/>
  <c r="R259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G263" i="4"/>
  <c r="H263" i="4"/>
  <c r="I263" i="4"/>
  <c r="J263" i="4"/>
  <c r="F263" i="4" s="1"/>
  <c r="K263" i="4"/>
  <c r="L263" i="4"/>
  <c r="M263" i="4"/>
  <c r="N263" i="4"/>
  <c r="O263" i="4"/>
  <c r="P263" i="4"/>
  <c r="Q263" i="4"/>
  <c r="R263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G267" i="4"/>
  <c r="H267" i="4"/>
  <c r="F267" i="4" s="1"/>
  <c r="I267" i="4"/>
  <c r="J267" i="4"/>
  <c r="K267" i="4"/>
  <c r="L267" i="4"/>
  <c r="M267" i="4"/>
  <c r="N267" i="4"/>
  <c r="O267" i="4"/>
  <c r="P267" i="4"/>
  <c r="Q267" i="4"/>
  <c r="R267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G269" i="4"/>
  <c r="H269" i="4"/>
  <c r="I269" i="4"/>
  <c r="J269" i="4"/>
  <c r="F269" i="4" s="1"/>
  <c r="K269" i="4"/>
  <c r="L269" i="4"/>
  <c r="M269" i="4"/>
  <c r="N269" i="4"/>
  <c r="O269" i="4"/>
  <c r="P269" i="4"/>
  <c r="Q269" i="4"/>
  <c r="R269" i="4"/>
  <c r="R282" i="4" s="1"/>
  <c r="G270" i="4"/>
  <c r="H270" i="4"/>
  <c r="I270" i="4"/>
  <c r="J270" i="4"/>
  <c r="K270" i="4"/>
  <c r="L270" i="4"/>
  <c r="M270" i="4"/>
  <c r="N270" i="4"/>
  <c r="O270" i="4"/>
  <c r="P270" i="4"/>
  <c r="Q270" i="4"/>
  <c r="R270" i="4"/>
  <c r="G271" i="4"/>
  <c r="H271" i="4"/>
  <c r="I271" i="4"/>
  <c r="J271" i="4"/>
  <c r="F271" i="4" s="1"/>
  <c r="K271" i="4"/>
  <c r="L271" i="4"/>
  <c r="M271" i="4"/>
  <c r="N271" i="4"/>
  <c r="O271" i="4"/>
  <c r="P271" i="4"/>
  <c r="Q271" i="4"/>
  <c r="R271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G275" i="4"/>
  <c r="H275" i="4"/>
  <c r="F275" i="4" s="1"/>
  <c r="I275" i="4"/>
  <c r="J275" i="4"/>
  <c r="K275" i="4"/>
  <c r="L275" i="4"/>
  <c r="M275" i="4"/>
  <c r="N275" i="4"/>
  <c r="O275" i="4"/>
  <c r="P275" i="4"/>
  <c r="Q275" i="4"/>
  <c r="R275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G277" i="4"/>
  <c r="H277" i="4"/>
  <c r="I277" i="4"/>
  <c r="J277" i="4"/>
  <c r="F277" i="4" s="1"/>
  <c r="K277" i="4"/>
  <c r="L277" i="4"/>
  <c r="M277" i="4"/>
  <c r="N277" i="4"/>
  <c r="O277" i="4"/>
  <c r="P277" i="4"/>
  <c r="Q277" i="4"/>
  <c r="R277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G279" i="4"/>
  <c r="H279" i="4"/>
  <c r="I279" i="4"/>
  <c r="J279" i="4"/>
  <c r="F279" i="4" s="1"/>
  <c r="K279" i="4"/>
  <c r="L279" i="4"/>
  <c r="M279" i="4"/>
  <c r="N279" i="4"/>
  <c r="O279" i="4"/>
  <c r="P279" i="4"/>
  <c r="Q279" i="4"/>
  <c r="R279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G286" i="4"/>
  <c r="H286" i="4"/>
  <c r="I286" i="4"/>
  <c r="J286" i="4"/>
  <c r="F286" i="4" s="1"/>
  <c r="K286" i="4"/>
  <c r="L286" i="4"/>
  <c r="M286" i="4"/>
  <c r="N286" i="4"/>
  <c r="O286" i="4"/>
  <c r="P286" i="4"/>
  <c r="Q286" i="4"/>
  <c r="R286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H289" i="4"/>
  <c r="J289" i="4"/>
  <c r="L289" i="4"/>
  <c r="N289" i="4"/>
  <c r="P289" i="4"/>
  <c r="R289" i="4"/>
  <c r="G294" i="4"/>
  <c r="H294" i="4"/>
  <c r="I294" i="4"/>
  <c r="J294" i="4"/>
  <c r="F294" i="4" s="1"/>
  <c r="K294" i="4"/>
  <c r="L294" i="4"/>
  <c r="M294" i="4"/>
  <c r="N294" i="4"/>
  <c r="O294" i="4"/>
  <c r="P294" i="4"/>
  <c r="Q294" i="4"/>
  <c r="R294" i="4"/>
  <c r="G295" i="4"/>
  <c r="H295" i="4"/>
  <c r="I295" i="4"/>
  <c r="J295" i="4"/>
  <c r="K295" i="4"/>
  <c r="L295" i="4"/>
  <c r="M295" i="4"/>
  <c r="N295" i="4"/>
  <c r="O295" i="4"/>
  <c r="O301" i="4" s="1"/>
  <c r="P295" i="4"/>
  <c r="Q295" i="4"/>
  <c r="R295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G298" i="4"/>
  <c r="F298" i="4" s="1"/>
  <c r="H298" i="4"/>
  <c r="I298" i="4"/>
  <c r="I301" i="4" s="1"/>
  <c r="J298" i="4"/>
  <c r="K298" i="4"/>
  <c r="L298" i="4"/>
  <c r="M298" i="4"/>
  <c r="M301" i="4" s="1"/>
  <c r="N298" i="4"/>
  <c r="O298" i="4"/>
  <c r="P298" i="4"/>
  <c r="Q298" i="4"/>
  <c r="Q301" i="4" s="1"/>
  <c r="R298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G301" i="4"/>
  <c r="K301" i="4"/>
  <c r="G304" i="4"/>
  <c r="H304" i="4"/>
  <c r="I304" i="4"/>
  <c r="J304" i="4"/>
  <c r="J313" i="4" s="1"/>
  <c r="K304" i="4"/>
  <c r="L304" i="4"/>
  <c r="M304" i="4"/>
  <c r="N304" i="4"/>
  <c r="O304" i="4"/>
  <c r="P304" i="4"/>
  <c r="Q304" i="4"/>
  <c r="R304" i="4"/>
  <c r="G305" i="4"/>
  <c r="F305" i="4" s="1"/>
  <c r="H305" i="4"/>
  <c r="I305" i="4"/>
  <c r="J305" i="4"/>
  <c r="K305" i="4"/>
  <c r="L305" i="4"/>
  <c r="M305" i="4"/>
  <c r="N305" i="4"/>
  <c r="O305" i="4"/>
  <c r="P305" i="4"/>
  <c r="Q305" i="4"/>
  <c r="R305" i="4"/>
  <c r="G306" i="4"/>
  <c r="H306" i="4"/>
  <c r="I306" i="4"/>
  <c r="J306" i="4"/>
  <c r="K306" i="4"/>
  <c r="L306" i="4"/>
  <c r="L313" i="4" s="1"/>
  <c r="M306" i="4"/>
  <c r="N306" i="4"/>
  <c r="O306" i="4"/>
  <c r="P306" i="4"/>
  <c r="P313" i="4" s="1"/>
  <c r="Q306" i="4"/>
  <c r="R306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G308" i="4"/>
  <c r="H308" i="4"/>
  <c r="I308" i="4"/>
  <c r="J308" i="4"/>
  <c r="F308" i="4" s="1"/>
  <c r="K308" i="4"/>
  <c r="L308" i="4"/>
  <c r="M308" i="4"/>
  <c r="N308" i="4"/>
  <c r="N313" i="4" s="1"/>
  <c r="O308" i="4"/>
  <c r="P308" i="4"/>
  <c r="Q308" i="4"/>
  <c r="R308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R313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G320" i="4"/>
  <c r="H320" i="4"/>
  <c r="I320" i="4"/>
  <c r="J320" i="4"/>
  <c r="K320" i="4"/>
  <c r="K331" i="4" s="1"/>
  <c r="L320" i="4"/>
  <c r="M320" i="4"/>
  <c r="N320" i="4"/>
  <c r="O320" i="4"/>
  <c r="O331" i="4" s="1"/>
  <c r="P320" i="4"/>
  <c r="Q320" i="4"/>
  <c r="R320" i="4"/>
  <c r="G321" i="4"/>
  <c r="H321" i="4"/>
  <c r="I321" i="4"/>
  <c r="J321" i="4"/>
  <c r="J331" i="4" s="1"/>
  <c r="K321" i="4"/>
  <c r="L321" i="4"/>
  <c r="M321" i="4"/>
  <c r="N321" i="4"/>
  <c r="N331" i="4" s="1"/>
  <c r="O321" i="4"/>
  <c r="P321" i="4"/>
  <c r="Q321" i="4"/>
  <c r="R321" i="4"/>
  <c r="R331" i="4" s="1"/>
  <c r="G322" i="4"/>
  <c r="H322" i="4"/>
  <c r="I322" i="4"/>
  <c r="J322" i="4"/>
  <c r="K322" i="4"/>
  <c r="L322" i="4"/>
  <c r="M322" i="4"/>
  <c r="N322" i="4"/>
  <c r="O322" i="4"/>
  <c r="P322" i="4"/>
  <c r="Q322" i="4"/>
  <c r="R322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G325" i="4"/>
  <c r="H325" i="4"/>
  <c r="I325" i="4"/>
  <c r="J325" i="4"/>
  <c r="F325" i="4" s="1"/>
  <c r="K325" i="4"/>
  <c r="L325" i="4"/>
  <c r="M325" i="4"/>
  <c r="N325" i="4"/>
  <c r="O325" i="4"/>
  <c r="P325" i="4"/>
  <c r="Q325" i="4"/>
  <c r="R325" i="4"/>
  <c r="G326" i="4"/>
  <c r="H326" i="4"/>
  <c r="I326" i="4"/>
  <c r="I331" i="4" s="1"/>
  <c r="J326" i="4"/>
  <c r="K326" i="4"/>
  <c r="L326" i="4"/>
  <c r="M326" i="4"/>
  <c r="M331" i="4" s="1"/>
  <c r="N326" i="4"/>
  <c r="O326" i="4"/>
  <c r="P326" i="4"/>
  <c r="Q326" i="4"/>
  <c r="Q331" i="4" s="1"/>
  <c r="R326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G329" i="4"/>
  <c r="H329" i="4"/>
  <c r="I329" i="4"/>
  <c r="J329" i="4"/>
  <c r="F329" i="4" s="1"/>
  <c r="K329" i="4"/>
  <c r="L329" i="4"/>
  <c r="M329" i="4"/>
  <c r="N329" i="4"/>
  <c r="O329" i="4"/>
  <c r="P329" i="4"/>
  <c r="Q329" i="4"/>
  <c r="R329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G336" i="4"/>
  <c r="H336" i="4"/>
  <c r="I336" i="4"/>
  <c r="J336" i="4"/>
  <c r="F336" i="4" s="1"/>
  <c r="K336" i="4"/>
  <c r="L336" i="4"/>
  <c r="M336" i="4"/>
  <c r="N336" i="4"/>
  <c r="O336" i="4"/>
  <c r="P336" i="4"/>
  <c r="Q336" i="4"/>
  <c r="R336" i="4"/>
  <c r="G337" i="4"/>
  <c r="H337" i="4"/>
  <c r="I337" i="4"/>
  <c r="J337" i="4"/>
  <c r="K337" i="4"/>
  <c r="L337" i="4"/>
  <c r="M337" i="4"/>
  <c r="N337" i="4"/>
  <c r="O337" i="4"/>
  <c r="P337" i="4"/>
  <c r="Q337" i="4"/>
  <c r="Q342" i="4" s="1"/>
  <c r="R337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G340" i="4"/>
  <c r="H340" i="4"/>
  <c r="I340" i="4"/>
  <c r="J340" i="4"/>
  <c r="F340" i="4" s="1"/>
  <c r="K340" i="4"/>
  <c r="L340" i="4"/>
  <c r="M340" i="4"/>
  <c r="N340" i="4"/>
  <c r="O340" i="4"/>
  <c r="P340" i="4"/>
  <c r="Q340" i="4"/>
  <c r="R340" i="4"/>
  <c r="I342" i="4"/>
  <c r="M342" i="4"/>
  <c r="G345" i="4"/>
  <c r="H345" i="4"/>
  <c r="I345" i="4"/>
  <c r="J345" i="4"/>
  <c r="K345" i="4"/>
  <c r="L345" i="4"/>
  <c r="L348" i="4" s="1"/>
  <c r="M345" i="4"/>
  <c r="N345" i="4"/>
  <c r="O345" i="4"/>
  <c r="P345" i="4"/>
  <c r="P348" i="4" s="1"/>
  <c r="Q345" i="4"/>
  <c r="R345" i="4"/>
  <c r="G346" i="4"/>
  <c r="H346" i="4"/>
  <c r="I346" i="4"/>
  <c r="I348" i="4" s="1"/>
  <c r="J346" i="4"/>
  <c r="K346" i="4"/>
  <c r="K348" i="4" s="1"/>
  <c r="L346" i="4"/>
  <c r="M346" i="4"/>
  <c r="M348" i="4" s="1"/>
  <c r="N346" i="4"/>
  <c r="O346" i="4"/>
  <c r="O348" i="4" s="1"/>
  <c r="P346" i="4"/>
  <c r="Q346" i="4"/>
  <c r="Q348" i="4" s="1"/>
  <c r="R346" i="4"/>
  <c r="J348" i="4"/>
  <c r="N348" i="4"/>
  <c r="R348" i="4"/>
  <c r="G351" i="4"/>
  <c r="F351" i="4" s="1"/>
  <c r="H351" i="4"/>
  <c r="I351" i="4"/>
  <c r="J351" i="4"/>
  <c r="K351" i="4"/>
  <c r="L351" i="4"/>
  <c r="M351" i="4"/>
  <c r="N351" i="4"/>
  <c r="O351" i="4"/>
  <c r="P351" i="4"/>
  <c r="Q351" i="4"/>
  <c r="R351" i="4"/>
  <c r="G352" i="4"/>
  <c r="H352" i="4"/>
  <c r="I352" i="4"/>
  <c r="J352" i="4"/>
  <c r="K352" i="4"/>
  <c r="L352" i="4"/>
  <c r="L367" i="4" s="1"/>
  <c r="M352" i="4"/>
  <c r="N352" i="4"/>
  <c r="O352" i="4"/>
  <c r="P352" i="4"/>
  <c r="P367" i="4" s="1"/>
  <c r="Q352" i="4"/>
  <c r="R352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G354" i="4"/>
  <c r="H354" i="4"/>
  <c r="I354" i="4"/>
  <c r="J354" i="4"/>
  <c r="F354" i="4" s="1"/>
  <c r="K354" i="4"/>
  <c r="L354" i="4"/>
  <c r="M354" i="4"/>
  <c r="N354" i="4"/>
  <c r="O354" i="4"/>
  <c r="P354" i="4"/>
  <c r="Q354" i="4"/>
  <c r="R354" i="4"/>
  <c r="G355" i="4"/>
  <c r="F355" i="4" s="1"/>
  <c r="H355" i="4"/>
  <c r="I355" i="4"/>
  <c r="J355" i="4"/>
  <c r="K355" i="4"/>
  <c r="L355" i="4"/>
  <c r="M355" i="4"/>
  <c r="N355" i="4"/>
  <c r="O355" i="4"/>
  <c r="P355" i="4"/>
  <c r="Q355" i="4"/>
  <c r="R355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G357" i="4"/>
  <c r="F357" i="4" s="1"/>
  <c r="H357" i="4"/>
  <c r="I357" i="4"/>
  <c r="J357" i="4"/>
  <c r="K357" i="4"/>
  <c r="L357" i="4"/>
  <c r="M357" i="4"/>
  <c r="N357" i="4"/>
  <c r="O357" i="4"/>
  <c r="P357" i="4"/>
  <c r="Q357" i="4"/>
  <c r="R357" i="4"/>
  <c r="G358" i="4"/>
  <c r="H358" i="4"/>
  <c r="I358" i="4"/>
  <c r="J358" i="4"/>
  <c r="J367" i="4" s="1"/>
  <c r="K358" i="4"/>
  <c r="L358" i="4"/>
  <c r="M358" i="4"/>
  <c r="N358" i="4"/>
  <c r="N367" i="4" s="1"/>
  <c r="O358" i="4"/>
  <c r="P358" i="4"/>
  <c r="Q358" i="4"/>
  <c r="R358" i="4"/>
  <c r="R367" i="4" s="1"/>
  <c r="G359" i="4"/>
  <c r="H359" i="4"/>
  <c r="I359" i="4"/>
  <c r="J359" i="4"/>
  <c r="K359" i="4"/>
  <c r="L359" i="4"/>
  <c r="M359" i="4"/>
  <c r="N359" i="4"/>
  <c r="O359" i="4"/>
  <c r="P359" i="4"/>
  <c r="Q359" i="4"/>
  <c r="R359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G362" i="4"/>
  <c r="H362" i="4"/>
  <c r="I362" i="4"/>
  <c r="J362" i="4"/>
  <c r="F362" i="4" s="1"/>
  <c r="K362" i="4"/>
  <c r="L362" i="4"/>
  <c r="M362" i="4"/>
  <c r="N362" i="4"/>
  <c r="O362" i="4"/>
  <c r="P362" i="4"/>
  <c r="Q362" i="4"/>
  <c r="R362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A1" i="3"/>
  <c r="A2" i="3"/>
  <c r="A3" i="3"/>
  <c r="L5" i="3"/>
  <c r="M5" i="3"/>
  <c r="I145" i="3"/>
  <c r="I146" i="3"/>
  <c r="I147" i="3"/>
  <c r="I148" i="3"/>
  <c r="G29" i="2" s="1"/>
  <c r="G30" i="2" s="1"/>
  <c r="I149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A1" i="2"/>
  <c r="A2" i="2"/>
  <c r="A3" i="2"/>
  <c r="I9" i="2"/>
  <c r="J9" i="2"/>
  <c r="K9" i="2" s="1"/>
  <c r="K47" i="2" s="1"/>
  <c r="G13" i="2"/>
  <c r="I13" i="2"/>
  <c r="J13" i="2"/>
  <c r="K13" i="2"/>
  <c r="L13" i="2"/>
  <c r="M13" i="2"/>
  <c r="N13" i="2"/>
  <c r="O13" i="2"/>
  <c r="P13" i="2"/>
  <c r="Q13" i="2"/>
  <c r="R13" i="2"/>
  <c r="S13" i="2"/>
  <c r="T13" i="2"/>
  <c r="G28" i="2"/>
  <c r="I28" i="2"/>
  <c r="J28" i="2"/>
  <c r="K28" i="2"/>
  <c r="L28" i="2"/>
  <c r="M28" i="2"/>
  <c r="N28" i="2"/>
  <c r="O28" i="2"/>
  <c r="P28" i="2"/>
  <c r="Q28" i="2"/>
  <c r="R28" i="2"/>
  <c r="S28" i="2"/>
  <c r="T28" i="2"/>
  <c r="I29" i="2"/>
  <c r="J29" i="2"/>
  <c r="K29" i="2"/>
  <c r="L29" i="2"/>
  <c r="M29" i="2"/>
  <c r="N29" i="2"/>
  <c r="O29" i="2"/>
  <c r="P29" i="2"/>
  <c r="P30" i="2" s="1"/>
  <c r="Q29" i="2"/>
  <c r="R29" i="2"/>
  <c r="S29" i="2"/>
  <c r="T29" i="2"/>
  <c r="T30" i="2" s="1"/>
  <c r="I30" i="2"/>
  <c r="L30" i="2"/>
  <c r="M30" i="2"/>
  <c r="Q30" i="2"/>
  <c r="I47" i="2"/>
  <c r="J47" i="2"/>
  <c r="B12" i="1"/>
  <c r="B13" i="1" s="1"/>
  <c r="B14" i="1" s="1"/>
  <c r="B15" i="1" s="1"/>
  <c r="B16" i="1" s="1"/>
  <c r="B19" i="1"/>
  <c r="B20" i="1" s="1"/>
  <c r="B23" i="1"/>
  <c r="B26" i="1"/>
  <c r="B29" i="1"/>
  <c r="O30" i="2" l="1"/>
  <c r="R30" i="2"/>
  <c r="N30" i="2"/>
  <c r="J30" i="2"/>
  <c r="S30" i="2"/>
  <c r="K30" i="2"/>
  <c r="L9" i="2"/>
  <c r="O372" i="6"/>
  <c r="P317" i="6"/>
  <c r="Q372" i="6"/>
  <c r="F307" i="4"/>
  <c r="O313" i="4"/>
  <c r="K313" i="4"/>
  <c r="F257" i="4"/>
  <c r="F144" i="4"/>
  <c r="F66" i="4"/>
  <c r="H103" i="4"/>
  <c r="H112" i="4" s="1"/>
  <c r="H138" i="4" s="1"/>
  <c r="F358" i="4"/>
  <c r="M372" i="6"/>
  <c r="F175" i="6"/>
  <c r="I151" i="3"/>
  <c r="F345" i="4"/>
  <c r="H348" i="4"/>
  <c r="F268" i="4"/>
  <c r="F338" i="4"/>
  <c r="F313" i="6"/>
  <c r="I372" i="6"/>
  <c r="G5" i="5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G5" i="6"/>
  <c r="P369" i="4"/>
  <c r="P372" i="4" s="1"/>
  <c r="F352" i="4"/>
  <c r="H367" i="4"/>
  <c r="F321" i="4"/>
  <c r="G331" i="4"/>
  <c r="F320" i="4"/>
  <c r="J282" i="4"/>
  <c r="J291" i="4" s="1"/>
  <c r="J317" i="4" s="1"/>
  <c r="F234" i="4"/>
  <c r="F119" i="4"/>
  <c r="N5" i="3"/>
  <c r="F364" i="4"/>
  <c r="F353" i="4"/>
  <c r="O367" i="4"/>
  <c r="O369" i="4" s="1"/>
  <c r="O372" i="4" s="1"/>
  <c r="K367" i="4"/>
  <c r="G348" i="4"/>
  <c r="F348" i="4" s="1"/>
  <c r="F346" i="4"/>
  <c r="F339" i="4"/>
  <c r="F337" i="4"/>
  <c r="P342" i="4"/>
  <c r="L342" i="4"/>
  <c r="F334" i="4"/>
  <c r="H342" i="4"/>
  <c r="F327" i="4"/>
  <c r="F304" i="4"/>
  <c r="R301" i="4"/>
  <c r="N301" i="4"/>
  <c r="J301" i="4"/>
  <c r="F296" i="4"/>
  <c r="F295" i="4"/>
  <c r="F261" i="4"/>
  <c r="F260" i="4"/>
  <c r="F249" i="4"/>
  <c r="F238" i="4"/>
  <c r="F226" i="4"/>
  <c r="F190" i="4"/>
  <c r="F185" i="4"/>
  <c r="F151" i="4"/>
  <c r="F77" i="4"/>
  <c r="F365" i="4"/>
  <c r="F363" i="4"/>
  <c r="F360" i="4"/>
  <c r="O342" i="4"/>
  <c r="K342" i="4"/>
  <c r="G342" i="4"/>
  <c r="F335" i="4"/>
  <c r="F328" i="4"/>
  <c r="F326" i="4"/>
  <c r="F323" i="4"/>
  <c r="P331" i="4"/>
  <c r="L331" i="4"/>
  <c r="H331" i="4"/>
  <c r="F310" i="4"/>
  <c r="Q313" i="4"/>
  <c r="M313" i="4"/>
  <c r="I313" i="4"/>
  <c r="F273" i="4"/>
  <c r="F252" i="4"/>
  <c r="P282" i="4"/>
  <c r="L282" i="4"/>
  <c r="L291" i="4" s="1"/>
  <c r="L317" i="4" s="1"/>
  <c r="F241" i="4"/>
  <c r="H282" i="4"/>
  <c r="H291" i="4" s="1"/>
  <c r="H317" i="4" s="1"/>
  <c r="F229" i="4"/>
  <c r="F126" i="4"/>
  <c r="H134" i="4"/>
  <c r="F361" i="4"/>
  <c r="F359" i="4"/>
  <c r="F356" i="4"/>
  <c r="Q367" i="4"/>
  <c r="M367" i="4"/>
  <c r="I367" i="4"/>
  <c r="R342" i="4"/>
  <c r="N342" i="4"/>
  <c r="N369" i="4" s="1"/>
  <c r="N372" i="4" s="1"/>
  <c r="J342" i="4"/>
  <c r="J369" i="4" s="1"/>
  <c r="J372" i="4" s="1"/>
  <c r="F324" i="4"/>
  <c r="F322" i="4"/>
  <c r="F315" i="4"/>
  <c r="F311" i="4"/>
  <c r="F309" i="4"/>
  <c r="F306" i="4"/>
  <c r="H313" i="4"/>
  <c r="F299" i="4"/>
  <c r="P301" i="4"/>
  <c r="L301" i="4"/>
  <c r="H301" i="4"/>
  <c r="F301" i="4" s="1"/>
  <c r="R291" i="4"/>
  <c r="F276" i="4"/>
  <c r="F265" i="4"/>
  <c r="N282" i="4"/>
  <c r="F244" i="4"/>
  <c r="F216" i="4"/>
  <c r="F131" i="4"/>
  <c r="F98" i="4"/>
  <c r="P291" i="4"/>
  <c r="P317" i="4" s="1"/>
  <c r="Q289" i="4"/>
  <c r="M289" i="4"/>
  <c r="I289" i="4"/>
  <c r="F274" i="4"/>
  <c r="F266" i="4"/>
  <c r="F258" i="4"/>
  <c r="F250" i="4"/>
  <c r="O282" i="4"/>
  <c r="K282" i="4"/>
  <c r="F242" i="4"/>
  <c r="G282" i="4"/>
  <c r="F235" i="4"/>
  <c r="F227" i="4"/>
  <c r="F225" i="4"/>
  <c r="F222" i="4"/>
  <c r="F203" i="4"/>
  <c r="Q206" i="4"/>
  <c r="Q210" i="4" s="1"/>
  <c r="Q212" i="4" s="1"/>
  <c r="M206" i="4"/>
  <c r="I206" i="4"/>
  <c r="I210" i="4" s="1"/>
  <c r="I212" i="4" s="1"/>
  <c r="M210" i="4"/>
  <c r="M212" i="4" s="1"/>
  <c r="F172" i="4"/>
  <c r="H175" i="4"/>
  <c r="F165" i="4"/>
  <c r="R158" i="4"/>
  <c r="N158" i="4"/>
  <c r="J158" i="4"/>
  <c r="F148" i="4"/>
  <c r="O158" i="4"/>
  <c r="K158" i="4"/>
  <c r="G158" i="4"/>
  <c r="F147" i="4"/>
  <c r="F141" i="4"/>
  <c r="O134" i="4"/>
  <c r="K134" i="4"/>
  <c r="G134" i="4"/>
  <c r="F127" i="4"/>
  <c r="F125" i="4"/>
  <c r="F120" i="4"/>
  <c r="F118" i="4"/>
  <c r="P122" i="4"/>
  <c r="L122" i="4"/>
  <c r="F115" i="4"/>
  <c r="H122" i="4"/>
  <c r="F101" i="4"/>
  <c r="F90" i="4"/>
  <c r="R103" i="4"/>
  <c r="R112" i="4" s="1"/>
  <c r="R138" i="4" s="1"/>
  <c r="J103" i="4"/>
  <c r="J112" i="4" s="1"/>
  <c r="J138" i="4" s="1"/>
  <c r="F70" i="4"/>
  <c r="F69" i="4"/>
  <c r="Q59" i="4"/>
  <c r="I59" i="4"/>
  <c r="R32" i="4"/>
  <c r="N32" i="4"/>
  <c r="J32" i="4"/>
  <c r="F11" i="4"/>
  <c r="L369" i="5"/>
  <c r="L372" i="5" s="1"/>
  <c r="H369" i="5"/>
  <c r="H372" i="5" s="1"/>
  <c r="F367" i="5"/>
  <c r="N291" i="4"/>
  <c r="N317" i="4" s="1"/>
  <c r="F287" i="4"/>
  <c r="F280" i="4"/>
  <c r="F272" i="4"/>
  <c r="F264" i="4"/>
  <c r="F256" i="4"/>
  <c r="F248" i="4"/>
  <c r="F233" i="4"/>
  <c r="F223" i="4"/>
  <c r="F221" i="4"/>
  <c r="F218" i="4"/>
  <c r="P238" i="4"/>
  <c r="L238" i="4"/>
  <c r="H238" i="4"/>
  <c r="F208" i="4"/>
  <c r="F204" i="4"/>
  <c r="F202" i="4"/>
  <c r="F199" i="4"/>
  <c r="H206" i="4"/>
  <c r="F192" i="4"/>
  <c r="H195" i="4"/>
  <c r="G175" i="4"/>
  <c r="F175" i="4" s="1"/>
  <c r="F173" i="4"/>
  <c r="F166" i="4"/>
  <c r="F164" i="4"/>
  <c r="F161" i="4"/>
  <c r="H169" i="4"/>
  <c r="F154" i="4"/>
  <c r="R134" i="4"/>
  <c r="N134" i="4"/>
  <c r="J134" i="4"/>
  <c r="G122" i="4"/>
  <c r="F116" i="4"/>
  <c r="F93" i="4"/>
  <c r="F82" i="4"/>
  <c r="F43" i="4"/>
  <c r="N177" i="5"/>
  <c r="F348" i="6"/>
  <c r="G367" i="4"/>
  <c r="G313" i="4"/>
  <c r="F313" i="4" s="1"/>
  <c r="F297" i="4"/>
  <c r="O289" i="4"/>
  <c r="O291" i="4" s="1"/>
  <c r="O317" i="4" s="1"/>
  <c r="K289" i="4"/>
  <c r="K291" i="4" s="1"/>
  <c r="K317" i="4" s="1"/>
  <c r="F285" i="4"/>
  <c r="G289" i="4"/>
  <c r="F278" i="4"/>
  <c r="F270" i="4"/>
  <c r="F262" i="4"/>
  <c r="F254" i="4"/>
  <c r="F246" i="4"/>
  <c r="Q282" i="4"/>
  <c r="M282" i="4"/>
  <c r="I282" i="4"/>
  <c r="F231" i="4"/>
  <c r="F219" i="4"/>
  <c r="F217" i="4"/>
  <c r="F200" i="4"/>
  <c r="O206" i="4"/>
  <c r="K206" i="4"/>
  <c r="F198" i="4"/>
  <c r="F193" i="4"/>
  <c r="O195" i="4"/>
  <c r="O210" i="4" s="1"/>
  <c r="O212" i="4" s="1"/>
  <c r="K195" i="4"/>
  <c r="K210" i="4" s="1"/>
  <c r="K212" i="4" s="1"/>
  <c r="F191" i="4"/>
  <c r="O169" i="4"/>
  <c r="K169" i="4"/>
  <c r="G169" i="4"/>
  <c r="F169" i="4" s="1"/>
  <c r="F162" i="4"/>
  <c r="F155" i="4"/>
  <c r="F153" i="4"/>
  <c r="F150" i="4"/>
  <c r="P158" i="4"/>
  <c r="L158" i="4"/>
  <c r="H158" i="4"/>
  <c r="F136" i="4"/>
  <c r="F130" i="4"/>
  <c r="F108" i="4"/>
  <c r="F85" i="4"/>
  <c r="F74" i="4"/>
  <c r="Q103" i="4"/>
  <c r="M103" i="4"/>
  <c r="I103" i="4"/>
  <c r="F48" i="4"/>
  <c r="F103" i="5"/>
  <c r="J177" i="5"/>
  <c r="K110" i="4"/>
  <c r="F106" i="4"/>
  <c r="G110" i="4"/>
  <c r="F99" i="4"/>
  <c r="F91" i="4"/>
  <c r="F83" i="4"/>
  <c r="F75" i="4"/>
  <c r="F67" i="4"/>
  <c r="F65" i="4"/>
  <c r="F62" i="4"/>
  <c r="F55" i="4"/>
  <c r="F44" i="4"/>
  <c r="F42" i="4"/>
  <c r="F39" i="4"/>
  <c r="P59" i="4"/>
  <c r="L59" i="4"/>
  <c r="L112" i="4" s="1"/>
  <c r="L138" i="4" s="1"/>
  <c r="H59" i="4"/>
  <c r="F30" i="4"/>
  <c r="F24" i="4"/>
  <c r="M32" i="4"/>
  <c r="F331" i="5"/>
  <c r="H317" i="5"/>
  <c r="F289" i="5"/>
  <c r="F238" i="5"/>
  <c r="O210" i="5"/>
  <c r="O212" i="5" s="1"/>
  <c r="O372" i="5" s="1"/>
  <c r="K210" i="5"/>
  <c r="K212" i="5" s="1"/>
  <c r="K372" i="5" s="1"/>
  <c r="G210" i="5"/>
  <c r="F195" i="5"/>
  <c r="Q177" i="5"/>
  <c r="M177" i="5"/>
  <c r="I177" i="5"/>
  <c r="O112" i="5"/>
  <c r="O138" i="5" s="1"/>
  <c r="K112" i="5"/>
  <c r="K138" i="5" s="1"/>
  <c r="G112" i="5"/>
  <c r="F110" i="5"/>
  <c r="P369" i="6"/>
  <c r="F367" i="6"/>
  <c r="F301" i="6"/>
  <c r="L317" i="6"/>
  <c r="L369" i="6" s="1"/>
  <c r="F282" i="6"/>
  <c r="F169" i="6"/>
  <c r="F144" i="6"/>
  <c r="H138" i="6"/>
  <c r="H177" i="6" s="1"/>
  <c r="F110" i="6"/>
  <c r="F59" i="6"/>
  <c r="R32" i="6"/>
  <c r="R177" i="6" s="1"/>
  <c r="N32" i="6"/>
  <c r="N177" i="6" s="1"/>
  <c r="J32" i="6"/>
  <c r="J177" i="6" s="1"/>
  <c r="F17" i="6"/>
  <c r="F15" i="7"/>
  <c r="P112" i="4"/>
  <c r="P138" i="4" s="1"/>
  <c r="F97" i="4"/>
  <c r="F89" i="4"/>
  <c r="F81" i="4"/>
  <c r="F73" i="4"/>
  <c r="O103" i="4"/>
  <c r="K103" i="4"/>
  <c r="F63" i="4"/>
  <c r="G103" i="4"/>
  <c r="F103" i="4" s="1"/>
  <c r="F56" i="4"/>
  <c r="F54" i="4"/>
  <c r="F51" i="4"/>
  <c r="O59" i="4"/>
  <c r="O112" i="4" s="1"/>
  <c r="O138" i="4" s="1"/>
  <c r="K59" i="4"/>
  <c r="G59" i="4"/>
  <c r="F40" i="4"/>
  <c r="F38" i="4"/>
  <c r="F25" i="4"/>
  <c r="F23" i="4"/>
  <c r="F20" i="4"/>
  <c r="H28" i="4"/>
  <c r="I32" i="4"/>
  <c r="F13" i="4"/>
  <c r="P17" i="4"/>
  <c r="P32" i="4" s="1"/>
  <c r="L17" i="4"/>
  <c r="L32" i="4" s="1"/>
  <c r="H17" i="4"/>
  <c r="R369" i="5"/>
  <c r="R372" i="5" s="1"/>
  <c r="F342" i="5"/>
  <c r="F206" i="5"/>
  <c r="L177" i="5"/>
  <c r="F17" i="5"/>
  <c r="H32" i="5"/>
  <c r="F331" i="6"/>
  <c r="H317" i="6"/>
  <c r="H369" i="6" s="1"/>
  <c r="F289" i="6"/>
  <c r="F238" i="6"/>
  <c r="G210" i="6"/>
  <c r="F195" i="6"/>
  <c r="Q177" i="6"/>
  <c r="I177" i="6"/>
  <c r="F158" i="6"/>
  <c r="F32" i="6"/>
  <c r="G206" i="4"/>
  <c r="G195" i="4"/>
  <c r="Q110" i="4"/>
  <c r="Q112" i="4" s="1"/>
  <c r="Q138" i="4" s="1"/>
  <c r="Q177" i="4" s="1"/>
  <c r="M110" i="4"/>
  <c r="M112" i="4" s="1"/>
  <c r="M138" i="4" s="1"/>
  <c r="I110" i="4"/>
  <c r="F95" i="4"/>
  <c r="F87" i="4"/>
  <c r="F79" i="4"/>
  <c r="F71" i="4"/>
  <c r="F52" i="4"/>
  <c r="F47" i="4"/>
  <c r="R59" i="4"/>
  <c r="N59" i="4"/>
  <c r="N112" i="4" s="1"/>
  <c r="N138" i="4" s="1"/>
  <c r="J59" i="4"/>
  <c r="F37" i="4"/>
  <c r="O28" i="4"/>
  <c r="O32" i="4" s="1"/>
  <c r="K28" i="4"/>
  <c r="K32" i="4" s="1"/>
  <c r="G28" i="4"/>
  <c r="F21" i="4"/>
  <c r="G17" i="4"/>
  <c r="F14" i="4"/>
  <c r="F348" i="5"/>
  <c r="F313" i="5"/>
  <c r="P317" i="5"/>
  <c r="P369" i="5" s="1"/>
  <c r="P372" i="5" s="1"/>
  <c r="Q291" i="5"/>
  <c r="Q317" i="5" s="1"/>
  <c r="Q369" i="5" s="1"/>
  <c r="Q372" i="5" s="1"/>
  <c r="M291" i="5"/>
  <c r="M317" i="5" s="1"/>
  <c r="M369" i="5" s="1"/>
  <c r="M372" i="5" s="1"/>
  <c r="I291" i="5"/>
  <c r="I317" i="5" s="1"/>
  <c r="I369" i="5" s="1"/>
  <c r="I372" i="5" s="1"/>
  <c r="O177" i="5"/>
  <c r="K177" i="5"/>
  <c r="F175" i="5"/>
  <c r="F122" i="5"/>
  <c r="N138" i="5"/>
  <c r="F59" i="5"/>
  <c r="H112" i="5"/>
  <c r="H138" i="5" s="1"/>
  <c r="F28" i="5"/>
  <c r="R369" i="6"/>
  <c r="N369" i="6"/>
  <c r="J369" i="6"/>
  <c r="F342" i="6"/>
  <c r="F206" i="6"/>
  <c r="F134" i="6"/>
  <c r="P138" i="6"/>
  <c r="P177" i="6" s="1"/>
  <c r="Q112" i="6"/>
  <c r="Q138" i="6" s="1"/>
  <c r="M112" i="6"/>
  <c r="M138" i="6" s="1"/>
  <c r="M177" i="6" s="1"/>
  <c r="I112" i="6"/>
  <c r="I138" i="6" s="1"/>
  <c r="L177" i="6"/>
  <c r="G291" i="5"/>
  <c r="G291" i="6"/>
  <c r="G112" i="6"/>
  <c r="A4" i="8"/>
  <c r="E4" i="8"/>
  <c r="J34" i="10"/>
  <c r="L372" i="6" l="1"/>
  <c r="L369" i="4"/>
  <c r="L372" i="4" s="1"/>
  <c r="H372" i="6"/>
  <c r="H373" i="4"/>
  <c r="L177" i="4"/>
  <c r="F210" i="5"/>
  <c r="G212" i="5"/>
  <c r="F212" i="5" s="1"/>
  <c r="Q291" i="4"/>
  <c r="Q317" i="4" s="1"/>
  <c r="Q369" i="4"/>
  <c r="O373" i="4"/>
  <c r="N372" i="6"/>
  <c r="N373" i="4"/>
  <c r="F28" i="4"/>
  <c r="H177" i="5"/>
  <c r="H179" i="4" s="1"/>
  <c r="F32" i="5"/>
  <c r="P177" i="4"/>
  <c r="P179" i="4" s="1"/>
  <c r="G138" i="5"/>
  <c r="F112" i="5"/>
  <c r="F367" i="4"/>
  <c r="N177" i="4"/>
  <c r="F158" i="4"/>
  <c r="O5" i="3"/>
  <c r="H369" i="4"/>
  <c r="G5" i="4"/>
  <c r="H5" i="6"/>
  <c r="L179" i="4"/>
  <c r="F210" i="6"/>
  <c r="G212" i="6"/>
  <c r="F212" i="6" s="1"/>
  <c r="G112" i="4"/>
  <c r="F110" i="4"/>
  <c r="J177" i="4"/>
  <c r="J179" i="4" s="1"/>
  <c r="G138" i="6"/>
  <c r="F112" i="6"/>
  <c r="R372" i="6"/>
  <c r="I112" i="4"/>
  <c r="I138" i="4" s="1"/>
  <c r="G210" i="4"/>
  <c r="F195" i="4"/>
  <c r="Q179" i="4"/>
  <c r="F59" i="4"/>
  <c r="N179" i="4"/>
  <c r="K112" i="4"/>
  <c r="K138" i="4" s="1"/>
  <c r="K177" i="4" s="1"/>
  <c r="K179" i="4" s="1"/>
  <c r="G291" i="4"/>
  <c r="F289" i="4"/>
  <c r="H210" i="4"/>
  <c r="H212" i="4" s="1"/>
  <c r="R177" i="4"/>
  <c r="R179" i="4" s="1"/>
  <c r="F282" i="4"/>
  <c r="I291" i="4"/>
  <c r="I317" i="4" s="1"/>
  <c r="I369" i="4" s="1"/>
  <c r="G13" i="10"/>
  <c r="G14" i="10" s="1"/>
  <c r="H13" i="10"/>
  <c r="F13" i="10"/>
  <c r="G317" i="5"/>
  <c r="F291" i="5"/>
  <c r="J372" i="6"/>
  <c r="J373" i="4"/>
  <c r="F134" i="4"/>
  <c r="G317" i="6"/>
  <c r="F291" i="6"/>
  <c r="F17" i="4"/>
  <c r="G32" i="4"/>
  <c r="O177" i="4"/>
  <c r="O179" i="4" s="1"/>
  <c r="F206" i="4"/>
  <c r="H32" i="4"/>
  <c r="H177" i="4" s="1"/>
  <c r="I177" i="4"/>
  <c r="I179" i="4" s="1"/>
  <c r="P372" i="6"/>
  <c r="P373" i="4"/>
  <c r="M177" i="4"/>
  <c r="M179" i="4" s="1"/>
  <c r="F122" i="4"/>
  <c r="M291" i="4"/>
  <c r="M317" i="4" s="1"/>
  <c r="M369" i="4" s="1"/>
  <c r="R317" i="4"/>
  <c r="R369" i="4" s="1"/>
  <c r="F342" i="4"/>
  <c r="K369" i="4"/>
  <c r="F331" i="4"/>
  <c r="M9" i="2"/>
  <c r="L47" i="2"/>
  <c r="R372" i="4" l="1"/>
  <c r="R373" i="4"/>
  <c r="M372" i="4"/>
  <c r="M373" i="4"/>
  <c r="I372" i="4"/>
  <c r="I373" i="4"/>
  <c r="K11" i="3"/>
  <c r="K18" i="3"/>
  <c r="K22" i="3"/>
  <c r="K28" i="3"/>
  <c r="K37" i="3"/>
  <c r="K41" i="3"/>
  <c r="K12" i="3"/>
  <c r="K19" i="3"/>
  <c r="K23" i="3"/>
  <c r="L37" i="3"/>
  <c r="K38" i="3"/>
  <c r="K9" i="3"/>
  <c r="K13" i="3"/>
  <c r="K20" i="3"/>
  <c r="K24" i="3"/>
  <c r="K35" i="3"/>
  <c r="K10" i="3"/>
  <c r="K36" i="3"/>
  <c r="K46" i="3"/>
  <c r="K50" i="3"/>
  <c r="L53" i="3"/>
  <c r="K54" i="3"/>
  <c r="K65" i="3"/>
  <c r="L68" i="3"/>
  <c r="K69" i="3"/>
  <c r="K73" i="3"/>
  <c r="K77" i="3"/>
  <c r="K81" i="3"/>
  <c r="L84" i="3"/>
  <c r="K85" i="3"/>
  <c r="K89" i="3"/>
  <c r="K93" i="3"/>
  <c r="K97" i="3"/>
  <c r="L100" i="3"/>
  <c r="K101" i="3"/>
  <c r="K108" i="3"/>
  <c r="K112" i="3"/>
  <c r="K120" i="3"/>
  <c r="K124" i="3"/>
  <c r="K131" i="3"/>
  <c r="L134" i="3"/>
  <c r="K135" i="3"/>
  <c r="L35" i="3"/>
  <c r="K43" i="3"/>
  <c r="L46" i="3"/>
  <c r="K47" i="3"/>
  <c r="K51" i="3"/>
  <c r="K55" i="3"/>
  <c r="K62" i="3"/>
  <c r="K66" i="3"/>
  <c r="K70" i="3"/>
  <c r="K74" i="3"/>
  <c r="L77" i="3"/>
  <c r="K78" i="3"/>
  <c r="K82" i="3"/>
  <c r="K86" i="3"/>
  <c r="K90" i="3"/>
  <c r="L93" i="3"/>
  <c r="K94" i="3"/>
  <c r="K98" i="3"/>
  <c r="K102" i="3"/>
  <c r="K109" i="3"/>
  <c r="L112" i="3"/>
  <c r="K121" i="3"/>
  <c r="K132" i="3"/>
  <c r="K136" i="3"/>
  <c r="K21" i="3"/>
  <c r="K39" i="3"/>
  <c r="K42" i="3"/>
  <c r="K44" i="3"/>
  <c r="K48" i="3"/>
  <c r="L51" i="3"/>
  <c r="K52" i="3"/>
  <c r="K56" i="3"/>
  <c r="K63" i="3"/>
  <c r="L66" i="3"/>
  <c r="J23" i="2" s="1"/>
  <c r="J64" i="2" s="1"/>
  <c r="K67" i="3"/>
  <c r="K71" i="3"/>
  <c r="K75" i="3"/>
  <c r="K79" i="3"/>
  <c r="L82" i="3"/>
  <c r="K83" i="3"/>
  <c r="K87" i="3"/>
  <c r="K91" i="3"/>
  <c r="K95" i="3"/>
  <c r="L98" i="3"/>
  <c r="K99" i="3"/>
  <c r="K110" i="3"/>
  <c r="K122" i="3"/>
  <c r="K129" i="3"/>
  <c r="K133" i="3"/>
  <c r="K57" i="3"/>
  <c r="K76" i="3"/>
  <c r="K92" i="3"/>
  <c r="K111" i="3"/>
  <c r="K140" i="3"/>
  <c r="K156" i="3"/>
  <c r="K160" i="3"/>
  <c r="L163" i="3"/>
  <c r="K171" i="3"/>
  <c r="L67" i="3"/>
  <c r="K45" i="3"/>
  <c r="K64" i="3"/>
  <c r="K80" i="3"/>
  <c r="L91" i="3"/>
  <c r="K96" i="3"/>
  <c r="K119" i="3"/>
  <c r="L156" i="3"/>
  <c r="K157" i="3"/>
  <c r="K161" i="3"/>
  <c r="K168" i="3"/>
  <c r="L171" i="3"/>
  <c r="K172" i="3"/>
  <c r="K179" i="3"/>
  <c r="L20" i="3"/>
  <c r="K53" i="3"/>
  <c r="K72" i="3"/>
  <c r="K88" i="3"/>
  <c r="K107" i="3"/>
  <c r="K130" i="3"/>
  <c r="K49" i="3"/>
  <c r="L63" i="3"/>
  <c r="K68" i="3"/>
  <c r="K84" i="3"/>
  <c r="K100" i="3"/>
  <c r="K123" i="3"/>
  <c r="K134" i="3"/>
  <c r="K154" i="3"/>
  <c r="K158" i="3"/>
  <c r="K162" i="3"/>
  <c r="K169" i="3"/>
  <c r="K173" i="3"/>
  <c r="L179" i="3"/>
  <c r="K180" i="3"/>
  <c r="K40" i="3"/>
  <c r="K155" i="3"/>
  <c r="K174" i="3"/>
  <c r="K170" i="3"/>
  <c r="K159" i="3"/>
  <c r="L173" i="3"/>
  <c r="K163" i="3"/>
  <c r="F32" i="4"/>
  <c r="G177" i="4"/>
  <c r="F177" i="4" s="1"/>
  <c r="F291" i="4"/>
  <c r="G317" i="4"/>
  <c r="F210" i="4"/>
  <c r="G212" i="4"/>
  <c r="F212" i="4" s="1"/>
  <c r="F112" i="4"/>
  <c r="G138" i="4"/>
  <c r="F138" i="4" s="1"/>
  <c r="H372" i="4"/>
  <c r="F138" i="5"/>
  <c r="G177" i="5"/>
  <c r="F177" i="5" s="1"/>
  <c r="Q372" i="4"/>
  <c r="Q373" i="4"/>
  <c r="P5" i="3"/>
  <c r="G369" i="6"/>
  <c r="F317" i="6"/>
  <c r="K372" i="4"/>
  <c r="K373" i="4"/>
  <c r="J13" i="10"/>
  <c r="F14" i="10"/>
  <c r="J14" i="10" s="1"/>
  <c r="N9" i="2"/>
  <c r="M47" i="2"/>
  <c r="F317" i="5"/>
  <c r="G369" i="5"/>
  <c r="K49" i="2"/>
  <c r="K70" i="2" s="1"/>
  <c r="O49" i="2"/>
  <c r="O70" i="2" s="1"/>
  <c r="S49" i="2"/>
  <c r="S70" i="2" s="1"/>
  <c r="L49" i="2"/>
  <c r="L70" i="2" s="1"/>
  <c r="P49" i="2"/>
  <c r="P70" i="2" s="1"/>
  <c r="T49" i="2"/>
  <c r="T70" i="2" s="1"/>
  <c r="I49" i="2"/>
  <c r="I70" i="2" s="1"/>
  <c r="M49" i="2"/>
  <c r="M70" i="2" s="1"/>
  <c r="Q49" i="2"/>
  <c r="Q70" i="2" s="1"/>
  <c r="J49" i="2"/>
  <c r="J70" i="2" s="1"/>
  <c r="N49" i="2"/>
  <c r="N70" i="2" s="1"/>
  <c r="R49" i="2"/>
  <c r="R70" i="2" s="1"/>
  <c r="H14" i="10"/>
  <c r="F138" i="6"/>
  <c r="G177" i="6"/>
  <c r="I5" i="6"/>
  <c r="H5" i="4"/>
  <c r="L21" i="3" s="1"/>
  <c r="L373" i="4"/>
  <c r="F317" i="4" l="1"/>
  <c r="G369" i="4"/>
  <c r="K126" i="3"/>
  <c r="I24" i="2"/>
  <c r="I65" i="2" s="1"/>
  <c r="I23" i="2"/>
  <c r="I64" i="2" s="1"/>
  <c r="G179" i="4"/>
  <c r="F177" i="6"/>
  <c r="F179" i="4" s="1"/>
  <c r="K50" i="2"/>
  <c r="O50" i="2"/>
  <c r="S50" i="2"/>
  <c r="L50" i="2"/>
  <c r="P50" i="2"/>
  <c r="T50" i="2"/>
  <c r="I50" i="2"/>
  <c r="M50" i="2"/>
  <c r="Q50" i="2"/>
  <c r="N50" i="2"/>
  <c r="R50" i="2"/>
  <c r="J50" i="2"/>
  <c r="M13" i="3"/>
  <c r="L158" i="3"/>
  <c r="L162" i="3"/>
  <c r="L168" i="3"/>
  <c r="L79" i="3"/>
  <c r="M55" i="3"/>
  <c r="L122" i="3"/>
  <c r="K182" i="3"/>
  <c r="I36" i="2"/>
  <c r="I77" i="2" s="1"/>
  <c r="L160" i="3"/>
  <c r="M155" i="3"/>
  <c r="L110" i="3"/>
  <c r="L39" i="3"/>
  <c r="J19" i="2" s="1"/>
  <c r="L52" i="3"/>
  <c r="L102" i="3"/>
  <c r="L86" i="3"/>
  <c r="M81" i="3"/>
  <c r="L70" i="3"/>
  <c r="L55" i="3"/>
  <c r="I19" i="2"/>
  <c r="L131" i="3"/>
  <c r="M111" i="3"/>
  <c r="L97" i="3"/>
  <c r="J20" i="2" s="1"/>
  <c r="J61" i="2" s="1"/>
  <c r="L81" i="3"/>
  <c r="L65" i="3"/>
  <c r="L50" i="3"/>
  <c r="L9" i="3"/>
  <c r="L119" i="3"/>
  <c r="L88" i="3"/>
  <c r="M83" i="3"/>
  <c r="L72" i="3"/>
  <c r="L57" i="3"/>
  <c r="I14" i="2"/>
  <c r="I55" i="2" s="1"/>
  <c r="L23" i="3"/>
  <c r="L12" i="3"/>
  <c r="L28" i="3"/>
  <c r="J15" i="2" s="1"/>
  <c r="J56" i="2" s="1"/>
  <c r="L18" i="3"/>
  <c r="L40" i="3"/>
  <c r="L10" i="3"/>
  <c r="J36" i="2"/>
  <c r="J77" i="2" s="1"/>
  <c r="K165" i="3"/>
  <c r="I33" i="2"/>
  <c r="K138" i="3"/>
  <c r="G372" i="5"/>
  <c r="F369" i="5"/>
  <c r="F372" i="5" s="1"/>
  <c r="L180" i="3"/>
  <c r="L136" i="3"/>
  <c r="L172" i="3"/>
  <c r="L157" i="3"/>
  <c r="L95" i="3"/>
  <c r="K114" i="3"/>
  <c r="L48" i="3"/>
  <c r="M174" i="3"/>
  <c r="K176" i="3"/>
  <c r="I35" i="2"/>
  <c r="I76" i="2" s="1"/>
  <c r="M159" i="3"/>
  <c r="L56" i="3"/>
  <c r="L83" i="3"/>
  <c r="L170" i="3"/>
  <c r="J34" i="2" s="1"/>
  <c r="J75" i="2" s="1"/>
  <c r="L155" i="3"/>
  <c r="L129" i="3"/>
  <c r="L71" i="3"/>
  <c r="L132" i="3"/>
  <c r="L90" i="3"/>
  <c r="M85" i="3"/>
  <c r="L74" i="3"/>
  <c r="L43" i="3"/>
  <c r="L135" i="3"/>
  <c r="L120" i="3"/>
  <c r="L101" i="3"/>
  <c r="L85" i="3"/>
  <c r="L69" i="3"/>
  <c r="M64" i="3"/>
  <c r="L54" i="3"/>
  <c r="L140" i="3"/>
  <c r="J24" i="2" s="1"/>
  <c r="J65" i="2" s="1"/>
  <c r="L123" i="3"/>
  <c r="L107" i="3"/>
  <c r="L114" i="3" s="1"/>
  <c r="I20" i="2"/>
  <c r="I61" i="2" s="1"/>
  <c r="L92" i="3"/>
  <c r="M87" i="3"/>
  <c r="L76" i="3"/>
  <c r="L45" i="3"/>
  <c r="L38" i="3"/>
  <c r="K15" i="3"/>
  <c r="I12" i="2"/>
  <c r="J5" i="6"/>
  <c r="I5" i="4"/>
  <c r="I34" i="2"/>
  <c r="I75" i="2" s="1"/>
  <c r="I15" i="2"/>
  <c r="I56" i="2" s="1"/>
  <c r="G70" i="2"/>
  <c r="O9" i="2"/>
  <c r="N47" i="2"/>
  <c r="G372" i="6"/>
  <c r="F369" i="6"/>
  <c r="G373" i="4"/>
  <c r="Q5" i="3"/>
  <c r="M28" i="3"/>
  <c r="K15" i="2" s="1"/>
  <c r="K56" i="2" s="1"/>
  <c r="M23" i="3"/>
  <c r="M18" i="3"/>
  <c r="M11" i="3"/>
  <c r="M172" i="3"/>
  <c r="M157" i="3"/>
  <c r="L154" i="3"/>
  <c r="L169" i="3"/>
  <c r="L99" i="3"/>
  <c r="M171" i="3"/>
  <c r="L161" i="3"/>
  <c r="M156" i="3"/>
  <c r="M90" i="3"/>
  <c r="L44" i="3"/>
  <c r="M43" i="3"/>
  <c r="M163" i="3"/>
  <c r="L133" i="3"/>
  <c r="L75" i="3"/>
  <c r="M51" i="3"/>
  <c r="M78" i="3"/>
  <c r="L174" i="3"/>
  <c r="M169" i="3"/>
  <c r="L159" i="3"/>
  <c r="M154" i="3"/>
  <c r="M121" i="3"/>
  <c r="L87" i="3"/>
  <c r="M66" i="3"/>
  <c r="K23" i="2" s="1"/>
  <c r="K64" i="2" s="1"/>
  <c r="L42" i="3"/>
  <c r="M131" i="3"/>
  <c r="L121" i="3"/>
  <c r="L109" i="3"/>
  <c r="L94" i="3"/>
  <c r="M89" i="3"/>
  <c r="L78" i="3"/>
  <c r="M73" i="3"/>
  <c r="L62" i="3"/>
  <c r="L47" i="3"/>
  <c r="L13" i="3"/>
  <c r="M134" i="3"/>
  <c r="L124" i="3"/>
  <c r="M119" i="3"/>
  <c r="L108" i="3"/>
  <c r="M100" i="3"/>
  <c r="L89" i="3"/>
  <c r="M84" i="3"/>
  <c r="L73" i="3"/>
  <c r="M68" i="3"/>
  <c r="K104" i="3"/>
  <c r="M53" i="3"/>
  <c r="L41" i="3"/>
  <c r="L130" i="3"/>
  <c r="M122" i="3"/>
  <c r="L111" i="3"/>
  <c r="L96" i="3"/>
  <c r="M91" i="3"/>
  <c r="L80" i="3"/>
  <c r="M75" i="3"/>
  <c r="L64" i="3"/>
  <c r="L49" i="3"/>
  <c r="M44" i="3"/>
  <c r="L24" i="3"/>
  <c r="K59" i="3"/>
  <c r="I22" i="2"/>
  <c r="I63" i="2" s="1"/>
  <c r="L19" i="3"/>
  <c r="I21" i="2"/>
  <c r="I62" i="2" s="1"/>
  <c r="L22" i="3"/>
  <c r="L11" i="3"/>
  <c r="L36" i="3"/>
  <c r="J22" i="2" s="1"/>
  <c r="J63" i="2" s="1"/>
  <c r="K26" i="3"/>
  <c r="I25" i="2" l="1"/>
  <c r="I60" i="2"/>
  <c r="F372" i="6"/>
  <c r="N156" i="3"/>
  <c r="M71" i="3"/>
  <c r="M69" i="3"/>
  <c r="M74" i="3"/>
  <c r="M37" i="3"/>
  <c r="N46" i="3"/>
  <c r="L182" i="3"/>
  <c r="M40" i="3"/>
  <c r="M67" i="3"/>
  <c r="L126" i="3"/>
  <c r="M45" i="3"/>
  <c r="M92" i="3"/>
  <c r="M65" i="3"/>
  <c r="M112" i="3"/>
  <c r="M162" i="3"/>
  <c r="L176" i="3"/>
  <c r="J35" i="2"/>
  <c r="J76" i="2" s="1"/>
  <c r="M20" i="3"/>
  <c r="N171" i="3"/>
  <c r="Q54" i="2"/>
  <c r="Q69" i="2"/>
  <c r="Q71" i="2" s="1"/>
  <c r="P69" i="2"/>
  <c r="P71" i="2" s="1"/>
  <c r="P54" i="2"/>
  <c r="K54" i="2"/>
  <c r="K69" i="2"/>
  <c r="K71" i="2" s="1"/>
  <c r="K30" i="3"/>
  <c r="J14" i="2"/>
  <c r="J55" i="2" s="1"/>
  <c r="L15" i="3"/>
  <c r="J12" i="2"/>
  <c r="J60" i="2"/>
  <c r="N69" i="2"/>
  <c r="N71" i="2" s="1"/>
  <c r="N54" i="2"/>
  <c r="T69" i="2"/>
  <c r="T71" i="2" s="1"/>
  <c r="T54" i="2"/>
  <c r="L165" i="3"/>
  <c r="J33" i="2"/>
  <c r="R5" i="3"/>
  <c r="O47" i="2"/>
  <c r="P9" i="2"/>
  <c r="N81" i="3"/>
  <c r="N74" i="3"/>
  <c r="N18" i="3"/>
  <c r="M48" i="3"/>
  <c r="M129" i="3"/>
  <c r="M57" i="3"/>
  <c r="M41" i="3"/>
  <c r="M46" i="3"/>
  <c r="M120" i="3"/>
  <c r="M82" i="3"/>
  <c r="M158" i="3"/>
  <c r="M109" i="3"/>
  <c r="M161" i="3"/>
  <c r="M39" i="3"/>
  <c r="M36" i="3"/>
  <c r="N162" i="3"/>
  <c r="N43" i="3"/>
  <c r="N28" i="3"/>
  <c r="L15" i="2" s="1"/>
  <c r="L56" i="2" s="1"/>
  <c r="N72" i="3"/>
  <c r="N42" i="3"/>
  <c r="M42" i="3"/>
  <c r="M63" i="3"/>
  <c r="M79" i="3"/>
  <c r="M95" i="3"/>
  <c r="M72" i="3"/>
  <c r="M88" i="3"/>
  <c r="M107" i="3"/>
  <c r="M114" i="3" s="1"/>
  <c r="M140" i="3"/>
  <c r="K24" i="2" s="1"/>
  <c r="K65" i="2" s="1"/>
  <c r="M77" i="3"/>
  <c r="M38" i="3"/>
  <c r="M173" i="3"/>
  <c r="M70" i="3"/>
  <c r="N98" i="3"/>
  <c r="N10" i="3"/>
  <c r="N173" i="3"/>
  <c r="N37" i="3"/>
  <c r="M19" i="3"/>
  <c r="M110" i="3"/>
  <c r="M123" i="3"/>
  <c r="M93" i="3"/>
  <c r="M108" i="3"/>
  <c r="M160" i="3"/>
  <c r="M94" i="3"/>
  <c r="M10" i="3"/>
  <c r="M22" i="3"/>
  <c r="N68" i="3"/>
  <c r="N80" i="3"/>
  <c r="N90" i="3"/>
  <c r="M49" i="3"/>
  <c r="M96" i="3"/>
  <c r="M130" i="3"/>
  <c r="L138" i="3"/>
  <c r="M180" i="3"/>
  <c r="M102" i="3"/>
  <c r="M24" i="3"/>
  <c r="N100" i="3"/>
  <c r="I37" i="2"/>
  <c r="I74" i="2"/>
  <c r="M76" i="3"/>
  <c r="M124" i="3"/>
  <c r="M98" i="3"/>
  <c r="M86" i="3"/>
  <c r="M170" i="3"/>
  <c r="M168" i="3"/>
  <c r="M21" i="3"/>
  <c r="N168" i="3"/>
  <c r="N85" i="3"/>
  <c r="J69" i="2"/>
  <c r="J71" i="2" s="1"/>
  <c r="J54" i="2"/>
  <c r="M54" i="2"/>
  <c r="M69" i="2"/>
  <c r="M71" i="2" s="1"/>
  <c r="L69" i="2"/>
  <c r="L71" i="2" s="1"/>
  <c r="L54" i="2"/>
  <c r="F369" i="4"/>
  <c r="F372" i="4" s="1"/>
  <c r="G372" i="4"/>
  <c r="O54" i="2"/>
  <c r="O69" i="2"/>
  <c r="O71" i="2" s="1"/>
  <c r="L59" i="3"/>
  <c r="L104" i="3"/>
  <c r="L116" i="3" s="1"/>
  <c r="L142" i="3" s="1"/>
  <c r="N130" i="3"/>
  <c r="K5" i="6"/>
  <c r="J5" i="4"/>
  <c r="I16" i="2"/>
  <c r="I39" i="2" s="1"/>
  <c r="I53" i="2"/>
  <c r="J21" i="2"/>
  <c r="J62" i="2" s="1"/>
  <c r="M56" i="3"/>
  <c r="M80" i="3"/>
  <c r="M54" i="3"/>
  <c r="M101" i="3"/>
  <c r="M47" i="3"/>
  <c r="M135" i="3"/>
  <c r="K116" i="3"/>
  <c r="M132" i="3"/>
  <c r="M179" i="3"/>
  <c r="M9" i="3"/>
  <c r="N13" i="3"/>
  <c r="N129" i="3"/>
  <c r="N88" i="3"/>
  <c r="N45" i="3"/>
  <c r="L26" i="3"/>
  <c r="M52" i="3"/>
  <c r="M99" i="3"/>
  <c r="M133" i="3"/>
  <c r="M50" i="3"/>
  <c r="M97" i="3"/>
  <c r="M136" i="3"/>
  <c r="M12" i="3"/>
  <c r="M62" i="3"/>
  <c r="M35" i="3"/>
  <c r="N38" i="3"/>
  <c r="N84" i="3"/>
  <c r="N23" i="3"/>
  <c r="N134" i="3"/>
  <c r="N62" i="3"/>
  <c r="R69" i="2"/>
  <c r="R71" i="2" s="1"/>
  <c r="R54" i="2"/>
  <c r="I54" i="2"/>
  <c r="I69" i="2"/>
  <c r="S54" i="2"/>
  <c r="S69" i="2"/>
  <c r="S71" i="2" s="1"/>
  <c r="M182" i="3" l="1"/>
  <c r="K36" i="2"/>
  <c r="K77" i="2" s="1"/>
  <c r="K14" i="2"/>
  <c r="K55" i="2" s="1"/>
  <c r="M116" i="3"/>
  <c r="J37" i="2"/>
  <c r="J74" i="2"/>
  <c r="J78" i="2" s="1"/>
  <c r="K184" i="3"/>
  <c r="O73" i="3"/>
  <c r="N94" i="3"/>
  <c r="N158" i="3"/>
  <c r="N82" i="3"/>
  <c r="N120" i="3"/>
  <c r="N39" i="3"/>
  <c r="O180" i="3"/>
  <c r="N96" i="3"/>
  <c r="N131" i="3"/>
  <c r="N169" i="3"/>
  <c r="O19" i="3"/>
  <c r="N155" i="3"/>
  <c r="N86" i="3"/>
  <c r="O40" i="3"/>
  <c r="N77" i="3"/>
  <c r="O155" i="3"/>
  <c r="O90" i="3"/>
  <c r="N75" i="3"/>
  <c r="N174" i="3"/>
  <c r="N63" i="3"/>
  <c r="N159" i="3"/>
  <c r="N136" i="3"/>
  <c r="N99" i="3"/>
  <c r="N56" i="3"/>
  <c r="N101" i="3"/>
  <c r="N163" i="3"/>
  <c r="N35" i="3"/>
  <c r="O56" i="3"/>
  <c r="N64" i="3"/>
  <c r="N172" i="3"/>
  <c r="N49" i="3"/>
  <c r="N107" i="3"/>
  <c r="N95" i="3"/>
  <c r="O80" i="3"/>
  <c r="N44" i="3"/>
  <c r="N73" i="3"/>
  <c r="N21" i="3"/>
  <c r="N123" i="3"/>
  <c r="N19" i="3"/>
  <c r="N47" i="3"/>
  <c r="K35" i="2"/>
  <c r="K76" i="2" s="1"/>
  <c r="M176" i="3"/>
  <c r="O63" i="3"/>
  <c r="N24" i="3"/>
  <c r="N70" i="3"/>
  <c r="N154" i="3"/>
  <c r="O107" i="3"/>
  <c r="N161" i="3"/>
  <c r="N54" i="3"/>
  <c r="N87" i="3"/>
  <c r="N89" i="3"/>
  <c r="N170" i="3"/>
  <c r="N93" i="3"/>
  <c r="K21" i="2"/>
  <c r="K62" i="2" s="1"/>
  <c r="N110" i="3"/>
  <c r="N124" i="3"/>
  <c r="O21" i="3"/>
  <c r="N180" i="3"/>
  <c r="N48" i="3"/>
  <c r="N179" i="3"/>
  <c r="N52" i="3"/>
  <c r="N135" i="3"/>
  <c r="L30" i="3"/>
  <c r="L184" i="3" s="1"/>
  <c r="L186" i="3" s="1"/>
  <c r="N132" i="3"/>
  <c r="N138" i="3" s="1"/>
  <c r="N78" i="3"/>
  <c r="N53" i="3"/>
  <c r="F373" i="4"/>
  <c r="K142" i="3"/>
  <c r="K5" i="4"/>
  <c r="O42" i="3" s="1"/>
  <c r="L5" i="6"/>
  <c r="L35" i="2"/>
  <c r="L76" i="2" s="1"/>
  <c r="K34" i="2"/>
  <c r="K75" i="2" s="1"/>
  <c r="O173" i="3"/>
  <c r="N119" i="3"/>
  <c r="N112" i="3"/>
  <c r="O46" i="3"/>
  <c r="N102" i="3"/>
  <c r="N65" i="3"/>
  <c r="N76" i="3"/>
  <c r="N133" i="3"/>
  <c r="N67" i="3"/>
  <c r="O110" i="3"/>
  <c r="N91" i="3"/>
  <c r="N11" i="3"/>
  <c r="N92" i="3"/>
  <c r="N71" i="3"/>
  <c r="O71" i="3"/>
  <c r="N50" i="3"/>
  <c r="N109" i="3"/>
  <c r="N69" i="3"/>
  <c r="N22" i="3"/>
  <c r="S5" i="3"/>
  <c r="K33" i="2"/>
  <c r="J66" i="2"/>
  <c r="O83" i="3"/>
  <c r="O37" i="3"/>
  <c r="N41" i="3"/>
  <c r="O154" i="3"/>
  <c r="O62" i="3"/>
  <c r="N97" i="3"/>
  <c r="L20" i="2" s="1"/>
  <c r="L61" i="2" s="1"/>
  <c r="I66" i="2"/>
  <c r="M138" i="3"/>
  <c r="J53" i="2"/>
  <c r="J57" i="2" s="1"/>
  <c r="J80" i="2" s="1"/>
  <c r="J16" i="2"/>
  <c r="I71" i="2"/>
  <c r="G71" i="2" s="1"/>
  <c r="G69" i="2"/>
  <c r="M59" i="3"/>
  <c r="K22" i="2"/>
  <c r="K63" i="2" s="1"/>
  <c r="G54" i="2"/>
  <c r="M104" i="3"/>
  <c r="K20" i="2"/>
  <c r="K61" i="2" s="1"/>
  <c r="M15" i="3"/>
  <c r="K12" i="2"/>
  <c r="I57" i="2"/>
  <c r="O171" i="3"/>
  <c r="O132" i="3"/>
  <c r="N40" i="3"/>
  <c r="N51" i="3"/>
  <c r="I78" i="2"/>
  <c r="O168" i="3"/>
  <c r="O112" i="3"/>
  <c r="N9" i="3"/>
  <c r="O162" i="3"/>
  <c r="O102" i="3"/>
  <c r="N121" i="3"/>
  <c r="N79" i="3"/>
  <c r="N157" i="3"/>
  <c r="N140" i="3"/>
  <c r="L24" i="2" s="1"/>
  <c r="L65" i="2" s="1"/>
  <c r="O170" i="3"/>
  <c r="M34" i="2" s="1"/>
  <c r="M75" i="2" s="1"/>
  <c r="O52" i="3"/>
  <c r="O85" i="3"/>
  <c r="N108" i="3"/>
  <c r="N12" i="3"/>
  <c r="N160" i="3"/>
  <c r="N57" i="3"/>
  <c r="O45" i="3"/>
  <c r="O86" i="3"/>
  <c r="O18" i="3"/>
  <c r="N36" i="3"/>
  <c r="K19" i="2"/>
  <c r="N55" i="3"/>
  <c r="N20" i="3"/>
  <c r="N26" i="3" s="1"/>
  <c r="N111" i="3"/>
  <c r="Q9" i="2"/>
  <c r="P47" i="2"/>
  <c r="M26" i="3"/>
  <c r="M165" i="3"/>
  <c r="J25" i="2"/>
  <c r="M126" i="3"/>
  <c r="O98" i="3"/>
  <c r="N122" i="3"/>
  <c r="N83" i="3"/>
  <c r="O92" i="3"/>
  <c r="O93" i="3"/>
  <c r="N66" i="3"/>
  <c r="L23" i="2" l="1"/>
  <c r="L64" i="2" s="1"/>
  <c r="K53" i="2"/>
  <c r="K16" i="2"/>
  <c r="O165" i="3"/>
  <c r="N104" i="3"/>
  <c r="M142" i="3"/>
  <c r="O26" i="3"/>
  <c r="N15" i="3"/>
  <c r="N30" i="3" s="1"/>
  <c r="L12" i="2"/>
  <c r="M30" i="3"/>
  <c r="T5" i="3"/>
  <c r="K186" i="3"/>
  <c r="I40" i="2"/>
  <c r="I80" i="2"/>
  <c r="R9" i="2"/>
  <c r="Q47" i="2"/>
  <c r="J39" i="2"/>
  <c r="J40" i="2" s="1"/>
  <c r="L14" i="2"/>
  <c r="L55" i="2" s="1"/>
  <c r="L21" i="2"/>
  <c r="L62" i="2" s="1"/>
  <c r="L34" i="2"/>
  <c r="L75" i="2" s="1"/>
  <c r="N176" i="3"/>
  <c r="K74" i="2"/>
  <c r="K37" i="2"/>
  <c r="K25" i="2"/>
  <c r="K60" i="2"/>
  <c r="N126" i="3"/>
  <c r="N59" i="3"/>
  <c r="L22" i="2"/>
  <c r="L63" i="2" s="1"/>
  <c r="O38" i="3"/>
  <c r="O87" i="3"/>
  <c r="O78" i="3"/>
  <c r="O69" i="3"/>
  <c r="O57" i="3"/>
  <c r="O101" i="3"/>
  <c r="P133" i="3"/>
  <c r="P84" i="3"/>
  <c r="O76" i="3"/>
  <c r="O43" i="3"/>
  <c r="N114" i="3"/>
  <c r="O22" i="3"/>
  <c r="P163" i="3"/>
  <c r="P131" i="3"/>
  <c r="P80" i="3"/>
  <c r="O74" i="3"/>
  <c r="O169" i="3"/>
  <c r="O176" i="3" s="1"/>
  <c r="P48" i="3"/>
  <c r="O49" i="3"/>
  <c r="O172" i="3"/>
  <c r="M35" i="2" s="1"/>
  <c r="M76" i="2" s="1"/>
  <c r="P44" i="3"/>
  <c r="P102" i="3"/>
  <c r="P69" i="3"/>
  <c r="P19" i="3"/>
  <c r="O131" i="3"/>
  <c r="O68" i="3"/>
  <c r="P93" i="3"/>
  <c r="O89" i="3"/>
  <c r="O88" i="3"/>
  <c r="P156" i="3"/>
  <c r="P66" i="3"/>
  <c r="N23" i="2" s="1"/>
  <c r="N64" i="2" s="1"/>
  <c r="P130" i="3"/>
  <c r="P53" i="3"/>
  <c r="P21" i="3"/>
  <c r="O119" i="3"/>
  <c r="O36" i="3"/>
  <c r="M5" i="6"/>
  <c r="L5" i="4"/>
  <c r="O65" i="3"/>
  <c r="N182" i="3"/>
  <c r="L36" i="2"/>
  <c r="L77" i="2" s="1"/>
  <c r="O159" i="3"/>
  <c r="O41" i="3"/>
  <c r="N165" i="3"/>
  <c r="L33" i="2"/>
  <c r="O81" i="3"/>
  <c r="P52" i="3"/>
  <c r="P77" i="3"/>
  <c r="P11" i="3"/>
  <c r="P79" i="3"/>
  <c r="P129" i="3"/>
  <c r="P13" i="3"/>
  <c r="P55" i="3"/>
  <c r="P89" i="3"/>
  <c r="P119" i="3"/>
  <c r="P45" i="3"/>
  <c r="O24" i="3"/>
  <c r="O53" i="3"/>
  <c r="P173" i="3"/>
  <c r="P112" i="3"/>
  <c r="P10" i="3"/>
  <c r="O120" i="3"/>
  <c r="O12" i="3"/>
  <c r="P91" i="3"/>
  <c r="P159" i="3"/>
  <c r="P70" i="3"/>
  <c r="P101" i="3"/>
  <c r="P134" i="3"/>
  <c r="P57" i="3"/>
  <c r="P36" i="3"/>
  <c r="O75" i="3"/>
  <c r="O104" i="3" s="1"/>
  <c r="P94" i="3"/>
  <c r="P100" i="3"/>
  <c r="O140" i="3"/>
  <c r="M24" i="2" s="1"/>
  <c r="M65" i="2" s="1"/>
  <c r="O95" i="3"/>
  <c r="O11" i="3"/>
  <c r="L19" i="2"/>
  <c r="P157" i="3"/>
  <c r="P174" i="3"/>
  <c r="P98" i="3"/>
  <c r="P9" i="3"/>
  <c r="P65" i="3"/>
  <c r="P88" i="3"/>
  <c r="P12" i="3"/>
  <c r="O94" i="3"/>
  <c r="O174" i="3"/>
  <c r="O97" i="3"/>
  <c r="O111" i="3"/>
  <c r="O79" i="3"/>
  <c r="O66" i="3"/>
  <c r="M23" i="2" s="1"/>
  <c r="M64" i="2" s="1"/>
  <c r="O129" i="3"/>
  <c r="O10" i="3"/>
  <c r="O100" i="3"/>
  <c r="O124" i="3"/>
  <c r="O136" i="3"/>
  <c r="O47" i="3"/>
  <c r="O96" i="3"/>
  <c r="O135" i="3"/>
  <c r="O84" i="3"/>
  <c r="O13" i="3"/>
  <c r="O133" i="3"/>
  <c r="O23" i="3"/>
  <c r="O99" i="3"/>
  <c r="O64" i="3"/>
  <c r="O28" i="3"/>
  <c r="O158" i="3"/>
  <c r="O160" i="3"/>
  <c r="O157" i="3"/>
  <c r="O35" i="3"/>
  <c r="O54" i="3"/>
  <c r="O134" i="3"/>
  <c r="O48" i="3"/>
  <c r="O163" i="3"/>
  <c r="O9" i="3"/>
  <c r="O20" i="3"/>
  <c r="O179" i="3"/>
  <c r="O51" i="3"/>
  <c r="O72" i="3"/>
  <c r="O91" i="3"/>
  <c r="O44" i="3"/>
  <c r="O156" i="3"/>
  <c r="M33" i="2" s="1"/>
  <c r="O70" i="3"/>
  <c r="O123" i="3"/>
  <c r="P172" i="3"/>
  <c r="P121" i="3"/>
  <c r="P24" i="3"/>
  <c r="O55" i="3"/>
  <c r="O77" i="3"/>
  <c r="O67" i="3"/>
  <c r="P168" i="3"/>
  <c r="P95" i="3"/>
  <c r="P109" i="3"/>
  <c r="P42" i="3"/>
  <c r="P73" i="3"/>
  <c r="P96" i="3"/>
  <c r="P23" i="3"/>
  <c r="O108" i="3"/>
  <c r="O114" i="3" s="1"/>
  <c r="O161" i="3"/>
  <c r="P170" i="3"/>
  <c r="N34" i="2" s="1"/>
  <c r="N75" i="2" s="1"/>
  <c r="P123" i="3"/>
  <c r="O122" i="3"/>
  <c r="O121" i="3"/>
  <c r="O82" i="3"/>
  <c r="P169" i="3"/>
  <c r="P160" i="3"/>
  <c r="P83" i="3"/>
  <c r="P51" i="3"/>
  <c r="P85" i="3"/>
  <c r="P111" i="3"/>
  <c r="P41" i="3"/>
  <c r="O50" i="3"/>
  <c r="O130" i="3"/>
  <c r="P162" i="3"/>
  <c r="P43" i="3"/>
  <c r="P49" i="3"/>
  <c r="O39" i="3"/>
  <c r="M19" i="2" s="1"/>
  <c r="P180" i="3"/>
  <c r="P75" i="3"/>
  <c r="P155" i="3"/>
  <c r="P82" i="3"/>
  <c r="P120" i="3"/>
  <c r="P39" i="3"/>
  <c r="P72" i="3"/>
  <c r="P18" i="3"/>
  <c r="O109" i="3"/>
  <c r="M74" i="2" l="1"/>
  <c r="O15" i="3"/>
  <c r="M12" i="2"/>
  <c r="O59" i="3"/>
  <c r="O116" i="3" s="1"/>
  <c r="O142" i="3" s="1"/>
  <c r="M22" i="2"/>
  <c r="M63" i="2" s="1"/>
  <c r="M14" i="2"/>
  <c r="M55" i="2" s="1"/>
  <c r="P126" i="3"/>
  <c r="P67" i="3"/>
  <c r="P56" i="3"/>
  <c r="P92" i="3"/>
  <c r="P87" i="3"/>
  <c r="P50" i="3"/>
  <c r="P110" i="3"/>
  <c r="Q140" i="3"/>
  <c r="O24" i="2" s="1"/>
  <c r="O65" i="2" s="1"/>
  <c r="M21" i="2"/>
  <c r="M62" i="2" s="1"/>
  <c r="M184" i="3"/>
  <c r="K39" i="2"/>
  <c r="M60" i="2"/>
  <c r="M36" i="2"/>
  <c r="M77" i="2" s="1"/>
  <c r="O182" i="3"/>
  <c r="O138" i="3"/>
  <c r="M20" i="2"/>
  <c r="M61" i="2" s="1"/>
  <c r="P15" i="3"/>
  <c r="N12" i="2"/>
  <c r="L60" i="2"/>
  <c r="L66" i="2" s="1"/>
  <c r="L25" i="2"/>
  <c r="L74" i="2"/>
  <c r="L78" i="2" s="1"/>
  <c r="L37" i="2"/>
  <c r="O126" i="3"/>
  <c r="Q51" i="3"/>
  <c r="K66" i="2"/>
  <c r="U5" i="3"/>
  <c r="L16" i="2"/>
  <c r="L53" i="2"/>
  <c r="L57" i="2" s="1"/>
  <c r="K57" i="2"/>
  <c r="M15" i="2"/>
  <c r="M56" i="2" s="1"/>
  <c r="N5" i="6"/>
  <c r="M5" i="4"/>
  <c r="P176" i="3"/>
  <c r="N35" i="2"/>
  <c r="N76" i="2" s="1"/>
  <c r="Q102" i="3"/>
  <c r="Q50" i="3"/>
  <c r="Q168" i="3"/>
  <c r="P47" i="3"/>
  <c r="P46" i="3"/>
  <c r="P161" i="3"/>
  <c r="P140" i="3"/>
  <c r="N24" i="2" s="1"/>
  <c r="N65" i="2" s="1"/>
  <c r="P171" i="3"/>
  <c r="P136" i="3"/>
  <c r="Q40" i="3"/>
  <c r="Q28" i="3"/>
  <c r="O15" i="2" s="1"/>
  <c r="O56" i="2" s="1"/>
  <c r="Q108" i="3"/>
  <c r="Q111" i="3"/>
  <c r="Q41" i="3"/>
  <c r="Q24" i="3"/>
  <c r="Q160" i="3"/>
  <c r="Q47" i="3"/>
  <c r="Q62" i="3"/>
  <c r="Q69" i="3"/>
  <c r="Q88" i="3"/>
  <c r="Q110" i="3"/>
  <c r="Q12" i="3"/>
  <c r="Q72" i="3"/>
  <c r="Q18" i="3"/>
  <c r="P135" i="3"/>
  <c r="Q174" i="3"/>
  <c r="Q161" i="3"/>
  <c r="Q158" i="3"/>
  <c r="Q19" i="3"/>
  <c r="Q20" i="3"/>
  <c r="P20" i="3"/>
  <c r="P26" i="3" s="1"/>
  <c r="P132" i="3"/>
  <c r="P138" i="3" s="1"/>
  <c r="P54" i="3"/>
  <c r="P124" i="3"/>
  <c r="P108" i="3"/>
  <c r="N19" i="2" s="1"/>
  <c r="P154" i="3"/>
  <c r="Q54" i="3"/>
  <c r="Q55" i="3"/>
  <c r="Q89" i="3"/>
  <c r="Q92" i="3"/>
  <c r="Q122" i="3"/>
  <c r="Q38" i="3"/>
  <c r="Q86" i="3"/>
  <c r="Q109" i="3"/>
  <c r="Q124" i="3"/>
  <c r="Q46" i="3"/>
  <c r="Q87" i="3"/>
  <c r="P99" i="3"/>
  <c r="Q135" i="3"/>
  <c r="Q95" i="3"/>
  <c r="Q134" i="3"/>
  <c r="Q57" i="3"/>
  <c r="Q21" i="3"/>
  <c r="Q121" i="3"/>
  <c r="Q85" i="3"/>
  <c r="Q52" i="3"/>
  <c r="P107" i="3"/>
  <c r="P71" i="3"/>
  <c r="P122" i="3"/>
  <c r="P22" i="3"/>
  <c r="P86" i="3"/>
  <c r="P37" i="3"/>
  <c r="P40" i="3"/>
  <c r="P74" i="3"/>
  <c r="P38" i="3"/>
  <c r="N21" i="2" s="1"/>
  <c r="N62" i="2" s="1"/>
  <c r="Q136" i="3"/>
  <c r="Q80" i="3"/>
  <c r="Q171" i="3"/>
  <c r="Q162" i="3"/>
  <c r="Q73" i="3"/>
  <c r="Q76" i="3"/>
  <c r="Q91" i="3"/>
  <c r="Q22" i="3"/>
  <c r="Q170" i="3"/>
  <c r="Q180" i="3"/>
  <c r="Q101" i="3"/>
  <c r="Q130" i="3"/>
  <c r="Q53" i="3"/>
  <c r="Q71" i="3"/>
  <c r="Q10" i="3"/>
  <c r="P81" i="3"/>
  <c r="P179" i="3"/>
  <c r="P76" i="3"/>
  <c r="P63" i="3"/>
  <c r="P78" i="3"/>
  <c r="P64" i="3"/>
  <c r="Q78" i="3"/>
  <c r="Q75" i="3"/>
  <c r="Q107" i="3"/>
  <c r="P97" i="3"/>
  <c r="N20" i="2" s="1"/>
  <c r="N61" i="2" s="1"/>
  <c r="P158" i="3"/>
  <c r="P35" i="3"/>
  <c r="P68" i="3"/>
  <c r="P28" i="3"/>
  <c r="N15" i="2" s="1"/>
  <c r="N56" i="2" s="1"/>
  <c r="P90" i="3"/>
  <c r="N116" i="3"/>
  <c r="P62" i="3"/>
  <c r="Q74" i="3"/>
  <c r="Q79" i="3"/>
  <c r="K78" i="2"/>
  <c r="S9" i="2"/>
  <c r="R47" i="2"/>
  <c r="N60" i="2" l="1"/>
  <c r="P114" i="3"/>
  <c r="O5" i="6"/>
  <c r="N5" i="4"/>
  <c r="V5" i="3"/>
  <c r="M25" i="2"/>
  <c r="R10" i="3"/>
  <c r="Q56" i="3"/>
  <c r="Q66" i="3"/>
  <c r="Q131" i="3"/>
  <c r="L80" i="2"/>
  <c r="N53" i="2"/>
  <c r="M16" i="2"/>
  <c r="M53" i="2"/>
  <c r="S47" i="2"/>
  <c r="T9" i="2"/>
  <c r="T47" i="2" s="1"/>
  <c r="P104" i="3"/>
  <c r="N14" i="2"/>
  <c r="N55" i="2" s="1"/>
  <c r="N142" i="3"/>
  <c r="P59" i="3"/>
  <c r="N22" i="2"/>
  <c r="N63" i="2" s="1"/>
  <c r="P182" i="3"/>
  <c r="N36" i="2"/>
  <c r="N77" i="2" s="1"/>
  <c r="O34" i="2"/>
  <c r="O75" i="2" s="1"/>
  <c r="Q155" i="3"/>
  <c r="Q132" i="3"/>
  <c r="L39" i="2"/>
  <c r="P30" i="3"/>
  <c r="K40" i="2"/>
  <c r="O30" i="3"/>
  <c r="M78" i="2"/>
  <c r="K80" i="2"/>
  <c r="P165" i="3"/>
  <c r="N33" i="2"/>
  <c r="Q44" i="3"/>
  <c r="Q94" i="3"/>
  <c r="Q39" i="3"/>
  <c r="Q84" i="3"/>
  <c r="Q154" i="3"/>
  <c r="Q67" i="3"/>
  <c r="Q120" i="3"/>
  <c r="Q133" i="3"/>
  <c r="Q173" i="3"/>
  <c r="Q119" i="3"/>
  <c r="Q172" i="3"/>
  <c r="Q36" i="3"/>
  <c r="Q112" i="3"/>
  <c r="Q114" i="3" s="1"/>
  <c r="Q77" i="3"/>
  <c r="Q37" i="3"/>
  <c r="Q156" i="3"/>
  <c r="Q159" i="3"/>
  <c r="Q129" i="3"/>
  <c r="Q138" i="3" s="1"/>
  <c r="Q82" i="3"/>
  <c r="Q48" i="3"/>
  <c r="Q23" i="3"/>
  <c r="Q26" i="3" s="1"/>
  <c r="Q42" i="3"/>
  <c r="Q13" i="3"/>
  <c r="Q99" i="3"/>
  <c r="Q90" i="3"/>
  <c r="Q68" i="3"/>
  <c r="Q163" i="3"/>
  <c r="Q35" i="3"/>
  <c r="Q93" i="3"/>
  <c r="Q9" i="3"/>
  <c r="Q49" i="3"/>
  <c r="O21" i="2" s="1"/>
  <c r="O62" i="2" s="1"/>
  <c r="Q179" i="3"/>
  <c r="Q96" i="3"/>
  <c r="Q157" i="3"/>
  <c r="Q83" i="3"/>
  <c r="Q81" i="3"/>
  <c r="Q70" i="3"/>
  <c r="Q11" i="3"/>
  <c r="O14" i="2" s="1"/>
  <c r="O55" i="2" s="1"/>
  <c r="Q100" i="3"/>
  <c r="Q98" i="3"/>
  <c r="Q123" i="3"/>
  <c r="Q63" i="3"/>
  <c r="Q104" i="3" s="1"/>
  <c r="Q169" i="3"/>
  <c r="O35" i="2" s="1"/>
  <c r="O76" i="2" s="1"/>
  <c r="Q43" i="3"/>
  <c r="Q65" i="3"/>
  <c r="Q97" i="3"/>
  <c r="O20" i="2" s="1"/>
  <c r="O61" i="2" s="1"/>
  <c r="Q45" i="3"/>
  <c r="Q64" i="3"/>
  <c r="M66" i="2"/>
  <c r="M186" i="3"/>
  <c r="M37" i="2"/>
  <c r="Q165" i="3" l="1"/>
  <c r="O33" i="2"/>
  <c r="M57" i="2"/>
  <c r="S75" i="3"/>
  <c r="S39" i="3"/>
  <c r="Q19" i="2" s="1"/>
  <c r="S37" i="3"/>
  <c r="Q176" i="3"/>
  <c r="S24" i="3"/>
  <c r="M39" i="2"/>
  <c r="M40" i="2" s="1"/>
  <c r="N16" i="2"/>
  <c r="S85" i="3"/>
  <c r="R90" i="3"/>
  <c r="P5" i="6"/>
  <c r="O5" i="4"/>
  <c r="Q15" i="3"/>
  <c r="O12" i="2"/>
  <c r="N37" i="2"/>
  <c r="N74" i="2"/>
  <c r="R38" i="3"/>
  <c r="R55" i="3"/>
  <c r="R11" i="3"/>
  <c r="R110" i="3"/>
  <c r="R84" i="3"/>
  <c r="R157" i="3"/>
  <c r="R180" i="3"/>
  <c r="R171" i="3"/>
  <c r="R23" i="3"/>
  <c r="R133" i="3"/>
  <c r="R172" i="3"/>
  <c r="R42" i="3"/>
  <c r="R62" i="3"/>
  <c r="R37" i="3"/>
  <c r="R122" i="3"/>
  <c r="R88" i="3"/>
  <c r="R161" i="3"/>
  <c r="R46" i="3"/>
  <c r="R156" i="3"/>
  <c r="R9" i="3"/>
  <c r="R64" i="3"/>
  <c r="R19" i="3"/>
  <c r="R66" i="3"/>
  <c r="P23" i="2" s="1"/>
  <c r="P64" i="2" s="1"/>
  <c r="R44" i="3"/>
  <c r="R129" i="3"/>
  <c r="R92" i="3"/>
  <c r="R168" i="3"/>
  <c r="R65" i="3"/>
  <c r="R160" i="3"/>
  <c r="R35" i="3"/>
  <c r="R99" i="3"/>
  <c r="R173" i="3"/>
  <c r="S134" i="3"/>
  <c r="S88" i="3"/>
  <c r="S110" i="3"/>
  <c r="S10" i="3"/>
  <c r="S55" i="3"/>
  <c r="S81" i="3"/>
  <c r="S38" i="3"/>
  <c r="S96" i="3"/>
  <c r="S160" i="3"/>
  <c r="S50" i="3"/>
  <c r="S119" i="3"/>
  <c r="S121" i="3"/>
  <c r="R40" i="3"/>
  <c r="R87" i="3"/>
  <c r="R89" i="3"/>
  <c r="R135" i="3"/>
  <c r="R91" i="3"/>
  <c r="R162" i="3"/>
  <c r="R159" i="3"/>
  <c r="R47" i="3"/>
  <c r="R132" i="3"/>
  <c r="R95" i="3"/>
  <c r="R131" i="3"/>
  <c r="R124" i="3"/>
  <c r="R48" i="3"/>
  <c r="S169" i="3"/>
  <c r="S97" i="3"/>
  <c r="Q20" i="2" s="1"/>
  <c r="Q61" i="2" s="1"/>
  <c r="R13" i="3"/>
  <c r="R74" i="3"/>
  <c r="R52" i="3"/>
  <c r="R18" i="3"/>
  <c r="R100" i="3"/>
  <c r="R179" i="3"/>
  <c r="R97" i="3"/>
  <c r="R28" i="3"/>
  <c r="P15" i="2" s="1"/>
  <c r="P56" i="2" s="1"/>
  <c r="R45" i="3"/>
  <c r="R81" i="3"/>
  <c r="R20" i="3"/>
  <c r="R78" i="3"/>
  <c r="R56" i="3"/>
  <c r="R39" i="3"/>
  <c r="R107" i="3"/>
  <c r="R101" i="3"/>
  <c r="R120" i="3"/>
  <c r="R51" i="3"/>
  <c r="R119" i="3"/>
  <c r="R24" i="3"/>
  <c r="R82" i="3"/>
  <c r="R63" i="3"/>
  <c r="R41" i="3"/>
  <c r="R111" i="3"/>
  <c r="R22" i="3"/>
  <c r="R155" i="3"/>
  <c r="R70" i="3"/>
  <c r="R80" i="3"/>
  <c r="R140" i="3"/>
  <c r="P24" i="2" s="1"/>
  <c r="P65" i="2" s="1"/>
  <c r="S174" i="3"/>
  <c r="S57" i="3"/>
  <c r="S45" i="3"/>
  <c r="S87" i="3"/>
  <c r="S109" i="3"/>
  <c r="S40" i="3"/>
  <c r="S65" i="3"/>
  <c r="S41" i="3"/>
  <c r="S159" i="3"/>
  <c r="S79" i="3"/>
  <c r="S131" i="3"/>
  <c r="S28" i="3"/>
  <c r="Q15" i="2" s="1"/>
  <c r="Q56" i="2" s="1"/>
  <c r="S76" i="3"/>
  <c r="S91" i="3"/>
  <c r="S69" i="3"/>
  <c r="R109" i="3"/>
  <c r="R158" i="3"/>
  <c r="R67" i="3"/>
  <c r="R121" i="3"/>
  <c r="R85" i="3"/>
  <c r="R83" i="3"/>
  <c r="R76" i="3"/>
  <c r="R169" i="3"/>
  <c r="R77" i="3"/>
  <c r="S161" i="3"/>
  <c r="S68" i="3"/>
  <c r="S52" i="3"/>
  <c r="S20" i="3"/>
  <c r="R71" i="3"/>
  <c r="R49" i="3"/>
  <c r="R123" i="3"/>
  <c r="R93" i="3"/>
  <c r="R163" i="3"/>
  <c r="R86" i="3"/>
  <c r="R96" i="3"/>
  <c r="R50" i="3"/>
  <c r="R21" i="3"/>
  <c r="R94" i="3"/>
  <c r="R75" i="3"/>
  <c r="R53" i="3"/>
  <c r="R130" i="3"/>
  <c r="R112" i="3"/>
  <c r="R170" i="3"/>
  <c r="R102" i="3"/>
  <c r="R154" i="3"/>
  <c r="R36" i="3"/>
  <c r="R98" i="3"/>
  <c r="R79" i="3"/>
  <c r="R57" i="3"/>
  <c r="R54" i="3"/>
  <c r="R134" i="3"/>
  <c r="R174" i="3"/>
  <c r="R136" i="3"/>
  <c r="R73" i="3"/>
  <c r="S163" i="3"/>
  <c r="S64" i="3"/>
  <c r="S140" i="3"/>
  <c r="Q24" i="2" s="1"/>
  <c r="Q65" i="2" s="1"/>
  <c r="S71" i="3"/>
  <c r="S90" i="3"/>
  <c r="S120" i="3"/>
  <c r="S42" i="3"/>
  <c r="S18" i="3"/>
  <c r="S98" i="3"/>
  <c r="S43" i="3"/>
  <c r="R68" i="3"/>
  <c r="R69" i="3"/>
  <c r="R12" i="3"/>
  <c r="P14" i="2" s="1"/>
  <c r="P55" i="2" s="1"/>
  <c r="R43" i="3"/>
  <c r="R72" i="3"/>
  <c r="R108" i="3"/>
  <c r="S74" i="3"/>
  <c r="S82" i="3"/>
  <c r="S172" i="3"/>
  <c r="S170" i="3"/>
  <c r="Q34" i="2" s="1"/>
  <c r="Q75" i="2" s="1"/>
  <c r="S94" i="3"/>
  <c r="S12" i="3"/>
  <c r="S171" i="3"/>
  <c r="S136" i="3"/>
  <c r="S112" i="3"/>
  <c r="S21" i="3"/>
  <c r="S11" i="3"/>
  <c r="Q182" i="3"/>
  <c r="O36" i="2"/>
  <c r="O77" i="2" s="1"/>
  <c r="S157" i="3"/>
  <c r="Q59" i="3"/>
  <c r="Q116" i="3" s="1"/>
  <c r="Q142" i="3" s="1"/>
  <c r="O22" i="2"/>
  <c r="O63" i="2" s="1"/>
  <c r="S72" i="3"/>
  <c r="O19" i="2"/>
  <c r="S130" i="3"/>
  <c r="S89" i="3"/>
  <c r="S56" i="3"/>
  <c r="N184" i="3"/>
  <c r="S92" i="3"/>
  <c r="S47" i="3"/>
  <c r="N57" i="2"/>
  <c r="S122" i="3"/>
  <c r="O23" i="2"/>
  <c r="O64" i="2" s="1"/>
  <c r="N66" i="2"/>
  <c r="S22" i="3"/>
  <c r="S108" i="3"/>
  <c r="S100" i="3"/>
  <c r="S35" i="3"/>
  <c r="S80" i="3"/>
  <c r="S124" i="3"/>
  <c r="S49" i="3"/>
  <c r="S70" i="3"/>
  <c r="S93" i="3"/>
  <c r="S13" i="3"/>
  <c r="S123" i="3"/>
  <c r="S155" i="3"/>
  <c r="S99" i="3"/>
  <c r="Q126" i="3"/>
  <c r="O184" i="3"/>
  <c r="O186" i="3" s="1"/>
  <c r="S129" i="3"/>
  <c r="S9" i="3"/>
  <c r="S173" i="3"/>
  <c r="S78" i="3"/>
  <c r="L40" i="2"/>
  <c r="S53" i="3"/>
  <c r="S73" i="3"/>
  <c r="S36" i="3"/>
  <c r="P116" i="3"/>
  <c r="N25" i="2"/>
  <c r="N186" i="3" l="1"/>
  <c r="P20" i="2"/>
  <c r="P61" i="2" s="1"/>
  <c r="R138" i="3"/>
  <c r="P21" i="2"/>
  <c r="P62" i="2" s="1"/>
  <c r="Q60" i="2"/>
  <c r="O25" i="2"/>
  <c r="O60" i="2"/>
  <c r="P19" i="2"/>
  <c r="R182" i="3"/>
  <c r="P36" i="2"/>
  <c r="P77" i="2" s="1"/>
  <c r="R15" i="3"/>
  <c r="P12" i="2"/>
  <c r="Q30" i="3"/>
  <c r="S107" i="3"/>
  <c r="S84" i="3"/>
  <c r="S86" i="3"/>
  <c r="S54" i="3"/>
  <c r="P34" i="2"/>
  <c r="P75" i="2" s="1"/>
  <c r="R114" i="3"/>
  <c r="P142" i="3"/>
  <c r="S15" i="3"/>
  <c r="Q12" i="2"/>
  <c r="P33" i="2"/>
  <c r="R165" i="3"/>
  <c r="S126" i="3"/>
  <c r="P35" i="2"/>
  <c r="P76" i="2" s="1"/>
  <c r="R176" i="3"/>
  <c r="N78" i="2"/>
  <c r="N80" i="2" s="1"/>
  <c r="S158" i="3"/>
  <c r="S62" i="3"/>
  <c r="S95" i="3"/>
  <c r="S44" i="3"/>
  <c r="S59" i="3" s="1"/>
  <c r="S102" i="3"/>
  <c r="S51" i="3"/>
  <c r="S111" i="3"/>
  <c r="S46" i="3"/>
  <c r="S63" i="3"/>
  <c r="S154" i="3"/>
  <c r="S101" i="3"/>
  <c r="S67" i="3"/>
  <c r="S83" i="3"/>
  <c r="S156" i="3"/>
  <c r="S180" i="3"/>
  <c r="S19" i="3"/>
  <c r="S26" i="3" s="1"/>
  <c r="S168" i="3"/>
  <c r="S133" i="3"/>
  <c r="S23" i="3"/>
  <c r="S77" i="3"/>
  <c r="N39" i="2"/>
  <c r="S179" i="3"/>
  <c r="S135" i="3"/>
  <c r="M80" i="2"/>
  <c r="R126" i="3"/>
  <c r="R104" i="3"/>
  <c r="O53" i="2"/>
  <c r="O16" i="2"/>
  <c r="S138" i="3"/>
  <c r="R26" i="3"/>
  <c r="P22" i="2"/>
  <c r="P63" i="2" s="1"/>
  <c r="R59" i="3"/>
  <c r="Q5" i="6"/>
  <c r="P5" i="4"/>
  <c r="S132" i="3"/>
  <c r="T79" i="3"/>
  <c r="S66" i="3"/>
  <c r="Q23" i="2" s="1"/>
  <c r="Q64" i="2" s="1"/>
  <c r="S162" i="3"/>
  <c r="S48" i="3"/>
  <c r="Q22" i="2" s="1"/>
  <c r="Q63" i="2" s="1"/>
  <c r="O74" i="2"/>
  <c r="O78" i="2" s="1"/>
  <c r="O37" i="2"/>
  <c r="T111" i="3" l="1"/>
  <c r="U91" i="3"/>
  <c r="T81" i="3"/>
  <c r="U92" i="3"/>
  <c r="T13" i="3"/>
  <c r="U81" i="3"/>
  <c r="S30" i="3"/>
  <c r="R116" i="3"/>
  <c r="T168" i="3"/>
  <c r="O66" i="2"/>
  <c r="U155" i="3"/>
  <c r="R5" i="6"/>
  <c r="R5" i="4" s="1"/>
  <c r="U13" i="3" s="1"/>
  <c r="Q5" i="4"/>
  <c r="U157" i="3" s="1"/>
  <c r="O39" i="2"/>
  <c r="T75" i="3"/>
  <c r="T160" i="3"/>
  <c r="U160" i="3"/>
  <c r="U88" i="3"/>
  <c r="T156" i="3"/>
  <c r="S176" i="3"/>
  <c r="Q35" i="2"/>
  <c r="Q76" i="2" s="1"/>
  <c r="U171" i="3"/>
  <c r="U42" i="3"/>
  <c r="U18" i="3"/>
  <c r="T179" i="3"/>
  <c r="T69" i="3"/>
  <c r="T80" i="3"/>
  <c r="U78" i="3"/>
  <c r="U122" i="3"/>
  <c r="U20" i="3"/>
  <c r="T55" i="3"/>
  <c r="S104" i="3"/>
  <c r="U159" i="3"/>
  <c r="U111" i="3"/>
  <c r="T158" i="3"/>
  <c r="P16" i="2"/>
  <c r="P53" i="2"/>
  <c r="P57" i="2" s="1"/>
  <c r="U107" i="3"/>
  <c r="U12" i="3"/>
  <c r="U52" i="3"/>
  <c r="T49" i="3"/>
  <c r="T51" i="3"/>
  <c r="T129" i="3"/>
  <c r="T112" i="3"/>
  <c r="T54" i="3"/>
  <c r="T48" i="3"/>
  <c r="T72" i="3"/>
  <c r="T174" i="3"/>
  <c r="T134" i="3"/>
  <c r="T91" i="3"/>
  <c r="T10" i="3"/>
  <c r="T66" i="3"/>
  <c r="R23" i="2" s="1"/>
  <c r="R64" i="2" s="1"/>
  <c r="U156" i="3"/>
  <c r="U43" i="3"/>
  <c r="U131" i="3"/>
  <c r="U50" i="3"/>
  <c r="U84" i="3"/>
  <c r="U99" i="3"/>
  <c r="U28" i="3"/>
  <c r="S15" i="2" s="1"/>
  <c r="S56" i="2" s="1"/>
  <c r="T65" i="3"/>
  <c r="T157" i="3"/>
  <c r="T28" i="3"/>
  <c r="R15" i="2" s="1"/>
  <c r="R56" i="2" s="1"/>
  <c r="T94" i="3"/>
  <c r="T64" i="3"/>
  <c r="T163" i="3"/>
  <c r="U102" i="3"/>
  <c r="U94" i="3"/>
  <c r="U90" i="3"/>
  <c r="U69" i="3"/>
  <c r="U96" i="3"/>
  <c r="U129" i="3"/>
  <c r="U44" i="3"/>
  <c r="V22" i="3"/>
  <c r="I22" i="3" s="1"/>
  <c r="V109" i="3"/>
  <c r="I109" i="3" s="1"/>
  <c r="V83" i="3"/>
  <c r="V68" i="3"/>
  <c r="V85" i="3"/>
  <c r="I85" i="3" s="1"/>
  <c r="V89" i="3"/>
  <c r="I89" i="3" s="1"/>
  <c r="V154" i="3"/>
  <c r="V170" i="3"/>
  <c r="V101" i="3"/>
  <c r="I101" i="3" s="1"/>
  <c r="V155" i="3"/>
  <c r="I155" i="3" s="1"/>
  <c r="T74" i="3"/>
  <c r="T62" i="3"/>
  <c r="U162" i="3"/>
  <c r="U53" i="3"/>
  <c r="T135" i="3"/>
  <c r="T123" i="3"/>
  <c r="T44" i="3"/>
  <c r="T22" i="3"/>
  <c r="T90" i="3"/>
  <c r="T159" i="3"/>
  <c r="T180" i="3"/>
  <c r="U73" i="3"/>
  <c r="U48" i="3"/>
  <c r="T88" i="3"/>
  <c r="T11" i="3"/>
  <c r="U161" i="3"/>
  <c r="U154" i="3"/>
  <c r="U63" i="3"/>
  <c r="V38" i="3"/>
  <c r="V45" i="3"/>
  <c r="I45" i="3" s="1"/>
  <c r="V65" i="3"/>
  <c r="I65" i="3" s="1"/>
  <c r="T100" i="3"/>
  <c r="T86" i="3"/>
  <c r="T154" i="3"/>
  <c r="T18" i="3"/>
  <c r="T26" i="3" s="1"/>
  <c r="T102" i="3"/>
  <c r="T21" i="3"/>
  <c r="T93" i="3"/>
  <c r="T56" i="3"/>
  <c r="T42" i="3"/>
  <c r="T52" i="3"/>
  <c r="T101" i="3"/>
  <c r="T136" i="3"/>
  <c r="T45" i="3"/>
  <c r="T95" i="3"/>
  <c r="U66" i="3"/>
  <c r="S23" i="2" s="1"/>
  <c r="S64" i="2" s="1"/>
  <c r="U180" i="3"/>
  <c r="U108" i="3"/>
  <c r="U19" i="3"/>
  <c r="U68" i="3"/>
  <c r="U83" i="3"/>
  <c r="U36" i="3"/>
  <c r="T24" i="3"/>
  <c r="T76" i="3"/>
  <c r="T41" i="3"/>
  <c r="T140" i="3"/>
  <c r="R24" i="2" s="1"/>
  <c r="R65" i="2" s="1"/>
  <c r="T110" i="3"/>
  <c r="U121" i="3"/>
  <c r="U86" i="3"/>
  <c r="U124" i="3"/>
  <c r="U46" i="3"/>
  <c r="U80" i="3"/>
  <c r="U95" i="3"/>
  <c r="U22" i="3"/>
  <c r="V10" i="3"/>
  <c r="V94" i="3"/>
  <c r="I94" i="3" s="1"/>
  <c r="V71" i="3"/>
  <c r="I71" i="3" s="1"/>
  <c r="V53" i="3"/>
  <c r="I53" i="3" s="1"/>
  <c r="V168" i="3"/>
  <c r="T47" i="3"/>
  <c r="U174" i="3"/>
  <c r="U130" i="3"/>
  <c r="U71" i="3"/>
  <c r="T12" i="3"/>
  <c r="T122" i="3"/>
  <c r="T89" i="3"/>
  <c r="U172" i="3"/>
  <c r="U133" i="3"/>
  <c r="U9" i="3"/>
  <c r="T36" i="3"/>
  <c r="T67" i="3"/>
  <c r="T82" i="3"/>
  <c r="U85" i="3"/>
  <c r="U119" i="3"/>
  <c r="V86" i="3"/>
  <c r="I86" i="3" s="1"/>
  <c r="V119" i="3"/>
  <c r="V156" i="3"/>
  <c r="I156" i="3" s="1"/>
  <c r="U112" i="3"/>
  <c r="U40" i="3"/>
  <c r="U72" i="3"/>
  <c r="U87" i="3"/>
  <c r="U11" i="3"/>
  <c r="T77" i="3"/>
  <c r="T133" i="3"/>
  <c r="T68" i="3"/>
  <c r="T170" i="3"/>
  <c r="R34" i="2" s="1"/>
  <c r="R75" i="2" s="1"/>
  <c r="T84" i="3"/>
  <c r="T70" i="3"/>
  <c r="T35" i="3"/>
  <c r="T120" i="3"/>
  <c r="T40" i="3"/>
  <c r="T78" i="3"/>
  <c r="T119" i="3"/>
  <c r="T126" i="3" s="1"/>
  <c r="T171" i="3"/>
  <c r="U168" i="3"/>
  <c r="U170" i="3"/>
  <c r="S34" i="2" s="1"/>
  <c r="S75" i="2" s="1"/>
  <c r="U158" i="3"/>
  <c r="U89" i="3"/>
  <c r="U123" i="3"/>
  <c r="U49" i="3"/>
  <c r="U67" i="3"/>
  <c r="U35" i="3"/>
  <c r="T19" i="3"/>
  <c r="T109" i="3"/>
  <c r="T46" i="3"/>
  <c r="T71" i="3"/>
  <c r="T108" i="3"/>
  <c r="T162" i="3"/>
  <c r="U47" i="3"/>
  <c r="U173" i="3"/>
  <c r="U101" i="3"/>
  <c r="U140" i="3"/>
  <c r="S24" i="2" s="1"/>
  <c r="S65" i="2" s="1"/>
  <c r="U64" i="3"/>
  <c r="U79" i="3"/>
  <c r="U21" i="3"/>
  <c r="V20" i="3"/>
  <c r="I20" i="3" s="1"/>
  <c r="V82" i="3"/>
  <c r="V56" i="3"/>
  <c r="I56" i="3" s="1"/>
  <c r="V37" i="3"/>
  <c r="I37" i="3" s="1"/>
  <c r="V111" i="3"/>
  <c r="I111" i="3" s="1"/>
  <c r="V54" i="3"/>
  <c r="V93" i="3"/>
  <c r="U93" i="3"/>
  <c r="U39" i="3"/>
  <c r="T169" i="3"/>
  <c r="T20" i="3"/>
  <c r="T172" i="3"/>
  <c r="T57" i="3"/>
  <c r="U135" i="3"/>
  <c r="U109" i="3"/>
  <c r="U100" i="3"/>
  <c r="T124" i="3"/>
  <c r="U163" i="3"/>
  <c r="U45" i="3"/>
  <c r="U24" i="3"/>
  <c r="V44" i="3"/>
  <c r="I44" i="3" s="1"/>
  <c r="V179" i="3"/>
  <c r="T99" i="3"/>
  <c r="T83" i="3"/>
  <c r="T9" i="3"/>
  <c r="S165" i="3"/>
  <c r="Q33" i="2"/>
  <c r="U179" i="3"/>
  <c r="T173" i="3"/>
  <c r="T85" i="3"/>
  <c r="Q184" i="3"/>
  <c r="Q186" i="3" s="1"/>
  <c r="T53" i="3"/>
  <c r="T38" i="3"/>
  <c r="U110" i="3"/>
  <c r="T92" i="3"/>
  <c r="T37" i="3"/>
  <c r="T121" i="3"/>
  <c r="T87" i="3"/>
  <c r="U120" i="3"/>
  <c r="U56" i="3"/>
  <c r="T63" i="3"/>
  <c r="T50" i="3"/>
  <c r="U70" i="3"/>
  <c r="U57" i="3"/>
  <c r="P74" i="2"/>
  <c r="P78" i="2" s="1"/>
  <c r="P37" i="2"/>
  <c r="P184" i="3"/>
  <c r="S114" i="3"/>
  <c r="U51" i="3"/>
  <c r="R30" i="3"/>
  <c r="P60" i="2"/>
  <c r="P66" i="2" s="1"/>
  <c r="P25" i="2"/>
  <c r="T130" i="3"/>
  <c r="T107" i="3"/>
  <c r="U97" i="3"/>
  <c r="S20" i="2" s="1"/>
  <c r="S61" i="2" s="1"/>
  <c r="U23" i="3"/>
  <c r="U10" i="3"/>
  <c r="S14" i="2" s="1"/>
  <c r="S55" i="2" s="1"/>
  <c r="U75" i="3"/>
  <c r="U132" i="3"/>
  <c r="O57" i="2"/>
  <c r="N40" i="2"/>
  <c r="U62" i="3"/>
  <c r="U169" i="3"/>
  <c r="U134" i="3"/>
  <c r="T155" i="3"/>
  <c r="T39" i="3"/>
  <c r="T132" i="3"/>
  <c r="U77" i="3"/>
  <c r="S182" i="3"/>
  <c r="Q36" i="2"/>
  <c r="Q77" i="2" s="1"/>
  <c r="T96" i="3"/>
  <c r="U55" i="3"/>
  <c r="U37" i="3"/>
  <c r="T43" i="3"/>
  <c r="T98" i="3"/>
  <c r="U136" i="3"/>
  <c r="U76" i="3"/>
  <c r="T161" i="3"/>
  <c r="U98" i="3"/>
  <c r="U65" i="3"/>
  <c r="U41" i="3"/>
  <c r="T23" i="3"/>
  <c r="T131" i="3"/>
  <c r="U74" i="3"/>
  <c r="U38" i="3"/>
  <c r="Q21" i="2"/>
  <c r="Q16" i="2"/>
  <c r="Q53" i="2"/>
  <c r="T97" i="3"/>
  <c r="R20" i="2" s="1"/>
  <c r="R61" i="2" s="1"/>
  <c r="T73" i="3"/>
  <c r="Q14" i="2"/>
  <c r="Q55" i="2" s="1"/>
  <c r="V123" i="3" l="1"/>
  <c r="I123" i="3" s="1"/>
  <c r="V49" i="3"/>
  <c r="I49" i="3" s="1"/>
  <c r="V67" i="3"/>
  <c r="I67" i="3" s="1"/>
  <c r="V90" i="3"/>
  <c r="I90" i="3" s="1"/>
  <c r="V35" i="3"/>
  <c r="U138" i="3"/>
  <c r="R14" i="2"/>
  <c r="R55" i="2" s="1"/>
  <c r="T138" i="3"/>
  <c r="U54" i="3"/>
  <c r="T36" i="2"/>
  <c r="T77" i="2" s="1"/>
  <c r="I179" i="3"/>
  <c r="G36" i="2" s="1"/>
  <c r="I54" i="3"/>
  <c r="I168" i="3"/>
  <c r="I10" i="3"/>
  <c r="T34" i="2"/>
  <c r="T75" i="2" s="1"/>
  <c r="G75" i="2" s="1"/>
  <c r="I170" i="3"/>
  <c r="G34" i="2" s="1"/>
  <c r="I83" i="3"/>
  <c r="P39" i="2"/>
  <c r="U26" i="3"/>
  <c r="T176" i="3"/>
  <c r="R35" i="2"/>
  <c r="R76" i="2" s="1"/>
  <c r="O80" i="2"/>
  <c r="S116" i="3"/>
  <c r="S142" i="3" s="1"/>
  <c r="Q37" i="2"/>
  <c r="Q74" i="2"/>
  <c r="Q78" i="2" s="1"/>
  <c r="V69" i="3"/>
  <c r="I69" i="3" s="1"/>
  <c r="V136" i="3"/>
  <c r="I136" i="3" s="1"/>
  <c r="V172" i="3"/>
  <c r="I172" i="3" s="1"/>
  <c r="V122" i="3"/>
  <c r="I122" i="3" s="1"/>
  <c r="V41" i="3"/>
  <c r="I41" i="3" s="1"/>
  <c r="V66" i="3"/>
  <c r="V23" i="3"/>
  <c r="I23" i="3" s="1"/>
  <c r="V112" i="3"/>
  <c r="I112" i="3" s="1"/>
  <c r="V174" i="3"/>
  <c r="I174" i="3" s="1"/>
  <c r="V11" i="3"/>
  <c r="I11" i="3" s="1"/>
  <c r="V52" i="3"/>
  <c r="I52" i="3" s="1"/>
  <c r="V13" i="3"/>
  <c r="I13" i="3" s="1"/>
  <c r="T165" i="3"/>
  <c r="R33" i="2"/>
  <c r="V79" i="3"/>
  <c r="I79" i="3" s="1"/>
  <c r="V180" i="3"/>
  <c r="I180" i="3" s="1"/>
  <c r="V135" i="3"/>
  <c r="I135" i="3" s="1"/>
  <c r="Q57" i="2"/>
  <c r="Q80" i="2" s="1"/>
  <c r="S21" i="2"/>
  <c r="S62" i="2" s="1"/>
  <c r="R19" i="2"/>
  <c r="R21" i="2"/>
  <c r="R62" i="2" s="1"/>
  <c r="V163" i="3"/>
  <c r="I163" i="3" s="1"/>
  <c r="V80" i="3"/>
  <c r="I80" i="3" s="1"/>
  <c r="V70" i="3"/>
  <c r="I70" i="3" s="1"/>
  <c r="V46" i="3"/>
  <c r="I46" i="3" s="1"/>
  <c r="V162" i="3"/>
  <c r="I162" i="3" s="1"/>
  <c r="V124" i="3"/>
  <c r="I124" i="3" s="1"/>
  <c r="V76" i="3"/>
  <c r="I76" i="3" s="1"/>
  <c r="V91" i="3"/>
  <c r="I91" i="3" s="1"/>
  <c r="V132" i="3"/>
  <c r="I132" i="3" s="1"/>
  <c r="V47" i="3"/>
  <c r="I47" i="3" s="1"/>
  <c r="S35" i="2"/>
  <c r="S76" i="2" s="1"/>
  <c r="U176" i="3"/>
  <c r="V140" i="3"/>
  <c r="V129" i="3"/>
  <c r="U126" i="3"/>
  <c r="V77" i="3"/>
  <c r="I77" i="3" s="1"/>
  <c r="V88" i="3"/>
  <c r="I88" i="3" s="1"/>
  <c r="V110" i="3"/>
  <c r="I110" i="3" s="1"/>
  <c r="V39" i="3"/>
  <c r="V62" i="3"/>
  <c r="I62" i="3" s="1"/>
  <c r="V19" i="3"/>
  <c r="I19" i="3" s="1"/>
  <c r="V157" i="3"/>
  <c r="I157" i="3" s="1"/>
  <c r="V102" i="3"/>
  <c r="I102" i="3" s="1"/>
  <c r="U165" i="3"/>
  <c r="S33" i="2"/>
  <c r="V108" i="3"/>
  <c r="I108" i="3" s="1"/>
  <c r="V160" i="3"/>
  <c r="I160" i="3" s="1"/>
  <c r="V42" i="3"/>
  <c r="I42" i="3" s="1"/>
  <c r="V97" i="3"/>
  <c r="V100" i="3"/>
  <c r="I100" i="3" s="1"/>
  <c r="V133" i="3"/>
  <c r="I133" i="3" s="1"/>
  <c r="V48" i="3"/>
  <c r="I48" i="3" s="1"/>
  <c r="V74" i="3"/>
  <c r="I74" i="3" s="1"/>
  <c r="V9" i="3"/>
  <c r="U114" i="3"/>
  <c r="O40" i="2"/>
  <c r="R142" i="3"/>
  <c r="Q62" i="2"/>
  <c r="Q66" i="2" s="1"/>
  <c r="Q25" i="2"/>
  <c r="U182" i="3"/>
  <c r="S36" i="2"/>
  <c r="S77" i="2" s="1"/>
  <c r="I93" i="3"/>
  <c r="T59" i="3"/>
  <c r="R22" i="2"/>
  <c r="R63" i="2" s="1"/>
  <c r="I119" i="3"/>
  <c r="I38" i="3"/>
  <c r="I154" i="3"/>
  <c r="I68" i="3"/>
  <c r="V171" i="3"/>
  <c r="I171" i="3" s="1"/>
  <c r="V134" i="3"/>
  <c r="I134" i="3" s="1"/>
  <c r="V92" i="3"/>
  <c r="I92" i="3" s="1"/>
  <c r="V64" i="3"/>
  <c r="I64" i="3" s="1"/>
  <c r="V36" i="3"/>
  <c r="I36" i="3" s="1"/>
  <c r="V107" i="3"/>
  <c r="V78" i="3"/>
  <c r="I78" i="3" s="1"/>
  <c r="V169" i="3"/>
  <c r="I169" i="3" s="1"/>
  <c r="T104" i="3"/>
  <c r="V130" i="3"/>
  <c r="I130" i="3" s="1"/>
  <c r="Q39" i="2"/>
  <c r="T114" i="3"/>
  <c r="P186" i="3"/>
  <c r="T15" i="3"/>
  <c r="T30" i="3" s="1"/>
  <c r="R12" i="2"/>
  <c r="V18" i="3"/>
  <c r="V95" i="3"/>
  <c r="I95" i="3" s="1"/>
  <c r="V24" i="3"/>
  <c r="I24" i="3" s="1"/>
  <c r="S19" i="2"/>
  <c r="V159" i="3"/>
  <c r="I159" i="3" s="1"/>
  <c r="V131" i="3"/>
  <c r="I131" i="3" s="1"/>
  <c r="V50" i="3"/>
  <c r="I50" i="3" s="1"/>
  <c r="V57" i="3"/>
  <c r="I57" i="3" s="1"/>
  <c r="V75" i="3"/>
  <c r="I75" i="3" s="1"/>
  <c r="V98" i="3"/>
  <c r="I98" i="3" s="1"/>
  <c r="V21" i="3"/>
  <c r="I21" i="3" s="1"/>
  <c r="U59" i="3"/>
  <c r="S22" i="2"/>
  <c r="S63" i="2" s="1"/>
  <c r="V73" i="3"/>
  <c r="I73" i="3" s="1"/>
  <c r="V63" i="3"/>
  <c r="I63" i="3" s="1"/>
  <c r="U15" i="3"/>
  <c r="S12" i="2"/>
  <c r="V158" i="3"/>
  <c r="I158" i="3" s="1"/>
  <c r="V72" i="3"/>
  <c r="I72" i="3" s="1"/>
  <c r="V87" i="3"/>
  <c r="I87" i="3" s="1"/>
  <c r="V121" i="3"/>
  <c r="I121" i="3" s="1"/>
  <c r="V43" i="3"/>
  <c r="I43" i="3" s="1"/>
  <c r="V96" i="3"/>
  <c r="I96" i="3" s="1"/>
  <c r="V51" i="3"/>
  <c r="I51" i="3" s="1"/>
  <c r="V120" i="3"/>
  <c r="I120" i="3" s="1"/>
  <c r="V40" i="3"/>
  <c r="I40" i="3" s="1"/>
  <c r="V81" i="3"/>
  <c r="I81" i="3" s="1"/>
  <c r="V173" i="3"/>
  <c r="I173" i="3" s="1"/>
  <c r="V161" i="3"/>
  <c r="I161" i="3" s="1"/>
  <c r="V84" i="3"/>
  <c r="I84" i="3" s="1"/>
  <c r="V99" i="3"/>
  <c r="I99" i="3" s="1"/>
  <c r="V28" i="3"/>
  <c r="V55" i="3"/>
  <c r="I55" i="3" s="1"/>
  <c r="V12" i="3"/>
  <c r="I12" i="3" s="1"/>
  <c r="P80" i="2"/>
  <c r="T182" i="3"/>
  <c r="R36" i="2"/>
  <c r="R77" i="2" s="1"/>
  <c r="S184" i="3"/>
  <c r="S186" i="3" s="1"/>
  <c r="U82" i="3"/>
  <c r="I82" i="3" s="1"/>
  <c r="Q40" i="2" l="1"/>
  <c r="T23" i="2"/>
  <c r="T64" i="2" s="1"/>
  <c r="G64" i="2" s="1"/>
  <c r="I66" i="3"/>
  <c r="G23" i="2" s="1"/>
  <c r="G35" i="2"/>
  <c r="R37" i="2"/>
  <c r="R74" i="2"/>
  <c r="R78" i="2" s="1"/>
  <c r="V26" i="3"/>
  <c r="I26" i="3" s="1"/>
  <c r="I18" i="3"/>
  <c r="G33" i="2"/>
  <c r="G37" i="2" s="1"/>
  <c r="T21" i="2"/>
  <c r="T62" i="2" s="1"/>
  <c r="G62" i="2" s="1"/>
  <c r="V15" i="3"/>
  <c r="T12" i="2"/>
  <c r="I9" i="3"/>
  <c r="G12" i="2" s="1"/>
  <c r="V138" i="3"/>
  <c r="I138" i="3" s="1"/>
  <c r="I129" i="3"/>
  <c r="U104" i="3"/>
  <c r="U116" i="3" s="1"/>
  <c r="U142" i="3" s="1"/>
  <c r="V176" i="3"/>
  <c r="I176" i="3" s="1"/>
  <c r="G77" i="2"/>
  <c r="T15" i="2"/>
  <c r="T56" i="2" s="1"/>
  <c r="G56" i="2" s="1"/>
  <c r="I28" i="3"/>
  <c r="G15" i="2" s="1"/>
  <c r="U30" i="3"/>
  <c r="S25" i="2"/>
  <c r="S60" i="2"/>
  <c r="S66" i="2" s="1"/>
  <c r="R53" i="2"/>
  <c r="R16" i="2"/>
  <c r="R184" i="3"/>
  <c r="V114" i="3"/>
  <c r="I107" i="3"/>
  <c r="G21" i="2" s="1"/>
  <c r="T33" i="2"/>
  <c r="T20" i="2"/>
  <c r="T61" i="2" s="1"/>
  <c r="G61" i="2" s="1"/>
  <c r="I97" i="3"/>
  <c r="G20" i="2" s="1"/>
  <c r="S74" i="2"/>
  <c r="S78" i="2" s="1"/>
  <c r="S37" i="2"/>
  <c r="T24" i="2"/>
  <c r="T65" i="2" s="1"/>
  <c r="G65" i="2" s="1"/>
  <c r="I140" i="3"/>
  <c r="G24" i="2" s="1"/>
  <c r="R25" i="2"/>
  <c r="R60" i="2"/>
  <c r="R66" i="2" s="1"/>
  <c r="P40" i="2"/>
  <c r="G14" i="2"/>
  <c r="T35" i="2"/>
  <c r="T76" i="2" s="1"/>
  <c r="G76" i="2" s="1"/>
  <c r="V182" i="3"/>
  <c r="I182" i="3" s="1"/>
  <c r="T19" i="2"/>
  <c r="I39" i="3"/>
  <c r="G19" i="2" s="1"/>
  <c r="S53" i="2"/>
  <c r="S57" i="2" s="1"/>
  <c r="S80" i="2" s="1"/>
  <c r="S16" i="2"/>
  <c r="S39" i="2" s="1"/>
  <c r="T116" i="3"/>
  <c r="T142" i="3" s="1"/>
  <c r="T184" i="3" s="1"/>
  <c r="T186" i="3" s="1"/>
  <c r="V165" i="3"/>
  <c r="I165" i="3" s="1"/>
  <c r="V126" i="3"/>
  <c r="I126" i="3" s="1"/>
  <c r="V104" i="3"/>
  <c r="I104" i="3" s="1"/>
  <c r="T14" i="2"/>
  <c r="T55" i="2" s="1"/>
  <c r="G55" i="2" s="1"/>
  <c r="T22" i="2"/>
  <c r="T63" i="2" s="1"/>
  <c r="G63" i="2" s="1"/>
  <c r="V59" i="3"/>
  <c r="I59" i="3" s="1"/>
  <c r="I35" i="3"/>
  <c r="G22" i="2" s="1"/>
  <c r="R57" i="2" l="1"/>
  <c r="R80" i="2" s="1"/>
  <c r="G16" i="2"/>
  <c r="G25" i="2"/>
  <c r="V116" i="3"/>
  <c r="I114" i="3"/>
  <c r="T16" i="2"/>
  <c r="T53" i="2"/>
  <c r="T57" i="2" s="1"/>
  <c r="T60" i="2"/>
  <c r="T25" i="2"/>
  <c r="R186" i="3"/>
  <c r="V30" i="3"/>
  <c r="I15" i="3"/>
  <c r="T74" i="2"/>
  <c r="T37" i="2"/>
  <c r="R39" i="2"/>
  <c r="R40" i="2" s="1"/>
  <c r="U184" i="3"/>
  <c r="U186" i="3" s="1"/>
  <c r="S40" i="2" l="1"/>
  <c r="T39" i="2"/>
  <c r="G39" i="2"/>
  <c r="G53" i="2"/>
  <c r="T78" i="2"/>
  <c r="G78" i="2" s="1"/>
  <c r="G74" i="2"/>
  <c r="G57" i="2"/>
  <c r="I30" i="3"/>
  <c r="T66" i="2"/>
  <c r="G66" i="2" s="1"/>
  <c r="G60" i="2"/>
  <c r="V142" i="3"/>
  <c r="I142" i="3" s="1"/>
  <c r="I116" i="3"/>
  <c r="T80" i="2" l="1"/>
  <c r="G80" i="2" s="1"/>
  <c r="V184" i="3"/>
  <c r="V186" i="3" l="1"/>
  <c r="I184" i="3"/>
  <c r="T40" i="2"/>
  <c r="I186" i="3" l="1"/>
  <c r="G40" i="2"/>
</calcChain>
</file>

<file path=xl/sharedStrings.xml><?xml version="1.0" encoding="utf-8"?>
<sst xmlns="http://schemas.openxmlformats.org/spreadsheetml/2006/main" count="1598" uniqueCount="296">
  <si>
    <t>Washington Sales</t>
  </si>
  <si>
    <t>Workpaper 7</t>
  </si>
  <si>
    <t>West Control Area Jurisdictional Loads and WCA Actual Allocation Factors</t>
  </si>
  <si>
    <t>Workpaper 6</t>
  </si>
  <si>
    <t>Actual EIM Costs</t>
  </si>
  <si>
    <t>EIM Costs</t>
  </si>
  <si>
    <t>Workpaper 5</t>
  </si>
  <si>
    <t>Washington Allocated Base Net Power Costs UE-140762</t>
  </si>
  <si>
    <t>Base Net Power Costs</t>
  </si>
  <si>
    <t>Workpaper 4</t>
  </si>
  <si>
    <t>Actual West Control Area Net Power Costs</t>
  </si>
  <si>
    <t>Adjustments to West Control Area Net Power Costs</t>
  </si>
  <si>
    <t>Adjusted Actual West Control Area Net Power Costs</t>
  </si>
  <si>
    <t>Adjusted Actual West Control Area Net Power Costs by Category</t>
  </si>
  <si>
    <t>Washington Allocated Adjusted Actual Net Power Costs</t>
  </si>
  <si>
    <t>Calculation of Washington Actual Net Power Cost</t>
  </si>
  <si>
    <t>Workpaper 3</t>
  </si>
  <si>
    <t>Power Cost Adjustment Mechanism Calculation</t>
  </si>
  <si>
    <t>Exhibit No. MGW-2</t>
  </si>
  <si>
    <t>January 1, 2017 - December 31, 2017</t>
  </si>
  <si>
    <t>Deferral Period:</t>
  </si>
  <si>
    <t>Washington Power Cost Adjustment Mechanism</t>
  </si>
  <si>
    <t>Description:</t>
  </si>
  <si>
    <t>Workpaper Index</t>
  </si>
  <si>
    <t>ADJUSTED ACTUAL NET POWER COST</t>
  </si>
  <si>
    <t>Total Fuel Expense</t>
  </si>
  <si>
    <t>CAEW</t>
  </si>
  <si>
    <t>Steam from Other Sources</t>
  </si>
  <si>
    <t>Natural Gas Consumed</t>
  </si>
  <si>
    <t>Fuel Consumed - Gas</t>
  </si>
  <si>
    <t>Fuel Consumed - Coal</t>
  </si>
  <si>
    <t>Fuel Expense</t>
  </si>
  <si>
    <t xml:space="preserve"> </t>
  </si>
  <si>
    <t>Total Wheeling Expense</t>
  </si>
  <si>
    <t>Non-firm Wheeling</t>
  </si>
  <si>
    <t>CAGW</t>
  </si>
  <si>
    <t>Firm Wheeling (all)</t>
  </si>
  <si>
    <t>Wheeling Expense</t>
  </si>
  <si>
    <t>Total Purchased Power</t>
  </si>
  <si>
    <t xml:space="preserve">Secondary Purchases </t>
  </si>
  <si>
    <t>WA</t>
  </si>
  <si>
    <t>Washington Situs</t>
  </si>
  <si>
    <t>Post-merger Firm</t>
  </si>
  <si>
    <t>Existing Firm Energy</t>
  </si>
  <si>
    <t>Existing Firm Demand UPL</t>
  </si>
  <si>
    <t>Existing Firm Demand PPL</t>
  </si>
  <si>
    <t>Purchased Power</t>
  </si>
  <si>
    <t>Total Sales for Resale</t>
  </si>
  <si>
    <t>Non-Firm</t>
  </si>
  <si>
    <t>Post-Merger Firm</t>
  </si>
  <si>
    <t>Existing Firm UPL</t>
  </si>
  <si>
    <t>Existing Firm PPL</t>
  </si>
  <si>
    <t>Sales for Resale</t>
  </si>
  <si>
    <t>SG Allocator</t>
  </si>
  <si>
    <t>SE Allocator</t>
  </si>
  <si>
    <t>Total</t>
  </si>
  <si>
    <t>ALLOCATION</t>
  </si>
  <si>
    <t>WASHINGTON ALLOCATED</t>
  </si>
  <si>
    <t>check</t>
  </si>
  <si>
    <t>FERC Acct</t>
  </si>
  <si>
    <t>WEST CONTROL AREA ACTUAL ADJUSTED NET POWER COSTS</t>
  </si>
  <si>
    <t>Check</t>
  </si>
  <si>
    <t/>
  </si>
  <si>
    <t>Total Other Generation Expense</t>
  </si>
  <si>
    <t>Black Cap Solar</t>
  </si>
  <si>
    <t>Blundell</t>
  </si>
  <si>
    <t>OTHER GENERATION EXPENSE</t>
  </si>
  <si>
    <t>Total Gas Fuel Burn Expense</t>
  </si>
  <si>
    <t>Lake Side 2</t>
  </si>
  <si>
    <t>Lake Side 1</t>
  </si>
  <si>
    <t>Hermiston</t>
  </si>
  <si>
    <t>Gadsby CT</t>
  </si>
  <si>
    <t>Gadsby</t>
  </si>
  <si>
    <t>Currant Creek</t>
  </si>
  <si>
    <t>Chehalis</t>
  </si>
  <si>
    <t>GAS FUEL BURN EXPENSE</t>
  </si>
  <si>
    <t>Total Coal Fuel Burn Expense</t>
  </si>
  <si>
    <t>Wyodak</t>
  </si>
  <si>
    <t>Naughton</t>
  </si>
  <si>
    <t>Jim Bridger</t>
  </si>
  <si>
    <t>Huntington</t>
  </si>
  <si>
    <t>Hunter</t>
  </si>
  <si>
    <t>Hayden</t>
  </si>
  <si>
    <t>Dave Johnston</t>
  </si>
  <si>
    <t>Craig</t>
  </si>
  <si>
    <t>Colstrip</t>
  </si>
  <si>
    <t>Cholla</t>
  </si>
  <si>
    <t>COAL FUEL BURN EXPENSE</t>
  </si>
  <si>
    <t>Total Wheeling &amp; U. of F. Expense</t>
  </si>
  <si>
    <t>Actual</t>
  </si>
  <si>
    <t>STF Wheeling</t>
  </si>
  <si>
    <t>NF Whl Wheeling</t>
  </si>
  <si>
    <t>Post Mgr Whl Wheeling</t>
  </si>
  <si>
    <t>Pre Mgr UPL Wheeling</t>
  </si>
  <si>
    <t>Pre Mgr PPL Wheeling</t>
  </si>
  <si>
    <t>WHEELING &amp; U. OF F. EXPENSE</t>
  </si>
  <si>
    <t>Total Purchased Power &amp; Net Interchange</t>
  </si>
  <si>
    <t>Total Secondary Purchases</t>
  </si>
  <si>
    <t>Total Short Term Firm Purchases</t>
  </si>
  <si>
    <t>Other Firm Purchases</t>
  </si>
  <si>
    <t>EIM Settlements</t>
  </si>
  <si>
    <t>West Main</t>
  </si>
  <si>
    <t>NOB</t>
  </si>
  <si>
    <t>Mid Columbia</t>
  </si>
  <si>
    <t>Borah</t>
  </si>
  <si>
    <t>COB</t>
  </si>
  <si>
    <t>Short Term Firm Purchases</t>
  </si>
  <si>
    <t>Total Storage &amp; Exchange</t>
  </si>
  <si>
    <t>SCL State Line</t>
  </si>
  <si>
    <t>PSCo Exchange</t>
  </si>
  <si>
    <t>EWEB FC I</t>
  </si>
  <si>
    <t>Cowlitz Swift</t>
  </si>
  <si>
    <t>BPA FC IV Wind</t>
  </si>
  <si>
    <t>APS Exchange</t>
  </si>
  <si>
    <t>Storage &amp; Exchange</t>
  </si>
  <si>
    <t>Total Long Term Firm Purchases</t>
  </si>
  <si>
    <t>Subtotal Mid-Columbia Contracts</t>
  </si>
  <si>
    <t>Grant Reasonable</t>
  </si>
  <si>
    <t>Grant Surplus</t>
  </si>
  <si>
    <t>Douglas - Wells</t>
  </si>
  <si>
    <t>Mid-Columbia Contracts</t>
  </si>
  <si>
    <t>Subtotal Qualifying Facilities</t>
  </si>
  <si>
    <t>Utah Red Hills Solar QF</t>
  </si>
  <si>
    <t>Utah Pavant Solar QF</t>
  </si>
  <si>
    <t>Threemile Canyon Wind QF</t>
  </si>
  <si>
    <t>Three Peaks Solar QF</t>
  </si>
  <si>
    <t>Tesoro QF</t>
  </si>
  <si>
    <t>Sunnyside QF</t>
  </si>
  <si>
    <t>Spanish Fork Wind 2 QF</t>
  </si>
  <si>
    <t>Roseburg Dillard QF</t>
  </si>
  <si>
    <t>Power County South Wind QF</t>
  </si>
  <si>
    <t>Power County North Wind QF</t>
  </si>
  <si>
    <t>Pioneer Wind 1 QF</t>
  </si>
  <si>
    <t>Pavant II Solar QF</t>
  </si>
  <si>
    <t>Oregon Wind Farm QF</t>
  </si>
  <si>
    <t>North Point Wind QF</t>
  </si>
  <si>
    <t>Mountain Wind 2 QF</t>
  </si>
  <si>
    <t>Mountain Wind 1 QF</t>
  </si>
  <si>
    <t>Latigo Wind QF</t>
  </si>
  <si>
    <t>Kennecott Smelter QF</t>
  </si>
  <si>
    <t>Kennecott Refinery QF</t>
  </si>
  <si>
    <t>Iron Springs QF</t>
  </si>
  <si>
    <t xml:space="preserve">Granite Mountain West Solar QF </t>
  </si>
  <si>
    <t xml:space="preserve">Granite Mountain East Solar QF </t>
  </si>
  <si>
    <t>Foote Creek III Wind QF</t>
  </si>
  <si>
    <t>Five Pine Wind QF</t>
  </si>
  <si>
    <t>ExxonMobil QF</t>
  </si>
  <si>
    <t>Evergreen BioPower QF</t>
  </si>
  <si>
    <t>Escalante 3 Solar QF</t>
  </si>
  <si>
    <t>Escalante 2 Solar QF</t>
  </si>
  <si>
    <t>Escalante 1 Solar QF</t>
  </si>
  <si>
    <t>Enterprise Solar I QF</t>
  </si>
  <si>
    <t>DCFP QF</t>
  </si>
  <si>
    <t>Chopin Wind QF</t>
  </si>
  <si>
    <t>Chevron Wind QF</t>
  </si>
  <si>
    <t>Biomass One QF</t>
  </si>
  <si>
    <t>QF Wyoming</t>
  </si>
  <si>
    <t>QF Washington</t>
  </si>
  <si>
    <t>QF Utah</t>
  </si>
  <si>
    <t>QF Oregon</t>
  </si>
  <si>
    <t>QF Idaho</t>
  </si>
  <si>
    <t>QF California</t>
  </si>
  <si>
    <t>Qualifying Facilities</t>
  </si>
  <si>
    <t>Subtotal Long Term Firm Purchases</t>
  </si>
  <si>
    <t>Wolverine Creek Wind</t>
  </si>
  <si>
    <t>Tri-State Purchase</t>
  </si>
  <si>
    <t>Top of the World Wind</t>
  </si>
  <si>
    <t>Three Buttes Wind</t>
  </si>
  <si>
    <t>Small Purchases west</t>
  </si>
  <si>
    <t>Small Purchases east</t>
  </si>
  <si>
    <t>Rock River Wind</t>
  </si>
  <si>
    <t>PGE Cove</t>
  </si>
  <si>
    <t>Pavant III Solar</t>
  </si>
  <si>
    <t>Old Mill Solar</t>
  </si>
  <si>
    <t>Nucor</t>
  </si>
  <si>
    <t>Monsanto Reserves</t>
  </si>
  <si>
    <t>MagCorp Reserves</t>
  </si>
  <si>
    <t>Hurricane Purchase</t>
  </si>
  <si>
    <t>Hermiston Purchase</t>
  </si>
  <si>
    <t>Gemstate</t>
  </si>
  <si>
    <t>Eagle Mountain - UAMPS/UMPA</t>
  </si>
  <si>
    <t>Douglas PUD Settlement</t>
  </si>
  <si>
    <t>Deseret Purchase</t>
  </si>
  <si>
    <t>Combine Hills Wind</t>
  </si>
  <si>
    <t>APS Supplemental</t>
  </si>
  <si>
    <t>Long Term Firm Purchases</t>
  </si>
  <si>
    <t>PURCHASED POWER &amp; NET INTERCHANGE</t>
  </si>
  <si>
    <t>Total Special Sales For Resale</t>
  </si>
  <si>
    <t>Total Secondary Sales</t>
  </si>
  <si>
    <t>Total Short Term Firm Sales</t>
  </si>
  <si>
    <t>Other Firm Sales</t>
  </si>
  <si>
    <t>Short Term Firm Sales</t>
  </si>
  <si>
    <t>Total Long Term Firm Sales</t>
  </si>
  <si>
    <t>UMPA II</t>
  </si>
  <si>
    <t>Leaning Juniper Revenue</t>
  </si>
  <si>
    <t>Hurricane Sale</t>
  </si>
  <si>
    <t>BPA Wind</t>
  </si>
  <si>
    <t>Black Hills</t>
  </si>
  <si>
    <t>Long Term Firm Sales</t>
  </si>
  <si>
    <t>Special Sales For Resale</t>
  </si>
  <si>
    <t>Weight</t>
  </si>
  <si>
    <t>Category</t>
  </si>
  <si>
    <t>NPC Title</t>
  </si>
  <si>
    <t>=</t>
  </si>
  <si>
    <t>Total Resources</t>
  </si>
  <si>
    <t>Total Other Generation</t>
  </si>
  <si>
    <t>Seven Mile II Wind</t>
  </si>
  <si>
    <t>Seven Mile Wind</t>
  </si>
  <si>
    <t>Rolling Hills Wind</t>
  </si>
  <si>
    <t>McFadden Ridge Wind</t>
  </si>
  <si>
    <t>Marengo II Wind</t>
  </si>
  <si>
    <t>Marengo I Wind</t>
  </si>
  <si>
    <t>Leaning Juniper 1</t>
  </si>
  <si>
    <t>High Plains Wind</t>
  </si>
  <si>
    <t>Goodnoe Wind</t>
  </si>
  <si>
    <t>Glenrock III Wind</t>
  </si>
  <si>
    <t>Glenrock Wind</t>
  </si>
  <si>
    <t>Foote Creek I Wind</t>
  </si>
  <si>
    <t>Dunlap I Wind</t>
  </si>
  <si>
    <t>Other Generation</t>
  </si>
  <si>
    <t>Total Hydro Generation</t>
  </si>
  <si>
    <t>East Hydro</t>
  </si>
  <si>
    <t>West Hydro</t>
  </si>
  <si>
    <t>Hydro Generation</t>
  </si>
  <si>
    <t>Total Gas Generation</t>
  </si>
  <si>
    <t>Gas Generation</t>
  </si>
  <si>
    <t>Total Coal Generation</t>
  </si>
  <si>
    <t>Coal Generation</t>
  </si>
  <si>
    <t>Total Mid-Columbia Contracts</t>
  </si>
  <si>
    <t>Total Qualifying Facilities</t>
  </si>
  <si>
    <t>Sub Total Long Term Firm Purchases</t>
  </si>
  <si>
    <t>Total Requirements</t>
  </si>
  <si>
    <t>NET SYSTEM LOAD</t>
  </si>
  <si>
    <t>NET POWER COST</t>
  </si>
  <si>
    <t>Other Generation Expense</t>
  </si>
  <si>
    <t>Gas Fuel Burn Expense</t>
  </si>
  <si>
    <t>Coal Fuel Burn Expense</t>
  </si>
  <si>
    <t>Non-Firm Wheeling</t>
  </si>
  <si>
    <t>Firm Wheeling</t>
  </si>
  <si>
    <t>Wheeling &amp; U. of F. Expense</t>
  </si>
  <si>
    <t>Dollars</t>
  </si>
  <si>
    <t>NET SYSTEM LOAD BEFORE REBALANCING</t>
  </si>
  <si>
    <t>MWh</t>
  </si>
  <si>
    <t>547NPC</t>
  </si>
  <si>
    <t>Fuel Expenses</t>
  </si>
  <si>
    <t>501NPC</t>
  </si>
  <si>
    <t>565NPC</t>
  </si>
  <si>
    <t>Wheeling Expenses</t>
  </si>
  <si>
    <t>555NPC</t>
  </si>
  <si>
    <t>447NPC</t>
  </si>
  <si>
    <t>Net Power Costs</t>
  </si>
  <si>
    <t>Washington Allocated Results</t>
  </si>
  <si>
    <t>Production Factor</t>
  </si>
  <si>
    <t>WCA
Fact.</t>
  </si>
  <si>
    <t>FERC Acct.</t>
  </si>
  <si>
    <t>FERC Function</t>
  </si>
  <si>
    <t>After Production Factor</t>
  </si>
  <si>
    <t>Before Production Factor</t>
  </si>
  <si>
    <t>Net Power Cost Analysis</t>
  </si>
  <si>
    <t>WAGRC March16 NPC Rebuttal Study xORCA QFs</t>
  </si>
  <si>
    <t>PacifiCorp</t>
  </si>
  <si>
    <t>Total Non NPC EIM Costs</t>
  </si>
  <si>
    <t>Total Revenue Requirement</t>
  </si>
  <si>
    <t>Depreciation</t>
  </si>
  <si>
    <t>Operation &amp; Maintenance (Ongoing)</t>
  </si>
  <si>
    <t>Pre-Tax Return on Rate Base</t>
  </si>
  <si>
    <t>Net Rate Base</t>
  </si>
  <si>
    <t>Depreciation Reserve</t>
  </si>
  <si>
    <t>ADIT</t>
  </si>
  <si>
    <t>Capital Investment</t>
  </si>
  <si>
    <t>Washington-Alloc.</t>
  </si>
  <si>
    <t>Total  Company</t>
  </si>
  <si>
    <t>CY 2017</t>
  </si>
  <si>
    <t>Energy</t>
  </si>
  <si>
    <t>Demand</t>
  </si>
  <si>
    <t>CAGW RATIO</t>
  </si>
  <si>
    <t>TOTAL</t>
  </si>
  <si>
    <t>WASHINGTON</t>
  </si>
  <si>
    <t>OREGON</t>
  </si>
  <si>
    <t>CALIFORNIA</t>
  </si>
  <si>
    <t>HR</t>
  </si>
  <si>
    <t>DAY</t>
  </si>
  <si>
    <t>MONTH</t>
  </si>
  <si>
    <t>Pac. Power</t>
  </si>
  <si>
    <t>COINCIDENT PEAK</t>
  </si>
  <si>
    <t>MONTHLY ENERGY</t>
  </si>
  <si>
    <t>MONTHLY ENERGY AND COINCIDENT PEAK - WCA</t>
  </si>
  <si>
    <t>FACTOR</t>
  </si>
  <si>
    <t>ANNUAL FACTORS</t>
  </si>
  <si>
    <t>WCA ACTUAL ALLOCATION FACTORS</t>
  </si>
  <si>
    <t>Washington Sales (MWh)</t>
  </si>
  <si>
    <t>UE-140762</t>
  </si>
  <si>
    <t>WASHINGTON BASE SALES - UE-140762</t>
  </si>
  <si>
    <t>WASHINGTON ACTUAL JURISDICTIONAL SALES</t>
  </si>
  <si>
    <t>West Control Area Net Power Costs Base Net Power Costs UE-140762 - CONFIDENTIAL AND REDACTED</t>
  </si>
  <si>
    <t>CONFIDENTIAL AND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</si>
</sst>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[Red]_(* \(#,##0\);_(* &quot;-&quot;_);_(@_)"/>
    <numFmt numFmtId="167" formatCode="[$-409]mmm\-yy;@"/>
    <numFmt numFmtId="168" formatCode="#,##0\ ;[Red]\(#,##0\)"/>
    <numFmt numFmtId="169" formatCode="0.0000%"/>
    <numFmt numFmtId="170" formatCode="0.000%"/>
    <numFmt numFmtId="171" formatCode="_(* #,##0.00_);[Red]_(* \(#,##0.00\);_(* &quot;-&quot;??_);_(@_)"/>
    <numFmt numFmtId="172" formatCode="#,##0_);\(#,##0\);&quot;-     &quot;"/>
    <numFmt numFmtId="173" formatCode="#,##0_);[Red]\(#,##0\);&quot;-     &quot;"/>
    <numFmt numFmtId="174" formatCode="0.0%;[Red]\(0.0%\)"/>
    <numFmt numFmtId="175" formatCode="#,##0.00_);\(#,##0.00\);&quot;-     &quot;"/>
    <numFmt numFmtId="176" formatCode="#,##0.00_);[Red]\(#,##0.00\);&quot;-     &quot;"/>
    <numFmt numFmtId="177" formatCode="_(* #,##0_);[Red]_(* \(#,##0\);_(* &quot;-&quot;??_);_(@_)"/>
    <numFmt numFmtId="178" formatCode="0.0%;[Red]\(0.0%\);&quot;- &quot;"/>
    <numFmt numFmtId="179" formatCode="#,##0.0\);[Red]\(#,##0.0\);&quot;-&quot;"/>
    <numFmt numFmtId="180" formatCode="#,##0.000_);[Red]\(#,##0.000\)"/>
    <numFmt numFmtId="181" formatCode="#,##0.000_);[Red]\(#,##0.000\);&quot;-&quot;"/>
    <numFmt numFmtId="182" formatCode="_(* #,##0.0000_);[Red]_(* \(#,##0.0000\);_(* &quot;-&quot;??_);_(@_)"/>
    <numFmt numFmtId="183" formatCode="#,##0.0_);[Red]\(#,##0.0\);&quot;-     &quot;"/>
    <numFmt numFmtId="184" formatCode="#,##0.0000_);[Red]\(#,##0.0000\);&quot;-     &quot;"/>
    <numFmt numFmtId="185" formatCode="#,##0_);[Red]\(#,##0\);&quot;-&quot;"/>
    <numFmt numFmtId="186" formatCode="mmmm\ yy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Helv"/>
    </font>
    <font>
      <sz val="12"/>
      <name val="Times New Roman"/>
      <family val="1"/>
    </font>
    <font>
      <sz val="10"/>
      <color rgb="FFE7E7F5"/>
      <name val="Arial"/>
      <family val="2"/>
    </font>
    <font>
      <i/>
      <sz val="10"/>
      <color theme="7" tint="-0.249977111117893"/>
      <name val="Arial"/>
      <family val="2"/>
    </font>
    <font>
      <i/>
      <sz val="10"/>
      <color rgb="FFE7E7F5"/>
      <name val="Arial"/>
      <family val="2"/>
    </font>
    <font>
      <sz val="10"/>
      <color theme="0" tint="-0.34998626667073579"/>
      <name val="Arial"/>
      <family val="2"/>
    </font>
    <font>
      <i/>
      <sz val="10"/>
      <color theme="0" tint="-0.249977111117893"/>
      <name val="Arial"/>
      <family val="2"/>
    </font>
    <font>
      <b/>
      <i/>
      <sz val="10"/>
      <color theme="7" tint="-0.249977111117893"/>
      <name val="Arial"/>
      <family val="2"/>
    </font>
    <font>
      <sz val="8"/>
      <color theme="1"/>
      <name val="Courier New"/>
      <family val="2"/>
    </font>
    <font>
      <sz val="10"/>
      <color indexed="9"/>
      <name val="Arial"/>
      <family val="2"/>
    </font>
    <font>
      <sz val="10"/>
      <color theme="0" tint="-0.249977111117893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i/>
      <sz val="10"/>
      <color rgb="FFCED4D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 Black"/>
      <family val="2"/>
    </font>
    <font>
      <i/>
      <sz val="8"/>
      <color theme="7" tint="-0.24997711111789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color indexed="14"/>
      <name val="Arial"/>
      <family val="2"/>
    </font>
    <font>
      <b/>
      <i/>
      <sz val="10"/>
      <color indexed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i/>
      <u/>
      <sz val="10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/>
      <sz val="10"/>
      <color indexed="14"/>
      <name val="Arial"/>
      <family val="2"/>
    </font>
    <font>
      <sz val="10"/>
      <color indexed="14"/>
      <name val="Arial"/>
      <family val="2"/>
    </font>
    <font>
      <b/>
      <sz val="20"/>
      <color indexed="10"/>
      <name val="Arial"/>
      <family val="2"/>
    </font>
    <font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BE4"/>
        <bgColor indexed="64"/>
      </patternFill>
    </fill>
    <fill>
      <patternFill patternType="solid">
        <fgColor rgb="FFFEF0CA"/>
        <bgColor indexed="64"/>
      </patternFill>
    </fill>
    <fill>
      <patternFill patternType="solid">
        <fgColor rgb="FFCED4D8"/>
        <bgColor indexed="64"/>
      </patternFill>
    </fill>
    <fill>
      <patternFill patternType="solid">
        <fgColor rgb="FFEBF8E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6" fillId="0" borderId="0"/>
    <xf numFmtId="0" fontId="8" fillId="0" borderId="0"/>
    <xf numFmtId="43" fontId="6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6" fillId="0" borderId="0"/>
    <xf numFmtId="17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4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52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6" fillId="0" borderId="0" xfId="1" applyFill="1" applyAlignment="1">
      <alignment vertical="center"/>
    </xf>
    <xf numFmtId="164" fontId="6" fillId="0" borderId="0" xfId="2" applyNumberFormat="1" applyFont="1" applyFill="1" applyAlignment="1">
      <alignment vertical="center"/>
    </xf>
    <xf numFmtId="10" fontId="6" fillId="0" borderId="0" xfId="3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2" borderId="2" xfId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3" xfId="1" applyFill="1" applyBorder="1" applyAlignment="1">
      <alignment vertical="center"/>
    </xf>
    <xf numFmtId="0" fontId="6" fillId="2" borderId="4" xfId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5" xfId="1" applyFill="1" applyBorder="1" applyAlignment="1">
      <alignment vertical="center"/>
    </xf>
    <xf numFmtId="165" fontId="7" fillId="2" borderId="6" xfId="4" applyNumberFormat="1" applyFont="1" applyFill="1" applyBorder="1" applyAlignment="1">
      <alignment vertical="center"/>
    </xf>
    <xf numFmtId="0" fontId="0" fillId="2" borderId="0" xfId="5" applyFont="1" applyFill="1" applyBorder="1" applyAlignment="1">
      <alignment vertical="center"/>
    </xf>
    <xf numFmtId="1" fontId="7" fillId="2" borderId="0" xfId="6" applyNumberFormat="1" applyFont="1" applyFill="1" applyBorder="1" applyAlignment="1">
      <alignment vertical="center"/>
    </xf>
    <xf numFmtId="41" fontId="7" fillId="2" borderId="0" xfId="4" applyNumberFormat="1" applyFont="1" applyFill="1" applyBorder="1" applyAlignment="1">
      <alignment vertical="center"/>
    </xf>
    <xf numFmtId="0" fontId="0" fillId="2" borderId="0" xfId="5" applyNumberFormat="1" applyFont="1" applyFill="1" applyBorder="1" applyAlignment="1">
      <alignment horizontal="left" vertical="center"/>
    </xf>
    <xf numFmtId="41" fontId="7" fillId="2" borderId="7" xfId="4" applyNumberFormat="1" applyFont="1" applyFill="1" applyBorder="1" applyAlignment="1">
      <alignment vertical="center"/>
    </xf>
    <xf numFmtId="0" fontId="7" fillId="2" borderId="0" xfId="7" quotePrefix="1" applyFont="1" applyFill="1" applyBorder="1" applyAlignment="1">
      <alignment horizontal="left" vertical="center"/>
    </xf>
    <xf numFmtId="41" fontId="0" fillId="2" borderId="1" xfId="4" applyNumberFormat="1" applyFont="1" applyFill="1" applyBorder="1" applyAlignment="1">
      <alignment vertical="center"/>
    </xf>
    <xf numFmtId="0" fontId="0" fillId="2" borderId="0" xfId="7" applyFont="1" applyFill="1" applyBorder="1" applyAlignment="1">
      <alignment horizontal="center" vertical="center"/>
    </xf>
    <xf numFmtId="0" fontId="0" fillId="2" borderId="0" xfId="7" applyFont="1" applyFill="1" applyBorder="1" applyAlignment="1">
      <alignment horizontal="left" vertical="center"/>
    </xf>
    <xf numFmtId="41" fontId="0" fillId="2" borderId="0" xfId="4" applyNumberFormat="1" applyFont="1" applyFill="1" applyBorder="1" applyAlignment="1">
      <alignment vertical="center"/>
    </xf>
    <xf numFmtId="0" fontId="0" fillId="2" borderId="0" xfId="7" quotePrefix="1" applyFont="1" applyFill="1" applyBorder="1" applyAlignment="1">
      <alignment horizontal="left" vertical="center"/>
    </xf>
    <xf numFmtId="165" fontId="0" fillId="2" borderId="0" xfId="4" applyNumberFormat="1" applyFont="1" applyFill="1" applyBorder="1" applyAlignment="1">
      <alignment vertical="center"/>
    </xf>
    <xf numFmtId="0" fontId="7" fillId="2" borderId="0" xfId="7" applyFont="1" applyFill="1" applyBorder="1" applyAlignment="1">
      <alignment horizontal="left" vertical="center"/>
    </xf>
    <xf numFmtId="0" fontId="7" fillId="2" borderId="0" xfId="7" applyFont="1" applyFill="1" applyBorder="1" applyAlignment="1">
      <alignment vertical="center"/>
    </xf>
    <xf numFmtId="44" fontId="0" fillId="2" borderId="0" xfId="5" applyNumberFormat="1" applyFont="1" applyFill="1" applyBorder="1" applyAlignment="1">
      <alignment vertical="center"/>
    </xf>
    <xf numFmtId="166" fontId="0" fillId="2" borderId="0" xfId="5" applyNumberFormat="1" applyFont="1" applyFill="1" applyBorder="1" applyAlignment="1">
      <alignment vertical="center"/>
    </xf>
    <xf numFmtId="44" fontId="0" fillId="2" borderId="0" xfId="4" applyFont="1" applyFill="1" applyBorder="1" applyAlignment="1">
      <alignment vertical="center"/>
    </xf>
    <xf numFmtId="0" fontId="0" fillId="2" borderId="0" xfId="7" applyFont="1" applyFill="1" applyBorder="1" applyAlignment="1">
      <alignment vertical="center"/>
    </xf>
    <xf numFmtId="167" fontId="7" fillId="2" borderId="0" xfId="5" applyNumberFormat="1" applyFont="1" applyFill="1" applyBorder="1" applyAlignment="1">
      <alignment horizontal="center" vertical="center"/>
    </xf>
    <xf numFmtId="168" fontId="7" fillId="2" borderId="0" xfId="5" applyNumberFormat="1" applyFont="1" applyFill="1" applyBorder="1" applyAlignment="1">
      <alignment horizontal="center" vertical="center"/>
    </xf>
    <xf numFmtId="169" fontId="6" fillId="2" borderId="0" xfId="1" applyNumberForma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167" fontId="7" fillId="2" borderId="8" xfId="5" applyNumberFormat="1" applyFont="1" applyFill="1" applyBorder="1" applyAlignment="1">
      <alignment horizontal="center" vertical="center"/>
    </xf>
    <xf numFmtId="168" fontId="7" fillId="2" borderId="8" xfId="5" applyNumberFormat="1" applyFont="1" applyFill="1" applyBorder="1" applyAlignment="1">
      <alignment horizontal="center" vertical="center"/>
    </xf>
    <xf numFmtId="168" fontId="7" fillId="2" borderId="8" xfId="5" applyNumberFormat="1" applyFont="1" applyFill="1" applyBorder="1" applyAlignment="1">
      <alignment horizontal="centerContinuous" vertical="center" wrapText="1"/>
    </xf>
    <xf numFmtId="0" fontId="6" fillId="2" borderId="9" xfId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10" xfId="1" applyFill="1" applyBorder="1" applyAlignment="1">
      <alignment vertical="center"/>
    </xf>
    <xf numFmtId="0" fontId="10" fillId="3" borderId="9" xfId="1" applyFont="1" applyFill="1" applyBorder="1" applyAlignment="1">
      <alignment horizontal="centerContinuous" vertical="center" wrapText="1"/>
    </xf>
    <xf numFmtId="0" fontId="10" fillId="3" borderId="7" xfId="1" applyFont="1" applyFill="1" applyBorder="1" applyAlignment="1">
      <alignment horizontal="centerContinuous" vertical="center" wrapText="1"/>
    </xf>
    <xf numFmtId="0" fontId="7" fillId="3" borderId="10" xfId="1" applyFont="1" applyFill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1" fillId="2" borderId="2" xfId="1" applyFont="1" applyFill="1" applyBorder="1" applyAlignment="1">
      <alignment horizontal="centerContinuous" vertical="center" wrapText="1"/>
    </xf>
    <xf numFmtId="41" fontId="11" fillId="2" borderId="1" xfId="5" applyNumberFormat="1" applyFont="1" applyFill="1" applyBorder="1" applyAlignment="1">
      <alignment horizontal="centerContinuous" vertical="center" wrapText="1"/>
    </xf>
    <xf numFmtId="43" fontId="11" fillId="2" borderId="1" xfId="5" applyNumberFormat="1" applyFont="1" applyFill="1" applyBorder="1" applyAlignment="1">
      <alignment horizontal="centerContinuous" vertical="center" wrapText="1"/>
    </xf>
    <xf numFmtId="0" fontId="0" fillId="2" borderId="1" xfId="5" applyFont="1" applyFill="1" applyBorder="1" applyAlignment="1">
      <alignment horizontal="centerContinuous" vertical="center" wrapText="1"/>
    </xf>
    <xf numFmtId="0" fontId="11" fillId="2" borderId="1" xfId="5" applyFont="1" applyFill="1" applyBorder="1" applyAlignment="1">
      <alignment horizontal="centerContinuous" vertical="center" wrapText="1"/>
    </xf>
    <xf numFmtId="0" fontId="11" fillId="2" borderId="1" xfId="5" applyNumberFormat="1" applyFont="1" applyFill="1" applyBorder="1" applyAlignment="1">
      <alignment horizontal="centerContinuous" vertical="center" wrapText="1"/>
    </xf>
    <xf numFmtId="0" fontId="11" fillId="2" borderId="3" xfId="1" applyFont="1" applyFill="1" applyBorder="1" applyAlignment="1">
      <alignment horizontal="centerContinuous" vertical="center" wrapText="1"/>
    </xf>
    <xf numFmtId="0" fontId="11" fillId="2" borderId="4" xfId="1" applyFont="1" applyFill="1" applyBorder="1" applyAlignment="1">
      <alignment horizontal="centerContinuous" vertical="center" wrapText="1"/>
    </xf>
    <xf numFmtId="41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1" fillId="2" borderId="5" xfId="1" applyFont="1" applyFill="1" applyBorder="1" applyAlignment="1">
      <alignment horizontal="centerContinuous" vertical="center" wrapText="1"/>
    </xf>
    <xf numFmtId="0" fontId="6" fillId="2" borderId="4" xfId="1" applyFill="1" applyBorder="1" applyAlignment="1">
      <alignment horizontal="centerContinuous" vertical="center" wrapText="1"/>
    </xf>
    <xf numFmtId="0" fontId="0" fillId="2" borderId="0" xfId="5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5" xfId="1" applyFill="1" applyBorder="1" applyAlignment="1">
      <alignment horizontal="centerContinuous" vertical="center" wrapText="1"/>
    </xf>
    <xf numFmtId="41" fontId="7" fillId="2" borderId="0" xfId="4" applyNumberFormat="1" applyFont="1" applyFill="1" applyAlignment="1">
      <alignment vertical="center"/>
    </xf>
    <xf numFmtId="0" fontId="0" fillId="2" borderId="0" xfId="5" applyNumberFormat="1" applyFont="1" applyFill="1" applyAlignment="1">
      <alignment horizontal="left" vertical="center"/>
    </xf>
    <xf numFmtId="44" fontId="0" fillId="2" borderId="0" xfId="5" applyNumberFormat="1" applyFont="1" applyFill="1" applyAlignment="1">
      <alignment vertical="center"/>
    </xf>
    <xf numFmtId="166" fontId="0" fillId="2" borderId="0" xfId="5" applyNumberFormat="1" applyFont="1" applyFill="1" applyAlignment="1">
      <alignment vertical="center"/>
    </xf>
    <xf numFmtId="44" fontId="0" fillId="2" borderId="0" xfId="4" applyFont="1" applyFill="1" applyAlignment="1">
      <alignment vertical="center"/>
    </xf>
    <xf numFmtId="0" fontId="0" fillId="2" borderId="0" xfId="7" applyFont="1" applyFill="1" applyAlignment="1">
      <alignment horizontal="left" vertical="center"/>
    </xf>
    <xf numFmtId="0" fontId="7" fillId="2" borderId="0" xfId="7" applyFont="1" applyFill="1" applyAlignment="1">
      <alignment horizontal="left" vertical="center"/>
    </xf>
    <xf numFmtId="167" fontId="7" fillId="2" borderId="0" xfId="5" applyNumberFormat="1" applyFont="1" applyFill="1" applyBorder="1" applyAlignment="1">
      <alignment horizontal="centerContinuous" vertical="center" wrapText="1"/>
    </xf>
    <xf numFmtId="168" fontId="7" fillId="2" borderId="0" xfId="5" applyNumberFormat="1" applyFont="1" applyFill="1" applyBorder="1" applyAlignment="1">
      <alignment horizontal="centerContinuous" vertical="center" wrapText="1"/>
    </xf>
    <xf numFmtId="0" fontId="0" fillId="2" borderId="0" xfId="5" applyFont="1" applyFill="1" applyBorder="1" applyAlignment="1">
      <alignment horizontal="centerContinuous" vertical="center" wrapText="1"/>
    </xf>
    <xf numFmtId="41" fontId="0" fillId="2" borderId="0" xfId="7" applyNumberFormat="1" applyFont="1" applyFill="1" applyBorder="1" applyAlignment="1">
      <alignment horizontal="centerContinuous" vertical="center" wrapText="1"/>
    </xf>
    <xf numFmtId="0" fontId="7" fillId="2" borderId="0" xfId="5" applyNumberFormat="1" applyFont="1" applyFill="1" applyBorder="1" applyAlignment="1">
      <alignment horizontal="centerContinuous" vertical="center" wrapText="1"/>
    </xf>
    <xf numFmtId="167" fontId="7" fillId="2" borderId="1" xfId="5" applyNumberFormat="1" applyFont="1" applyFill="1" applyBorder="1" applyAlignment="1">
      <alignment horizontal="centerContinuous" vertical="center" wrapText="1"/>
    </xf>
    <xf numFmtId="168" fontId="7" fillId="2" borderId="1" xfId="5" applyNumberFormat="1" applyFont="1" applyFill="1" applyBorder="1" applyAlignment="1">
      <alignment horizontal="centerContinuous" vertical="center" wrapText="1"/>
    </xf>
    <xf numFmtId="0" fontId="6" fillId="2" borderId="0" xfId="1" applyFont="1" applyFill="1" applyBorder="1" applyAlignment="1">
      <alignment horizontal="centerContinuous" vertical="center" wrapText="1"/>
    </xf>
    <xf numFmtId="0" fontId="7" fillId="0" borderId="0" xfId="1" applyFont="1" applyFill="1" applyAlignment="1">
      <alignment vertical="center"/>
    </xf>
    <xf numFmtId="0" fontId="7" fillId="2" borderId="9" xfId="1" applyFont="1" applyFill="1" applyBorder="1" applyAlignment="1">
      <alignment horizontal="centerContinuous" vertical="center" wrapText="1"/>
    </xf>
    <xf numFmtId="0" fontId="7" fillId="2" borderId="8" xfId="1" applyFont="1" applyFill="1" applyBorder="1" applyAlignment="1">
      <alignment horizontal="centerContinuous" vertical="center" wrapText="1"/>
    </xf>
    <xf numFmtId="0" fontId="7" fillId="2" borderId="7" xfId="1" applyFont="1" applyFill="1" applyBorder="1" applyAlignment="1">
      <alignment horizontal="centerContinuous" vertical="center" wrapText="1"/>
    </xf>
    <xf numFmtId="0" fontId="7" fillId="2" borderId="10" xfId="1" applyFont="1" applyFill="1" applyBorder="1" applyAlignment="1">
      <alignment horizontal="centerContinuous" vertical="center" wrapText="1"/>
    </xf>
    <xf numFmtId="0" fontId="6" fillId="3" borderId="9" xfId="1" applyFill="1" applyBorder="1" applyAlignment="1">
      <alignment horizontal="centerContinuous" vertical="center" wrapText="1"/>
    </xf>
    <xf numFmtId="0" fontId="6" fillId="3" borderId="7" xfId="1" applyFont="1" applyFill="1" applyBorder="1" applyAlignment="1">
      <alignment horizontal="centerContinuous" vertical="center" wrapText="1"/>
    </xf>
    <xf numFmtId="0" fontId="7" fillId="3" borderId="7" xfId="1" applyFont="1" applyFill="1" applyBorder="1" applyAlignment="1">
      <alignment horizontal="centerContinuous" vertical="center" wrapText="1"/>
    </xf>
    <xf numFmtId="0" fontId="5" fillId="0" borderId="0" xfId="0" applyFont="1"/>
    <xf numFmtId="0" fontId="0" fillId="0" borderId="0" xfId="5" applyFont="1" applyFill="1"/>
    <xf numFmtId="0" fontId="0" fillId="0" borderId="0" xfId="5" applyNumberFormat="1" applyFont="1" applyFill="1" applyAlignment="1">
      <alignment horizontal="left"/>
    </xf>
    <xf numFmtId="0" fontId="7" fillId="0" borderId="0" xfId="5" applyFont="1" applyFill="1"/>
    <xf numFmtId="44" fontId="0" fillId="0" borderId="0" xfId="4" applyFont="1" applyFill="1"/>
    <xf numFmtId="165" fontId="0" fillId="0" borderId="0" xfId="4" applyNumberFormat="1" applyFont="1" applyFill="1" applyBorder="1"/>
    <xf numFmtId="43" fontId="13" fillId="0" borderId="0" xfId="8" applyFont="1" applyFill="1"/>
    <xf numFmtId="0" fontId="11" fillId="0" borderId="0" xfId="5" applyFont="1" applyFill="1"/>
    <xf numFmtId="0" fontId="14" fillId="0" borderId="0" xfId="5" applyFont="1" applyFill="1" applyAlignment="1">
      <alignment horizontal="right"/>
    </xf>
    <xf numFmtId="0" fontId="11" fillId="0" borderId="0" xfId="5" applyNumberFormat="1" applyFont="1" applyFill="1" applyAlignment="1">
      <alignment horizontal="left"/>
    </xf>
    <xf numFmtId="1" fontId="11" fillId="0" borderId="0" xfId="6" applyNumberFormat="1" applyFont="1" applyFill="1" applyBorder="1"/>
    <xf numFmtId="0" fontId="15" fillId="0" borderId="0" xfId="5" applyFont="1" applyFill="1"/>
    <xf numFmtId="8" fontId="0" fillId="0" borderId="0" xfId="5" applyNumberFormat="1" applyFont="1" applyFill="1"/>
    <xf numFmtId="1" fontId="0" fillId="0" borderId="0" xfId="6" applyNumberFormat="1" applyFont="1" applyFill="1" applyBorder="1"/>
    <xf numFmtId="41" fontId="7" fillId="0" borderId="6" xfId="4" applyNumberFormat="1" applyFont="1" applyFill="1" applyBorder="1"/>
    <xf numFmtId="168" fontId="7" fillId="0" borderId="0" xfId="5" applyNumberFormat="1" applyFont="1" applyFill="1" applyAlignment="1">
      <alignment horizontal="right"/>
    </xf>
    <xf numFmtId="0" fontId="7" fillId="0" borderId="0" xfId="5" applyNumberFormat="1" applyFont="1" applyFill="1" applyAlignment="1">
      <alignment horizontal="left"/>
    </xf>
    <xf numFmtId="1" fontId="7" fillId="0" borderId="0" xfId="6" applyNumberFormat="1" applyFont="1" applyFill="1" applyBorder="1"/>
    <xf numFmtId="41" fontId="0" fillId="0" borderId="0" xfId="5" applyNumberFormat="1" applyFont="1" applyFill="1"/>
    <xf numFmtId="41" fontId="7" fillId="0" borderId="0" xfId="4" applyNumberFormat="1" applyFont="1" applyFill="1"/>
    <xf numFmtId="168" fontId="7" fillId="0" borderId="0" xfId="5" applyNumberFormat="1" applyFont="1" applyFill="1"/>
    <xf numFmtId="165" fontId="0" fillId="0" borderId="0" xfId="4" applyNumberFormat="1" applyFont="1" applyFill="1"/>
    <xf numFmtId="168" fontId="0" fillId="0" borderId="0" xfId="5" applyNumberFormat="1" applyFont="1" applyFill="1" applyAlignment="1">
      <alignment horizontal="right"/>
    </xf>
    <xf numFmtId="41" fontId="0" fillId="4" borderId="0" xfId="4" applyNumberFormat="1" applyFont="1" applyFill="1"/>
    <xf numFmtId="41" fontId="0" fillId="0" borderId="0" xfId="4" applyNumberFormat="1" applyFont="1" applyFill="1" applyBorder="1"/>
    <xf numFmtId="0" fontId="0" fillId="0" borderId="0" xfId="5" applyFont="1" applyFill="1" applyBorder="1"/>
    <xf numFmtId="170" fontId="6" fillId="0" borderId="0" xfId="1" applyNumberFormat="1" applyFont="1" applyFill="1" applyBorder="1"/>
    <xf numFmtId="0" fontId="6" fillId="0" borderId="0" xfId="1" applyFont="1" applyFill="1" applyBorder="1"/>
    <xf numFmtId="0" fontId="0" fillId="0" borderId="0" xfId="7" applyNumberFormat="1" applyFont="1" applyFill="1" applyBorder="1" applyAlignment="1">
      <alignment horizontal="left"/>
    </xf>
    <xf numFmtId="165" fontId="0" fillId="4" borderId="0" xfId="4" applyNumberFormat="1" applyFont="1" applyFill="1"/>
    <xf numFmtId="170" fontId="0" fillId="0" borderId="0" xfId="5" applyNumberFormat="1" applyFont="1" applyFill="1"/>
    <xf numFmtId="170" fontId="7" fillId="0" borderId="0" xfId="5" applyNumberFormat="1" applyFont="1" applyFill="1"/>
    <xf numFmtId="0" fontId="0" fillId="0" borderId="0" xfId="7" quotePrefix="1" applyNumberFormat="1" applyFont="1" applyFill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165" fontId="0" fillId="4" borderId="0" xfId="9" applyNumberFormat="1" applyFont="1" applyFill="1"/>
    <xf numFmtId="165" fontId="0" fillId="0" borderId="0" xfId="9" applyNumberFormat="1" applyFont="1" applyFill="1" applyBorder="1"/>
    <xf numFmtId="164" fontId="7" fillId="0" borderId="0" xfId="2" applyNumberFormat="1" applyFont="1" applyFill="1"/>
    <xf numFmtId="41" fontId="0" fillId="5" borderId="0" xfId="4" applyNumberFormat="1" applyFont="1" applyFill="1"/>
    <xf numFmtId="170" fontId="6" fillId="0" borderId="0" xfId="1" applyNumberFormat="1" applyFont="1" applyFill="1" applyBorder="1" applyAlignment="1">
      <alignment horizontal="center"/>
    </xf>
    <xf numFmtId="0" fontId="6" fillId="0" borderId="0" xfId="10" applyFont="1" applyFill="1"/>
    <xf numFmtId="0" fontId="6" fillId="0" borderId="0" xfId="1" applyFont="1" applyFill="1" applyBorder="1" applyAlignment="1">
      <alignment horizontal="left"/>
    </xf>
    <xf numFmtId="165" fontId="7" fillId="0" borderId="0" xfId="4" applyNumberFormat="1" applyFont="1" applyFill="1"/>
    <xf numFmtId="1" fontId="7" fillId="0" borderId="0" xfId="6" applyNumberFormat="1" applyFont="1" applyFill="1"/>
    <xf numFmtId="164" fontId="6" fillId="6" borderId="0" xfId="2" applyNumberFormat="1" applyFont="1" applyFill="1"/>
    <xf numFmtId="164" fontId="6" fillId="0" borderId="0" xfId="2" applyNumberFormat="1" applyFont="1" applyFill="1" applyBorder="1"/>
    <xf numFmtId="164" fontId="6" fillId="0" borderId="0" xfId="2" applyNumberFormat="1" applyFont="1" applyFill="1"/>
    <xf numFmtId="41" fontId="0" fillId="0" borderId="0" xfId="4" applyNumberFormat="1" applyFont="1" applyFill="1"/>
    <xf numFmtId="168" fontId="0" fillId="0" borderId="0" xfId="5" applyNumberFormat="1" applyFont="1" applyFill="1"/>
    <xf numFmtId="170" fontId="6" fillId="0" borderId="2" xfId="1" applyNumberFormat="1" applyFont="1" applyFill="1" applyBorder="1"/>
    <xf numFmtId="0" fontId="6" fillId="0" borderId="1" xfId="1" applyFont="1" applyFill="1" applyBorder="1"/>
    <xf numFmtId="0" fontId="0" fillId="0" borderId="1" xfId="7" quotePrefix="1" applyNumberFormat="1" applyFont="1" applyFill="1" applyBorder="1" applyAlignment="1">
      <alignment horizontal="left"/>
    </xf>
    <xf numFmtId="168" fontId="0" fillId="0" borderId="1" xfId="5" applyNumberFormat="1" applyFont="1" applyFill="1" applyBorder="1"/>
    <xf numFmtId="168" fontId="0" fillId="0" borderId="3" xfId="5" applyNumberFormat="1" applyFont="1" applyFill="1" applyBorder="1"/>
    <xf numFmtId="170" fontId="6" fillId="0" borderId="9" xfId="1" applyNumberFormat="1" applyFont="1" applyFill="1" applyBorder="1"/>
    <xf numFmtId="0" fontId="6" fillId="0" borderId="7" xfId="1" applyFont="1" applyFill="1" applyBorder="1"/>
    <xf numFmtId="0" fontId="0" fillId="0" borderId="7" xfId="7" applyNumberFormat="1" applyFont="1" applyFill="1" applyBorder="1" applyAlignment="1">
      <alignment horizontal="left"/>
    </xf>
    <xf numFmtId="168" fontId="0" fillId="0" borderId="7" xfId="5" applyNumberFormat="1" applyFont="1" applyFill="1" applyBorder="1"/>
    <xf numFmtId="168" fontId="0" fillId="0" borderId="10" xfId="5" applyNumberFormat="1" applyFont="1" applyFill="1" applyBorder="1"/>
    <xf numFmtId="170" fontId="6" fillId="0" borderId="4" xfId="1" applyNumberFormat="1" applyFont="1" applyFill="1" applyBorder="1"/>
    <xf numFmtId="168" fontId="0" fillId="0" borderId="0" xfId="5" applyNumberFormat="1" applyFont="1" applyFill="1" applyBorder="1"/>
    <xf numFmtId="168" fontId="0" fillId="0" borderId="5" xfId="5" applyNumberFormat="1" applyFont="1" applyFill="1" applyBorder="1"/>
    <xf numFmtId="166" fontId="0" fillId="4" borderId="0" xfId="4" applyNumberFormat="1" applyFont="1" applyFill="1"/>
    <xf numFmtId="166" fontId="0" fillId="0" borderId="0" xfId="4" applyNumberFormat="1" applyFont="1" applyFill="1"/>
    <xf numFmtId="170" fontId="6" fillId="0" borderId="0" xfId="1" applyNumberFormat="1" applyFont="1" applyFill="1"/>
    <xf numFmtId="0" fontId="6" fillId="0" borderId="0" xfId="1" applyFont="1" applyFill="1"/>
    <xf numFmtId="168" fontId="6" fillId="0" borderId="0" xfId="5" applyNumberFormat="1" applyFont="1" applyFill="1"/>
    <xf numFmtId="0" fontId="0" fillId="0" borderId="1" xfId="7" applyNumberFormat="1" applyFont="1" applyFill="1" applyBorder="1" applyAlignment="1">
      <alignment horizontal="left"/>
    </xf>
    <xf numFmtId="0" fontId="0" fillId="0" borderId="0" xfId="11" applyFont="1" applyFill="1" applyBorder="1"/>
    <xf numFmtId="0" fontId="6" fillId="0" borderId="0" xfId="11" applyFill="1"/>
    <xf numFmtId="1" fontId="0" fillId="0" borderId="0" xfId="12" applyNumberFormat="1" applyFont="1" applyFill="1" applyBorder="1"/>
    <xf numFmtId="38" fontId="0" fillId="0" borderId="0" xfId="5" applyNumberFormat="1" applyFont="1" applyFill="1"/>
    <xf numFmtId="1" fontId="0" fillId="0" borderId="0" xfId="6" applyNumberFormat="1" applyFont="1" applyFill="1"/>
    <xf numFmtId="0" fontId="6" fillId="0" borderId="0" xfId="5" applyFont="1" applyFill="1"/>
    <xf numFmtId="0" fontId="0" fillId="0" borderId="1" xfId="5" applyFont="1" applyFill="1" applyBorder="1"/>
    <xf numFmtId="0" fontId="0" fillId="0" borderId="3" xfId="5" applyFont="1" applyFill="1" applyBorder="1"/>
    <xf numFmtId="0" fontId="0" fillId="0" borderId="7" xfId="5" applyFont="1" applyFill="1" applyBorder="1"/>
    <xf numFmtId="0" fontId="0" fillId="0" borderId="10" xfId="5" applyFont="1" applyFill="1" applyBorder="1"/>
    <xf numFmtId="165" fontId="0" fillId="0" borderId="0" xfId="5" applyNumberFormat="1" applyFont="1" applyFill="1"/>
    <xf numFmtId="41" fontId="2" fillId="0" borderId="0" xfId="4" applyNumberFormat="1" applyFont="1" applyFill="1"/>
    <xf numFmtId="0" fontId="6" fillId="0" borderId="0" xfId="1" applyNumberFormat="1" applyFont="1" applyFill="1" applyAlignment="1">
      <alignment horizontal="left"/>
    </xf>
    <xf numFmtId="165" fontId="6" fillId="0" borderId="0" xfId="4" applyNumberFormat="1" applyFont="1" applyFill="1"/>
    <xf numFmtId="168" fontId="17" fillId="0" borderId="0" xfId="5" applyNumberFormat="1" applyFont="1" applyFill="1"/>
    <xf numFmtId="167" fontId="7" fillId="0" borderId="1" xfId="5" applyNumberFormat="1" applyFont="1" applyFill="1" applyBorder="1" applyAlignment="1">
      <alignment horizontal="center"/>
    </xf>
    <xf numFmtId="168" fontId="7" fillId="0" borderId="0" xfId="5" applyNumberFormat="1" applyFont="1" applyFill="1" applyAlignment="1">
      <alignment horizontal="center"/>
    </xf>
    <xf numFmtId="168" fontId="7" fillId="0" borderId="1" xfId="5" applyNumberFormat="1" applyFont="1" applyFill="1" applyBorder="1" applyAlignment="1">
      <alignment horizontal="center"/>
    </xf>
    <xf numFmtId="167" fontId="7" fillId="0" borderId="0" xfId="5" applyNumberFormat="1" applyFont="1" applyFill="1" applyAlignment="1">
      <alignment horizontal="center" wrapText="1"/>
    </xf>
    <xf numFmtId="0" fontId="7" fillId="0" borderId="1" xfId="5" applyNumberFormat="1" applyFont="1" applyFill="1" applyBorder="1" applyAlignment="1">
      <alignment horizontal="center" wrapText="1"/>
    </xf>
    <xf numFmtId="0" fontId="7" fillId="0" borderId="1" xfId="5" applyNumberFormat="1" applyFont="1" applyFill="1" applyBorder="1" applyAlignment="1">
      <alignment horizontal="centerContinuous" wrapText="1"/>
    </xf>
    <xf numFmtId="0" fontId="7" fillId="0" borderId="1" xfId="5" applyNumberFormat="1" applyFont="1" applyFill="1" applyBorder="1" applyAlignment="1">
      <alignment horizontal="centerContinuous"/>
    </xf>
    <xf numFmtId="0" fontId="7" fillId="0" borderId="0" xfId="5" applyFont="1" applyFill="1" applyAlignment="1">
      <alignment horizontal="centerContinuous" vertical="center"/>
    </xf>
    <xf numFmtId="0" fontId="0" fillId="0" borderId="0" xfId="5" applyFont="1" applyFill="1" applyAlignment="1">
      <alignment vertical="center"/>
    </xf>
    <xf numFmtId="0" fontId="0" fillId="0" borderId="0" xfId="5" applyFont="1" applyFill="1" applyAlignment="1">
      <alignment horizontal="centerContinuous" vertical="center"/>
    </xf>
    <xf numFmtId="0" fontId="7" fillId="0" borderId="0" xfId="11" applyFont="1" applyFill="1" applyAlignment="1"/>
    <xf numFmtId="0" fontId="0" fillId="0" borderId="0" xfId="5" applyNumberFormat="1" applyFont="1" applyFill="1" applyAlignment="1">
      <alignment horizontal="left" vertical="center"/>
    </xf>
    <xf numFmtId="0" fontId="7" fillId="0" borderId="0" xfId="11" applyFont="1" applyFill="1" applyAlignment="1">
      <alignment vertical="center"/>
    </xf>
    <xf numFmtId="41" fontId="18" fillId="0" borderId="0" xfId="5" applyNumberFormat="1" applyFont="1" applyFill="1"/>
    <xf numFmtId="38" fontId="19" fillId="0" borderId="0" xfId="5" applyNumberFormat="1" applyFont="1" applyFill="1"/>
    <xf numFmtId="0" fontId="7" fillId="0" borderId="0" xfId="5" applyFont="1" applyFill="1" applyAlignment="1">
      <alignment horizontal="fill"/>
    </xf>
    <xf numFmtId="1" fontId="6" fillId="0" borderId="0" xfId="6" applyNumberFormat="1" applyFont="1" applyFill="1" applyBorder="1"/>
    <xf numFmtId="41" fontId="6" fillId="0" borderId="0" xfId="11" applyNumberFormat="1" applyFill="1"/>
    <xf numFmtId="41" fontId="6" fillId="0" borderId="0" xfId="5" applyNumberFormat="1" applyFont="1" applyFill="1"/>
    <xf numFmtId="168" fontId="6" fillId="0" borderId="0" xfId="5" applyNumberFormat="1" applyFont="1" applyFill="1" applyAlignment="1">
      <alignment horizontal="right"/>
    </xf>
    <xf numFmtId="41" fontId="6" fillId="0" borderId="0" xfId="4" applyNumberFormat="1" applyFont="1" applyFill="1"/>
    <xf numFmtId="0" fontId="6" fillId="0" borderId="0" xfId="11" applyFont="1" applyFill="1" applyBorder="1"/>
    <xf numFmtId="41" fontId="7" fillId="0" borderId="0" xfId="5" applyNumberFormat="1" applyFont="1" applyFill="1"/>
    <xf numFmtId="41" fontId="6" fillId="0" borderId="0" xfId="13" applyNumberFormat="1" applyFill="1"/>
    <xf numFmtId="0" fontId="6" fillId="0" borderId="0" xfId="14" applyFont="1" applyFill="1" applyBorder="1"/>
    <xf numFmtId="0" fontId="20" fillId="0" borderId="0" xfId="5" applyFont="1" applyFill="1" applyAlignment="1">
      <alignment horizontal="left"/>
    </xf>
    <xf numFmtId="41" fontId="6" fillId="0" borderId="0" xfId="5" applyNumberFormat="1" applyFont="1" applyFill="1" applyAlignment="1">
      <alignment horizontal="right"/>
    </xf>
    <xf numFmtId="1" fontId="6" fillId="0" borderId="0" xfId="12" applyNumberFormat="1" applyFont="1" applyFill="1" applyBorder="1"/>
    <xf numFmtId="38" fontId="6" fillId="0" borderId="0" xfId="5" applyNumberFormat="1" applyFont="1" applyFill="1"/>
    <xf numFmtId="1" fontId="6" fillId="0" borderId="0" xfId="6" applyNumberFormat="1" applyFont="1" applyFill="1"/>
    <xf numFmtId="41" fontId="4" fillId="0" borderId="0" xfId="5" applyNumberFormat="1" applyFont="1" applyFill="1" applyAlignment="1">
      <alignment horizontal="center"/>
    </xf>
    <xf numFmtId="164" fontId="6" fillId="0" borderId="0" xfId="13" applyNumberFormat="1" applyFont="1" applyFill="1" applyBorder="1"/>
    <xf numFmtId="41" fontId="7" fillId="0" borderId="0" xfId="1" applyNumberFormat="1" applyFont="1" applyFill="1"/>
    <xf numFmtId="41" fontId="6" fillId="0" borderId="0" xfId="5" applyNumberFormat="1" applyFont="1" applyFill="1" applyAlignment="1">
      <alignment horizontal="fill"/>
    </xf>
    <xf numFmtId="0" fontId="21" fillId="0" borderId="0" xfId="5" applyFont="1" applyFill="1" applyAlignment="1">
      <alignment horizontal="right"/>
    </xf>
    <xf numFmtId="8" fontId="6" fillId="0" borderId="0" xfId="5" applyNumberFormat="1" applyFont="1" applyFill="1"/>
    <xf numFmtId="165" fontId="6" fillId="0" borderId="6" xfId="15" applyNumberFormat="1" applyFont="1" applyFill="1" applyBorder="1"/>
    <xf numFmtId="165" fontId="6" fillId="0" borderId="0" xfId="16" applyNumberFormat="1" applyFont="1" applyFill="1"/>
    <xf numFmtId="0" fontId="6" fillId="0" borderId="0" xfId="11" applyFill="1" applyBorder="1"/>
    <xf numFmtId="165" fontId="6" fillId="0" borderId="0" xfId="5" applyNumberFormat="1" applyFont="1" applyFill="1"/>
    <xf numFmtId="164" fontId="6" fillId="0" borderId="0" xfId="4" applyNumberFormat="1" applyFont="1" applyFill="1"/>
    <xf numFmtId="0" fontId="3" fillId="0" borderId="0" xfId="5" applyFont="1" applyFill="1"/>
    <xf numFmtId="0" fontId="6" fillId="0" borderId="0" xfId="5" applyFont="1" applyFill="1" applyAlignment="1">
      <alignment horizontal="centerContinuous"/>
    </xf>
    <xf numFmtId="168" fontId="7" fillId="0" borderId="0" xfId="5" applyNumberFormat="1" applyFont="1" applyFill="1" applyAlignment="1">
      <alignment horizontal="centerContinuous"/>
    </xf>
    <xf numFmtId="168" fontId="22" fillId="0" borderId="0" xfId="5" applyNumberFormat="1" applyFont="1" applyFill="1"/>
    <xf numFmtId="0" fontId="17" fillId="0" borderId="0" xfId="5" applyFont="1" applyFill="1"/>
    <xf numFmtId="0" fontId="23" fillId="0" borderId="0" xfId="5" applyFont="1" applyFill="1"/>
    <xf numFmtId="167" fontId="4" fillId="0" borderId="0" xfId="5" applyNumberFormat="1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0" fontId="22" fillId="0" borderId="0" xfId="5" applyFont="1" applyFill="1"/>
    <xf numFmtId="0" fontId="24" fillId="0" borderId="0" xfId="5" applyFont="1" applyFill="1"/>
    <xf numFmtId="0" fontId="6" fillId="0" borderId="0" xfId="5" applyFont="1" applyFill="1" applyAlignment="1">
      <alignment vertical="center"/>
    </xf>
    <xf numFmtId="0" fontId="25" fillId="0" borderId="0" xfId="1" applyFont="1" applyFill="1" applyAlignment="1">
      <alignment vertical="center"/>
    </xf>
    <xf numFmtId="164" fontId="6" fillId="0" borderId="0" xfId="17" applyNumberFormat="1" applyFont="1" applyFill="1"/>
    <xf numFmtId="43" fontId="6" fillId="0" borderId="0" xfId="2" applyFont="1" applyFill="1"/>
    <xf numFmtId="0" fontId="26" fillId="0" borderId="0" xfId="1" applyFont="1" applyFill="1"/>
    <xf numFmtId="7" fontId="6" fillId="0" borderId="0" xfId="5" applyNumberFormat="1" applyFont="1" applyFill="1"/>
    <xf numFmtId="44" fontId="6" fillId="0" borderId="0" xfId="5" applyNumberFormat="1" applyFont="1" applyFill="1"/>
    <xf numFmtId="166" fontId="6" fillId="0" borderId="0" xfId="5" applyNumberFormat="1" applyFont="1" applyFill="1"/>
    <xf numFmtId="165" fontId="6" fillId="0" borderId="0" xfId="1" applyNumberFormat="1" applyFill="1"/>
    <xf numFmtId="164" fontId="6" fillId="0" borderId="0" xfId="8" applyNumberFormat="1" applyFont="1" applyFill="1"/>
    <xf numFmtId="164" fontId="6" fillId="0" borderId="0" xfId="18" applyNumberFormat="1" applyFont="1" applyFill="1"/>
    <xf numFmtId="165" fontId="6" fillId="0" borderId="6" xfId="9" applyNumberFormat="1" applyFont="1" applyFill="1" applyBorder="1"/>
    <xf numFmtId="168" fontId="6" fillId="0" borderId="0" xfId="5" applyNumberFormat="1" applyFont="1" applyFill="1" applyAlignment="1">
      <alignment horizontal="left"/>
    </xf>
    <xf numFmtId="43" fontId="6" fillId="0" borderId="0" xfId="18" applyFont="1" applyFill="1"/>
    <xf numFmtId="0" fontId="27" fillId="0" borderId="0" xfId="19" applyFont="1"/>
    <xf numFmtId="0" fontId="27" fillId="0" borderId="0" xfId="19" applyFont="1" applyAlignment="1">
      <alignment horizontal="center"/>
    </xf>
    <xf numFmtId="0" fontId="28" fillId="0" borderId="0" xfId="19" applyFont="1"/>
    <xf numFmtId="0" fontId="27" fillId="0" borderId="0" xfId="19" applyFont="1" applyBorder="1" applyAlignment="1">
      <alignment horizontal="center"/>
    </xf>
    <xf numFmtId="164" fontId="28" fillId="0" borderId="0" xfId="20" applyNumberFormat="1" applyFont="1" applyBorder="1" applyAlignment="1">
      <alignment horizontal="right"/>
    </xf>
    <xf numFmtId="164" fontId="28" fillId="0" borderId="0" xfId="20" applyNumberFormat="1" applyFont="1" applyBorder="1" applyAlignment="1">
      <alignment horizontal="left"/>
    </xf>
    <xf numFmtId="164" fontId="27" fillId="0" borderId="0" xfId="20" applyNumberFormat="1" applyFont="1" applyAlignment="1">
      <alignment horizontal="right"/>
    </xf>
    <xf numFmtId="0" fontId="27" fillId="0" borderId="0" xfId="19" applyFont="1" applyFill="1"/>
    <xf numFmtId="164" fontId="27" fillId="0" borderId="0" xfId="19" applyNumberFormat="1" applyFont="1"/>
    <xf numFmtId="165" fontId="28" fillId="0" borderId="11" xfId="9" applyNumberFormat="1" applyFont="1" applyFill="1" applyBorder="1"/>
    <xf numFmtId="164" fontId="28" fillId="0" borderId="0" xfId="19" applyNumberFormat="1" applyFont="1" applyFill="1" applyBorder="1"/>
    <xf numFmtId="0" fontId="28" fillId="0" borderId="0" xfId="19" applyFont="1" applyFill="1"/>
    <xf numFmtId="164" fontId="27" fillId="0" borderId="0" xfId="19" applyNumberFormat="1" applyFont="1" applyFill="1"/>
    <xf numFmtId="41" fontId="27" fillId="0" borderId="12" xfId="19" applyNumberFormat="1" applyFont="1" applyFill="1" applyBorder="1"/>
    <xf numFmtId="170" fontId="27" fillId="0" borderId="0" xfId="19" applyNumberFormat="1" applyFont="1" applyFill="1" applyAlignment="1">
      <alignment horizontal="center"/>
    </xf>
    <xf numFmtId="0" fontId="27" fillId="0" borderId="0" xfId="19" applyFont="1" applyFill="1" applyAlignment="1">
      <alignment horizontal="center"/>
    </xf>
    <xf numFmtId="165" fontId="27" fillId="0" borderId="12" xfId="9" applyNumberFormat="1" applyFont="1" applyFill="1" applyBorder="1"/>
    <xf numFmtId="41" fontId="27" fillId="0" borderId="12" xfId="19" applyNumberFormat="1" applyFont="1" applyBorder="1"/>
    <xf numFmtId="170" fontId="27" fillId="0" borderId="0" xfId="19" applyNumberFormat="1" applyFont="1" applyAlignment="1">
      <alignment horizontal="center"/>
    </xf>
    <xf numFmtId="0" fontId="27" fillId="0" borderId="0" xfId="19" applyFont="1" applyAlignment="1">
      <alignment horizontal="center" wrapText="1"/>
    </xf>
    <xf numFmtId="0" fontId="28" fillId="0" borderId="0" xfId="19" applyFont="1" applyAlignment="1">
      <alignment horizontal="center" wrapText="1"/>
    </xf>
    <xf numFmtId="0" fontId="28" fillId="0" borderId="13" xfId="19" applyFont="1" applyFill="1" applyBorder="1" applyAlignment="1">
      <alignment horizontal="center" wrapText="1"/>
    </xf>
    <xf numFmtId="0" fontId="28" fillId="0" borderId="1" xfId="19" applyFont="1" applyBorder="1" applyAlignment="1">
      <alignment horizontal="center" wrapText="1"/>
    </xf>
    <xf numFmtId="0" fontId="28" fillId="0" borderId="1" xfId="19" applyFont="1" applyBorder="1" applyAlignment="1">
      <alignment horizontal="left" wrapText="1"/>
    </xf>
    <xf numFmtId="0" fontId="29" fillId="0" borderId="0" xfId="19" applyFont="1" applyAlignment="1">
      <alignment horizontal="center" wrapText="1"/>
    </xf>
    <xf numFmtId="0" fontId="30" fillId="0" borderId="0" xfId="19" applyFont="1"/>
    <xf numFmtId="1" fontId="6" fillId="0" borderId="0" xfId="21" applyNumberFormat="1" applyFont="1"/>
    <xf numFmtId="166" fontId="6" fillId="0" borderId="0" xfId="21"/>
    <xf numFmtId="171" fontId="6" fillId="0" borderId="0" xfId="22" applyFont="1"/>
    <xf numFmtId="1" fontId="7" fillId="0" borderId="0" xfId="21" applyNumberFormat="1" applyFont="1"/>
    <xf numFmtId="172" fontId="6" fillId="0" borderId="0" xfId="21" applyNumberFormat="1" applyFont="1" applyFill="1" applyBorder="1"/>
    <xf numFmtId="1" fontId="6" fillId="0" borderId="0" xfId="21" applyNumberFormat="1" applyFont="1" applyFill="1"/>
    <xf numFmtId="1" fontId="7" fillId="0" borderId="0" xfId="21" applyNumberFormat="1" applyFont="1" applyFill="1"/>
    <xf numFmtId="172" fontId="7" fillId="0" borderId="0" xfId="21" applyNumberFormat="1" applyFont="1" applyAlignment="1">
      <alignment horizontal="center"/>
    </xf>
    <xf numFmtId="0" fontId="6" fillId="0" borderId="0" xfId="21" applyNumberFormat="1" applyFont="1" applyBorder="1"/>
    <xf numFmtId="171" fontId="6" fillId="0" borderId="0" xfId="22" applyFont="1" applyFill="1"/>
    <xf numFmtId="1" fontId="6" fillId="7" borderId="0" xfId="21" applyNumberFormat="1" applyFont="1" applyFill="1"/>
    <xf numFmtId="166" fontId="6" fillId="7" borderId="0" xfId="21" applyFill="1"/>
    <xf numFmtId="173" fontId="6" fillId="7" borderId="0" xfId="21" applyNumberFormat="1" applyFont="1" applyFill="1" applyBorder="1"/>
    <xf numFmtId="173" fontId="7" fillId="7" borderId="0" xfId="21" applyNumberFormat="1" applyFont="1" applyFill="1" applyBorder="1"/>
    <xf numFmtId="171" fontId="6" fillId="7" borderId="0" xfId="22" applyFont="1" applyFill="1" applyBorder="1"/>
    <xf numFmtId="1" fontId="6" fillId="7" borderId="0" xfId="21" applyNumberFormat="1" applyFont="1" applyFill="1" applyBorder="1"/>
    <xf numFmtId="1" fontId="7" fillId="7" borderId="0" xfId="21" applyNumberFormat="1" applyFont="1" applyFill="1"/>
    <xf numFmtId="173" fontId="6" fillId="0" borderId="0" xfId="21" applyNumberFormat="1" applyFont="1" applyFill="1" applyBorder="1"/>
    <xf numFmtId="171" fontId="6" fillId="0" borderId="0" xfId="22" applyFont="1" applyBorder="1"/>
    <xf numFmtId="1" fontId="6" fillId="0" borderId="0" xfId="21" applyNumberFormat="1" applyFont="1" applyBorder="1"/>
    <xf numFmtId="1" fontId="7" fillId="0" borderId="0" xfId="21" applyNumberFormat="1" applyFont="1" applyBorder="1"/>
    <xf numFmtId="173" fontId="6" fillId="0" borderId="0" xfId="21" applyNumberFormat="1" applyFont="1" applyBorder="1"/>
    <xf numFmtId="3" fontId="6" fillId="0" borderId="0" xfId="21" applyNumberFormat="1" applyFont="1" applyFill="1"/>
    <xf numFmtId="166" fontId="6" fillId="0" borderId="0" xfId="21" applyFont="1"/>
    <xf numFmtId="174" fontId="6" fillId="0" borderId="0" xfId="23" applyNumberFormat="1" applyFont="1"/>
    <xf numFmtId="1" fontId="6" fillId="0" borderId="0" xfId="21" applyNumberFormat="1" applyFont="1" applyAlignment="1">
      <alignment horizontal="right"/>
    </xf>
    <xf numFmtId="1" fontId="7" fillId="0" borderId="0" xfId="21" applyNumberFormat="1" applyFont="1" applyAlignment="1">
      <alignment horizontal="center"/>
    </xf>
    <xf numFmtId="17" fontId="7" fillId="0" borderId="0" xfId="21" applyNumberFormat="1" applyFont="1" applyAlignment="1">
      <alignment horizontal="right"/>
    </xf>
    <xf numFmtId="1" fontId="7" fillId="0" borderId="0" xfId="21" applyNumberFormat="1" applyFont="1" applyAlignment="1">
      <alignment horizontal="right"/>
    </xf>
    <xf numFmtId="171" fontId="7" fillId="0" borderId="0" xfId="22" applyFont="1" applyAlignment="1">
      <alignment horizontal="center"/>
    </xf>
    <xf numFmtId="175" fontId="6" fillId="0" borderId="0" xfId="21" applyNumberFormat="1" applyFont="1" applyFill="1"/>
    <xf numFmtId="176" fontId="6" fillId="0" borderId="0" xfId="21" applyNumberFormat="1" applyFont="1" applyFill="1"/>
    <xf numFmtId="166" fontId="6" fillId="0" borderId="0" xfId="21" applyFont="1" applyFill="1"/>
    <xf numFmtId="176" fontId="6" fillId="0" borderId="0" xfId="21" applyNumberFormat="1" applyFont="1"/>
    <xf numFmtId="176" fontId="31" fillId="0" borderId="0" xfId="21" applyNumberFormat="1" applyFont="1" applyAlignment="1">
      <alignment horizontal="right"/>
    </xf>
    <xf numFmtId="1" fontId="4" fillId="0" borderId="0" xfId="21" applyNumberFormat="1" applyFont="1"/>
    <xf numFmtId="171" fontId="6" fillId="0" borderId="0" xfId="22" applyFont="1" applyFill="1" applyBorder="1"/>
    <xf numFmtId="1" fontId="31" fillId="0" borderId="0" xfId="21" applyNumberFormat="1" applyFont="1" applyAlignment="1">
      <alignment horizontal="right"/>
    </xf>
    <xf numFmtId="171" fontId="7" fillId="0" borderId="0" xfId="22" applyFont="1"/>
    <xf numFmtId="3" fontId="7" fillId="0" borderId="0" xfId="21" applyNumberFormat="1" applyFont="1" applyFill="1"/>
    <xf numFmtId="177" fontId="6" fillId="0" borderId="7" xfId="22" applyNumberFormat="1" applyFont="1" applyFill="1" applyBorder="1"/>
    <xf numFmtId="164" fontId="6" fillId="0" borderId="0" xfId="21" applyNumberFormat="1" applyFont="1" applyFill="1"/>
    <xf numFmtId="171" fontId="6" fillId="0" borderId="0" xfId="22" applyFont="1" applyAlignment="1">
      <alignment horizontal="right"/>
    </xf>
    <xf numFmtId="177" fontId="6" fillId="0" borderId="0" xfId="21" applyNumberFormat="1" applyFont="1" applyFill="1" applyBorder="1"/>
    <xf numFmtId="173" fontId="6" fillId="0" borderId="0" xfId="21" applyNumberFormat="1" applyFont="1" applyFill="1"/>
    <xf numFmtId="171" fontId="6" fillId="0" borderId="0" xfId="22" applyFont="1" applyBorder="1" applyAlignment="1">
      <alignment horizontal="right"/>
    </xf>
    <xf numFmtId="171" fontId="7" fillId="0" borderId="0" xfId="22" applyFont="1" applyFill="1"/>
    <xf numFmtId="177" fontId="6" fillId="0" borderId="14" xfId="22" applyNumberFormat="1" applyFont="1" applyFill="1" applyBorder="1"/>
    <xf numFmtId="177" fontId="6" fillId="0" borderId="1" xfId="22" applyNumberFormat="1" applyFont="1" applyBorder="1"/>
    <xf numFmtId="177" fontId="6" fillId="0" borderId="0" xfId="22" applyNumberFormat="1" applyFont="1"/>
    <xf numFmtId="177" fontId="6" fillId="0" borderId="0" xfId="22" applyNumberFormat="1" applyFont="1" applyFill="1" applyBorder="1"/>
    <xf numFmtId="177" fontId="6" fillId="0" borderId="0" xfId="22" applyNumberFormat="1" applyFont="1" applyFill="1"/>
    <xf numFmtId="177" fontId="6" fillId="0" borderId="0" xfId="22" applyNumberFormat="1" applyFont="1" applyBorder="1" applyAlignment="1">
      <alignment horizontal="right"/>
    </xf>
    <xf numFmtId="171" fontId="6" fillId="0" borderId="0" xfId="22" applyFont="1" applyBorder="1" applyAlignment="1">
      <alignment horizontal="left"/>
    </xf>
    <xf numFmtId="178" fontId="6" fillId="0" borderId="0" xfId="23" applyNumberFormat="1" applyFont="1" applyFill="1"/>
    <xf numFmtId="178" fontId="6" fillId="0" borderId="0" xfId="21" applyNumberFormat="1" applyFont="1" applyFill="1"/>
    <xf numFmtId="1" fontId="3" fillId="0" borderId="0" xfId="21" applyNumberFormat="1" applyFont="1"/>
    <xf numFmtId="179" fontId="3" fillId="0" borderId="0" xfId="21" applyNumberFormat="1" applyFont="1" applyFill="1"/>
    <xf numFmtId="171" fontId="3" fillId="0" borderId="0" xfId="22" applyFont="1"/>
    <xf numFmtId="179" fontId="6" fillId="0" borderId="0" xfId="21" applyNumberFormat="1" applyFont="1" applyFill="1"/>
    <xf numFmtId="17" fontId="7" fillId="0" borderId="0" xfId="21" applyNumberFormat="1" applyFont="1" applyAlignment="1">
      <alignment horizontal="center"/>
    </xf>
    <xf numFmtId="180" fontId="6" fillId="0" borderId="0" xfId="21" applyNumberFormat="1" applyFont="1" applyFill="1"/>
    <xf numFmtId="181" fontId="6" fillId="0" borderId="0" xfId="21" applyNumberFormat="1" applyFont="1" applyFill="1"/>
    <xf numFmtId="3" fontId="4" fillId="0" borderId="0" xfId="21" applyNumberFormat="1" applyFont="1" applyFill="1" applyAlignment="1">
      <alignment horizontal="center"/>
    </xf>
    <xf numFmtId="1" fontId="7" fillId="0" borderId="0" xfId="21" quotePrefix="1" applyNumberFormat="1" applyFont="1" applyAlignment="1">
      <alignment horizontal="center"/>
    </xf>
    <xf numFmtId="1" fontId="32" fillId="8" borderId="0" xfId="21" applyNumberFormat="1" applyFont="1" applyFill="1" applyAlignment="1">
      <alignment horizontal="center"/>
    </xf>
    <xf numFmtId="173" fontId="32" fillId="8" borderId="0" xfId="21" applyNumberFormat="1" applyFont="1" applyFill="1" applyAlignment="1">
      <alignment horizontal="center"/>
    </xf>
    <xf numFmtId="171" fontId="32" fillId="8" borderId="0" xfId="22" applyFont="1" applyFill="1" applyAlignment="1">
      <alignment horizontal="center"/>
    </xf>
    <xf numFmtId="1" fontId="33" fillId="8" borderId="0" xfId="21" applyNumberFormat="1" applyFont="1" applyFill="1" applyAlignment="1">
      <alignment horizontal="center"/>
    </xf>
    <xf numFmtId="1" fontId="32" fillId="0" borderId="0" xfId="21" applyNumberFormat="1" applyFont="1" applyAlignment="1">
      <alignment horizontal="center"/>
    </xf>
    <xf numFmtId="173" fontId="32" fillId="0" borderId="0" xfId="21" applyNumberFormat="1" applyFont="1" applyFill="1" applyAlignment="1">
      <alignment horizontal="center"/>
    </xf>
    <xf numFmtId="171" fontId="32" fillId="0" borderId="0" xfId="22" applyFont="1" applyAlignment="1">
      <alignment horizontal="center"/>
    </xf>
    <xf numFmtId="1" fontId="33" fillId="0" borderId="0" xfId="21" applyNumberFormat="1" applyFont="1" applyAlignment="1">
      <alignment horizontal="center"/>
    </xf>
    <xf numFmtId="173" fontId="6" fillId="0" borderId="0" xfId="21" applyNumberFormat="1" applyFont="1" applyFill="1" applyAlignment="1">
      <alignment horizontal="fill"/>
    </xf>
    <xf numFmtId="172" fontId="6" fillId="0" borderId="0" xfId="21" applyNumberFormat="1" applyFont="1" applyFill="1"/>
    <xf numFmtId="172" fontId="6" fillId="0" borderId="0" xfId="21" applyNumberFormat="1" applyFont="1" applyFill="1" applyAlignment="1">
      <alignment horizontal="fill"/>
    </xf>
    <xf numFmtId="1" fontId="4" fillId="0" borderId="0" xfId="21" applyNumberFormat="1" applyFont="1" applyFill="1"/>
    <xf numFmtId="172" fontId="34" fillId="0" borderId="0" xfId="21" applyNumberFormat="1" applyFont="1" applyFill="1" applyBorder="1"/>
    <xf numFmtId="171" fontId="7" fillId="0" borderId="0" xfId="22" applyFont="1" applyAlignment="1">
      <alignment horizontal="left"/>
    </xf>
    <xf numFmtId="1" fontId="34" fillId="0" borderId="0" xfId="21" applyNumberFormat="1" applyFont="1" applyFill="1"/>
    <xf numFmtId="172" fontId="34" fillId="0" borderId="0" xfId="21" applyNumberFormat="1" applyFont="1" applyFill="1"/>
    <xf numFmtId="171" fontId="34" fillId="0" borderId="0" xfId="22" applyFont="1" applyFill="1"/>
    <xf numFmtId="1" fontId="35" fillId="0" borderId="0" xfId="21" applyNumberFormat="1" applyFont="1" applyFill="1"/>
    <xf numFmtId="172" fontId="6" fillId="0" borderId="0" xfId="21" applyNumberFormat="1" applyFont="1" applyBorder="1"/>
    <xf numFmtId="1" fontId="34" fillId="0" borderId="0" xfId="21" applyNumberFormat="1" applyFont="1"/>
    <xf numFmtId="1" fontId="35" fillId="0" borderId="0" xfId="21" applyNumberFormat="1" applyFont="1"/>
    <xf numFmtId="172" fontId="6" fillId="0" borderId="0" xfId="21" applyNumberFormat="1" applyFont="1" applyAlignment="1">
      <alignment horizontal="center"/>
    </xf>
    <xf numFmtId="172" fontId="19" fillId="0" borderId="0" xfId="21" applyNumberFormat="1" applyFont="1" applyAlignment="1">
      <alignment horizontal="center"/>
    </xf>
    <xf numFmtId="171" fontId="34" fillId="0" borderId="0" xfId="22" applyFont="1"/>
    <xf numFmtId="166" fontId="6" fillId="0" borderId="0" xfId="21" applyFill="1"/>
    <xf numFmtId="173" fontId="34" fillId="0" borderId="0" xfId="21" applyNumberFormat="1" applyFont="1" applyFill="1" applyBorder="1"/>
    <xf numFmtId="172" fontId="36" fillId="0" borderId="0" xfId="21" applyNumberFormat="1" applyFont="1" applyFill="1" applyBorder="1"/>
    <xf numFmtId="182" fontId="6" fillId="0" borderId="0" xfId="22" applyNumberFormat="1" applyFont="1" applyFill="1"/>
    <xf numFmtId="172" fontId="7" fillId="0" borderId="0" xfId="21" quotePrefix="1" applyNumberFormat="1" applyFont="1" applyAlignment="1">
      <alignment horizontal="center"/>
    </xf>
    <xf numFmtId="172" fontId="34" fillId="0" borderId="0" xfId="21" applyNumberFormat="1" applyFont="1" applyAlignment="1">
      <alignment horizontal="right"/>
    </xf>
    <xf numFmtId="172" fontId="37" fillId="0" borderId="0" xfId="21" applyNumberFormat="1" applyFont="1" applyAlignment="1">
      <alignment horizontal="right"/>
    </xf>
    <xf numFmtId="1" fontId="38" fillId="0" borderId="0" xfId="21" applyNumberFormat="1" applyFont="1"/>
    <xf numFmtId="1" fontId="39" fillId="0" borderId="0" xfId="21" applyNumberFormat="1" applyFont="1"/>
    <xf numFmtId="183" fontId="6" fillId="0" borderId="0" xfId="21" applyNumberFormat="1" applyFont="1" applyFill="1"/>
    <xf numFmtId="1" fontId="6" fillId="0" borderId="0" xfId="21" applyNumberFormat="1" applyFont="1" applyAlignment="1">
      <alignment horizontal="center"/>
    </xf>
    <xf numFmtId="173" fontId="6" fillId="0" borderId="0" xfId="21" applyNumberFormat="1" applyFont="1" applyFill="1" applyAlignment="1">
      <alignment horizontal="right"/>
    </xf>
    <xf numFmtId="171" fontId="6" fillId="0" borderId="0" xfId="22" applyFont="1" applyAlignment="1">
      <alignment horizontal="center"/>
    </xf>
    <xf numFmtId="173" fontId="7" fillId="0" borderId="0" xfId="21" applyNumberFormat="1" applyFont="1" applyAlignment="1">
      <alignment horizontal="center"/>
    </xf>
    <xf numFmtId="176" fontId="7" fillId="0" borderId="0" xfId="21" applyNumberFormat="1" applyFont="1" applyAlignment="1">
      <alignment horizontal="center"/>
    </xf>
    <xf numFmtId="184" fontId="6" fillId="0" borderId="0" xfId="21" applyNumberFormat="1" applyFont="1" applyFill="1"/>
    <xf numFmtId="173" fontId="4" fillId="0" borderId="0" xfId="21" applyNumberFormat="1" applyFont="1" applyFill="1" applyAlignment="1">
      <alignment horizontal="center"/>
    </xf>
    <xf numFmtId="1" fontId="31" fillId="8" borderId="0" xfId="21" applyNumberFormat="1" applyFont="1" applyFill="1"/>
    <xf numFmtId="176" fontId="7" fillId="8" borderId="0" xfId="21" applyNumberFormat="1" applyFont="1" applyFill="1"/>
    <xf numFmtId="1" fontId="7" fillId="8" borderId="0" xfId="21" applyNumberFormat="1" applyFont="1" applyFill="1"/>
    <xf numFmtId="171" fontId="7" fillId="8" borderId="0" xfId="22" applyFont="1" applyFill="1"/>
    <xf numFmtId="173" fontId="7" fillId="0" borderId="0" xfId="21" applyNumberFormat="1" applyFont="1" applyFill="1"/>
    <xf numFmtId="185" fontId="34" fillId="0" borderId="0" xfId="21" applyNumberFormat="1" applyFont="1" applyFill="1"/>
    <xf numFmtId="164" fontId="34" fillId="0" borderId="0" xfId="21" applyNumberFormat="1" applyFont="1" applyFill="1"/>
    <xf numFmtId="172" fontId="34" fillId="0" borderId="0" xfId="21" applyNumberFormat="1" applyFont="1"/>
    <xf numFmtId="172" fontId="6" fillId="0" borderId="0" xfId="21" applyNumberFormat="1" applyFont="1"/>
    <xf numFmtId="172" fontId="7" fillId="0" borderId="0" xfId="21" applyNumberFormat="1" applyFont="1" applyFill="1"/>
    <xf numFmtId="172" fontId="7" fillId="0" borderId="0" xfId="21" applyNumberFormat="1" applyFont="1" applyFill="1" applyAlignment="1">
      <alignment horizontal="center"/>
    </xf>
    <xf numFmtId="172" fontId="7" fillId="0" borderId="0" xfId="21" applyNumberFormat="1" applyFont="1" applyFill="1" applyAlignment="1">
      <alignment horizontal="left"/>
    </xf>
    <xf numFmtId="0" fontId="6" fillId="0" borderId="0" xfId="21" applyNumberFormat="1" applyFont="1" applyFill="1" applyBorder="1"/>
    <xf numFmtId="171" fontId="0" fillId="0" borderId="0" xfId="22" applyFont="1"/>
    <xf numFmtId="172" fontId="7" fillId="0" borderId="0" xfId="21" applyNumberFormat="1" applyFont="1" applyAlignment="1"/>
    <xf numFmtId="172" fontId="31" fillId="0" borderId="0" xfId="21" applyNumberFormat="1" applyFont="1" applyAlignment="1">
      <alignment horizontal="right"/>
    </xf>
    <xf numFmtId="1" fontId="40" fillId="0" borderId="0" xfId="21" applyNumberFormat="1" applyFont="1"/>
    <xf numFmtId="1" fontId="41" fillId="0" borderId="0" xfId="21" applyNumberFormat="1" applyFont="1"/>
    <xf numFmtId="1" fontId="42" fillId="0" borderId="0" xfId="21" applyNumberFormat="1" applyFont="1"/>
    <xf numFmtId="173" fontId="6" fillId="0" borderId="0" xfId="21" applyNumberFormat="1" applyFont="1"/>
    <xf numFmtId="1" fontId="4" fillId="0" borderId="0" xfId="21" applyNumberFormat="1" applyFont="1" applyAlignment="1">
      <alignment horizontal="center"/>
    </xf>
    <xf numFmtId="0" fontId="7" fillId="0" borderId="0" xfId="21" applyNumberFormat="1" applyFont="1"/>
    <xf numFmtId="166" fontId="7" fillId="0" borderId="0" xfId="21" applyFont="1"/>
    <xf numFmtId="1" fontId="40" fillId="0" borderId="0" xfId="21" applyNumberFormat="1" applyFont="1" applyAlignment="1">
      <alignment horizontal="right"/>
    </xf>
    <xf numFmtId="1" fontId="43" fillId="0" borderId="0" xfId="21" applyNumberFormat="1" applyFont="1"/>
    <xf numFmtId="1" fontId="40" fillId="0" borderId="0" xfId="21" applyNumberFormat="1" applyFont="1" applyAlignment="1">
      <alignment horizontal="center"/>
    </xf>
    <xf numFmtId="0" fontId="6" fillId="0" borderId="0" xfId="24" applyFont="1" applyFill="1" applyBorder="1"/>
    <xf numFmtId="0" fontId="6" fillId="0" borderId="0" xfId="24" applyFont="1" applyFill="1" applyBorder="1" applyAlignment="1">
      <alignment horizontal="center"/>
    </xf>
    <xf numFmtId="0" fontId="6" fillId="0" borderId="0" xfId="25" applyFont="1" applyFill="1" applyBorder="1"/>
    <xf numFmtId="164" fontId="6" fillId="0" borderId="0" xfId="24" applyNumberFormat="1" applyFont="1" applyFill="1" applyBorder="1"/>
    <xf numFmtId="165" fontId="6" fillId="0" borderId="14" xfId="26" applyNumberFormat="1" applyFont="1" applyFill="1" applyBorder="1"/>
    <xf numFmtId="165" fontId="6" fillId="0" borderId="0" xfId="26" applyNumberFormat="1" applyFont="1" applyFill="1" applyBorder="1"/>
    <xf numFmtId="17" fontId="7" fillId="0" borderId="0" xfId="24" applyNumberFormat="1" applyFont="1" applyFill="1" applyBorder="1" applyAlignment="1">
      <alignment horizontal="centerContinuous"/>
    </xf>
    <xf numFmtId="164" fontId="6" fillId="0" borderId="0" xfId="27" applyNumberFormat="1" applyFont="1" applyFill="1" applyBorder="1"/>
    <xf numFmtId="164" fontId="6" fillId="0" borderId="0" xfId="27" applyNumberFormat="1" applyFont="1" applyFill="1" applyBorder="1" applyAlignment="1">
      <alignment horizontal="center"/>
    </xf>
    <xf numFmtId="164" fontId="7" fillId="0" borderId="0" xfId="24" applyNumberFormat="1" applyFont="1" applyFill="1" applyBorder="1"/>
    <xf numFmtId="10" fontId="6" fillId="0" borderId="0" xfId="28" applyNumberFormat="1" applyFont="1" applyFill="1" applyBorder="1"/>
    <xf numFmtId="0" fontId="7" fillId="0" borderId="0" xfId="24" applyFont="1" applyFill="1" applyBorder="1"/>
    <xf numFmtId="165" fontId="6" fillId="0" borderId="7" xfId="26" applyNumberFormat="1" applyFont="1" applyFill="1" applyBorder="1"/>
    <xf numFmtId="165" fontId="6" fillId="0" borderId="0" xfId="4" applyNumberFormat="1" applyFont="1" applyFill="1" applyBorder="1"/>
    <xf numFmtId="10" fontId="6" fillId="0" borderId="1" xfId="27" applyNumberFormat="1" applyFont="1" applyFill="1" applyBorder="1"/>
    <xf numFmtId="10" fontId="6" fillId="0" borderId="0" xfId="27" applyNumberFormat="1" applyFont="1" applyFill="1" applyBorder="1"/>
    <xf numFmtId="165" fontId="6" fillId="0" borderId="7" xfId="4" applyNumberFormat="1" applyFont="1" applyFill="1" applyBorder="1"/>
    <xf numFmtId="0" fontId="7" fillId="0" borderId="0" xfId="24" applyFont="1" applyFill="1" applyBorder="1" applyAlignment="1">
      <alignment horizontal="center" vertical="center"/>
    </xf>
    <xf numFmtId="0" fontId="6" fillId="0" borderId="0" xfId="24" applyFont="1" applyFill="1" applyBorder="1" applyAlignment="1">
      <alignment wrapText="1"/>
    </xf>
    <xf numFmtId="0" fontId="7" fillId="0" borderId="0" xfId="24" applyFont="1" applyFill="1" applyBorder="1" applyAlignment="1">
      <alignment horizontal="center"/>
    </xf>
    <xf numFmtId="0" fontId="7" fillId="0" borderId="0" xfId="24" applyFont="1" applyFill="1" applyBorder="1" applyAlignment="1">
      <alignment horizontal="right" vertical="center"/>
    </xf>
    <xf numFmtId="0" fontId="6" fillId="0" borderId="0" xfId="24" applyFont="1" applyFill="1" applyBorder="1" applyAlignment="1">
      <alignment horizontal="right"/>
    </xf>
    <xf numFmtId="0" fontId="6" fillId="0" borderId="0" xfId="24" applyFont="1" applyFill="1" applyBorder="1" applyAlignment="1">
      <alignment horizontal="centerContinuous"/>
    </xf>
    <xf numFmtId="0" fontId="7" fillId="0" borderId="0" xfId="24" applyFont="1" applyFill="1" applyBorder="1" applyAlignment="1">
      <alignment horizontal="centerContinuous"/>
    </xf>
    <xf numFmtId="0" fontId="19" fillId="0" borderId="0" xfId="24" applyFont="1" applyFill="1" applyBorder="1"/>
    <xf numFmtId="0" fontId="0" fillId="0" borderId="0" xfId="1" applyFont="1"/>
    <xf numFmtId="170" fontId="0" fillId="0" borderId="0" xfId="28" applyNumberFormat="1" applyFont="1"/>
    <xf numFmtId="170" fontId="7" fillId="0" borderId="0" xfId="28" applyNumberFormat="1" applyFont="1"/>
    <xf numFmtId="0" fontId="7" fillId="0" borderId="0" xfId="1" applyFont="1" applyAlignment="1">
      <alignment horizontal="center"/>
    </xf>
    <xf numFmtId="0" fontId="7" fillId="0" borderId="0" xfId="1" applyFont="1"/>
    <xf numFmtId="170" fontId="2" fillId="0" borderId="0" xfId="28" applyNumberFormat="1" applyFont="1" applyBorder="1"/>
    <xf numFmtId="170" fontId="2" fillId="0" borderId="0" xfId="28" applyNumberFormat="1" applyFont="1"/>
    <xf numFmtId="0" fontId="0" fillId="0" borderId="0" xfId="1" applyFont="1" applyFill="1"/>
    <xf numFmtId="170" fontId="2" fillId="0" borderId="0" xfId="28" applyNumberFormat="1" applyFont="1" applyFill="1"/>
    <xf numFmtId="0" fontId="7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0" fillId="2" borderId="2" xfId="1" applyFont="1" applyFill="1" applyBorder="1"/>
    <xf numFmtId="0" fontId="0" fillId="2" borderId="1" xfId="1" applyFont="1" applyFill="1" applyBorder="1"/>
    <xf numFmtId="170" fontId="2" fillId="2" borderId="1" xfId="28" applyNumberFormat="1" applyFont="1" applyFill="1" applyBorder="1"/>
    <xf numFmtId="0" fontId="5" fillId="2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0" fillId="2" borderId="4" xfId="1" applyFont="1" applyFill="1" applyBorder="1"/>
    <xf numFmtId="164" fontId="0" fillId="2" borderId="0" xfId="27" applyNumberFormat="1" applyFont="1" applyFill="1" applyBorder="1"/>
    <xf numFmtId="0" fontId="0" fillId="2" borderId="0" xfId="1" applyFont="1" applyFill="1" applyBorder="1"/>
    <xf numFmtId="0" fontId="2" fillId="2" borderId="0" xfId="1" applyFont="1" applyFill="1"/>
    <xf numFmtId="0" fontId="2" fillId="2" borderId="5" xfId="1" applyFont="1" applyFill="1" applyBorder="1" applyAlignment="1">
      <alignment horizontal="center" vertical="center"/>
    </xf>
    <xf numFmtId="9" fontId="0" fillId="2" borderId="0" xfId="1" applyNumberFormat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/>
    <xf numFmtId="0" fontId="0" fillId="2" borderId="5" xfId="1" applyFont="1" applyFill="1" applyBorder="1"/>
    <xf numFmtId="41" fontId="0" fillId="2" borderId="0" xfId="27" applyNumberFormat="1" applyFont="1" applyFill="1" applyBorder="1"/>
    <xf numFmtId="41" fontId="0" fillId="2" borderId="0" xfId="1" applyNumberFormat="1" applyFont="1" applyFill="1" applyBorder="1"/>
    <xf numFmtId="41" fontId="0" fillId="2" borderId="7" xfId="27" applyNumberFormat="1" applyFont="1" applyFill="1" applyBorder="1"/>
    <xf numFmtId="0" fontId="0" fillId="2" borderId="7" xfId="1" applyFont="1" applyFill="1" applyBorder="1" applyAlignment="1">
      <alignment horizontal="center"/>
    </xf>
    <xf numFmtId="41" fontId="0" fillId="2" borderId="1" xfId="27" applyNumberFormat="1" applyFont="1" applyFill="1" applyBorder="1"/>
    <xf numFmtId="164" fontId="0" fillId="2" borderId="0" xfId="2" applyNumberFormat="1" applyFont="1" applyFill="1" applyBorder="1" applyAlignment="1">
      <alignment horizontal="center"/>
    </xf>
    <xf numFmtId="0" fontId="0" fillId="2" borderId="0" xfId="1" applyFont="1" applyFill="1" applyBorder="1" applyAlignment="1">
      <alignment horizontal="center"/>
    </xf>
    <xf numFmtId="17" fontId="0" fillId="2" borderId="0" xfId="1" applyNumberFormat="1" applyFont="1" applyFill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0" fontId="0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7" fillId="2" borderId="0" xfId="1" applyFont="1" applyFill="1" applyBorder="1"/>
    <xf numFmtId="0" fontId="44" fillId="2" borderId="0" xfId="1" applyFont="1" applyFill="1" applyBorder="1"/>
    <xf numFmtId="41" fontId="0" fillId="0" borderId="0" xfId="1" applyNumberFormat="1" applyFont="1"/>
    <xf numFmtId="17" fontId="0" fillId="2" borderId="0" xfId="1" quotePrefix="1" applyNumberFormat="1" applyFont="1" applyFill="1" applyBorder="1" applyAlignment="1">
      <alignment horizontal="center"/>
    </xf>
    <xf numFmtId="0" fontId="0" fillId="2" borderId="0" xfId="1" quotePrefix="1" applyFont="1" applyFill="1" applyBorder="1" applyAlignment="1">
      <alignment horizontal="center"/>
    </xf>
    <xf numFmtId="0" fontId="0" fillId="2" borderId="0" xfId="1" applyFont="1" applyFill="1"/>
    <xf numFmtId="0" fontId="0" fillId="3" borderId="15" xfId="1" applyFont="1" applyFill="1" applyBorder="1" applyAlignment="1">
      <alignment horizontal="left" vertical="center"/>
    </xf>
    <xf numFmtId="0" fontId="0" fillId="3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7" fillId="3" borderId="16" xfId="1" applyFont="1" applyFill="1" applyBorder="1" applyAlignment="1">
      <alignment horizontal="left" vertical="center"/>
    </xf>
    <xf numFmtId="0" fontId="44" fillId="2" borderId="1" xfId="1" applyFont="1" applyFill="1" applyBorder="1"/>
    <xf numFmtId="0" fontId="0" fillId="2" borderId="3" xfId="1" applyFont="1" applyFill="1" applyBorder="1"/>
    <xf numFmtId="170" fontId="2" fillId="2" borderId="0" xfId="1" applyNumberFormat="1" applyFont="1" applyFill="1" applyBorder="1" applyAlignment="1"/>
    <xf numFmtId="170" fontId="2" fillId="2" borderId="0" xfId="28" applyNumberFormat="1" applyFont="1" applyFill="1" applyBorder="1" applyAlignment="1"/>
    <xf numFmtId="0" fontId="2" fillId="2" borderId="0" xfId="1" applyFont="1" applyFill="1" applyBorder="1" applyAlignment="1">
      <alignment horizontal="center"/>
    </xf>
    <xf numFmtId="0" fontId="5" fillId="2" borderId="5" xfId="1" applyFont="1" applyFill="1" applyBorder="1"/>
    <xf numFmtId="0" fontId="5" fillId="0" borderId="0" xfId="1" applyFont="1" applyFill="1"/>
    <xf numFmtId="0" fontId="0" fillId="2" borderId="9" xfId="1" applyFont="1" applyFill="1" applyBorder="1"/>
    <xf numFmtId="0" fontId="0" fillId="2" borderId="7" xfId="1" applyFont="1" applyFill="1" applyBorder="1"/>
    <xf numFmtId="0" fontId="2" fillId="2" borderId="7" xfId="1" applyFont="1" applyFill="1" applyBorder="1"/>
    <xf numFmtId="0" fontId="0" fillId="2" borderId="10" xfId="1" applyFont="1" applyFill="1" applyBorder="1"/>
    <xf numFmtId="0" fontId="0" fillId="3" borderId="9" xfId="1" applyFont="1" applyFill="1" applyBorder="1" applyAlignment="1">
      <alignment horizontal="left" vertical="center"/>
    </xf>
    <xf numFmtId="0" fontId="0" fillId="3" borderId="7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left" vertical="center"/>
    </xf>
    <xf numFmtId="0" fontId="7" fillId="0" borderId="0" xfId="1" applyFont="1" applyFill="1"/>
    <xf numFmtId="0" fontId="2" fillId="0" borderId="0" xfId="1" applyFont="1" applyFill="1"/>
    <xf numFmtId="186" fontId="7" fillId="0" borderId="0" xfId="1" applyNumberFormat="1" applyFont="1" applyFill="1" applyAlignment="1">
      <alignment horizontal="left"/>
    </xf>
    <xf numFmtId="0" fontId="7" fillId="0" borderId="0" xfId="1" applyFont="1" applyAlignment="1">
      <alignment vertical="center"/>
    </xf>
    <xf numFmtId="0" fontId="6" fillId="0" borderId="0" xfId="29"/>
    <xf numFmtId="41" fontId="6" fillId="2" borderId="2" xfId="29" applyNumberFormat="1" applyFill="1" applyBorder="1"/>
    <xf numFmtId="0" fontId="6" fillId="2" borderId="1" xfId="29" applyFill="1" applyBorder="1"/>
    <xf numFmtId="0" fontId="6" fillId="2" borderId="1" xfId="29" applyFill="1" applyBorder="1" applyAlignment="1">
      <alignment horizontal="left" indent="1"/>
    </xf>
    <xf numFmtId="0" fontId="6" fillId="2" borderId="3" xfId="29" applyFill="1" applyBorder="1"/>
    <xf numFmtId="37" fontId="6" fillId="2" borderId="4" xfId="29" applyNumberFormat="1" applyFill="1" applyBorder="1"/>
    <xf numFmtId="0" fontId="6" fillId="2" borderId="0" xfId="29" applyFill="1" applyBorder="1"/>
    <xf numFmtId="0" fontId="6" fillId="2" borderId="0" xfId="29" applyFill="1" applyBorder="1" applyAlignment="1">
      <alignment horizontal="left" indent="1"/>
    </xf>
    <xf numFmtId="0" fontId="6" fillId="2" borderId="5" xfId="29" applyFill="1" applyBorder="1"/>
    <xf numFmtId="0" fontId="6" fillId="2" borderId="4" xfId="29" applyFill="1" applyBorder="1"/>
    <xf numFmtId="167" fontId="7" fillId="2" borderId="2" xfId="29" applyNumberFormat="1" applyFont="1" applyFill="1" applyBorder="1" applyAlignment="1">
      <alignment horizontal="center"/>
    </xf>
    <xf numFmtId="0" fontId="6" fillId="2" borderId="0" xfId="29" applyFont="1" applyFill="1" applyBorder="1"/>
    <xf numFmtId="0" fontId="7" fillId="2" borderId="0" xfId="29" applyFont="1" applyFill="1" applyBorder="1" applyAlignment="1">
      <alignment horizontal="left"/>
    </xf>
    <xf numFmtId="0" fontId="6" fillId="2" borderId="9" xfId="29" applyFill="1" applyBorder="1"/>
    <xf numFmtId="0" fontId="6" fillId="2" borderId="7" xfId="29" applyFill="1" applyBorder="1"/>
    <xf numFmtId="0" fontId="6" fillId="2" borderId="10" xfId="29" applyFill="1" applyBorder="1"/>
    <xf numFmtId="0" fontId="6" fillId="3" borderId="9" xfId="29" applyFill="1" applyBorder="1" applyAlignment="1">
      <alignment horizontal="centerContinuous" vertical="top" wrapText="1"/>
    </xf>
    <xf numFmtId="0" fontId="6" fillId="3" borderId="7" xfId="29" applyFill="1" applyBorder="1" applyAlignment="1">
      <alignment horizontal="centerContinuous" vertical="top" wrapText="1"/>
    </xf>
    <xf numFmtId="0" fontId="7" fillId="3" borderId="10" xfId="29" applyFont="1" applyFill="1" applyBorder="1" applyAlignment="1">
      <alignment horizontal="left" vertical="center"/>
    </xf>
    <xf numFmtId="41" fontId="6" fillId="0" borderId="0" xfId="29" applyNumberFormat="1"/>
    <xf numFmtId="0" fontId="6" fillId="2" borderId="2" xfId="29" applyFill="1" applyBorder="1"/>
    <xf numFmtId="41" fontId="6" fillId="2" borderId="0" xfId="29" applyNumberFormat="1" applyFill="1" applyBorder="1"/>
    <xf numFmtId="0" fontId="6" fillId="2" borderId="0" xfId="29" applyFill="1" applyBorder="1" applyAlignment="1">
      <alignment horizontal="center"/>
    </xf>
    <xf numFmtId="167" fontId="7" fillId="2" borderId="1" xfId="29" applyNumberFormat="1" applyFont="1" applyFill="1" applyBorder="1" applyAlignment="1">
      <alignment horizontal="center"/>
    </xf>
    <xf numFmtId="167" fontId="7" fillId="2" borderId="0" xfId="29" applyNumberFormat="1" applyFont="1" applyFill="1" applyBorder="1" applyAlignment="1">
      <alignment horizontal="center"/>
    </xf>
    <xf numFmtId="0" fontId="7" fillId="0" borderId="0" xfId="29" applyFont="1" applyFill="1" applyAlignment="1">
      <alignment vertical="center"/>
    </xf>
    <xf numFmtId="0" fontId="7" fillId="0" borderId="0" xfId="29" applyFont="1" applyAlignment="1">
      <alignment vertical="center"/>
    </xf>
    <xf numFmtId="1" fontId="7" fillId="9" borderId="0" xfId="21" applyNumberFormat="1" applyFont="1" applyFill="1" applyAlignment="1">
      <alignment horizontal="center"/>
    </xf>
    <xf numFmtId="0" fontId="7" fillId="0" borderId="0" xfId="24" applyFont="1" applyFill="1" applyBorder="1" applyAlignment="1">
      <alignment horizontal="center"/>
    </xf>
    <xf numFmtId="0" fontId="7" fillId="0" borderId="0" xfId="24" applyFont="1" applyFill="1" applyBorder="1" applyAlignment="1">
      <alignment horizontal="center" vertical="center"/>
    </xf>
  </cellXfs>
  <cellStyles count="30">
    <cellStyle name="Comma 10" xfId="22"/>
    <cellStyle name="Comma 10 3 4" xfId="18"/>
    <cellStyle name="Comma 100" xfId="8"/>
    <cellStyle name="Comma 118" xfId="17"/>
    <cellStyle name="Comma 2" xfId="2"/>
    <cellStyle name="Comma 2 2" xfId="20"/>
    <cellStyle name="Comma 2 2 2" xfId="27"/>
    <cellStyle name="Comma_Preliminary Actual NPC Mapping - Nov08_2009 02 12 - FERC Codes, test" xfId="13"/>
    <cellStyle name="Currency 10" xfId="4"/>
    <cellStyle name="Currency 12" xfId="16"/>
    <cellStyle name="Currency 14" xfId="15"/>
    <cellStyle name="Currency 2" xfId="9"/>
    <cellStyle name="Currency 5 10" xfId="26"/>
    <cellStyle name="Normal" xfId="0" builtinId="0"/>
    <cellStyle name="Normal 10" xfId="21"/>
    <cellStyle name="Normal 10 2 2" xfId="1"/>
    <cellStyle name="Normal 100 6" xfId="24"/>
    <cellStyle name="Normal 117" xfId="29"/>
    <cellStyle name="Normal 2 3 3 7" xfId="25"/>
    <cellStyle name="Normal 9 11" xfId="10"/>
    <cellStyle name="Normal 9 5" xfId="19"/>
    <cellStyle name="Normal_Actual NPC 2004 Workbook Clean up" xfId="5"/>
    <cellStyle name="Normal_Adjustment Template" xfId="7"/>
    <cellStyle name="Normal_L&amp;R, Type I (00)" xfId="12"/>
    <cellStyle name="Normal_Preliminary Actual NPC Mapping - Nov08_2009 02 12 - FERC Codes, test" xfId="11"/>
    <cellStyle name="Normal_Type I (00)" xfId="6"/>
    <cellStyle name="Normal_Wyoming PCAM - 10 year Deferral - Calculation (Settlement Revision)" xfId="14"/>
    <cellStyle name="Percent 10" xfId="23"/>
    <cellStyle name="Percent 2" xfId="3"/>
    <cellStyle name="Percent 2 2 2" xfId="28"/>
  </cellStyles>
  <dxfs count="11"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tabSelected="1" zoomScale="60" zoomScaleNormal="60" workbookViewId="0"/>
  </sheetViews>
  <sheetFormatPr defaultRowHeight="21" customHeight="1" x14ac:dyDescent="0.2"/>
  <cols>
    <col min="1" max="1" width="11.42578125" style="1" customWidth="1"/>
    <col min="2" max="2" width="27.140625" style="1" customWidth="1"/>
    <col min="3" max="3" width="177" style="1" customWidth="1"/>
    <col min="4" max="16384" width="9.140625" style="1"/>
  </cols>
  <sheetData>
    <row r="1" spans="2:3" ht="21" customHeight="1" x14ac:dyDescent="0.25">
      <c r="B1" s="16" t="s">
        <v>23</v>
      </c>
      <c r="C1" s="15"/>
    </row>
    <row r="2" spans="2:3" ht="21" customHeight="1" x14ac:dyDescent="0.25">
      <c r="B2" s="14"/>
      <c r="C2" s="13"/>
    </row>
    <row r="3" spans="2:3" ht="21" customHeight="1" x14ac:dyDescent="0.2">
      <c r="B3" s="6"/>
      <c r="C3" s="6"/>
    </row>
    <row r="4" spans="2:3" ht="21" customHeight="1" x14ac:dyDescent="0.25">
      <c r="B4" s="12" t="s">
        <v>22</v>
      </c>
      <c r="C4" s="8" t="s">
        <v>21</v>
      </c>
    </row>
    <row r="5" spans="2:3" ht="21" customHeight="1" x14ac:dyDescent="0.25">
      <c r="B5" s="12" t="s">
        <v>20</v>
      </c>
      <c r="C5" s="8" t="s">
        <v>19</v>
      </c>
    </row>
    <row r="6" spans="2:3" ht="21" customHeight="1" x14ac:dyDescent="0.2">
      <c r="B6" s="11"/>
      <c r="C6" s="10"/>
    </row>
    <row r="9" spans="2:3" ht="21" customHeight="1" x14ac:dyDescent="0.25">
      <c r="B9" s="5" t="s">
        <v>18</v>
      </c>
      <c r="C9" s="4" t="s">
        <v>17</v>
      </c>
    </row>
    <row r="11" spans="2:3" ht="21" customHeight="1" x14ac:dyDescent="0.25">
      <c r="B11" s="5" t="s">
        <v>16</v>
      </c>
      <c r="C11" s="4" t="s">
        <v>15</v>
      </c>
    </row>
    <row r="12" spans="2:3" ht="21" customHeight="1" x14ac:dyDescent="0.2">
      <c r="B12" s="3" t="str">
        <f>"(3.1)"</f>
        <v>(3.1)</v>
      </c>
      <c r="C12" s="2" t="s">
        <v>14</v>
      </c>
    </row>
    <row r="13" spans="2:3" ht="21" customHeight="1" x14ac:dyDescent="0.2">
      <c r="B13" s="3" t="str">
        <f>+TEXT(VALUE(MID(B12,2,LEN(B12)-2))+0.1,"(0.0)")</f>
        <v>(3.2)</v>
      </c>
      <c r="C13" s="2" t="s">
        <v>13</v>
      </c>
    </row>
    <row r="14" spans="2:3" ht="21" customHeight="1" x14ac:dyDescent="0.2">
      <c r="B14" s="3" t="str">
        <f>+TEXT(VALUE(MID(B13,2,LEN(B13)-2))+0.1,"(0.0)")</f>
        <v>(3.3)</v>
      </c>
      <c r="C14" s="2" t="s">
        <v>12</v>
      </c>
    </row>
    <row r="15" spans="2:3" ht="21" customHeight="1" x14ac:dyDescent="0.2">
      <c r="B15" s="3" t="str">
        <f>+TEXT(VALUE(MID(B14,2,LEN(B14)-2))+0.1,"(0.0)")</f>
        <v>(3.4)</v>
      </c>
      <c r="C15" s="2" t="s">
        <v>11</v>
      </c>
    </row>
    <row r="16" spans="2:3" ht="21" customHeight="1" x14ac:dyDescent="0.2">
      <c r="B16" s="3" t="str">
        <f>+TEXT(VALUE(MID(B15,2,LEN(B15)-2))+0.1,"(0.0)")</f>
        <v>(3.5)</v>
      </c>
      <c r="C16" s="2" t="s">
        <v>10</v>
      </c>
    </row>
    <row r="18" spans="2:3" ht="21" customHeight="1" x14ac:dyDescent="0.25">
      <c r="B18" s="5" t="s">
        <v>9</v>
      </c>
      <c r="C18" s="4" t="s">
        <v>8</v>
      </c>
    </row>
    <row r="19" spans="2:3" ht="21" customHeight="1" x14ac:dyDescent="0.2">
      <c r="B19" s="3" t="str">
        <f>"(4.1)"</f>
        <v>(4.1)</v>
      </c>
      <c r="C19" s="2" t="s">
        <v>7</v>
      </c>
    </row>
    <row r="20" spans="2:3" ht="21" customHeight="1" x14ac:dyDescent="0.2">
      <c r="B20" s="3" t="str">
        <f>+TEXT(VALUE(MID(B19,2,LEN(B19)-2))+0.1,"(0.0)")</f>
        <v>(4.2)</v>
      </c>
      <c r="C20" s="2" t="s">
        <v>294</v>
      </c>
    </row>
    <row r="21" spans="2:3" ht="21" customHeight="1" x14ac:dyDescent="0.2">
      <c r="B21" s="3"/>
      <c r="C21" s="2"/>
    </row>
    <row r="22" spans="2:3" ht="21" customHeight="1" x14ac:dyDescent="0.25">
      <c r="B22" s="9" t="s">
        <v>6</v>
      </c>
      <c r="C22" s="8" t="s">
        <v>5</v>
      </c>
    </row>
    <row r="23" spans="2:3" ht="21" customHeight="1" x14ac:dyDescent="0.2">
      <c r="B23" s="7" t="str">
        <f>"(5.1)"</f>
        <v>(5.1)</v>
      </c>
      <c r="C23" s="6" t="s">
        <v>4</v>
      </c>
    </row>
    <row r="24" spans="2:3" ht="21" customHeight="1" x14ac:dyDescent="0.2">
      <c r="B24" s="7"/>
      <c r="C24" s="6"/>
    </row>
    <row r="25" spans="2:3" ht="21" customHeight="1" x14ac:dyDescent="0.25">
      <c r="B25" s="5" t="s">
        <v>3</v>
      </c>
      <c r="C25" s="4" t="s">
        <v>2</v>
      </c>
    </row>
    <row r="26" spans="2:3" ht="21" customHeight="1" x14ac:dyDescent="0.2">
      <c r="B26" s="3" t="str">
        <f>"(6.1)"</f>
        <v>(6.1)</v>
      </c>
      <c r="C26" s="2" t="s">
        <v>2</v>
      </c>
    </row>
    <row r="28" spans="2:3" ht="21" customHeight="1" x14ac:dyDescent="0.25">
      <c r="B28" s="5" t="s">
        <v>1</v>
      </c>
      <c r="C28" s="4" t="s">
        <v>0</v>
      </c>
    </row>
    <row r="29" spans="2:3" ht="21" customHeight="1" x14ac:dyDescent="0.2">
      <c r="B29" s="3" t="str">
        <f>"(7.1)"</f>
        <v>(7.1)</v>
      </c>
      <c r="C29" s="2" t="s"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="80" zoomScaleNormal="80" workbookViewId="0"/>
  </sheetViews>
  <sheetFormatPr defaultColWidth="9.140625" defaultRowHeight="12.75" x14ac:dyDescent="0.2"/>
  <cols>
    <col min="1" max="2" width="2.5703125" style="428" customWidth="1"/>
    <col min="3" max="3" width="13.28515625" style="428" customWidth="1"/>
    <col min="4" max="5" width="4.85546875" style="428" customWidth="1"/>
    <col min="6" max="8" width="13.28515625" style="428" customWidth="1"/>
    <col min="9" max="9" width="2.5703125" style="428" customWidth="1"/>
    <col min="10" max="10" width="13.28515625" style="428" customWidth="1"/>
    <col min="11" max="11" width="3.28515625" style="428" customWidth="1"/>
    <col min="12" max="18" width="9.140625" style="428"/>
    <col min="19" max="19" width="9.85546875" style="428" bestFit="1" customWidth="1"/>
    <col min="20" max="21" width="9.28515625" style="428" bestFit="1" customWidth="1"/>
    <col min="22" max="23" width="9.85546875" style="428" bestFit="1" customWidth="1"/>
    <col min="24" max="26" width="9.28515625" style="428" bestFit="1" customWidth="1"/>
    <col min="27" max="16384" width="9.140625" style="428"/>
  </cols>
  <sheetData>
    <row r="1" spans="1:11" ht="16.5" customHeight="1" x14ac:dyDescent="0.2">
      <c r="A1" s="98" t="str">
        <f>+'Workpaper Index'!$C$4</f>
        <v>Washington Power Cost Adjustment Mechanism</v>
      </c>
      <c r="B1" s="491"/>
    </row>
    <row r="2" spans="1:11" ht="16.5" customHeight="1" x14ac:dyDescent="0.2">
      <c r="A2" s="98" t="str">
        <f>+'Workpaper Index'!$B$5&amp;" "&amp;'Workpaper Index'!$C$5</f>
        <v>Deferral Period: January 1, 2017 - December 31, 2017</v>
      </c>
      <c r="B2" s="491"/>
    </row>
    <row r="3" spans="1:11" ht="16.5" customHeight="1" x14ac:dyDescent="0.2">
      <c r="A3" s="98" t="str">
        <f>+'Workpaper Index'!$B$26&amp;": "&amp;'Workpaper Index'!$C$26</f>
        <v>(6.1): West Control Area Jurisdictional Loads and WCA Actual Allocation Factors</v>
      </c>
      <c r="B3" s="90"/>
    </row>
    <row r="6" spans="1:11" x14ac:dyDescent="0.2">
      <c r="A6" s="490"/>
      <c r="B6" s="490"/>
      <c r="C6" s="435"/>
      <c r="D6" s="489"/>
      <c r="E6" s="489"/>
      <c r="F6" s="489"/>
      <c r="G6" s="489"/>
      <c r="H6" s="489"/>
      <c r="I6" s="435"/>
    </row>
    <row r="7" spans="1:11" x14ac:dyDescent="0.2">
      <c r="A7" s="488"/>
      <c r="B7" s="58" t="s">
        <v>289</v>
      </c>
      <c r="C7" s="487"/>
      <c r="D7" s="486"/>
      <c r="E7" s="486"/>
      <c r="F7" s="486"/>
      <c r="G7" s="486"/>
      <c r="H7" s="486"/>
      <c r="I7" s="486"/>
      <c r="J7" s="486"/>
      <c r="K7" s="485"/>
    </row>
    <row r="8" spans="1:11" x14ac:dyDescent="0.2">
      <c r="A8" s="435"/>
      <c r="B8" s="484"/>
      <c r="C8" s="483"/>
      <c r="D8" s="483"/>
      <c r="E8" s="483"/>
      <c r="F8" s="483"/>
      <c r="G8" s="483"/>
      <c r="H8" s="483"/>
      <c r="I8" s="482"/>
      <c r="J8" s="482"/>
      <c r="K8" s="481"/>
    </row>
    <row r="9" spans="1:11" x14ac:dyDescent="0.2">
      <c r="A9" s="480"/>
      <c r="B9" s="479"/>
      <c r="C9" s="463"/>
      <c r="D9" s="477"/>
      <c r="E9" s="477"/>
      <c r="F9" s="446"/>
      <c r="G9" s="446"/>
      <c r="H9" s="446"/>
      <c r="I9" s="446"/>
      <c r="J9" s="446"/>
      <c r="K9" s="444"/>
    </row>
    <row r="10" spans="1:11" x14ac:dyDescent="0.2">
      <c r="A10" s="438"/>
      <c r="B10" s="448"/>
      <c r="C10" s="464" t="s">
        <v>288</v>
      </c>
      <c r="D10" s="477"/>
      <c r="E10" s="477"/>
      <c r="F10" s="446"/>
      <c r="G10" s="446"/>
      <c r="H10" s="446"/>
      <c r="I10" s="446"/>
      <c r="J10" s="446"/>
      <c r="K10" s="444"/>
    </row>
    <row r="11" spans="1:11" x14ac:dyDescent="0.2">
      <c r="A11" s="438"/>
      <c r="B11" s="448"/>
      <c r="C11" s="464"/>
      <c r="D11" s="477"/>
      <c r="E11" s="477"/>
      <c r="F11" s="446"/>
      <c r="G11" s="446"/>
      <c r="H11" s="446"/>
      <c r="I11" s="446"/>
      <c r="J11" s="446"/>
      <c r="K11" s="444"/>
    </row>
    <row r="12" spans="1:11" x14ac:dyDescent="0.2">
      <c r="A12" s="438"/>
      <c r="B12" s="448"/>
      <c r="C12" s="450" t="s">
        <v>287</v>
      </c>
      <c r="D12" s="477"/>
      <c r="E12" s="477"/>
      <c r="F12" s="450" t="s">
        <v>279</v>
      </c>
      <c r="G12" s="450" t="s">
        <v>278</v>
      </c>
      <c r="H12" s="450" t="s">
        <v>277</v>
      </c>
      <c r="I12" s="446"/>
      <c r="J12" s="450" t="s">
        <v>276</v>
      </c>
      <c r="K12" s="444"/>
    </row>
    <row r="13" spans="1:11" x14ac:dyDescent="0.2">
      <c r="A13" s="438"/>
      <c r="B13" s="448"/>
      <c r="C13" s="478" t="s">
        <v>26</v>
      </c>
      <c r="D13" s="477"/>
      <c r="E13" s="477"/>
      <c r="F13" s="477">
        <f>+SUMIF($F$21:$H$21,F$12,$F$34:$H$34)/$J$34</f>
        <v>4.4061835749855324E-2</v>
      </c>
      <c r="G13" s="477">
        <f>+SUMIF($F$21:$H$21,G$12,$F$34:$H$34)/$J$34</f>
        <v>0.72648476076202428</v>
      </c>
      <c r="H13" s="477">
        <f>+SUMIF($F$21:$H$21,H$12,$F$34:$H$34)/$J$34</f>
        <v>0.22945340348812068</v>
      </c>
      <c r="I13" s="446"/>
      <c r="J13" s="476">
        <f>SUM(F13:H13)</f>
        <v>1.0000000000000002</v>
      </c>
      <c r="K13" s="444"/>
    </row>
    <row r="14" spans="1:11" x14ac:dyDescent="0.2">
      <c r="A14" s="438"/>
      <c r="B14" s="448"/>
      <c r="C14" s="478" t="s">
        <v>35</v>
      </c>
      <c r="D14" s="446"/>
      <c r="E14" s="477"/>
      <c r="F14" s="477">
        <f>+$G$57*F13+$G$56*SUMIF($F$39:$H$39,F$12,$F$52:$H$52)/$J$52</f>
        <v>4.2695365978619296E-2</v>
      </c>
      <c r="G14" s="477">
        <f>+$G$57*G13+$G$56*SUMIF($F$39:$H$39,G$12,$F$52:$H$52)/$J$52</f>
        <v>0.73116340164707538</v>
      </c>
      <c r="H14" s="477">
        <f>+$G$57*H13+$G$56*SUMIF($F$39:$H$39,H$12,$F$52:$H$52)/$J$52</f>
        <v>0.22614123237430531</v>
      </c>
      <c r="I14" s="446"/>
      <c r="J14" s="476">
        <f>SUM(F14:H14)</f>
        <v>1</v>
      </c>
      <c r="K14" s="444"/>
    </row>
    <row r="15" spans="1:11" x14ac:dyDescent="0.2">
      <c r="A15" s="435"/>
      <c r="B15" s="475"/>
      <c r="C15" s="474"/>
      <c r="D15" s="440"/>
      <c r="E15" s="440"/>
      <c r="F15" s="440"/>
      <c r="G15" s="440"/>
      <c r="H15" s="440"/>
      <c r="I15" s="440"/>
      <c r="J15" s="440"/>
      <c r="K15" s="439"/>
    </row>
    <row r="16" spans="1:11" x14ac:dyDescent="0.2">
      <c r="A16" s="435"/>
      <c r="B16" s="435"/>
      <c r="C16" s="435"/>
      <c r="D16" s="435"/>
      <c r="E16" s="435"/>
      <c r="F16" s="435"/>
      <c r="G16" s="435"/>
      <c r="H16" s="435"/>
      <c r="I16" s="435"/>
      <c r="J16" s="435"/>
      <c r="K16" s="435"/>
    </row>
    <row r="17" spans="1:12" x14ac:dyDescent="0.2">
      <c r="A17" s="435"/>
      <c r="B17" s="473" t="s">
        <v>286</v>
      </c>
      <c r="C17" s="472"/>
      <c r="D17" s="471"/>
      <c r="E17" s="471"/>
      <c r="F17" s="471"/>
      <c r="G17" s="471"/>
      <c r="H17" s="471"/>
      <c r="I17" s="471"/>
      <c r="J17" s="471"/>
      <c r="K17" s="470"/>
    </row>
    <row r="18" spans="1:12" x14ac:dyDescent="0.2">
      <c r="A18" s="435"/>
      <c r="B18" s="452"/>
      <c r="C18" s="469"/>
      <c r="D18" s="446"/>
      <c r="E18" s="446"/>
      <c r="F18" s="446"/>
      <c r="G18" s="446"/>
      <c r="H18" s="446"/>
      <c r="I18" s="446"/>
      <c r="J18" s="446"/>
      <c r="K18" s="444"/>
    </row>
    <row r="19" spans="1:12" x14ac:dyDescent="0.2">
      <c r="A19" s="435"/>
      <c r="B19" s="452"/>
      <c r="C19" s="464" t="s">
        <v>285</v>
      </c>
      <c r="D19" s="468"/>
      <c r="E19" s="468"/>
      <c r="F19" s="468"/>
      <c r="G19" s="468"/>
      <c r="H19" s="468"/>
      <c r="I19" s="446"/>
      <c r="J19" s="446"/>
      <c r="K19" s="444"/>
    </row>
    <row r="20" spans="1:12" x14ac:dyDescent="0.2">
      <c r="A20" s="435"/>
      <c r="B20" s="452"/>
      <c r="C20" s="462"/>
      <c r="D20" s="446"/>
      <c r="E20" s="446"/>
      <c r="F20" s="459" t="s">
        <v>283</v>
      </c>
      <c r="G20" s="459" t="s">
        <v>283</v>
      </c>
      <c r="H20" s="459" t="s">
        <v>283</v>
      </c>
      <c r="I20" s="459"/>
      <c r="J20" s="446"/>
      <c r="K20" s="444"/>
    </row>
    <row r="21" spans="1:12" x14ac:dyDescent="0.2">
      <c r="A21" s="438"/>
      <c r="B21" s="448"/>
      <c r="C21" s="461" t="s">
        <v>282</v>
      </c>
      <c r="D21" s="446"/>
      <c r="E21" s="446"/>
      <c r="F21" s="461" t="s">
        <v>279</v>
      </c>
      <c r="G21" s="461" t="s">
        <v>278</v>
      </c>
      <c r="H21" s="461" t="s">
        <v>277</v>
      </c>
      <c r="I21" s="446"/>
      <c r="J21" s="461" t="s">
        <v>276</v>
      </c>
      <c r="K21" s="444"/>
    </row>
    <row r="22" spans="1:12" x14ac:dyDescent="0.2">
      <c r="A22" s="438"/>
      <c r="B22" s="448"/>
      <c r="C22" s="467">
        <v>42736</v>
      </c>
      <c r="D22" s="446"/>
      <c r="E22" s="446"/>
      <c r="F22" s="458">
        <v>86140.582624999995</v>
      </c>
      <c r="G22" s="458">
        <v>1544004.1057610014</v>
      </c>
      <c r="H22" s="458">
        <v>506308.43797000026</v>
      </c>
      <c r="I22" s="446"/>
      <c r="J22" s="453">
        <f t="shared" ref="J22:J33" si="0">SUM(F22:H22)</f>
        <v>2136453.1263560015</v>
      </c>
      <c r="K22" s="444"/>
    </row>
    <row r="23" spans="1:12" x14ac:dyDescent="0.2">
      <c r="A23" s="438"/>
      <c r="B23" s="448"/>
      <c r="C23" s="467">
        <v>42767</v>
      </c>
      <c r="D23" s="446"/>
      <c r="E23" s="446"/>
      <c r="F23" s="458">
        <v>70207.589052000039</v>
      </c>
      <c r="G23" s="458">
        <v>1215372.5652809988</v>
      </c>
      <c r="H23" s="458">
        <v>397396.14839200024</v>
      </c>
      <c r="I23" s="446"/>
      <c r="J23" s="453">
        <f t="shared" si="0"/>
        <v>1682976.3027249991</v>
      </c>
      <c r="K23" s="444"/>
    </row>
    <row r="24" spans="1:12" x14ac:dyDescent="0.2">
      <c r="A24" s="438"/>
      <c r="B24" s="448"/>
      <c r="C24" s="467">
        <v>42795</v>
      </c>
      <c r="D24" s="446"/>
      <c r="E24" s="446"/>
      <c r="F24" s="458">
        <v>70620.286034000033</v>
      </c>
      <c r="G24" s="458">
        <v>1217071.425242</v>
      </c>
      <c r="H24" s="458">
        <v>361285.55997400009</v>
      </c>
      <c r="I24" s="446"/>
      <c r="J24" s="453">
        <f t="shared" si="0"/>
        <v>1648977.2712500002</v>
      </c>
      <c r="K24" s="444"/>
    </row>
    <row r="25" spans="1:12" x14ac:dyDescent="0.2">
      <c r="A25" s="438"/>
      <c r="B25" s="448"/>
      <c r="C25" s="467">
        <v>42826</v>
      </c>
      <c r="D25" s="446"/>
      <c r="E25" s="446"/>
      <c r="F25" s="458">
        <v>64966.01301599999</v>
      </c>
      <c r="G25" s="458">
        <v>1078474.2932970016</v>
      </c>
      <c r="H25" s="458">
        <v>310496.39371000009</v>
      </c>
      <c r="I25" s="454"/>
      <c r="J25" s="453">
        <f t="shared" si="0"/>
        <v>1453936.7000230015</v>
      </c>
      <c r="K25" s="444"/>
      <c r="L25" s="466"/>
    </row>
    <row r="26" spans="1:12" x14ac:dyDescent="0.2">
      <c r="A26" s="438"/>
      <c r="B26" s="448"/>
      <c r="C26" s="467">
        <v>42856</v>
      </c>
      <c r="D26" s="446"/>
      <c r="E26" s="446"/>
      <c r="F26" s="458">
        <v>72561.831018999976</v>
      </c>
      <c r="G26" s="458">
        <v>1083218.8827340002</v>
      </c>
      <c r="H26" s="458">
        <v>331278.60673999984</v>
      </c>
      <c r="I26" s="454"/>
      <c r="J26" s="453">
        <f t="shared" si="0"/>
        <v>1487059.3204930001</v>
      </c>
      <c r="K26" s="444"/>
      <c r="L26" s="466"/>
    </row>
    <row r="27" spans="1:12" x14ac:dyDescent="0.2">
      <c r="A27" s="438"/>
      <c r="B27" s="448"/>
      <c r="C27" s="467">
        <v>42887</v>
      </c>
      <c r="D27" s="446"/>
      <c r="E27" s="446"/>
      <c r="F27" s="458">
        <v>73003.409528000018</v>
      </c>
      <c r="G27" s="458">
        <v>1118949.9738840004</v>
      </c>
      <c r="H27" s="458">
        <v>349646.52943199989</v>
      </c>
      <c r="I27" s="454"/>
      <c r="J27" s="453">
        <f t="shared" si="0"/>
        <v>1541599.9128440004</v>
      </c>
      <c r="K27" s="444"/>
      <c r="L27" s="466"/>
    </row>
    <row r="28" spans="1:12" x14ac:dyDescent="0.2">
      <c r="A28" s="438"/>
      <c r="B28" s="448"/>
      <c r="C28" s="467">
        <v>42917</v>
      </c>
      <c r="D28" s="446"/>
      <c r="E28" s="446"/>
      <c r="F28" s="458">
        <v>87152.975100999989</v>
      </c>
      <c r="G28" s="458">
        <v>1263886.6063880019</v>
      </c>
      <c r="H28" s="458">
        <v>414293.29007499997</v>
      </c>
      <c r="I28" s="454"/>
      <c r="J28" s="453">
        <f t="shared" si="0"/>
        <v>1765332.8715640018</v>
      </c>
      <c r="K28" s="444"/>
      <c r="L28" s="466"/>
    </row>
    <row r="29" spans="1:12" x14ac:dyDescent="0.2">
      <c r="A29" s="438"/>
      <c r="B29" s="448"/>
      <c r="C29" s="467">
        <v>42948</v>
      </c>
      <c r="D29" s="446"/>
      <c r="E29" s="446"/>
      <c r="F29" s="458">
        <v>83452.94922499996</v>
      </c>
      <c r="G29" s="458">
        <v>1285598.3636760002</v>
      </c>
      <c r="H29" s="458">
        <v>398657.97619999998</v>
      </c>
      <c r="I29" s="454"/>
      <c r="J29" s="453">
        <f t="shared" si="0"/>
        <v>1767709.2891009999</v>
      </c>
      <c r="K29" s="444"/>
      <c r="L29" s="466"/>
    </row>
    <row r="30" spans="1:12" x14ac:dyDescent="0.2">
      <c r="A30" s="438"/>
      <c r="B30" s="448"/>
      <c r="C30" s="467">
        <v>42979</v>
      </c>
      <c r="D30" s="446"/>
      <c r="E30" s="446"/>
      <c r="F30" s="458">
        <v>66904.920870999995</v>
      </c>
      <c r="G30" s="458">
        <v>1094515.5259950007</v>
      </c>
      <c r="H30" s="458">
        <v>354998.59093900019</v>
      </c>
      <c r="I30" s="454"/>
      <c r="J30" s="453">
        <f t="shared" si="0"/>
        <v>1516419.037805001</v>
      </c>
      <c r="K30" s="444"/>
      <c r="L30" s="466"/>
    </row>
    <row r="31" spans="1:12" x14ac:dyDescent="0.2">
      <c r="A31" s="438"/>
      <c r="B31" s="448"/>
      <c r="C31" s="467">
        <v>43009</v>
      </c>
      <c r="D31" s="446"/>
      <c r="E31" s="446"/>
      <c r="F31" s="458">
        <v>60978.334221999939</v>
      </c>
      <c r="G31" s="458">
        <v>1102512.6455439993</v>
      </c>
      <c r="H31" s="458">
        <v>352975.77919599996</v>
      </c>
      <c r="I31" s="454"/>
      <c r="J31" s="453">
        <f t="shared" si="0"/>
        <v>1516466.7589619991</v>
      </c>
      <c r="K31" s="444"/>
      <c r="L31" s="466"/>
    </row>
    <row r="32" spans="1:12" x14ac:dyDescent="0.2">
      <c r="A32" s="438"/>
      <c r="B32" s="448"/>
      <c r="C32" s="467">
        <v>43040</v>
      </c>
      <c r="D32" s="446"/>
      <c r="E32" s="446"/>
      <c r="F32" s="458">
        <v>67483.648388000001</v>
      </c>
      <c r="G32" s="458">
        <v>1183408.2283409985</v>
      </c>
      <c r="H32" s="458">
        <v>381409.734696</v>
      </c>
      <c r="I32" s="454"/>
      <c r="J32" s="453">
        <f t="shared" si="0"/>
        <v>1632301.6114249984</v>
      </c>
      <c r="K32" s="444"/>
      <c r="L32" s="466"/>
    </row>
    <row r="33" spans="1:12" x14ac:dyDescent="0.2">
      <c r="A33" s="438"/>
      <c r="B33" s="448"/>
      <c r="C33" s="467">
        <v>43070</v>
      </c>
      <c r="D33" s="446"/>
      <c r="E33" s="446"/>
      <c r="F33" s="458">
        <v>81755.791146000047</v>
      </c>
      <c r="G33" s="458">
        <v>1408495.736157998</v>
      </c>
      <c r="H33" s="458">
        <v>451107.48501599912</v>
      </c>
      <c r="I33" s="454"/>
      <c r="J33" s="457">
        <f t="shared" si="0"/>
        <v>1941359.0123199972</v>
      </c>
      <c r="K33" s="444"/>
      <c r="L33" s="466"/>
    </row>
    <row r="34" spans="1:12" x14ac:dyDescent="0.2">
      <c r="A34" s="438"/>
      <c r="B34" s="448"/>
      <c r="C34" s="456" t="s">
        <v>55</v>
      </c>
      <c r="D34" s="446"/>
      <c r="E34" s="446"/>
      <c r="F34" s="455">
        <f>SUM(F22:F33)</f>
        <v>885228.33022700006</v>
      </c>
      <c r="G34" s="455">
        <f>SUM(G22:G33)</f>
        <v>14595508.352301003</v>
      </c>
      <c r="H34" s="455">
        <f>SUM(H22:H33)</f>
        <v>4609854.5323399995</v>
      </c>
      <c r="I34" s="454"/>
      <c r="J34" s="453">
        <f>SUM(J22:J33)</f>
        <v>20090591.214867998</v>
      </c>
      <c r="K34" s="444"/>
    </row>
    <row r="35" spans="1:12" x14ac:dyDescent="0.2">
      <c r="A35" s="438"/>
      <c r="B35" s="448"/>
      <c r="C35" s="446"/>
      <c r="D35" s="446"/>
      <c r="E35" s="446"/>
      <c r="F35" s="445"/>
      <c r="G35" s="445"/>
      <c r="H35" s="445"/>
      <c r="I35" s="446"/>
      <c r="J35" s="445"/>
      <c r="K35" s="444"/>
    </row>
    <row r="36" spans="1:12" x14ac:dyDescent="0.2">
      <c r="A36" s="435"/>
      <c r="B36" s="452"/>
      <c r="C36" s="465"/>
      <c r="D36" s="446"/>
      <c r="E36" s="446"/>
      <c r="F36" s="446"/>
      <c r="G36" s="446"/>
      <c r="H36" s="446"/>
      <c r="I36" s="446"/>
      <c r="J36" s="446"/>
      <c r="K36" s="444"/>
    </row>
    <row r="37" spans="1:12" x14ac:dyDescent="0.2">
      <c r="A37" s="435"/>
      <c r="B37" s="452"/>
      <c r="C37" s="464" t="s">
        <v>284</v>
      </c>
      <c r="D37" s="463"/>
      <c r="E37" s="463"/>
      <c r="F37" s="463"/>
      <c r="G37" s="463"/>
      <c r="H37" s="463"/>
      <c r="I37" s="446"/>
      <c r="J37" s="446"/>
      <c r="K37" s="444"/>
    </row>
    <row r="38" spans="1:12" x14ac:dyDescent="0.2">
      <c r="A38" s="435"/>
      <c r="B38" s="452"/>
      <c r="C38" s="462"/>
      <c r="D38" s="462"/>
      <c r="E38" s="462"/>
      <c r="F38" s="459" t="s">
        <v>283</v>
      </c>
      <c r="G38" s="459" t="s">
        <v>283</v>
      </c>
      <c r="H38" s="459" t="s">
        <v>283</v>
      </c>
      <c r="I38" s="446"/>
      <c r="J38" s="459"/>
      <c r="K38" s="444"/>
    </row>
    <row r="39" spans="1:12" x14ac:dyDescent="0.2">
      <c r="A39" s="435"/>
      <c r="B39" s="452"/>
      <c r="C39" s="461" t="s">
        <v>282</v>
      </c>
      <c r="D39" s="461" t="s">
        <v>281</v>
      </c>
      <c r="E39" s="461" t="s">
        <v>280</v>
      </c>
      <c r="F39" s="461" t="s">
        <v>279</v>
      </c>
      <c r="G39" s="461" t="s">
        <v>278</v>
      </c>
      <c r="H39" s="461" t="s">
        <v>277</v>
      </c>
      <c r="I39" s="446"/>
      <c r="J39" s="461" t="s">
        <v>276</v>
      </c>
      <c r="K39" s="444"/>
    </row>
    <row r="40" spans="1:12" x14ac:dyDescent="0.2">
      <c r="A40" s="435"/>
      <c r="B40" s="452"/>
      <c r="C40" s="460">
        <f t="shared" ref="C40:C51" si="1">+C22</f>
        <v>42736</v>
      </c>
      <c r="D40" s="459">
        <v>6</v>
      </c>
      <c r="E40" s="459">
        <v>8</v>
      </c>
      <c r="F40" s="458">
        <v>177.463155</v>
      </c>
      <c r="G40" s="458">
        <v>2919.969071</v>
      </c>
      <c r="H40" s="458">
        <v>943.13487299999997</v>
      </c>
      <c r="I40" s="458">
        <v>0</v>
      </c>
      <c r="J40" s="453">
        <f t="shared" ref="J40:J52" si="2">SUM(F40:H40)</f>
        <v>4040.5670989999999</v>
      </c>
      <c r="K40" s="444"/>
    </row>
    <row r="41" spans="1:12" x14ac:dyDescent="0.2">
      <c r="A41" s="435"/>
      <c r="B41" s="452"/>
      <c r="C41" s="460">
        <f t="shared" si="1"/>
        <v>42767</v>
      </c>
      <c r="D41" s="459">
        <v>1</v>
      </c>
      <c r="E41" s="459">
        <v>8</v>
      </c>
      <c r="F41" s="458">
        <v>137.205915</v>
      </c>
      <c r="G41" s="458">
        <v>2356.2051510000001</v>
      </c>
      <c r="H41" s="458">
        <v>817.44024300000001</v>
      </c>
      <c r="I41" s="446"/>
      <c r="J41" s="453">
        <f t="shared" si="2"/>
        <v>3310.8513090000001</v>
      </c>
      <c r="K41" s="444"/>
    </row>
    <row r="42" spans="1:12" x14ac:dyDescent="0.2">
      <c r="A42" s="435"/>
      <c r="B42" s="452"/>
      <c r="C42" s="460">
        <f t="shared" si="1"/>
        <v>42795</v>
      </c>
      <c r="D42" s="459">
        <v>6</v>
      </c>
      <c r="E42" s="459">
        <v>8</v>
      </c>
      <c r="F42" s="458">
        <v>138.39969199999999</v>
      </c>
      <c r="G42" s="458">
        <v>2360.4129899999998</v>
      </c>
      <c r="H42" s="458">
        <v>646.662148</v>
      </c>
      <c r="I42" s="446"/>
      <c r="J42" s="453">
        <f t="shared" si="2"/>
        <v>3145.4748299999997</v>
      </c>
      <c r="K42" s="444"/>
    </row>
    <row r="43" spans="1:12" x14ac:dyDescent="0.2">
      <c r="A43" s="438"/>
      <c r="B43" s="448"/>
      <c r="C43" s="460">
        <f t="shared" si="1"/>
        <v>42826</v>
      </c>
      <c r="D43" s="459">
        <v>3</v>
      </c>
      <c r="E43" s="459">
        <v>8</v>
      </c>
      <c r="F43" s="458">
        <v>121.225983</v>
      </c>
      <c r="G43" s="458">
        <v>2053.5960260000002</v>
      </c>
      <c r="H43" s="458">
        <v>540.30622100000005</v>
      </c>
      <c r="I43" s="454"/>
      <c r="J43" s="453">
        <f t="shared" si="2"/>
        <v>2715.1282300000003</v>
      </c>
      <c r="K43" s="444"/>
    </row>
    <row r="44" spans="1:12" x14ac:dyDescent="0.2">
      <c r="A44" s="438"/>
      <c r="B44" s="448"/>
      <c r="C44" s="460">
        <f t="shared" si="1"/>
        <v>42856</v>
      </c>
      <c r="D44" s="459">
        <v>23</v>
      </c>
      <c r="E44" s="459">
        <v>17</v>
      </c>
      <c r="F44" s="458">
        <v>118.07025400000001</v>
      </c>
      <c r="G44" s="458">
        <v>2058.2395099999999</v>
      </c>
      <c r="H44" s="458">
        <v>661.24971600000003</v>
      </c>
      <c r="I44" s="454"/>
      <c r="J44" s="453">
        <f t="shared" si="2"/>
        <v>2837.5594799999999</v>
      </c>
      <c r="K44" s="444"/>
    </row>
    <row r="45" spans="1:12" x14ac:dyDescent="0.2">
      <c r="A45" s="438"/>
      <c r="B45" s="448"/>
      <c r="C45" s="460">
        <f t="shared" si="1"/>
        <v>42887</v>
      </c>
      <c r="D45" s="459">
        <v>19</v>
      </c>
      <c r="E45" s="459">
        <v>17</v>
      </c>
      <c r="F45" s="458">
        <v>127.620948</v>
      </c>
      <c r="G45" s="458">
        <v>2294.9635659999999</v>
      </c>
      <c r="H45" s="458">
        <v>725.13970700000004</v>
      </c>
      <c r="I45" s="454"/>
      <c r="J45" s="453">
        <f t="shared" si="2"/>
        <v>3147.7242210000004</v>
      </c>
      <c r="K45" s="444"/>
    </row>
    <row r="46" spans="1:12" x14ac:dyDescent="0.2">
      <c r="A46" s="438"/>
      <c r="B46" s="448"/>
      <c r="C46" s="460">
        <f t="shared" si="1"/>
        <v>42917</v>
      </c>
      <c r="D46" s="459">
        <v>31</v>
      </c>
      <c r="E46" s="459">
        <v>18</v>
      </c>
      <c r="F46" s="458">
        <v>143.89874800000001</v>
      </c>
      <c r="G46" s="458">
        <v>2467.2703350000002</v>
      </c>
      <c r="H46" s="458">
        <v>765.17477099999996</v>
      </c>
      <c r="I46" s="454"/>
      <c r="J46" s="453">
        <f t="shared" si="2"/>
        <v>3376.3438540000002</v>
      </c>
      <c r="K46" s="444"/>
    </row>
    <row r="47" spans="1:12" x14ac:dyDescent="0.2">
      <c r="A47" s="438"/>
      <c r="B47" s="448"/>
      <c r="C47" s="460">
        <f t="shared" si="1"/>
        <v>42948</v>
      </c>
      <c r="D47" s="459">
        <v>3</v>
      </c>
      <c r="E47" s="459">
        <v>18</v>
      </c>
      <c r="F47" s="458">
        <v>146.86442700000001</v>
      </c>
      <c r="G47" s="458">
        <v>2653.6402849999999</v>
      </c>
      <c r="H47" s="458">
        <v>793.60438699999997</v>
      </c>
      <c r="I47" s="454"/>
      <c r="J47" s="453">
        <f t="shared" si="2"/>
        <v>3594.1090989999998</v>
      </c>
      <c r="K47" s="444"/>
    </row>
    <row r="48" spans="1:12" x14ac:dyDescent="0.2">
      <c r="A48" s="438"/>
      <c r="B48" s="448"/>
      <c r="C48" s="460">
        <f t="shared" si="1"/>
        <v>42979</v>
      </c>
      <c r="D48" s="459">
        <v>1</v>
      </c>
      <c r="E48" s="459">
        <v>18</v>
      </c>
      <c r="F48" s="458">
        <v>131.76990799999999</v>
      </c>
      <c r="G48" s="458">
        <v>2283.965925</v>
      </c>
      <c r="H48" s="458">
        <v>729.93423600000006</v>
      </c>
      <c r="I48" s="454"/>
      <c r="J48" s="453">
        <f t="shared" si="2"/>
        <v>3145.6700689999998</v>
      </c>
      <c r="K48" s="444"/>
    </row>
    <row r="49" spans="1:11" x14ac:dyDescent="0.2">
      <c r="A49" s="438"/>
      <c r="B49" s="448"/>
      <c r="C49" s="460">
        <f t="shared" si="1"/>
        <v>43009</v>
      </c>
      <c r="D49" s="459">
        <v>31</v>
      </c>
      <c r="E49" s="459">
        <v>8</v>
      </c>
      <c r="F49" s="458">
        <v>108.849824</v>
      </c>
      <c r="G49" s="458">
        <v>1982.603901</v>
      </c>
      <c r="H49" s="458">
        <v>638.45610099999999</v>
      </c>
      <c r="I49" s="454"/>
      <c r="J49" s="453">
        <f t="shared" si="2"/>
        <v>2729.9098260000001</v>
      </c>
      <c r="K49" s="444"/>
    </row>
    <row r="50" spans="1:11" x14ac:dyDescent="0.2">
      <c r="A50" s="438"/>
      <c r="B50" s="448"/>
      <c r="C50" s="460">
        <f t="shared" si="1"/>
        <v>43040</v>
      </c>
      <c r="D50" s="459">
        <v>7</v>
      </c>
      <c r="E50" s="459">
        <v>8</v>
      </c>
      <c r="F50" s="458">
        <v>129.78407200000001</v>
      </c>
      <c r="G50" s="458">
        <v>2213.7096299999998</v>
      </c>
      <c r="H50" s="458">
        <v>685.72365300000001</v>
      </c>
      <c r="I50" s="454"/>
      <c r="J50" s="453">
        <f t="shared" si="2"/>
        <v>3029.2173549999998</v>
      </c>
      <c r="K50" s="444"/>
    </row>
    <row r="51" spans="1:11" x14ac:dyDescent="0.2">
      <c r="A51" s="438"/>
      <c r="B51" s="448"/>
      <c r="C51" s="460">
        <f t="shared" si="1"/>
        <v>43070</v>
      </c>
      <c r="D51" s="459">
        <v>12</v>
      </c>
      <c r="E51" s="459">
        <v>8</v>
      </c>
      <c r="F51" s="458">
        <v>143.709419</v>
      </c>
      <c r="G51" s="458">
        <v>2541.4421240000001</v>
      </c>
      <c r="H51" s="458">
        <v>709.791022</v>
      </c>
      <c r="I51" s="454"/>
      <c r="J51" s="457">
        <f t="shared" si="2"/>
        <v>3394.9425649999998</v>
      </c>
      <c r="K51" s="444"/>
    </row>
    <row r="52" spans="1:11" x14ac:dyDescent="0.2">
      <c r="A52" s="438"/>
      <c r="B52" s="448"/>
      <c r="C52" s="456" t="s">
        <v>55</v>
      </c>
      <c r="D52" s="446"/>
      <c r="E52" s="446"/>
      <c r="F52" s="455">
        <f>SUM(F40:F51)</f>
        <v>1624.8623449999998</v>
      </c>
      <c r="G52" s="455">
        <f>SUM(G40:G51)</f>
        <v>28186.018514000003</v>
      </c>
      <c r="H52" s="455">
        <f>SUM(H40:H51)</f>
        <v>8656.6170780000011</v>
      </c>
      <c r="I52" s="454"/>
      <c r="J52" s="453">
        <f t="shared" si="2"/>
        <v>38467.497937000007</v>
      </c>
      <c r="K52" s="444"/>
    </row>
    <row r="53" spans="1:11" x14ac:dyDescent="0.2">
      <c r="A53" s="435"/>
      <c r="B53" s="452"/>
      <c r="C53" s="446"/>
      <c r="D53" s="446"/>
      <c r="E53" s="446"/>
      <c r="F53" s="446"/>
      <c r="G53" s="446"/>
      <c r="H53" s="446"/>
      <c r="I53" s="446"/>
      <c r="J53" s="446"/>
      <c r="K53" s="444"/>
    </row>
    <row r="54" spans="1:11" x14ac:dyDescent="0.2">
      <c r="A54" s="435"/>
      <c r="B54" s="452"/>
      <c r="C54" s="446"/>
      <c r="D54" s="446"/>
      <c r="E54" s="446"/>
      <c r="F54" s="446"/>
      <c r="G54" s="446"/>
      <c r="H54" s="446"/>
      <c r="I54" s="446"/>
      <c r="J54" s="446"/>
      <c r="K54" s="444"/>
    </row>
    <row r="55" spans="1:11" x14ac:dyDescent="0.2">
      <c r="A55" s="438"/>
      <c r="B55" s="448"/>
      <c r="C55" s="446"/>
      <c r="D55" s="446"/>
      <c r="E55" s="446"/>
      <c r="F55" s="451" t="s">
        <v>275</v>
      </c>
      <c r="G55" s="450"/>
      <c r="H55" s="445"/>
      <c r="I55" s="446"/>
      <c r="J55" s="445"/>
      <c r="K55" s="444"/>
    </row>
    <row r="56" spans="1:11" x14ac:dyDescent="0.2">
      <c r="A56" s="438"/>
      <c r="B56" s="448"/>
      <c r="C56" s="446"/>
      <c r="D56" s="446"/>
      <c r="E56" s="446"/>
      <c r="F56" s="446" t="s">
        <v>274</v>
      </c>
      <c r="G56" s="449">
        <v>0.75</v>
      </c>
      <c r="H56" s="445"/>
      <c r="I56" s="446"/>
      <c r="J56" s="445"/>
      <c r="K56" s="444"/>
    </row>
    <row r="57" spans="1:11" x14ac:dyDescent="0.2">
      <c r="A57" s="438"/>
      <c r="B57" s="448"/>
      <c r="C57" s="446"/>
      <c r="D57" s="446"/>
      <c r="E57" s="446"/>
      <c r="F57" s="446" t="s">
        <v>273</v>
      </c>
      <c r="G57" s="449">
        <f>1-G56</f>
        <v>0.25</v>
      </c>
      <c r="H57" s="445"/>
      <c r="I57" s="446"/>
      <c r="J57" s="445"/>
      <c r="K57" s="444"/>
    </row>
    <row r="58" spans="1:11" x14ac:dyDescent="0.2">
      <c r="A58" s="438"/>
      <c r="B58" s="448"/>
      <c r="C58" s="446"/>
      <c r="D58" s="446"/>
      <c r="E58" s="446"/>
      <c r="F58" s="446"/>
      <c r="G58" s="449"/>
      <c r="H58" s="445"/>
      <c r="I58" s="446"/>
      <c r="J58" s="445"/>
      <c r="K58" s="444"/>
    </row>
    <row r="59" spans="1:11" x14ac:dyDescent="0.2">
      <c r="A59" s="438"/>
      <c r="B59" s="448"/>
      <c r="C59" s="447"/>
      <c r="D59" s="446"/>
      <c r="E59" s="446"/>
      <c r="F59" s="445"/>
      <c r="G59" s="445"/>
      <c r="H59" s="445"/>
      <c r="I59" s="446"/>
      <c r="J59" s="445"/>
      <c r="K59" s="444"/>
    </row>
    <row r="60" spans="1:11" x14ac:dyDescent="0.2">
      <c r="A60" s="438"/>
      <c r="B60" s="443"/>
      <c r="C60" s="442"/>
      <c r="D60" s="441"/>
      <c r="E60" s="441"/>
      <c r="F60" s="441"/>
      <c r="G60" s="441"/>
      <c r="H60" s="441"/>
      <c r="I60" s="440"/>
      <c r="J60" s="440"/>
      <c r="K60" s="439"/>
    </row>
    <row r="61" spans="1:11" x14ac:dyDescent="0.2">
      <c r="A61" s="438"/>
      <c r="B61" s="438"/>
      <c r="C61" s="437"/>
      <c r="D61" s="436"/>
      <c r="E61" s="436"/>
      <c r="F61" s="436"/>
      <c r="G61" s="436"/>
      <c r="H61" s="436"/>
      <c r="I61" s="435"/>
    </row>
    <row r="62" spans="1:11" x14ac:dyDescent="0.2">
      <c r="A62" s="431"/>
      <c r="B62" s="431"/>
      <c r="C62" s="434"/>
      <c r="D62" s="434"/>
      <c r="E62" s="434"/>
      <c r="F62" s="434"/>
      <c r="G62" s="434"/>
      <c r="H62" s="433"/>
    </row>
    <row r="63" spans="1:11" x14ac:dyDescent="0.2">
      <c r="A63" s="432"/>
      <c r="B63" s="432"/>
    </row>
    <row r="64" spans="1:11" x14ac:dyDescent="0.2">
      <c r="A64" s="431"/>
      <c r="B64" s="431"/>
      <c r="D64" s="429"/>
      <c r="E64" s="429"/>
      <c r="F64" s="429"/>
      <c r="G64" s="430"/>
      <c r="H64" s="429"/>
    </row>
  </sheetData>
  <pageMargins left="0.25" right="0.25" top="0.5" bottom="0.25" header="0" footer="0.3"/>
  <pageSetup scale="70" orientation="landscape" r:id="rId1"/>
  <headerFooter>
    <oddFooter>&amp;C&amp;"arial"&amp;11Workpaper (8.1)  -  Actual Allocation Factors&amp;R&amp;"arial"&amp;11 Page &amp;P of &amp;N</oddFooter>
  </headerFooter>
  <rowBreaks count="1" manualBreakCount="1">
    <brk id="16" max="16383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80" zoomScaleNormal="80" workbookViewId="0"/>
  </sheetViews>
  <sheetFormatPr defaultRowHeight="12.75" x14ac:dyDescent="0.2"/>
  <cols>
    <col min="1" max="2" width="2.42578125" style="492" customWidth="1"/>
    <col min="3" max="3" width="36.140625" style="492" customWidth="1"/>
    <col min="4" max="4" width="2.42578125" style="492" customWidth="1"/>
    <col min="5" max="16" width="11.85546875" style="492" customWidth="1"/>
    <col min="17" max="17" width="2.42578125" style="492" customWidth="1"/>
    <col min="18" max="18" width="12.5703125" style="492" customWidth="1"/>
    <col min="19" max="19" width="2.42578125" style="492" customWidth="1"/>
    <col min="20" max="16384" width="9.140625" style="492"/>
  </cols>
  <sheetData>
    <row r="1" spans="1:19" ht="16.5" customHeight="1" x14ac:dyDescent="0.2">
      <c r="A1" s="98" t="str">
        <f>+'Workpaper Index'!$C$4</f>
        <v>Washington Power Cost Adjustment Mechanism</v>
      </c>
      <c r="B1" s="518"/>
    </row>
    <row r="2" spans="1:19" ht="16.5" customHeight="1" x14ac:dyDescent="0.2">
      <c r="A2" s="98" t="str">
        <f>+'Workpaper Index'!$B$5&amp;" "&amp;'Workpaper Index'!$C$5</f>
        <v>Deferral Period: January 1, 2017 - December 31, 2017</v>
      </c>
      <c r="B2" s="518"/>
    </row>
    <row r="3" spans="1:19" ht="16.5" customHeight="1" x14ac:dyDescent="0.2">
      <c r="A3" s="98" t="str">
        <f>+'Workpaper Index'!$B$29&amp;": "&amp;'Workpaper Index'!$C$29</f>
        <v>(7.1): Washington Sales</v>
      </c>
      <c r="B3" s="517"/>
    </row>
    <row r="7" spans="1:19" x14ac:dyDescent="0.2">
      <c r="B7" s="510" t="s">
        <v>293</v>
      </c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8"/>
    </row>
    <row r="8" spans="1:19" x14ac:dyDescent="0.2">
      <c r="B8" s="507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5"/>
    </row>
    <row r="9" spans="1:19" x14ac:dyDescent="0.2">
      <c r="B9" s="500"/>
      <c r="C9" s="504"/>
      <c r="D9" s="503"/>
      <c r="E9" s="515">
        <v>42736</v>
      </c>
      <c r="F9" s="515">
        <f t="shared" ref="F9:P9" si="0">EDATE(E9,1)</f>
        <v>42767</v>
      </c>
      <c r="G9" s="515">
        <f t="shared" si="0"/>
        <v>42795</v>
      </c>
      <c r="H9" s="515">
        <f t="shared" si="0"/>
        <v>42826</v>
      </c>
      <c r="I9" s="515">
        <f t="shared" si="0"/>
        <v>42856</v>
      </c>
      <c r="J9" s="515">
        <f t="shared" si="0"/>
        <v>42887</v>
      </c>
      <c r="K9" s="515">
        <f t="shared" si="0"/>
        <v>42917</v>
      </c>
      <c r="L9" s="515">
        <f t="shared" si="0"/>
        <v>42948</v>
      </c>
      <c r="M9" s="515">
        <f t="shared" si="0"/>
        <v>42979</v>
      </c>
      <c r="N9" s="515">
        <f t="shared" si="0"/>
        <v>43009</v>
      </c>
      <c r="O9" s="515">
        <f t="shared" si="0"/>
        <v>43040</v>
      </c>
      <c r="P9" s="515">
        <f t="shared" si="0"/>
        <v>43070</v>
      </c>
      <c r="Q9" s="516"/>
      <c r="R9" s="515" t="s">
        <v>55</v>
      </c>
      <c r="S9" s="501"/>
    </row>
    <row r="10" spans="1:19" x14ac:dyDescent="0.2">
      <c r="B10" s="500"/>
      <c r="C10" s="498"/>
      <c r="D10" s="498"/>
      <c r="E10" s="498"/>
      <c r="F10" s="514"/>
      <c r="G10" s="514"/>
      <c r="H10" s="514"/>
      <c r="I10" s="514"/>
      <c r="J10" s="498"/>
      <c r="K10" s="498"/>
      <c r="L10" s="498"/>
      <c r="M10" s="514"/>
      <c r="N10" s="498"/>
      <c r="O10" s="514"/>
      <c r="P10" s="514"/>
      <c r="Q10" s="498"/>
      <c r="R10" s="498"/>
      <c r="S10" s="501"/>
    </row>
    <row r="11" spans="1:19" x14ac:dyDescent="0.2">
      <c r="B11" s="500"/>
      <c r="C11" s="499" t="s">
        <v>290</v>
      </c>
      <c r="D11" s="498"/>
      <c r="E11" s="513">
        <v>454309.255</v>
      </c>
      <c r="F11" s="513">
        <v>340053.66899999999</v>
      </c>
      <c r="G11" s="513">
        <v>318819.02899999998</v>
      </c>
      <c r="H11" s="513">
        <v>286139.56599999999</v>
      </c>
      <c r="I11" s="513">
        <v>303550.87900000002</v>
      </c>
      <c r="J11" s="513">
        <v>314960.66700000002</v>
      </c>
      <c r="K11" s="513">
        <v>370683.49600000004</v>
      </c>
      <c r="L11" s="513">
        <v>389174.69400000002</v>
      </c>
      <c r="M11" s="513">
        <v>334244.636</v>
      </c>
      <c r="N11" s="513">
        <v>327543.70699999999</v>
      </c>
      <c r="O11" s="513">
        <v>358324.89899999998</v>
      </c>
      <c r="P11" s="513">
        <v>423493.45499999996</v>
      </c>
      <c r="Q11" s="498"/>
      <c r="R11" s="513">
        <f>+SUM(E11:P11)</f>
        <v>4221297.9519999996</v>
      </c>
      <c r="S11" s="501"/>
    </row>
    <row r="12" spans="1:19" x14ac:dyDescent="0.2">
      <c r="B12" s="496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512"/>
    </row>
    <row r="13" spans="1:19" x14ac:dyDescent="0.2">
      <c r="J13" s="511"/>
    </row>
    <row r="14" spans="1:19" x14ac:dyDescent="0.2">
      <c r="B14" s="510" t="s">
        <v>292</v>
      </c>
      <c r="C14" s="509"/>
      <c r="D14" s="509"/>
      <c r="E14" s="508"/>
    </row>
    <row r="15" spans="1:19" x14ac:dyDescent="0.2">
      <c r="B15" s="507"/>
      <c r="C15" s="506"/>
      <c r="D15" s="506"/>
      <c r="E15" s="505"/>
    </row>
    <row r="16" spans="1:19" x14ac:dyDescent="0.2">
      <c r="B16" s="500"/>
      <c r="C16" s="504"/>
      <c r="D16" s="503"/>
      <c r="E16" s="502" t="s">
        <v>291</v>
      </c>
    </row>
    <row r="17" spans="2:5" x14ac:dyDescent="0.2">
      <c r="B17" s="500"/>
      <c r="C17" s="498"/>
      <c r="D17" s="498"/>
      <c r="E17" s="501"/>
    </row>
    <row r="18" spans="2:5" x14ac:dyDescent="0.2">
      <c r="B18" s="500"/>
      <c r="C18" s="499" t="s">
        <v>290</v>
      </c>
      <c r="D18" s="498"/>
      <c r="E18" s="497">
        <v>4010161.4332736093</v>
      </c>
    </row>
    <row r="19" spans="2:5" x14ac:dyDescent="0.2">
      <c r="B19" s="496"/>
      <c r="C19" s="495"/>
      <c r="D19" s="494"/>
      <c r="E19" s="493"/>
    </row>
  </sheetData>
  <pageMargins left="0.7" right="0.7" top="0.75" bottom="0.75" header="0.3" footer="0.3"/>
  <pageSetup scale="60" orientation="landscape" r:id="rId1"/>
  <headerFooter>
    <oddFooter>&amp;C&amp;"arial"&amp;11Workpaper (8.3)  -  Utah Jurisdictional Sales&amp;R&amp;"arial"&amp;11 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70" zoomScaleNormal="70" zoomScaleSheetLayoutView="85" workbookViewId="0">
      <selection activeCell="A3" sqref="A3"/>
    </sheetView>
  </sheetViews>
  <sheetFormatPr defaultColWidth="9.140625" defaultRowHeight="16.5" customHeight="1" x14ac:dyDescent="0.2"/>
  <cols>
    <col min="1" max="1" width="4.7109375" style="17" customWidth="1"/>
    <col min="2" max="2" width="6.5703125" style="17" customWidth="1"/>
    <col min="3" max="3" width="27.5703125" style="17" customWidth="1"/>
    <col min="4" max="4" width="1.42578125" style="17" customWidth="1"/>
    <col min="5" max="5" width="20.85546875" style="17" customWidth="1"/>
    <col min="6" max="6" width="1.42578125" style="17" customWidth="1"/>
    <col min="7" max="7" width="22" style="17" customWidth="1"/>
    <col min="8" max="8" width="1.42578125" style="17" customWidth="1"/>
    <col min="9" max="11" width="16.85546875" style="17" bestFit="1" customWidth="1"/>
    <col min="12" max="12" width="15.85546875" style="17" customWidth="1"/>
    <col min="13" max="14" width="16.85546875" style="17" bestFit="1" customWidth="1"/>
    <col min="15" max="15" width="16.85546875" style="17" customWidth="1"/>
    <col min="16" max="17" width="16.85546875" style="17" bestFit="1" customWidth="1"/>
    <col min="18" max="19" width="15.85546875" style="17" customWidth="1"/>
    <col min="20" max="20" width="16.85546875" style="17" bestFit="1" customWidth="1"/>
    <col min="21" max="21" width="4.7109375" style="17" customWidth="1"/>
    <col min="22" max="16384" width="9.140625" style="17"/>
  </cols>
  <sheetData>
    <row r="1" spans="1:21" s="20" customFormat="1" ht="16.5" customHeight="1" x14ac:dyDescent="0.2">
      <c r="A1" s="98" t="str">
        <f>+'Workpaper Index'!$C$4</f>
        <v>Washington Power Cost Adjustment Mechanism</v>
      </c>
    </row>
    <row r="2" spans="1:21" s="20" customFormat="1" ht="16.5" customHeight="1" x14ac:dyDescent="0.2">
      <c r="A2" s="98" t="str">
        <f>+'Workpaper Index'!$B$5&amp;" "&amp;'Workpaper Index'!$C$5</f>
        <v>Deferral Period: January 1, 2017 - December 31, 2017</v>
      </c>
    </row>
    <row r="3" spans="1:21" s="20" customFormat="1" ht="16.5" customHeight="1" x14ac:dyDescent="0.2">
      <c r="A3" s="98" t="str">
        <f>+'Workpaper Index'!$B$12&amp;": "&amp;'Workpaper Index'!$C$12</f>
        <v>(3.1): Washington Allocated Adjusted Actual Net Power Costs</v>
      </c>
    </row>
    <row r="4" spans="1:21" s="20" customFormat="1" ht="16.5" customHeight="1" x14ac:dyDescent="0.2">
      <c r="C4" s="90"/>
    </row>
    <row r="5" spans="1:21" ht="16.5" customHeight="1" x14ac:dyDescent="0.2">
      <c r="C5" s="9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1" ht="16.5" customHeight="1" x14ac:dyDescent="0.2">
      <c r="C6" s="9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1" ht="16.5" customHeight="1" x14ac:dyDescent="0.2">
      <c r="B7" s="58" t="s">
        <v>60</v>
      </c>
      <c r="C7" s="97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5"/>
    </row>
    <row r="8" spans="1:21" s="90" customFormat="1" ht="16.5" customHeight="1" x14ac:dyDescent="0.2">
      <c r="B8" s="94"/>
      <c r="C8" s="93"/>
      <c r="D8" s="93"/>
      <c r="E8" s="93"/>
      <c r="F8" s="93"/>
      <c r="G8" s="92"/>
      <c r="H8" s="93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1"/>
    </row>
    <row r="9" spans="1:21" ht="16.5" customHeight="1" x14ac:dyDescent="0.2">
      <c r="B9" s="74"/>
      <c r="C9" s="89"/>
      <c r="D9" s="89"/>
      <c r="E9" s="52" t="s">
        <v>59</v>
      </c>
      <c r="F9" s="89"/>
      <c r="G9" s="88" t="s">
        <v>55</v>
      </c>
      <c r="H9" s="83"/>
      <c r="I9" s="87">
        <f>+'(3.2) Adj Actual NPC by Cat'!K5</f>
        <v>42736</v>
      </c>
      <c r="J9" s="87">
        <f t="shared" ref="J9:T9" si="0">+EDATE(I9,1)</f>
        <v>42767</v>
      </c>
      <c r="K9" s="87">
        <f t="shared" si="0"/>
        <v>42795</v>
      </c>
      <c r="L9" s="87">
        <f t="shared" si="0"/>
        <v>42826</v>
      </c>
      <c r="M9" s="87">
        <f t="shared" si="0"/>
        <v>42856</v>
      </c>
      <c r="N9" s="87">
        <f t="shared" si="0"/>
        <v>42887</v>
      </c>
      <c r="O9" s="87">
        <f t="shared" si="0"/>
        <v>42917</v>
      </c>
      <c r="P9" s="87">
        <f t="shared" si="0"/>
        <v>42948</v>
      </c>
      <c r="Q9" s="87">
        <f t="shared" si="0"/>
        <v>42979</v>
      </c>
      <c r="R9" s="87">
        <f t="shared" si="0"/>
        <v>43009</v>
      </c>
      <c r="S9" s="87">
        <f t="shared" si="0"/>
        <v>43040</v>
      </c>
      <c r="T9" s="87">
        <f t="shared" si="0"/>
        <v>43070</v>
      </c>
      <c r="U9" s="71"/>
    </row>
    <row r="10" spans="1:21" ht="16.5" customHeight="1" x14ac:dyDescent="0.2">
      <c r="B10" s="74"/>
      <c r="C10" s="86"/>
      <c r="D10" s="82"/>
      <c r="E10" s="85"/>
      <c r="F10" s="84"/>
      <c r="G10" s="83"/>
      <c r="H10" s="83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71"/>
    </row>
    <row r="11" spans="1:21" ht="16.5" customHeight="1" x14ac:dyDescent="0.2">
      <c r="B11" s="74"/>
      <c r="C11" s="81" t="s">
        <v>52</v>
      </c>
      <c r="D11" s="73"/>
      <c r="E11" s="73"/>
      <c r="F11" s="73"/>
      <c r="G11" s="3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1"/>
    </row>
    <row r="12" spans="1:21" ht="16.5" customHeight="1" x14ac:dyDescent="0.2">
      <c r="B12" s="74"/>
      <c r="C12" s="80" t="s">
        <v>51</v>
      </c>
      <c r="D12" s="73"/>
      <c r="E12" s="35">
        <v>447</v>
      </c>
      <c r="F12" s="73"/>
      <c r="G12" s="39">
        <f>+SUMIF('(3.2) Adj Actual NPC by Cat'!$E$9:$E$30,$C12,'(3.2) Adj Actual NPC by Cat'!I$9:I$30)</f>
        <v>0</v>
      </c>
      <c r="H12" s="79"/>
      <c r="I12" s="39">
        <f>+SUMIF('(3.2) Adj Actual NPC by Cat'!$E$9:$E$30,$C12,'(3.2) Adj Actual NPC by Cat'!K$9:K$30)</f>
        <v>0</v>
      </c>
      <c r="J12" s="39">
        <f>+SUMIF('(3.2) Adj Actual NPC by Cat'!$E$9:$E$30,$C12,'(3.2) Adj Actual NPC by Cat'!L$9:L$30)</f>
        <v>0</v>
      </c>
      <c r="K12" s="39">
        <f>+SUMIF('(3.2) Adj Actual NPC by Cat'!$E$9:$E$30,$C12,'(3.2) Adj Actual NPC by Cat'!M$9:M$30)</f>
        <v>0</v>
      </c>
      <c r="L12" s="39">
        <f>+SUMIF('(3.2) Adj Actual NPC by Cat'!$E$9:$E$30,$C12,'(3.2) Adj Actual NPC by Cat'!N$9:N$30)</f>
        <v>0</v>
      </c>
      <c r="M12" s="39">
        <f>+SUMIF('(3.2) Adj Actual NPC by Cat'!$E$9:$E$30,$C12,'(3.2) Adj Actual NPC by Cat'!O$9:O$30)</f>
        <v>0</v>
      </c>
      <c r="N12" s="39">
        <f>+SUMIF('(3.2) Adj Actual NPC by Cat'!$E$9:$E$30,$C12,'(3.2) Adj Actual NPC by Cat'!P$9:P$30)</f>
        <v>0</v>
      </c>
      <c r="O12" s="39">
        <f>+SUMIF('(3.2) Adj Actual NPC by Cat'!$E$9:$E$30,$C12,'(3.2) Adj Actual NPC by Cat'!Q$9:Q$30)</f>
        <v>0</v>
      </c>
      <c r="P12" s="39">
        <f>+SUMIF('(3.2) Adj Actual NPC by Cat'!$E$9:$E$30,$C12,'(3.2) Adj Actual NPC by Cat'!R$9:R$30)</f>
        <v>0</v>
      </c>
      <c r="Q12" s="39">
        <f>+SUMIF('(3.2) Adj Actual NPC by Cat'!$E$9:$E$30,$C12,'(3.2) Adj Actual NPC by Cat'!S$9:S$30)</f>
        <v>0</v>
      </c>
      <c r="R12" s="39">
        <f>+SUMIF('(3.2) Adj Actual NPC by Cat'!$E$9:$E$30,$C12,'(3.2) Adj Actual NPC by Cat'!T$9:T$30)</f>
        <v>0</v>
      </c>
      <c r="S12" s="39">
        <f>+SUMIF('(3.2) Adj Actual NPC by Cat'!$E$9:$E$30,$C12,'(3.2) Adj Actual NPC by Cat'!U$9:U$30)</f>
        <v>0</v>
      </c>
      <c r="T12" s="39">
        <f>+SUMIF('(3.2) Adj Actual NPC by Cat'!$E$9:$E$30,$C12,'(3.2) Adj Actual NPC by Cat'!V$9:V$30)</f>
        <v>0</v>
      </c>
      <c r="U12" s="71"/>
    </row>
    <row r="13" spans="1:21" ht="16.5" customHeight="1" x14ac:dyDescent="0.2">
      <c r="B13" s="74"/>
      <c r="C13" s="80" t="s">
        <v>50</v>
      </c>
      <c r="D13" s="73"/>
      <c r="E13" s="35">
        <v>447</v>
      </c>
      <c r="F13" s="73"/>
      <c r="G13" s="37">
        <f>+SUMIF('(3.2) Adj Actual NPC by Cat'!$E$9:$E$30,$C13,'(3.2) Adj Actual NPC by Cat'!I$9:I$30)</f>
        <v>0</v>
      </c>
      <c r="H13" s="79"/>
      <c r="I13" s="37">
        <f>+SUMIF('(3.2) Adj Actual NPC by Cat'!$E$9:$E$30,$C13,'(3.2) Adj Actual NPC by Cat'!K$9:K$30)</f>
        <v>0</v>
      </c>
      <c r="J13" s="37">
        <f>+SUMIF('(3.2) Adj Actual NPC by Cat'!$E$9:$E$30,$C13,'(3.2) Adj Actual NPC by Cat'!L$9:L$30)</f>
        <v>0</v>
      </c>
      <c r="K13" s="37">
        <f>+SUMIF('(3.2) Adj Actual NPC by Cat'!$E$9:$E$30,$C13,'(3.2) Adj Actual NPC by Cat'!M$9:M$30)</f>
        <v>0</v>
      </c>
      <c r="L13" s="37">
        <f>+SUMIF('(3.2) Adj Actual NPC by Cat'!$E$9:$E$30,$C13,'(3.2) Adj Actual NPC by Cat'!N$9:N$30)</f>
        <v>0</v>
      </c>
      <c r="M13" s="37">
        <f>+SUMIF('(3.2) Adj Actual NPC by Cat'!$E$9:$E$30,$C13,'(3.2) Adj Actual NPC by Cat'!O$9:O$30)</f>
        <v>0</v>
      </c>
      <c r="N13" s="37">
        <f>+SUMIF('(3.2) Adj Actual NPC by Cat'!$E$9:$E$30,$C13,'(3.2) Adj Actual NPC by Cat'!P$9:P$30)</f>
        <v>0</v>
      </c>
      <c r="O13" s="37">
        <f>+SUMIF('(3.2) Adj Actual NPC by Cat'!$E$9:$E$30,$C13,'(3.2) Adj Actual NPC by Cat'!Q$9:Q$30)</f>
        <v>0</v>
      </c>
      <c r="P13" s="37">
        <f>+SUMIF('(3.2) Adj Actual NPC by Cat'!$E$9:$E$30,$C13,'(3.2) Adj Actual NPC by Cat'!R$9:R$30)</f>
        <v>0</v>
      </c>
      <c r="Q13" s="37">
        <f>+SUMIF('(3.2) Adj Actual NPC by Cat'!$E$9:$E$30,$C13,'(3.2) Adj Actual NPC by Cat'!S$9:S$30)</f>
        <v>0</v>
      </c>
      <c r="R13" s="37">
        <f>+SUMIF('(3.2) Adj Actual NPC by Cat'!$E$9:$E$30,$C13,'(3.2) Adj Actual NPC by Cat'!T$9:T$30)</f>
        <v>0</v>
      </c>
      <c r="S13" s="37">
        <f>+SUMIF('(3.2) Adj Actual NPC by Cat'!$E$9:$E$30,$C13,'(3.2) Adj Actual NPC by Cat'!U$9:U$30)</f>
        <v>0</v>
      </c>
      <c r="T13" s="37">
        <f>+SUMIF('(3.2) Adj Actual NPC by Cat'!$E$9:$E$30,$C13,'(3.2) Adj Actual NPC by Cat'!V$9:V$30)</f>
        <v>0</v>
      </c>
      <c r="U13" s="71"/>
    </row>
    <row r="14" spans="1:21" ht="16.5" customHeight="1" x14ac:dyDescent="0.2">
      <c r="B14" s="74"/>
      <c r="C14" s="38" t="s">
        <v>49</v>
      </c>
      <c r="D14" s="73"/>
      <c r="E14" s="35">
        <v>447</v>
      </c>
      <c r="F14" s="73"/>
      <c r="G14" s="37">
        <f>+SUMIF('(3.2) Adj Actual NPC by Cat'!$E$9:$E$30,$C14,'(3.2) Adj Actual NPC by Cat'!I$9:I$30)</f>
        <v>38534913.329999998</v>
      </c>
      <c r="H14" s="79"/>
      <c r="I14" s="37">
        <f>+SUMIF('(3.2) Adj Actual NPC by Cat'!$E$9:$E$30,$C14,'(3.2) Adj Actual NPC by Cat'!K$9:K$30)</f>
        <v>1830871.3699999999</v>
      </c>
      <c r="J14" s="37">
        <f>+SUMIF('(3.2) Adj Actual NPC by Cat'!$E$9:$E$30,$C14,'(3.2) Adj Actual NPC by Cat'!L$9:L$30)</f>
        <v>1905589.24</v>
      </c>
      <c r="K14" s="37">
        <f>+SUMIF('(3.2) Adj Actual NPC by Cat'!$E$9:$E$30,$C14,'(3.2) Adj Actual NPC by Cat'!M$9:M$30)</f>
        <v>925339.62</v>
      </c>
      <c r="L14" s="37">
        <f>+SUMIF('(3.2) Adj Actual NPC by Cat'!$E$9:$E$30,$C14,'(3.2) Adj Actual NPC by Cat'!N$9:N$30)</f>
        <v>1221414.82</v>
      </c>
      <c r="M14" s="37">
        <f>+SUMIF('(3.2) Adj Actual NPC by Cat'!$E$9:$E$30,$C14,'(3.2) Adj Actual NPC by Cat'!O$9:O$30)</f>
        <v>1332472.3399999999</v>
      </c>
      <c r="N14" s="37">
        <f>+SUMIF('(3.2) Adj Actual NPC by Cat'!$E$9:$E$30,$C14,'(3.2) Adj Actual NPC by Cat'!P$9:P$30)</f>
        <v>1815728.8599999999</v>
      </c>
      <c r="O14" s="37">
        <f>+SUMIF('(3.2) Adj Actual NPC by Cat'!$E$9:$E$30,$C14,'(3.2) Adj Actual NPC by Cat'!Q$9:Q$30)</f>
        <v>3008506.1100000003</v>
      </c>
      <c r="P14" s="37">
        <f>+SUMIF('(3.2) Adj Actual NPC by Cat'!$E$9:$E$30,$C14,'(3.2) Adj Actual NPC by Cat'!R$9:R$30)</f>
        <v>4190879.17</v>
      </c>
      <c r="Q14" s="37">
        <f>+SUMIF('(3.2) Adj Actual NPC by Cat'!$E$9:$E$30,$C14,'(3.2) Adj Actual NPC by Cat'!S$9:S$30)</f>
        <v>2632464.5699999998</v>
      </c>
      <c r="R14" s="37">
        <f>+SUMIF('(3.2) Adj Actual NPC by Cat'!$E$9:$E$30,$C14,'(3.2) Adj Actual NPC by Cat'!T$9:T$30)</f>
        <v>7209543.5099999998</v>
      </c>
      <c r="S14" s="37">
        <f>+SUMIF('(3.2) Adj Actual NPC by Cat'!$E$9:$E$30,$C14,'(3.2) Adj Actual NPC by Cat'!U$9:U$30)</f>
        <v>7649265.5099999998</v>
      </c>
      <c r="T14" s="37">
        <f>+SUMIF('(3.2) Adj Actual NPC by Cat'!$E$9:$E$30,$C14,'(3.2) Adj Actual NPC by Cat'!V$9:V$30)</f>
        <v>4812838.21</v>
      </c>
      <c r="U14" s="71"/>
    </row>
    <row r="15" spans="1:21" ht="16.5" customHeight="1" x14ac:dyDescent="0.2">
      <c r="B15" s="74"/>
      <c r="C15" s="36" t="s">
        <v>48</v>
      </c>
      <c r="D15" s="73"/>
      <c r="E15" s="35">
        <v>447</v>
      </c>
      <c r="F15" s="73"/>
      <c r="G15" s="34">
        <f>+SUMIF('(3.2) Adj Actual NPC by Cat'!$E$9:$E$30,$C15,'(3.2) Adj Actual NPC by Cat'!I$9:I$30)</f>
        <v>0</v>
      </c>
      <c r="H15" s="72"/>
      <c r="I15" s="34">
        <f>+SUMIF('(3.2) Adj Actual NPC by Cat'!$E$9:$E$30,$C15,'(3.2) Adj Actual NPC by Cat'!K$9:K$30)</f>
        <v>0</v>
      </c>
      <c r="J15" s="34">
        <f>+SUMIF('(3.2) Adj Actual NPC by Cat'!$E$9:$E$30,$C15,'(3.2) Adj Actual NPC by Cat'!L$9:L$30)</f>
        <v>0</v>
      </c>
      <c r="K15" s="34">
        <f>+SUMIF('(3.2) Adj Actual NPC by Cat'!$E$9:$E$30,$C15,'(3.2) Adj Actual NPC by Cat'!M$9:M$30)</f>
        <v>0</v>
      </c>
      <c r="L15" s="34">
        <f>+SUMIF('(3.2) Adj Actual NPC by Cat'!$E$9:$E$30,$C15,'(3.2) Adj Actual NPC by Cat'!N$9:N$30)</f>
        <v>0</v>
      </c>
      <c r="M15" s="34">
        <f>+SUMIF('(3.2) Adj Actual NPC by Cat'!$E$9:$E$30,$C15,'(3.2) Adj Actual NPC by Cat'!O$9:O$30)</f>
        <v>0</v>
      </c>
      <c r="N15" s="34">
        <f>+SUMIF('(3.2) Adj Actual NPC by Cat'!$E$9:$E$30,$C15,'(3.2) Adj Actual NPC by Cat'!P$9:P$30)</f>
        <v>0</v>
      </c>
      <c r="O15" s="34">
        <f>+SUMIF('(3.2) Adj Actual NPC by Cat'!$E$9:$E$30,$C15,'(3.2) Adj Actual NPC by Cat'!Q$9:Q$30)</f>
        <v>0</v>
      </c>
      <c r="P15" s="34">
        <f>+SUMIF('(3.2) Adj Actual NPC by Cat'!$E$9:$E$30,$C15,'(3.2) Adj Actual NPC by Cat'!R$9:R$30)</f>
        <v>0</v>
      </c>
      <c r="Q15" s="34">
        <f>+SUMIF('(3.2) Adj Actual NPC by Cat'!$E$9:$E$30,$C15,'(3.2) Adj Actual NPC by Cat'!S$9:S$30)</f>
        <v>0</v>
      </c>
      <c r="R15" s="34">
        <f>+SUMIF('(3.2) Adj Actual NPC by Cat'!$E$9:$E$30,$C15,'(3.2) Adj Actual NPC by Cat'!T$9:T$30)</f>
        <v>0</v>
      </c>
      <c r="S15" s="34">
        <f>+SUMIF('(3.2) Adj Actual NPC by Cat'!$E$9:$E$30,$C15,'(3.2) Adj Actual NPC by Cat'!U$9:U$30)</f>
        <v>0</v>
      </c>
      <c r="T15" s="34">
        <f>+SUMIF('(3.2) Adj Actual NPC by Cat'!$E$9:$E$30,$C15,'(3.2) Adj Actual NPC by Cat'!V$9:V$30)</f>
        <v>0</v>
      </c>
      <c r="U15" s="71"/>
    </row>
    <row r="16" spans="1:21" ht="16.5" customHeight="1" x14ac:dyDescent="0.2">
      <c r="B16" s="74"/>
      <c r="C16" s="40" t="s">
        <v>47</v>
      </c>
      <c r="D16" s="73"/>
      <c r="E16" s="72"/>
      <c r="F16" s="73"/>
      <c r="G16" s="32">
        <f>+SUM(G12:G15)</f>
        <v>38534913.329999998</v>
      </c>
      <c r="H16" s="72"/>
      <c r="I16" s="32">
        <f t="shared" ref="I16:T16" si="1">+SUM(I12:I15)</f>
        <v>1830871.3699999999</v>
      </c>
      <c r="J16" s="32">
        <f t="shared" si="1"/>
        <v>1905589.24</v>
      </c>
      <c r="K16" s="32">
        <f t="shared" si="1"/>
        <v>925339.62</v>
      </c>
      <c r="L16" s="32">
        <f t="shared" si="1"/>
        <v>1221414.82</v>
      </c>
      <c r="M16" s="32">
        <f t="shared" si="1"/>
        <v>1332472.3399999999</v>
      </c>
      <c r="N16" s="32">
        <f t="shared" si="1"/>
        <v>1815728.8599999999</v>
      </c>
      <c r="O16" s="32">
        <f t="shared" si="1"/>
        <v>3008506.1100000003</v>
      </c>
      <c r="P16" s="32">
        <f t="shared" si="1"/>
        <v>4190879.17</v>
      </c>
      <c r="Q16" s="32">
        <f t="shared" si="1"/>
        <v>2632464.5699999998</v>
      </c>
      <c r="R16" s="32">
        <f t="shared" si="1"/>
        <v>7209543.5099999998</v>
      </c>
      <c r="S16" s="32">
        <f t="shared" si="1"/>
        <v>7649265.5099999998</v>
      </c>
      <c r="T16" s="32">
        <f t="shared" si="1"/>
        <v>4812838.21</v>
      </c>
      <c r="U16" s="71"/>
    </row>
    <row r="17" spans="2:21" ht="16.5" customHeight="1" x14ac:dyDescent="0.2">
      <c r="B17" s="74"/>
      <c r="C17" s="45"/>
      <c r="D17" s="73"/>
      <c r="E17" s="72"/>
      <c r="F17" s="73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1"/>
    </row>
    <row r="18" spans="2:21" ht="16.5" customHeight="1" x14ac:dyDescent="0.2">
      <c r="B18" s="74"/>
      <c r="C18" s="41" t="s">
        <v>46</v>
      </c>
      <c r="D18" s="73"/>
      <c r="E18" s="72"/>
      <c r="F18" s="73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1"/>
    </row>
    <row r="19" spans="2:21" ht="16.5" customHeight="1" x14ac:dyDescent="0.2">
      <c r="B19" s="74"/>
      <c r="C19" s="38" t="s">
        <v>45</v>
      </c>
      <c r="D19" s="73"/>
      <c r="E19" s="35">
        <v>555</v>
      </c>
      <c r="F19" s="73"/>
      <c r="G19" s="39">
        <f>+SUMIF('(3.2) Adj Actual NPC by Cat'!$E$33:$E$190,$C19,'(3.2) Adj Actual NPC by Cat'!I$33:I$190)</f>
        <v>1222427.3369077321</v>
      </c>
      <c r="H19" s="78"/>
      <c r="I19" s="39">
        <f>+SUMIF('(3.2) Adj Actual NPC by Cat'!$E$33:$E$190,$C19,'(3.2) Adj Actual NPC by Cat'!K$33:K$190)</f>
        <v>61099.244758067987</v>
      </c>
      <c r="J19" s="39">
        <f>+SUMIF('(3.2) Adj Actual NPC by Cat'!$E$33:$E$190,$C19,'(3.2) Adj Actual NPC by Cat'!L$33:L$190)</f>
        <v>131218.26088758401</v>
      </c>
      <c r="K19" s="39">
        <f>+SUMIF('(3.2) Adj Actual NPC by Cat'!$E$33:$E$190,$C19,'(3.2) Adj Actual NPC by Cat'!M$33:M$190)</f>
        <v>170679.39112620801</v>
      </c>
      <c r="L19" s="39">
        <f>+SUMIF('(3.2) Adj Actual NPC by Cat'!$E$33:$E$190,$C19,'(3.2) Adj Actual NPC by Cat'!N$33:N$190)</f>
        <v>-67379.971873791947</v>
      </c>
      <c r="M19" s="39">
        <f>+SUMIF('(3.2) Adj Actual NPC by Cat'!$E$33:$E$190,$C19,'(3.2) Adj Actual NPC by Cat'!O$33:O$190)</f>
        <v>195624.04012620798</v>
      </c>
      <c r="N19" s="39">
        <f>+SUMIF('(3.2) Adj Actual NPC by Cat'!$E$33:$E$190,$C19,'(3.2) Adj Actual NPC by Cat'!P$33:P$190)</f>
        <v>197822.84512620803</v>
      </c>
      <c r="O19" s="39">
        <f>+SUMIF('(3.2) Adj Actual NPC by Cat'!$E$33:$E$190,$C19,'(3.2) Adj Actual NPC by Cat'!Q$33:Q$190)</f>
        <v>144038.593126208</v>
      </c>
      <c r="P19" s="39">
        <f>+SUMIF('(3.2) Adj Actual NPC by Cat'!$E$33:$E$190,$C19,'(3.2) Adj Actual NPC by Cat'!R$33:R$190)</f>
        <v>119804.76712620801</v>
      </c>
      <c r="Q19" s="39">
        <f>+SUMIF('(3.2) Adj Actual NPC by Cat'!$E$33:$E$190,$C19,'(3.2) Adj Actual NPC by Cat'!S$33:S$190)</f>
        <v>119869.89412620802</v>
      </c>
      <c r="R19" s="39">
        <f>+SUMIF('(3.2) Adj Actual NPC by Cat'!$E$33:$E$190,$C19,'(3.2) Adj Actual NPC by Cat'!T$33:T$190)</f>
        <v>96706.45012620803</v>
      </c>
      <c r="S19" s="39">
        <f>+SUMIF('(3.2) Adj Actual NPC by Cat'!$E$33:$E$190,$C19,'(3.2) Adj Actual NPC by Cat'!U$33:U$190)</f>
        <v>104841.31612620801</v>
      </c>
      <c r="T19" s="39">
        <f>+SUMIF('(3.2) Adj Actual NPC by Cat'!$E$33:$E$190,$C19,'(3.2) Adj Actual NPC by Cat'!V$33:V$190)</f>
        <v>-51897.493873792024</v>
      </c>
      <c r="U19" s="71"/>
    </row>
    <row r="20" spans="2:21" ht="16.5" customHeight="1" x14ac:dyDescent="0.2">
      <c r="B20" s="74"/>
      <c r="C20" s="36" t="s">
        <v>44</v>
      </c>
      <c r="D20" s="73"/>
      <c r="E20" s="35">
        <v>555</v>
      </c>
      <c r="F20" s="73"/>
      <c r="G20" s="37">
        <f>+SUMIF('(3.2) Adj Actual NPC by Cat'!$E$33:$E$190,$C20,'(3.2) Adj Actual NPC by Cat'!I$33:I$190)</f>
        <v>0</v>
      </c>
      <c r="H20" s="77"/>
      <c r="I20" s="37">
        <f>+SUMIF('(3.2) Adj Actual NPC by Cat'!$E$33:$E$190,$C20,'(3.2) Adj Actual NPC by Cat'!K$33:K$190)</f>
        <v>0</v>
      </c>
      <c r="J20" s="37">
        <f>+SUMIF('(3.2) Adj Actual NPC by Cat'!$E$33:$E$190,$C20,'(3.2) Adj Actual NPC by Cat'!L$33:L$190)</f>
        <v>0</v>
      </c>
      <c r="K20" s="37">
        <f>+SUMIF('(3.2) Adj Actual NPC by Cat'!$E$33:$E$190,$C20,'(3.2) Adj Actual NPC by Cat'!M$33:M$190)</f>
        <v>0</v>
      </c>
      <c r="L20" s="37">
        <f>+SUMIF('(3.2) Adj Actual NPC by Cat'!$E$33:$E$190,$C20,'(3.2) Adj Actual NPC by Cat'!N$33:N$190)</f>
        <v>0</v>
      </c>
      <c r="M20" s="37">
        <f>+SUMIF('(3.2) Adj Actual NPC by Cat'!$E$33:$E$190,$C20,'(3.2) Adj Actual NPC by Cat'!O$33:O$190)</f>
        <v>0</v>
      </c>
      <c r="N20" s="37">
        <f>+SUMIF('(3.2) Adj Actual NPC by Cat'!$E$33:$E$190,$C20,'(3.2) Adj Actual NPC by Cat'!P$33:P$190)</f>
        <v>0</v>
      </c>
      <c r="O20" s="37">
        <f>+SUMIF('(3.2) Adj Actual NPC by Cat'!$E$33:$E$190,$C20,'(3.2) Adj Actual NPC by Cat'!Q$33:Q$190)</f>
        <v>0</v>
      </c>
      <c r="P20" s="37">
        <f>+SUMIF('(3.2) Adj Actual NPC by Cat'!$E$33:$E$190,$C20,'(3.2) Adj Actual NPC by Cat'!R$33:R$190)</f>
        <v>0</v>
      </c>
      <c r="Q20" s="37">
        <f>+SUMIF('(3.2) Adj Actual NPC by Cat'!$E$33:$E$190,$C20,'(3.2) Adj Actual NPC by Cat'!S$33:S$190)</f>
        <v>0</v>
      </c>
      <c r="R20" s="37">
        <f>+SUMIF('(3.2) Adj Actual NPC by Cat'!$E$33:$E$190,$C20,'(3.2) Adj Actual NPC by Cat'!T$33:T$190)</f>
        <v>0</v>
      </c>
      <c r="S20" s="37">
        <f>+SUMIF('(3.2) Adj Actual NPC by Cat'!$E$33:$E$190,$C20,'(3.2) Adj Actual NPC by Cat'!U$33:U$190)</f>
        <v>0</v>
      </c>
      <c r="T20" s="37">
        <f>+SUMIF('(3.2) Adj Actual NPC by Cat'!$E$33:$E$190,$C20,'(3.2) Adj Actual NPC by Cat'!V$33:V$190)</f>
        <v>0</v>
      </c>
      <c r="U20" s="71"/>
    </row>
    <row r="21" spans="2:21" ht="16.5" customHeight="1" x14ac:dyDescent="0.2">
      <c r="B21" s="74"/>
      <c r="C21" s="36" t="s">
        <v>43</v>
      </c>
      <c r="D21" s="73"/>
      <c r="E21" s="35">
        <v>555</v>
      </c>
      <c r="F21" s="73"/>
      <c r="G21" s="37">
        <f>+SUMIF('(3.2) Adj Actual NPC by Cat'!$E$33:$E$190,$C21,'(3.2) Adj Actual NPC by Cat'!I$33:I$190)</f>
        <v>2898092.0530922688</v>
      </c>
      <c r="H21" s="77"/>
      <c r="I21" s="37">
        <f>+SUMIF('(3.2) Adj Actual NPC by Cat'!$E$33:$E$190,$C21,'(3.2) Adj Actual NPC by Cat'!K$33:K$190)</f>
        <v>146618.49524193193</v>
      </c>
      <c r="J21" s="37">
        <f>+SUMIF('(3.2) Adj Actual NPC by Cat'!$E$33:$E$190,$C21,'(3.2) Adj Actual NPC by Cat'!L$33:L$190)</f>
        <v>307347.88911241601</v>
      </c>
      <c r="K21" s="37">
        <f>+SUMIF('(3.2) Adj Actual NPC by Cat'!$E$33:$E$190,$C21,'(3.2) Adj Actual NPC by Cat'!M$33:M$190)</f>
        <v>402305.51887379197</v>
      </c>
      <c r="L21" s="37">
        <f>+SUMIF('(3.2) Adj Actual NPC by Cat'!$E$33:$E$190,$C21,'(3.2) Adj Actual NPC by Cat'!N$33:N$190)</f>
        <v>-153166.32812620781</v>
      </c>
      <c r="M21" s="37">
        <f>+SUMIF('(3.2) Adj Actual NPC by Cat'!$E$33:$E$190,$C21,'(3.2) Adj Actual NPC by Cat'!O$33:O$190)</f>
        <v>460509.69987379195</v>
      </c>
      <c r="N21" s="37">
        <f>+SUMIF('(3.2) Adj Actual NPC by Cat'!$E$33:$E$190,$C21,'(3.2) Adj Actual NPC by Cat'!P$33:P$190)</f>
        <v>465640.24487379199</v>
      </c>
      <c r="O21" s="37">
        <f>+SUMIF('(3.2) Adj Actual NPC by Cat'!$E$33:$E$190,$C21,'(3.2) Adj Actual NPC by Cat'!Q$33:Q$190)</f>
        <v>340143.656873792</v>
      </c>
      <c r="P21" s="37">
        <f>+SUMIF('(3.2) Adj Actual NPC by Cat'!$E$33:$E$190,$C21,'(3.2) Adj Actual NPC by Cat'!R$33:R$190)</f>
        <v>283598.06287379202</v>
      </c>
      <c r="Q21" s="37">
        <f>+SUMIF('(3.2) Adj Actual NPC by Cat'!$E$33:$E$190,$C21,'(3.2) Adj Actual NPC by Cat'!S$33:S$190)</f>
        <v>283750.02587379201</v>
      </c>
      <c r="R21" s="37">
        <f>+SUMIF('(3.2) Adj Actual NPC by Cat'!$E$33:$E$190,$C21,'(3.2) Adj Actual NPC by Cat'!T$33:T$190)</f>
        <v>229701.98987379199</v>
      </c>
      <c r="S21" s="37">
        <f>+SUMIF('(3.2) Adj Actual NPC by Cat'!$E$33:$E$190,$C21,'(3.2) Adj Actual NPC by Cat'!U$33:U$190)</f>
        <v>248683.34387379204</v>
      </c>
      <c r="T21" s="37">
        <f>+SUMIF('(3.2) Adj Actual NPC by Cat'!$E$33:$E$190,$C21,'(3.2) Adj Actual NPC by Cat'!V$33:V$190)</f>
        <v>-117040.54612620802</v>
      </c>
      <c r="U21" s="71"/>
    </row>
    <row r="22" spans="2:21" ht="16.5" customHeight="1" x14ac:dyDescent="0.2">
      <c r="B22" s="74"/>
      <c r="C22" s="36" t="s">
        <v>42</v>
      </c>
      <c r="D22" s="73"/>
      <c r="E22" s="35">
        <v>555</v>
      </c>
      <c r="F22" s="73"/>
      <c r="G22" s="37">
        <f>+SUMIF('(3.2) Adj Actual NPC by Cat'!$E$33:$E$190,$C22,'(3.2) Adj Actual NPC by Cat'!I$33:I$190)</f>
        <v>101438206.35107012</v>
      </c>
      <c r="H22" s="77"/>
      <c r="I22" s="37">
        <f>+SUMIF('(3.2) Adj Actual NPC by Cat'!$E$33:$E$190,$C22,'(3.2) Adj Actual NPC by Cat'!K$33:K$190)</f>
        <v>20260630.983169053</v>
      </c>
      <c r="J22" s="37">
        <f>+SUMIF('(3.2) Adj Actual NPC by Cat'!$E$33:$E$190,$C22,'(3.2) Adj Actual NPC by Cat'!L$33:L$190)</f>
        <v>8742602.9757931009</v>
      </c>
      <c r="K22" s="37">
        <f>+SUMIF('(3.2) Adj Actual NPC by Cat'!$E$33:$E$190,$C22,'(3.2) Adj Actual NPC by Cat'!M$33:M$190)</f>
        <v>3657715.9033481702</v>
      </c>
      <c r="L22" s="37">
        <f>+SUMIF('(3.2) Adj Actual NPC by Cat'!$E$33:$E$190,$C22,'(3.2) Adj Actual NPC by Cat'!N$33:N$190)</f>
        <v>3725056.5781778586</v>
      </c>
      <c r="M22" s="37">
        <f>+SUMIF('(3.2) Adj Actual NPC by Cat'!$E$33:$E$190,$C22,'(3.2) Adj Actual NPC by Cat'!O$33:O$190)</f>
        <v>2760478.4010608452</v>
      </c>
      <c r="N22" s="37">
        <f>+SUMIF('(3.2) Adj Actual NPC by Cat'!$E$33:$E$190,$C22,'(3.2) Adj Actual NPC by Cat'!P$33:P$190)</f>
        <v>5335003.1972217718</v>
      </c>
      <c r="O22" s="37">
        <f>+SUMIF('(3.2) Adj Actual NPC by Cat'!$E$33:$E$190,$C22,'(3.2) Adj Actual NPC by Cat'!Q$33:Q$190)</f>
        <v>8025968.9501077915</v>
      </c>
      <c r="P22" s="37">
        <f>+SUMIF('(3.2) Adj Actual NPC by Cat'!$E$33:$E$190,$C22,'(3.2) Adj Actual NPC by Cat'!R$33:R$190)</f>
        <v>14113385.436112231</v>
      </c>
      <c r="Q22" s="37">
        <f>+SUMIF('(3.2) Adj Actual NPC by Cat'!$E$33:$E$190,$C22,'(3.2) Adj Actual NPC by Cat'!S$33:S$190)</f>
        <v>8730393.4474239219</v>
      </c>
      <c r="R22" s="37">
        <f>+SUMIF('(3.2) Adj Actual NPC by Cat'!$E$33:$E$190,$C22,'(3.2) Adj Actual NPC by Cat'!T$33:T$190)</f>
        <v>5948197.4535634806</v>
      </c>
      <c r="S22" s="37">
        <f>+SUMIF('(3.2) Adj Actual NPC by Cat'!$E$33:$E$190,$C22,'(3.2) Adj Actual NPC by Cat'!U$33:U$190)</f>
        <v>9542215.6809184309</v>
      </c>
      <c r="T22" s="37">
        <f>+SUMIF('(3.2) Adj Actual NPC by Cat'!$E$33:$E$190,$C22,'(3.2) Adj Actual NPC by Cat'!V$33:V$190)</f>
        <v>10596557.344173489</v>
      </c>
      <c r="U22" s="71"/>
    </row>
    <row r="23" spans="2:21" ht="16.5" customHeight="1" x14ac:dyDescent="0.2">
      <c r="B23" s="74"/>
      <c r="C23" s="36" t="s">
        <v>41</v>
      </c>
      <c r="D23" s="73"/>
      <c r="E23" s="35">
        <v>555</v>
      </c>
      <c r="F23" s="73"/>
      <c r="G23" s="37">
        <f>+SUMIF('(3.2) Adj Actual NPC by Cat'!$E$33:$E$190,$C23,'(3.2) Adj Actual NPC by Cat'!I$33:I$190)</f>
        <v>231757.09000000003</v>
      </c>
      <c r="H23" s="77"/>
      <c r="I23" s="37">
        <f>+SUMIF('(3.2) Adj Actual NPC by Cat'!$E$33:$E$190,$C23,'(3.2) Adj Actual NPC by Cat'!K$33:K$190)</f>
        <v>0</v>
      </c>
      <c r="J23" s="37">
        <f>+SUMIF('(3.2) Adj Actual NPC by Cat'!$E$33:$E$190,$C23,'(3.2) Adj Actual NPC by Cat'!L$33:L$190)</f>
        <v>0.01</v>
      </c>
      <c r="K23" s="37">
        <f>+SUMIF('(3.2) Adj Actual NPC by Cat'!$E$33:$E$190,$C23,'(3.2) Adj Actual NPC by Cat'!M$33:M$190)</f>
        <v>0</v>
      </c>
      <c r="L23" s="37">
        <f>+SUMIF('(3.2) Adj Actual NPC by Cat'!$E$33:$E$190,$C23,'(3.2) Adj Actual NPC by Cat'!N$33:N$190)</f>
        <v>185.8</v>
      </c>
      <c r="M23" s="37">
        <f>+SUMIF('(3.2) Adj Actual NPC by Cat'!$E$33:$E$190,$C23,'(3.2) Adj Actual NPC by Cat'!O$33:O$190)</f>
        <v>21646.31</v>
      </c>
      <c r="N23" s="37">
        <f>+SUMIF('(3.2) Adj Actual NPC by Cat'!$E$33:$E$190,$C23,'(3.2) Adj Actual NPC by Cat'!P$33:P$190)</f>
        <v>52082.9</v>
      </c>
      <c r="O23" s="37">
        <f>+SUMIF('(3.2) Adj Actual NPC by Cat'!$E$33:$E$190,$C23,'(3.2) Adj Actual NPC by Cat'!Q$33:Q$190)</f>
        <v>64483.060000000005</v>
      </c>
      <c r="P23" s="37">
        <f>+SUMIF('(3.2) Adj Actual NPC by Cat'!$E$33:$E$190,$C23,'(3.2) Adj Actual NPC by Cat'!R$33:R$190)</f>
        <v>60166.44</v>
      </c>
      <c r="Q23" s="37">
        <f>+SUMIF('(3.2) Adj Actual NPC by Cat'!$E$33:$E$190,$C23,'(3.2) Adj Actual NPC by Cat'!S$33:S$190)</f>
        <v>28390.089999999997</v>
      </c>
      <c r="R23" s="37">
        <f>+SUMIF('(3.2) Adj Actual NPC by Cat'!$E$33:$E$190,$C23,'(3.2) Adj Actual NPC by Cat'!T$33:T$190)</f>
        <v>4802.4799999999996</v>
      </c>
      <c r="S23" s="37">
        <f>+SUMIF('(3.2) Adj Actual NPC by Cat'!$E$33:$E$190,$C23,'(3.2) Adj Actual NPC by Cat'!U$33:U$190)</f>
        <v>0</v>
      </c>
      <c r="T23" s="37">
        <f>+SUMIF('(3.2) Adj Actual NPC by Cat'!$E$33:$E$190,$C23,'(3.2) Adj Actual NPC by Cat'!V$33:V$190)</f>
        <v>0</v>
      </c>
      <c r="U23" s="71"/>
    </row>
    <row r="24" spans="2:21" ht="16.5" customHeight="1" x14ac:dyDescent="0.2">
      <c r="B24" s="74"/>
      <c r="C24" s="36" t="s">
        <v>39</v>
      </c>
      <c r="D24" s="73"/>
      <c r="E24" s="35">
        <v>555</v>
      </c>
      <c r="F24" s="73"/>
      <c r="G24" s="37">
        <f>+SUMIF('(3.2) Adj Actual NPC by Cat'!$E$33:$E$190,$C24,'(3.2) Adj Actual NPC by Cat'!I$33:I$190)</f>
        <v>0</v>
      </c>
      <c r="H24" s="77"/>
      <c r="I24" s="37">
        <f>+SUMIF('(3.2) Adj Actual NPC by Cat'!$E$33:$E$190,$C24,'(3.2) Adj Actual NPC by Cat'!K$33:K$190)</f>
        <v>0</v>
      </c>
      <c r="J24" s="37">
        <f>+SUMIF('(3.2) Adj Actual NPC by Cat'!$E$33:$E$190,$C24,'(3.2) Adj Actual NPC by Cat'!L$33:L$190)</f>
        <v>0</v>
      </c>
      <c r="K24" s="37">
        <f>+SUMIF('(3.2) Adj Actual NPC by Cat'!$E$33:$E$190,$C24,'(3.2) Adj Actual NPC by Cat'!M$33:M$190)</f>
        <v>0</v>
      </c>
      <c r="L24" s="37">
        <f>+SUMIF('(3.2) Adj Actual NPC by Cat'!$E$33:$E$190,$C24,'(3.2) Adj Actual NPC by Cat'!N$33:N$190)</f>
        <v>0</v>
      </c>
      <c r="M24" s="37">
        <f>+SUMIF('(3.2) Adj Actual NPC by Cat'!$E$33:$E$190,$C24,'(3.2) Adj Actual NPC by Cat'!O$33:O$190)</f>
        <v>0</v>
      </c>
      <c r="N24" s="37">
        <f>+SUMIF('(3.2) Adj Actual NPC by Cat'!$E$33:$E$190,$C24,'(3.2) Adj Actual NPC by Cat'!P$33:P$190)</f>
        <v>0</v>
      </c>
      <c r="O24" s="37">
        <f>+SUMIF('(3.2) Adj Actual NPC by Cat'!$E$33:$E$190,$C24,'(3.2) Adj Actual NPC by Cat'!Q$33:Q$190)</f>
        <v>0</v>
      </c>
      <c r="P24" s="37">
        <f>+SUMIF('(3.2) Adj Actual NPC by Cat'!$E$33:$E$190,$C24,'(3.2) Adj Actual NPC by Cat'!R$33:R$190)</f>
        <v>0</v>
      </c>
      <c r="Q24" s="37">
        <f>+SUMIF('(3.2) Adj Actual NPC by Cat'!$E$33:$E$190,$C24,'(3.2) Adj Actual NPC by Cat'!S$33:S$190)</f>
        <v>0</v>
      </c>
      <c r="R24" s="37">
        <f>+SUMIF('(3.2) Adj Actual NPC by Cat'!$E$33:$E$190,$C24,'(3.2) Adj Actual NPC by Cat'!T$33:T$190)</f>
        <v>0</v>
      </c>
      <c r="S24" s="37">
        <f>+SUMIF('(3.2) Adj Actual NPC by Cat'!$E$33:$E$190,$C24,'(3.2) Adj Actual NPC by Cat'!U$33:U$190)</f>
        <v>0</v>
      </c>
      <c r="T24" s="37">
        <f>+SUMIF('(3.2) Adj Actual NPC by Cat'!$E$33:$E$190,$C24,'(3.2) Adj Actual NPC by Cat'!V$33:V$190)</f>
        <v>0</v>
      </c>
      <c r="U24" s="71"/>
    </row>
    <row r="25" spans="2:21" ht="16.5" customHeight="1" x14ac:dyDescent="0.2">
      <c r="B25" s="74"/>
      <c r="C25" s="41" t="s">
        <v>38</v>
      </c>
      <c r="D25" s="73"/>
      <c r="E25" s="72"/>
      <c r="F25" s="73"/>
      <c r="G25" s="32">
        <f>+SUM(G19:G24)</f>
        <v>105790482.83107013</v>
      </c>
      <c r="H25" s="72"/>
      <c r="I25" s="32">
        <f t="shared" ref="I25:T25" si="2">+SUM(I19:I24)</f>
        <v>20468348.723169051</v>
      </c>
      <c r="J25" s="32">
        <f t="shared" si="2"/>
        <v>9181169.135793101</v>
      </c>
      <c r="K25" s="32">
        <f t="shared" si="2"/>
        <v>4230700.8133481704</v>
      </c>
      <c r="L25" s="32">
        <f t="shared" si="2"/>
        <v>3504696.0781778586</v>
      </c>
      <c r="M25" s="32">
        <f t="shared" si="2"/>
        <v>3438258.4510608451</v>
      </c>
      <c r="N25" s="32">
        <f t="shared" si="2"/>
        <v>6050549.187221772</v>
      </c>
      <c r="O25" s="32">
        <f t="shared" si="2"/>
        <v>8574634.2601077911</v>
      </c>
      <c r="P25" s="32">
        <f t="shared" si="2"/>
        <v>14576954.70611223</v>
      </c>
      <c r="Q25" s="32">
        <f t="shared" si="2"/>
        <v>9162403.4574239217</v>
      </c>
      <c r="R25" s="32">
        <f t="shared" si="2"/>
        <v>6279408.3735634815</v>
      </c>
      <c r="S25" s="32">
        <f t="shared" si="2"/>
        <v>9895740.3409184311</v>
      </c>
      <c r="T25" s="32">
        <f t="shared" si="2"/>
        <v>10427619.304173488</v>
      </c>
      <c r="U25" s="71"/>
    </row>
    <row r="26" spans="2:21" ht="16.5" customHeight="1" x14ac:dyDescent="0.2">
      <c r="B26" s="74"/>
      <c r="C26" s="38"/>
      <c r="D26" s="73"/>
      <c r="E26" s="72"/>
      <c r="F26" s="7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1"/>
    </row>
    <row r="27" spans="2:21" ht="16.5" customHeight="1" x14ac:dyDescent="0.2">
      <c r="B27" s="74"/>
      <c r="C27" s="40" t="s">
        <v>37</v>
      </c>
      <c r="D27" s="73"/>
      <c r="E27" s="72"/>
      <c r="F27" s="7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1"/>
    </row>
    <row r="28" spans="2:21" ht="16.5" customHeight="1" x14ac:dyDescent="0.2">
      <c r="B28" s="74"/>
      <c r="C28" s="36" t="s">
        <v>36</v>
      </c>
      <c r="D28" s="73"/>
      <c r="E28" s="35">
        <v>565</v>
      </c>
      <c r="F28" s="73"/>
      <c r="G28" s="39">
        <f>+SUMIF('(3.2) Adj Actual NPC by Cat'!$E$33:$E$190,$C28,'(3.2) Adj Actual NPC by Cat'!I$33:I$190)</f>
        <v>112713856.9075</v>
      </c>
      <c r="H28" s="72"/>
      <c r="I28" s="39">
        <f>+SUMIF('(3.2) Adj Actual NPC by Cat'!$E$33:$E$190,$C28,'(3.2) Adj Actual NPC by Cat'!K$33:K$190)</f>
        <v>9640962.3250000011</v>
      </c>
      <c r="J28" s="39">
        <f>+SUMIF('(3.2) Adj Actual NPC by Cat'!$E$33:$E$190,$C28,'(3.2) Adj Actual NPC by Cat'!L$33:L$190)</f>
        <v>9150977.5950000025</v>
      </c>
      <c r="K28" s="39">
        <f>+SUMIF('(3.2) Adj Actual NPC by Cat'!$E$33:$E$190,$C28,'(3.2) Adj Actual NPC by Cat'!M$33:M$190)</f>
        <v>9103106.0699999984</v>
      </c>
      <c r="L28" s="39">
        <f>+SUMIF('(3.2) Adj Actual NPC by Cat'!$E$33:$E$190,$C28,'(3.2) Adj Actual NPC by Cat'!N$33:N$190)</f>
        <v>9194664.0150000006</v>
      </c>
      <c r="M28" s="39">
        <f>+SUMIF('(3.2) Adj Actual NPC by Cat'!$E$33:$E$190,$C28,'(3.2) Adj Actual NPC by Cat'!O$33:O$190)</f>
        <v>9316059.5775000006</v>
      </c>
      <c r="N28" s="39">
        <f>+SUMIF('(3.2) Adj Actual NPC by Cat'!$E$33:$E$190,$C28,'(3.2) Adj Actual NPC by Cat'!P$33:P$190)</f>
        <v>9301890.7900000028</v>
      </c>
      <c r="O28" s="39">
        <f>+SUMIF('(3.2) Adj Actual NPC by Cat'!$E$33:$E$190,$C28,'(3.2) Adj Actual NPC by Cat'!Q$33:Q$190)</f>
        <v>9845038.0449999981</v>
      </c>
      <c r="P28" s="39">
        <f>+SUMIF('(3.2) Adj Actual NPC by Cat'!$E$33:$E$190,$C28,'(3.2) Adj Actual NPC by Cat'!R$33:R$190)</f>
        <v>9412684.3649999984</v>
      </c>
      <c r="Q28" s="39">
        <f>+SUMIF('(3.2) Adj Actual NPC by Cat'!$E$33:$E$190,$C28,'(3.2) Adj Actual NPC by Cat'!S$33:S$190)</f>
        <v>9063562.4350000024</v>
      </c>
      <c r="R28" s="39">
        <f>+SUMIF('(3.2) Adj Actual NPC by Cat'!$E$33:$E$190,$C28,'(3.2) Adj Actual NPC by Cat'!T$33:T$190)</f>
        <v>9416396.4250000026</v>
      </c>
      <c r="S28" s="39">
        <f>+SUMIF('(3.2) Adj Actual NPC by Cat'!$E$33:$E$190,$C28,'(3.2) Adj Actual NPC by Cat'!U$33:U$190)</f>
        <v>9582720.4600000009</v>
      </c>
      <c r="T28" s="39">
        <f>+SUMIF('(3.2) Adj Actual NPC by Cat'!$E$33:$E$190,$C28,'(3.2) Adj Actual NPC by Cat'!V$33:V$190)</f>
        <v>9685794.8049999997</v>
      </c>
      <c r="U28" s="71"/>
    </row>
    <row r="29" spans="2:21" ht="16.5" customHeight="1" x14ac:dyDescent="0.2">
      <c r="B29" s="74"/>
      <c r="C29" s="38" t="s">
        <v>34</v>
      </c>
      <c r="D29" s="73"/>
      <c r="E29" s="35">
        <v>565</v>
      </c>
      <c r="F29" s="73"/>
      <c r="G29" s="34">
        <f>+SUMIF('(3.2) Adj Actual NPC by Cat'!$E$33:$E$190,$C29,'(3.2) Adj Actual NPC by Cat'!I$33:I$190)</f>
        <v>0</v>
      </c>
      <c r="H29" s="72"/>
      <c r="I29" s="34">
        <f>+SUMIF('(3.2) Adj Actual NPC by Cat'!$E$33:$E$190,$C29,'(3.2) Adj Actual NPC by Cat'!K$33:K$190)</f>
        <v>0</v>
      </c>
      <c r="J29" s="34">
        <f>+SUMIF('(3.2) Adj Actual NPC by Cat'!$E$33:$E$190,$C29,'(3.2) Adj Actual NPC by Cat'!L$33:L$190)</f>
        <v>0</v>
      </c>
      <c r="K29" s="34">
        <f>+SUMIF('(3.2) Adj Actual NPC by Cat'!$E$33:$E$190,$C29,'(3.2) Adj Actual NPC by Cat'!M$33:M$190)</f>
        <v>0</v>
      </c>
      <c r="L29" s="34">
        <f>+SUMIF('(3.2) Adj Actual NPC by Cat'!$E$33:$E$190,$C29,'(3.2) Adj Actual NPC by Cat'!N$33:N$190)</f>
        <v>0</v>
      </c>
      <c r="M29" s="34">
        <f>+SUMIF('(3.2) Adj Actual NPC by Cat'!$E$33:$E$190,$C29,'(3.2) Adj Actual NPC by Cat'!O$33:O$190)</f>
        <v>0</v>
      </c>
      <c r="N29" s="34">
        <f>+SUMIF('(3.2) Adj Actual NPC by Cat'!$E$33:$E$190,$C29,'(3.2) Adj Actual NPC by Cat'!P$33:P$190)</f>
        <v>0</v>
      </c>
      <c r="O29" s="34">
        <f>+SUMIF('(3.2) Adj Actual NPC by Cat'!$E$33:$E$190,$C29,'(3.2) Adj Actual NPC by Cat'!Q$33:Q$190)</f>
        <v>0</v>
      </c>
      <c r="P29" s="34">
        <f>+SUMIF('(3.2) Adj Actual NPC by Cat'!$E$33:$E$190,$C29,'(3.2) Adj Actual NPC by Cat'!R$33:R$190)</f>
        <v>0</v>
      </c>
      <c r="Q29" s="34">
        <f>+SUMIF('(3.2) Adj Actual NPC by Cat'!$E$33:$E$190,$C29,'(3.2) Adj Actual NPC by Cat'!S$33:S$190)</f>
        <v>0</v>
      </c>
      <c r="R29" s="34">
        <f>+SUMIF('(3.2) Adj Actual NPC by Cat'!$E$33:$E$190,$C29,'(3.2) Adj Actual NPC by Cat'!T$33:T$190)</f>
        <v>0</v>
      </c>
      <c r="S29" s="34">
        <f>+SUMIF('(3.2) Adj Actual NPC by Cat'!$E$33:$E$190,$C29,'(3.2) Adj Actual NPC by Cat'!U$33:U$190)</f>
        <v>0</v>
      </c>
      <c r="T29" s="34">
        <f>+SUMIF('(3.2) Adj Actual NPC by Cat'!$E$33:$E$190,$C29,'(3.2) Adj Actual NPC by Cat'!V$33:V$190)</f>
        <v>0</v>
      </c>
      <c r="U29" s="71"/>
    </row>
    <row r="30" spans="2:21" ht="16.5" customHeight="1" x14ac:dyDescent="0.2">
      <c r="B30" s="74"/>
      <c r="C30" s="33" t="s">
        <v>33</v>
      </c>
      <c r="D30" s="73"/>
      <c r="E30" s="72"/>
      <c r="F30" s="73"/>
      <c r="G30" s="75">
        <f>+SUM(G28:G29)</f>
        <v>112713856.9075</v>
      </c>
      <c r="H30" s="72"/>
      <c r="I30" s="75">
        <f t="shared" ref="I30:T30" si="3">+SUM(I28:I29)</f>
        <v>9640962.3250000011</v>
      </c>
      <c r="J30" s="75">
        <f t="shared" si="3"/>
        <v>9150977.5950000025</v>
      </c>
      <c r="K30" s="75">
        <f t="shared" si="3"/>
        <v>9103106.0699999984</v>
      </c>
      <c r="L30" s="75">
        <f t="shared" si="3"/>
        <v>9194664.0150000006</v>
      </c>
      <c r="M30" s="75">
        <f t="shared" si="3"/>
        <v>9316059.5775000006</v>
      </c>
      <c r="N30" s="75">
        <f t="shared" si="3"/>
        <v>9301890.7900000028</v>
      </c>
      <c r="O30" s="75">
        <f t="shared" si="3"/>
        <v>9845038.0449999981</v>
      </c>
      <c r="P30" s="75">
        <f t="shared" si="3"/>
        <v>9412684.3649999984</v>
      </c>
      <c r="Q30" s="75">
        <f t="shared" si="3"/>
        <v>9063562.4350000024</v>
      </c>
      <c r="R30" s="75">
        <f t="shared" si="3"/>
        <v>9416396.4250000026</v>
      </c>
      <c r="S30" s="75">
        <f t="shared" si="3"/>
        <v>9582720.4600000009</v>
      </c>
      <c r="T30" s="75">
        <f t="shared" si="3"/>
        <v>9685794.8049999997</v>
      </c>
      <c r="U30" s="71"/>
    </row>
    <row r="31" spans="2:21" ht="16.5" customHeight="1" x14ac:dyDescent="0.2">
      <c r="B31" s="74"/>
      <c r="C31" s="36" t="s">
        <v>32</v>
      </c>
      <c r="D31" s="73"/>
      <c r="E31" s="72"/>
      <c r="F31" s="7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1"/>
    </row>
    <row r="32" spans="2:21" ht="16.5" customHeight="1" x14ac:dyDescent="0.2">
      <c r="B32" s="74"/>
      <c r="C32" s="33" t="s">
        <v>31</v>
      </c>
      <c r="D32" s="73"/>
      <c r="E32" s="72"/>
      <c r="F32" s="73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1"/>
    </row>
    <row r="33" spans="2:21" ht="16.5" customHeight="1" x14ac:dyDescent="0.2">
      <c r="B33" s="74"/>
      <c r="C33" s="38" t="s">
        <v>30</v>
      </c>
      <c r="D33" s="73"/>
      <c r="E33" s="35">
        <v>501</v>
      </c>
      <c r="F33" s="73"/>
      <c r="G33" s="39">
        <f>+SUMIF('(3.2) Adj Actual NPC by Cat'!$E$33:$E$190,$C33,'(3.2) Adj Actual NPC by Cat'!I$33:I$190)</f>
        <v>245262406.11597294</v>
      </c>
      <c r="H33" s="72"/>
      <c r="I33" s="39">
        <f>+SUMIF('(3.2) Adj Actual NPC by Cat'!$E$33:$E$190,$C33,'(3.2) Adj Actual NPC by Cat'!K$33:K$190)</f>
        <v>21331687.526933022</v>
      </c>
      <c r="J33" s="39">
        <f>+SUMIF('(3.2) Adj Actual NPC by Cat'!$E$33:$E$190,$C33,'(3.2) Adj Actual NPC by Cat'!L$33:L$190)</f>
        <v>18858340.694804281</v>
      </c>
      <c r="K33" s="39">
        <f>+SUMIF('(3.2) Adj Actual NPC by Cat'!$E$33:$E$190,$C33,'(3.2) Adj Actual NPC by Cat'!M$33:M$190)</f>
        <v>18101311.951792348</v>
      </c>
      <c r="L33" s="39">
        <f>+SUMIF('(3.2) Adj Actual NPC by Cat'!$E$33:$E$190,$C33,'(3.2) Adj Actual NPC by Cat'!N$33:N$190)</f>
        <v>13670968.071630945</v>
      </c>
      <c r="M33" s="39">
        <f>+SUMIF('(3.2) Adj Actual NPC by Cat'!$E$33:$E$190,$C33,'(3.2) Adj Actual NPC by Cat'!O$33:O$190)</f>
        <v>17415489.787081223</v>
      </c>
      <c r="N33" s="39">
        <f>+SUMIF('(3.2) Adj Actual NPC by Cat'!$E$33:$E$190,$C33,'(3.2) Adj Actual NPC by Cat'!P$33:P$190)</f>
        <v>19386612.628943317</v>
      </c>
      <c r="O33" s="39">
        <f>+SUMIF('(3.2) Adj Actual NPC by Cat'!$E$33:$E$190,$C33,'(3.2) Adj Actual NPC by Cat'!Q$33:Q$190)</f>
        <v>25258595.527746134</v>
      </c>
      <c r="P33" s="39">
        <f>+SUMIF('(3.2) Adj Actual NPC by Cat'!$E$33:$E$190,$C33,'(3.2) Adj Actual NPC by Cat'!R$33:R$190)</f>
        <v>25995337.767335717</v>
      </c>
      <c r="Q33" s="39">
        <f>+SUMIF('(3.2) Adj Actual NPC by Cat'!$E$33:$E$190,$C33,'(3.2) Adj Actual NPC by Cat'!S$33:S$190)</f>
        <v>22977180.913431104</v>
      </c>
      <c r="R33" s="39">
        <f>+SUMIF('(3.2) Adj Actual NPC by Cat'!$E$33:$E$190,$C33,'(3.2) Adj Actual NPC by Cat'!T$33:T$190)</f>
        <v>20182035.549258295</v>
      </c>
      <c r="S33" s="39">
        <f>+SUMIF('(3.2) Adj Actual NPC by Cat'!$E$33:$E$190,$C33,'(3.2) Adj Actual NPC by Cat'!U$33:U$190)</f>
        <v>18430709.471065335</v>
      </c>
      <c r="T33" s="39">
        <f>+SUMIF('(3.2) Adj Actual NPC by Cat'!$E$33:$E$190,$C33,'(3.2) Adj Actual NPC by Cat'!V$33:V$190)</f>
        <v>23654136.225951202</v>
      </c>
      <c r="U33" s="71"/>
    </row>
    <row r="34" spans="2:21" ht="16.5" customHeight="1" x14ac:dyDescent="0.2">
      <c r="B34" s="74"/>
      <c r="C34" s="38" t="s">
        <v>29</v>
      </c>
      <c r="D34" s="73"/>
      <c r="E34" s="35">
        <v>501</v>
      </c>
      <c r="F34" s="73"/>
      <c r="G34" s="37">
        <f>+SUMIF('(3.2) Adj Actual NPC by Cat'!$E$33:$E$190,$C34,'(3.2) Adj Actual NPC by Cat'!I$33:I$190)</f>
        <v>0</v>
      </c>
      <c r="H34" s="72"/>
      <c r="I34" s="37">
        <f>+SUMIF('(3.2) Adj Actual NPC by Cat'!$E$33:$E$190,$C34,'(3.2) Adj Actual NPC by Cat'!K$33:K$190)</f>
        <v>0</v>
      </c>
      <c r="J34" s="37">
        <f>+SUMIF('(3.2) Adj Actual NPC by Cat'!$E$33:$E$190,$C34,'(3.2) Adj Actual NPC by Cat'!L$33:L$190)</f>
        <v>0</v>
      </c>
      <c r="K34" s="37">
        <f>+SUMIF('(3.2) Adj Actual NPC by Cat'!$E$33:$E$190,$C34,'(3.2) Adj Actual NPC by Cat'!M$33:M$190)</f>
        <v>0</v>
      </c>
      <c r="L34" s="37">
        <f>+SUMIF('(3.2) Adj Actual NPC by Cat'!$E$33:$E$190,$C34,'(3.2) Adj Actual NPC by Cat'!N$33:N$190)</f>
        <v>0</v>
      </c>
      <c r="M34" s="37">
        <f>+SUMIF('(3.2) Adj Actual NPC by Cat'!$E$33:$E$190,$C34,'(3.2) Adj Actual NPC by Cat'!O$33:O$190)</f>
        <v>0</v>
      </c>
      <c r="N34" s="37">
        <f>+SUMIF('(3.2) Adj Actual NPC by Cat'!$E$33:$E$190,$C34,'(3.2) Adj Actual NPC by Cat'!P$33:P$190)</f>
        <v>0</v>
      </c>
      <c r="O34" s="37">
        <f>+SUMIF('(3.2) Adj Actual NPC by Cat'!$E$33:$E$190,$C34,'(3.2) Adj Actual NPC by Cat'!Q$33:Q$190)</f>
        <v>0</v>
      </c>
      <c r="P34" s="37">
        <f>+SUMIF('(3.2) Adj Actual NPC by Cat'!$E$33:$E$190,$C34,'(3.2) Adj Actual NPC by Cat'!R$33:R$190)</f>
        <v>0</v>
      </c>
      <c r="Q34" s="37">
        <f>+SUMIF('(3.2) Adj Actual NPC by Cat'!$E$33:$E$190,$C34,'(3.2) Adj Actual NPC by Cat'!S$33:S$190)</f>
        <v>0</v>
      </c>
      <c r="R34" s="37">
        <f>+SUMIF('(3.2) Adj Actual NPC by Cat'!$E$33:$E$190,$C34,'(3.2) Adj Actual NPC by Cat'!T$33:T$190)</f>
        <v>0</v>
      </c>
      <c r="S34" s="37">
        <f>+SUMIF('(3.2) Adj Actual NPC by Cat'!$E$33:$E$190,$C34,'(3.2) Adj Actual NPC by Cat'!U$33:U$190)</f>
        <v>0</v>
      </c>
      <c r="T34" s="37">
        <f>+SUMIF('(3.2) Adj Actual NPC by Cat'!$E$33:$E$190,$C34,'(3.2) Adj Actual NPC by Cat'!V$33:V$190)</f>
        <v>0</v>
      </c>
      <c r="U34" s="71"/>
    </row>
    <row r="35" spans="2:21" ht="16.5" customHeight="1" x14ac:dyDescent="0.2">
      <c r="B35" s="74"/>
      <c r="C35" s="38" t="s">
        <v>28</v>
      </c>
      <c r="D35" s="73"/>
      <c r="E35" s="35">
        <v>547</v>
      </c>
      <c r="F35" s="73"/>
      <c r="G35" s="37">
        <f>+SUMIF('(3.2) Adj Actual NPC by Cat'!$E$33:$E$190,$C35,'(3.2) Adj Actual NPC by Cat'!I$33:I$190)</f>
        <v>74505547.379999995</v>
      </c>
      <c r="H35" s="72"/>
      <c r="I35" s="37">
        <f>+SUMIF('(3.2) Adj Actual NPC by Cat'!$E$33:$E$190,$C35,'(3.2) Adj Actual NPC by Cat'!K$33:K$190)</f>
        <v>10293848.310000001</v>
      </c>
      <c r="J35" s="37">
        <f>+SUMIF('(3.2) Adj Actual NPC by Cat'!$E$33:$E$190,$C35,'(3.2) Adj Actual NPC by Cat'!L$33:L$190)</f>
        <v>4972109.3900000006</v>
      </c>
      <c r="K35" s="37">
        <f>+SUMIF('(3.2) Adj Actual NPC by Cat'!$E$33:$E$190,$C35,'(3.2) Adj Actual NPC by Cat'!M$33:M$190)</f>
        <v>4703095.24</v>
      </c>
      <c r="L35" s="37">
        <f>+SUMIF('(3.2) Adj Actual NPC by Cat'!$E$33:$E$190,$C35,'(3.2) Adj Actual NPC by Cat'!N$33:N$190)</f>
        <v>4511321.75</v>
      </c>
      <c r="M35" s="37">
        <f>+SUMIF('(3.2) Adj Actual NPC by Cat'!$E$33:$E$190,$C35,'(3.2) Adj Actual NPC by Cat'!O$33:O$190)</f>
        <v>4482503.1400000006</v>
      </c>
      <c r="N35" s="37">
        <f>+SUMIF('(3.2) Adj Actual NPC by Cat'!$E$33:$E$190,$C35,'(3.2) Adj Actual NPC by Cat'!P$33:P$190)</f>
        <v>2487297.5700000003</v>
      </c>
      <c r="O35" s="37">
        <f>+SUMIF('(3.2) Adj Actual NPC by Cat'!$E$33:$E$190,$C35,'(3.2) Adj Actual NPC by Cat'!Q$33:Q$190)</f>
        <v>5621952.9800000004</v>
      </c>
      <c r="P35" s="37">
        <f>+SUMIF('(3.2) Adj Actual NPC by Cat'!$E$33:$E$190,$C35,'(3.2) Adj Actual NPC by Cat'!R$33:R$190)</f>
        <v>8176025.3100000005</v>
      </c>
      <c r="Q35" s="37">
        <f>+SUMIF('(3.2) Adj Actual NPC by Cat'!$E$33:$E$190,$C35,'(3.2) Adj Actual NPC by Cat'!S$33:S$190)</f>
        <v>5728557.6799999997</v>
      </c>
      <c r="R35" s="37">
        <f>+SUMIF('(3.2) Adj Actual NPC by Cat'!$E$33:$E$190,$C35,'(3.2) Adj Actual NPC by Cat'!T$33:T$190)</f>
        <v>7513668.1300000008</v>
      </c>
      <c r="S35" s="37">
        <f>+SUMIF('(3.2) Adj Actual NPC by Cat'!$E$33:$E$190,$C35,'(3.2) Adj Actual NPC by Cat'!U$33:U$190)</f>
        <v>7264988.2300000004</v>
      </c>
      <c r="T35" s="37">
        <f>+SUMIF('(3.2) Adj Actual NPC by Cat'!$E$33:$E$190,$C35,'(3.2) Adj Actual NPC by Cat'!V$33:V$190)</f>
        <v>8750179.6500000004</v>
      </c>
      <c r="U35" s="71"/>
    </row>
    <row r="36" spans="2:21" ht="16.5" customHeight="1" x14ac:dyDescent="0.2">
      <c r="B36" s="74"/>
      <c r="C36" s="36" t="s">
        <v>27</v>
      </c>
      <c r="D36" s="73"/>
      <c r="E36" s="35">
        <v>503</v>
      </c>
      <c r="F36" s="73"/>
      <c r="G36" s="34">
        <f>+SUMIF('(3.2) Adj Actual NPC by Cat'!$E$33:$E$190,$C36,'(3.2) Adj Actual NPC by Cat'!I$33:I$190)</f>
        <v>0</v>
      </c>
      <c r="H36" s="72"/>
      <c r="I36" s="34">
        <f>+SUMIF('(3.2) Adj Actual NPC by Cat'!$E$33:$E$190,$C36,'(3.2) Adj Actual NPC by Cat'!K$33:K$190)</f>
        <v>0</v>
      </c>
      <c r="J36" s="34">
        <f>+SUMIF('(3.2) Adj Actual NPC by Cat'!$E$33:$E$190,$C36,'(3.2) Adj Actual NPC by Cat'!L$33:L$190)</f>
        <v>0</v>
      </c>
      <c r="K36" s="34">
        <f>+SUMIF('(3.2) Adj Actual NPC by Cat'!$E$33:$E$190,$C36,'(3.2) Adj Actual NPC by Cat'!M$33:M$190)</f>
        <v>0</v>
      </c>
      <c r="L36" s="34">
        <f>+SUMIF('(3.2) Adj Actual NPC by Cat'!$E$33:$E$190,$C36,'(3.2) Adj Actual NPC by Cat'!N$33:N$190)</f>
        <v>0</v>
      </c>
      <c r="M36" s="34">
        <f>+SUMIF('(3.2) Adj Actual NPC by Cat'!$E$33:$E$190,$C36,'(3.2) Adj Actual NPC by Cat'!O$33:O$190)</f>
        <v>0</v>
      </c>
      <c r="N36" s="34">
        <f>+SUMIF('(3.2) Adj Actual NPC by Cat'!$E$33:$E$190,$C36,'(3.2) Adj Actual NPC by Cat'!P$33:P$190)</f>
        <v>0</v>
      </c>
      <c r="O36" s="34">
        <f>+SUMIF('(3.2) Adj Actual NPC by Cat'!$E$33:$E$190,$C36,'(3.2) Adj Actual NPC by Cat'!Q$33:Q$190)</f>
        <v>0</v>
      </c>
      <c r="P36" s="34">
        <f>+SUMIF('(3.2) Adj Actual NPC by Cat'!$E$33:$E$190,$C36,'(3.2) Adj Actual NPC by Cat'!R$33:R$190)</f>
        <v>0</v>
      </c>
      <c r="Q36" s="34">
        <f>+SUMIF('(3.2) Adj Actual NPC by Cat'!$E$33:$E$190,$C36,'(3.2) Adj Actual NPC by Cat'!S$33:S$190)</f>
        <v>0</v>
      </c>
      <c r="R36" s="34">
        <f>+SUMIF('(3.2) Adj Actual NPC by Cat'!$E$33:$E$190,$C36,'(3.2) Adj Actual NPC by Cat'!T$33:T$190)</f>
        <v>0</v>
      </c>
      <c r="S36" s="34">
        <f>+SUMIF('(3.2) Adj Actual NPC by Cat'!$E$33:$E$190,$C36,'(3.2) Adj Actual NPC by Cat'!U$33:U$190)</f>
        <v>0</v>
      </c>
      <c r="T36" s="34">
        <f>+SUMIF('(3.2) Adj Actual NPC by Cat'!$E$33:$E$190,$C36,'(3.2) Adj Actual NPC by Cat'!V$33:V$190)</f>
        <v>0</v>
      </c>
      <c r="U36" s="71"/>
    </row>
    <row r="37" spans="2:21" ht="16.5" customHeight="1" x14ac:dyDescent="0.2">
      <c r="B37" s="74"/>
      <c r="C37" s="33" t="s">
        <v>25</v>
      </c>
      <c r="D37" s="73"/>
      <c r="E37" s="73"/>
      <c r="F37" s="73"/>
      <c r="G37" s="32">
        <f>+SUM(G33:G36)</f>
        <v>319767953.49597293</v>
      </c>
      <c r="H37" s="72"/>
      <c r="I37" s="32">
        <f t="shared" ref="I37:T37" si="4">+SUM(I33:I36)</f>
        <v>31625535.836933024</v>
      </c>
      <c r="J37" s="32">
        <f t="shared" si="4"/>
        <v>23830450.084804282</v>
      </c>
      <c r="K37" s="32">
        <f t="shared" si="4"/>
        <v>22804407.191792347</v>
      </c>
      <c r="L37" s="32">
        <f t="shared" si="4"/>
        <v>18182289.821630947</v>
      </c>
      <c r="M37" s="32">
        <f t="shared" si="4"/>
        <v>21897992.927081224</v>
      </c>
      <c r="N37" s="32">
        <f t="shared" si="4"/>
        <v>21873910.198943317</v>
      </c>
      <c r="O37" s="32">
        <f t="shared" si="4"/>
        <v>30880548.507746134</v>
      </c>
      <c r="P37" s="32">
        <f t="shared" si="4"/>
        <v>34171363.077335715</v>
      </c>
      <c r="Q37" s="32">
        <f t="shared" si="4"/>
        <v>28705738.593431104</v>
      </c>
      <c r="R37" s="32">
        <f t="shared" si="4"/>
        <v>27695703.679258294</v>
      </c>
      <c r="S37" s="32">
        <f t="shared" si="4"/>
        <v>25695697.701065335</v>
      </c>
      <c r="T37" s="32">
        <f t="shared" si="4"/>
        <v>32404315.875951201</v>
      </c>
      <c r="U37" s="71"/>
    </row>
    <row r="38" spans="2:21" ht="16.5" customHeight="1" x14ac:dyDescent="0.2">
      <c r="B38" s="74"/>
      <c r="C38" s="76"/>
      <c r="D38" s="73"/>
      <c r="E38" s="73"/>
      <c r="F38" s="73"/>
      <c r="G38" s="75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1"/>
    </row>
    <row r="39" spans="2:21" ht="16.5" customHeight="1" thickBot="1" x14ac:dyDescent="0.25">
      <c r="B39" s="74"/>
      <c r="C39" s="29" t="s">
        <v>24</v>
      </c>
      <c r="D39" s="73"/>
      <c r="E39" s="73"/>
      <c r="F39" s="73"/>
      <c r="G39" s="27">
        <f>-G16+G25+G30+G37</f>
        <v>499737379.90454304</v>
      </c>
      <c r="H39" s="72"/>
      <c r="I39" s="27">
        <f t="shared" ref="I39:T39" si="5">-I16+I25+I30+I37</f>
        <v>59903975.515102074</v>
      </c>
      <c r="J39" s="27">
        <f t="shared" si="5"/>
        <v>40257007.575597383</v>
      </c>
      <c r="K39" s="27">
        <f t="shared" si="5"/>
        <v>35212874.455140516</v>
      </c>
      <c r="L39" s="27">
        <f t="shared" si="5"/>
        <v>29660235.094808806</v>
      </c>
      <c r="M39" s="27">
        <f t="shared" si="5"/>
        <v>33319838.615642071</v>
      </c>
      <c r="N39" s="27">
        <f t="shared" si="5"/>
        <v>35410621.31616509</v>
      </c>
      <c r="O39" s="27">
        <f t="shared" si="5"/>
        <v>46291714.702853918</v>
      </c>
      <c r="P39" s="27">
        <f t="shared" si="5"/>
        <v>53970122.978447944</v>
      </c>
      <c r="Q39" s="27">
        <f t="shared" si="5"/>
        <v>44299239.915855028</v>
      </c>
      <c r="R39" s="27">
        <f t="shared" si="5"/>
        <v>36181964.967821777</v>
      </c>
      <c r="S39" s="27">
        <f t="shared" si="5"/>
        <v>37524892.991983771</v>
      </c>
      <c r="T39" s="27">
        <f t="shared" si="5"/>
        <v>47704891.775124684</v>
      </c>
      <c r="U39" s="71"/>
    </row>
    <row r="40" spans="2:21" s="59" customFormat="1" ht="16.5" customHeight="1" thickTop="1" x14ac:dyDescent="0.2">
      <c r="B40" s="70"/>
      <c r="C40" s="69" t="s">
        <v>58</v>
      </c>
      <c r="D40" s="69"/>
      <c r="E40" s="69"/>
      <c r="F40" s="69"/>
      <c r="G40" s="68">
        <f>+G39-'(3.2) Adj Actual NPC by Cat'!I184</f>
        <v>0</v>
      </c>
      <c r="H40" s="68"/>
      <c r="I40" s="68">
        <f>+I39-'(3.2) Adj Actual NPC by Cat'!K184</f>
        <v>0</v>
      </c>
      <c r="J40" s="68">
        <f>+J39-'(3.2) Adj Actual NPC by Cat'!L184</f>
        <v>0</v>
      </c>
      <c r="K40" s="68">
        <f>+K39-'(3.2) Adj Actual NPC by Cat'!M184</f>
        <v>0</v>
      </c>
      <c r="L40" s="68">
        <f>+L39-'(3.2) Adj Actual NPC by Cat'!N184</f>
        <v>0</v>
      </c>
      <c r="M40" s="68">
        <f>+M39-'(3.2) Adj Actual NPC by Cat'!O184</f>
        <v>0</v>
      </c>
      <c r="N40" s="68">
        <f>+N39-'(3.2) Adj Actual NPC by Cat'!P184</f>
        <v>0</v>
      </c>
      <c r="O40" s="68">
        <f>+O39-'(3.2) Adj Actual NPC by Cat'!Q184</f>
        <v>0</v>
      </c>
      <c r="P40" s="68">
        <f>+P39-'(3.2) Adj Actual NPC by Cat'!R184</f>
        <v>0</v>
      </c>
      <c r="Q40" s="68">
        <f>+Q39-'(3.2) Adj Actual NPC by Cat'!S184</f>
        <v>0</v>
      </c>
      <c r="R40" s="68">
        <f>+R39-'(3.2) Adj Actual NPC by Cat'!T184</f>
        <v>0</v>
      </c>
      <c r="S40" s="68">
        <f>+S39-'(3.2) Adj Actual NPC by Cat'!U184</f>
        <v>0</v>
      </c>
      <c r="T40" s="68">
        <f>+T39-'(3.2) Adj Actual NPC by Cat'!V184</f>
        <v>0</v>
      </c>
      <c r="U40" s="67"/>
    </row>
    <row r="41" spans="2:21" s="59" customFormat="1" ht="16.5" customHeight="1" x14ac:dyDescent="0.2">
      <c r="B41" s="66"/>
      <c r="C41" s="65"/>
      <c r="D41" s="64"/>
      <c r="E41" s="64"/>
      <c r="F41" s="64"/>
      <c r="G41" s="61"/>
      <c r="H41" s="63"/>
      <c r="I41" s="61"/>
      <c r="J41" s="61"/>
      <c r="K41" s="61"/>
      <c r="L41" s="61"/>
      <c r="M41" s="61"/>
      <c r="N41" s="61"/>
      <c r="O41" s="61"/>
      <c r="P41" s="61"/>
      <c r="Q41" s="61"/>
      <c r="R41" s="62"/>
      <c r="S41" s="61"/>
      <c r="T41" s="61"/>
      <c r="U41" s="60"/>
    </row>
    <row r="42" spans="2:21" ht="16.5" customHeight="1" x14ac:dyDescent="0.2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1" ht="16.5" customHeight="1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2:21" ht="16.5" customHeight="1" x14ac:dyDescent="0.2">
      <c r="B44" s="58" t="s">
        <v>57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6"/>
    </row>
    <row r="45" spans="2:21" ht="16.5" customHeight="1" x14ac:dyDescent="0.2">
      <c r="B45" s="5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3"/>
    </row>
    <row r="46" spans="2:21" ht="16.5" customHeight="1" x14ac:dyDescent="0.2"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4"/>
    </row>
    <row r="47" spans="2:21" ht="16.5" customHeight="1" x14ac:dyDescent="0.2">
      <c r="B47" s="26"/>
      <c r="C47" s="25"/>
      <c r="D47" s="25"/>
      <c r="E47" s="52" t="s">
        <v>56</v>
      </c>
      <c r="F47" s="25"/>
      <c r="G47" s="51" t="s">
        <v>55</v>
      </c>
      <c r="H47" s="47"/>
      <c r="I47" s="50">
        <f t="shared" ref="I47:T47" si="6">+I$9</f>
        <v>42736</v>
      </c>
      <c r="J47" s="50">
        <f t="shared" si="6"/>
        <v>42767</v>
      </c>
      <c r="K47" s="50">
        <f t="shared" si="6"/>
        <v>42795</v>
      </c>
      <c r="L47" s="50">
        <f t="shared" si="6"/>
        <v>42826</v>
      </c>
      <c r="M47" s="50">
        <f t="shared" si="6"/>
        <v>42856</v>
      </c>
      <c r="N47" s="50">
        <f t="shared" si="6"/>
        <v>42887</v>
      </c>
      <c r="O47" s="50">
        <f t="shared" si="6"/>
        <v>42917</v>
      </c>
      <c r="P47" s="50">
        <f t="shared" si="6"/>
        <v>42948</v>
      </c>
      <c r="Q47" s="50">
        <f t="shared" si="6"/>
        <v>42979</v>
      </c>
      <c r="R47" s="50">
        <f t="shared" si="6"/>
        <v>43009</v>
      </c>
      <c r="S47" s="50">
        <f t="shared" si="6"/>
        <v>43040</v>
      </c>
      <c r="T47" s="50">
        <f t="shared" si="6"/>
        <v>43070</v>
      </c>
      <c r="U47" s="24"/>
    </row>
    <row r="48" spans="2:21" ht="16.5" customHeight="1" x14ac:dyDescent="0.2">
      <c r="B48" s="26"/>
      <c r="C48" s="25"/>
      <c r="D48" s="25"/>
      <c r="E48" s="25"/>
      <c r="F48" s="25"/>
      <c r="G48" s="47"/>
      <c r="H48" s="47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24"/>
    </row>
    <row r="49" spans="2:21" ht="16.5" customHeight="1" x14ac:dyDescent="0.2">
      <c r="B49" s="26"/>
      <c r="C49" s="49" t="s">
        <v>54</v>
      </c>
      <c r="D49" s="25"/>
      <c r="E49" s="35" t="s">
        <v>26</v>
      </c>
      <c r="F49" s="25"/>
      <c r="G49" s="47"/>
      <c r="H49" s="47"/>
      <c r="I49" s="48">
        <f>+'(6.1) Actual Factors'!$H$13</f>
        <v>0.22945340348812068</v>
      </c>
      <c r="J49" s="48">
        <f>+'(6.1) Actual Factors'!$H$13</f>
        <v>0.22945340348812068</v>
      </c>
      <c r="K49" s="48">
        <f>+'(6.1) Actual Factors'!$H$13</f>
        <v>0.22945340348812068</v>
      </c>
      <c r="L49" s="48">
        <f>+'(6.1) Actual Factors'!$H$13</f>
        <v>0.22945340348812068</v>
      </c>
      <c r="M49" s="48">
        <f>+'(6.1) Actual Factors'!$H$13</f>
        <v>0.22945340348812068</v>
      </c>
      <c r="N49" s="48">
        <f>+'(6.1) Actual Factors'!$H$13</f>
        <v>0.22945340348812068</v>
      </c>
      <c r="O49" s="48">
        <f>+'(6.1) Actual Factors'!$H$13</f>
        <v>0.22945340348812068</v>
      </c>
      <c r="P49" s="48">
        <f>+'(6.1) Actual Factors'!$H$13</f>
        <v>0.22945340348812068</v>
      </c>
      <c r="Q49" s="48">
        <f>+'(6.1) Actual Factors'!$H$13</f>
        <v>0.22945340348812068</v>
      </c>
      <c r="R49" s="48">
        <f>+'(6.1) Actual Factors'!$H$13</f>
        <v>0.22945340348812068</v>
      </c>
      <c r="S49" s="48">
        <f>+'(6.1) Actual Factors'!$H$13</f>
        <v>0.22945340348812068</v>
      </c>
      <c r="T49" s="48">
        <f>+'(6.1) Actual Factors'!$H$13</f>
        <v>0.22945340348812068</v>
      </c>
      <c r="U49" s="24"/>
    </row>
    <row r="50" spans="2:21" ht="16.5" customHeight="1" x14ac:dyDescent="0.2">
      <c r="B50" s="26"/>
      <c r="C50" s="49" t="s">
        <v>53</v>
      </c>
      <c r="D50" s="25"/>
      <c r="E50" s="35" t="s">
        <v>35</v>
      </c>
      <c r="F50" s="25"/>
      <c r="G50" s="47"/>
      <c r="H50" s="47"/>
      <c r="I50" s="48">
        <f>+'(6.1) Actual Factors'!$H$14</f>
        <v>0.22614123237430531</v>
      </c>
      <c r="J50" s="48">
        <f>+'(6.1) Actual Factors'!$H$14</f>
        <v>0.22614123237430531</v>
      </c>
      <c r="K50" s="48">
        <f>+'(6.1) Actual Factors'!$H$14</f>
        <v>0.22614123237430531</v>
      </c>
      <c r="L50" s="48">
        <f>+'(6.1) Actual Factors'!$H$14</f>
        <v>0.22614123237430531</v>
      </c>
      <c r="M50" s="48">
        <f>+'(6.1) Actual Factors'!$H$14</f>
        <v>0.22614123237430531</v>
      </c>
      <c r="N50" s="48">
        <f>+'(6.1) Actual Factors'!$H$14</f>
        <v>0.22614123237430531</v>
      </c>
      <c r="O50" s="48">
        <f>+'(6.1) Actual Factors'!$H$14</f>
        <v>0.22614123237430531</v>
      </c>
      <c r="P50" s="48">
        <f>+'(6.1) Actual Factors'!$H$14</f>
        <v>0.22614123237430531</v>
      </c>
      <c r="Q50" s="48">
        <f>+'(6.1) Actual Factors'!$H$14</f>
        <v>0.22614123237430531</v>
      </c>
      <c r="R50" s="48">
        <f>+'(6.1) Actual Factors'!$H$14</f>
        <v>0.22614123237430531</v>
      </c>
      <c r="S50" s="48">
        <f>+'(6.1) Actual Factors'!$H$14</f>
        <v>0.22614123237430531</v>
      </c>
      <c r="T50" s="48">
        <f>+'(6.1) Actual Factors'!$H$14</f>
        <v>0.22614123237430531</v>
      </c>
      <c r="U50" s="24"/>
    </row>
    <row r="51" spans="2:21" ht="16.5" customHeight="1" x14ac:dyDescent="0.2">
      <c r="B51" s="26"/>
      <c r="C51" s="25"/>
      <c r="D51" s="25"/>
      <c r="E51" s="25"/>
      <c r="F51" s="25"/>
      <c r="G51" s="47"/>
      <c r="H51" s="47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24"/>
    </row>
    <row r="52" spans="2:21" ht="16.5" customHeight="1" x14ac:dyDescent="0.2">
      <c r="B52" s="26"/>
      <c r="C52" s="40" t="s">
        <v>52</v>
      </c>
      <c r="D52" s="25"/>
      <c r="E52" s="25"/>
      <c r="F52" s="25"/>
      <c r="G52" s="3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24"/>
    </row>
    <row r="53" spans="2:21" ht="16.5" customHeight="1" x14ac:dyDescent="0.2">
      <c r="B53" s="26"/>
      <c r="C53" s="36" t="s">
        <v>51</v>
      </c>
      <c r="D53" s="25"/>
      <c r="E53" s="35" t="s">
        <v>35</v>
      </c>
      <c r="F53" s="25"/>
      <c r="G53" s="39">
        <f>+SUM(I53:T53)</f>
        <v>0</v>
      </c>
      <c r="H53" s="44"/>
      <c r="I53" s="39">
        <f t="shared" ref="I53:T53" si="7">+I12*INDEX(I$49:I$50,MATCH($E53,$E$49:$E$50,0))</f>
        <v>0</v>
      </c>
      <c r="J53" s="39">
        <f t="shared" si="7"/>
        <v>0</v>
      </c>
      <c r="K53" s="39">
        <f t="shared" si="7"/>
        <v>0</v>
      </c>
      <c r="L53" s="39">
        <f t="shared" si="7"/>
        <v>0</v>
      </c>
      <c r="M53" s="39">
        <f t="shared" si="7"/>
        <v>0</v>
      </c>
      <c r="N53" s="39">
        <f t="shared" si="7"/>
        <v>0</v>
      </c>
      <c r="O53" s="39">
        <f t="shared" si="7"/>
        <v>0</v>
      </c>
      <c r="P53" s="39">
        <f t="shared" si="7"/>
        <v>0</v>
      </c>
      <c r="Q53" s="39">
        <f t="shared" si="7"/>
        <v>0</v>
      </c>
      <c r="R53" s="39">
        <f t="shared" si="7"/>
        <v>0</v>
      </c>
      <c r="S53" s="39">
        <f t="shared" si="7"/>
        <v>0</v>
      </c>
      <c r="T53" s="39">
        <f t="shared" si="7"/>
        <v>0</v>
      </c>
      <c r="U53" s="24"/>
    </row>
    <row r="54" spans="2:21" ht="16.5" customHeight="1" x14ac:dyDescent="0.2">
      <c r="B54" s="26"/>
      <c r="C54" s="36" t="s">
        <v>50</v>
      </c>
      <c r="D54" s="25"/>
      <c r="E54" s="35" t="s">
        <v>35</v>
      </c>
      <c r="F54" s="25"/>
      <c r="G54" s="37">
        <f>+SUM(I54:T54)</f>
        <v>0</v>
      </c>
      <c r="H54" s="44"/>
      <c r="I54" s="37">
        <f t="shared" ref="I54:T54" si="8">+I13*INDEX(I$49:I$50,MATCH($E54,$E$49:$E$50,0))</f>
        <v>0</v>
      </c>
      <c r="J54" s="37">
        <f t="shared" si="8"/>
        <v>0</v>
      </c>
      <c r="K54" s="37">
        <f t="shared" si="8"/>
        <v>0</v>
      </c>
      <c r="L54" s="37">
        <f t="shared" si="8"/>
        <v>0</v>
      </c>
      <c r="M54" s="37">
        <f t="shared" si="8"/>
        <v>0</v>
      </c>
      <c r="N54" s="37">
        <f t="shared" si="8"/>
        <v>0</v>
      </c>
      <c r="O54" s="37">
        <f t="shared" si="8"/>
        <v>0</v>
      </c>
      <c r="P54" s="37">
        <f t="shared" si="8"/>
        <v>0</v>
      </c>
      <c r="Q54" s="37">
        <f t="shared" si="8"/>
        <v>0</v>
      </c>
      <c r="R54" s="37">
        <f t="shared" si="8"/>
        <v>0</v>
      </c>
      <c r="S54" s="37">
        <f t="shared" si="8"/>
        <v>0</v>
      </c>
      <c r="T54" s="37">
        <f t="shared" si="8"/>
        <v>0</v>
      </c>
      <c r="U54" s="24"/>
    </row>
    <row r="55" spans="2:21" ht="16.5" customHeight="1" x14ac:dyDescent="0.2">
      <c r="B55" s="26"/>
      <c r="C55" s="38" t="s">
        <v>49</v>
      </c>
      <c r="D55" s="25"/>
      <c r="E55" s="35" t="s">
        <v>35</v>
      </c>
      <c r="F55" s="25"/>
      <c r="G55" s="37">
        <f>+SUM(I55:T55)</f>
        <v>8714332.7898832448</v>
      </c>
      <c r="H55" s="44"/>
      <c r="I55" s="37">
        <f t="shared" ref="I55:T55" si="9">+I14*INDEX(I$49:I$50,MATCH($E55,$E$49:$E$50,0))</f>
        <v>414035.50793063268</v>
      </c>
      <c r="J55" s="37">
        <f t="shared" si="9"/>
        <v>430932.29913281585</v>
      </c>
      <c r="K55" s="37">
        <f t="shared" si="9"/>
        <v>209257.44203157138</v>
      </c>
      <c r="L55" s="37">
        <f t="shared" si="9"/>
        <v>276212.25263504032</v>
      </c>
      <c r="M55" s="37">
        <f t="shared" si="9"/>
        <v>301326.93707227433</v>
      </c>
      <c r="N55" s="37">
        <f t="shared" si="9"/>
        <v>410611.16205799242</v>
      </c>
      <c r="O55" s="37">
        <f t="shared" si="9"/>
        <v>680347.27932102745</v>
      </c>
      <c r="P55" s="37">
        <f t="shared" si="9"/>
        <v>947730.58023560571</v>
      </c>
      <c r="Q55" s="37">
        <f t="shared" si="9"/>
        <v>595308.78204149567</v>
      </c>
      <c r="R55" s="37">
        <f t="shared" si="9"/>
        <v>1630375.0542075746</v>
      </c>
      <c r="S55" s="37">
        <f t="shared" si="9"/>
        <v>1729814.3291896689</v>
      </c>
      <c r="T55" s="37">
        <f t="shared" si="9"/>
        <v>1088381.1640275456</v>
      </c>
      <c r="U55" s="24"/>
    </row>
    <row r="56" spans="2:21" ht="16.5" customHeight="1" x14ac:dyDescent="0.2">
      <c r="B56" s="26"/>
      <c r="C56" s="36" t="s">
        <v>48</v>
      </c>
      <c r="D56" s="25"/>
      <c r="E56" s="35" t="s">
        <v>26</v>
      </c>
      <c r="F56" s="25"/>
      <c r="G56" s="34">
        <f>+SUM(I56:T56)</f>
        <v>0</v>
      </c>
      <c r="H56" s="28"/>
      <c r="I56" s="34">
        <f t="shared" ref="I56:T56" si="10">+I15*INDEX(I$49:I$50,MATCH($E56,$E$49:$E$50,0))</f>
        <v>0</v>
      </c>
      <c r="J56" s="34">
        <f t="shared" si="10"/>
        <v>0</v>
      </c>
      <c r="K56" s="34">
        <f t="shared" si="10"/>
        <v>0</v>
      </c>
      <c r="L56" s="34">
        <f t="shared" si="10"/>
        <v>0</v>
      </c>
      <c r="M56" s="34">
        <f t="shared" si="10"/>
        <v>0</v>
      </c>
      <c r="N56" s="34">
        <f t="shared" si="10"/>
        <v>0</v>
      </c>
      <c r="O56" s="34">
        <f t="shared" si="10"/>
        <v>0</v>
      </c>
      <c r="P56" s="34">
        <f t="shared" si="10"/>
        <v>0</v>
      </c>
      <c r="Q56" s="34">
        <f t="shared" si="10"/>
        <v>0</v>
      </c>
      <c r="R56" s="34">
        <f t="shared" si="10"/>
        <v>0</v>
      </c>
      <c r="S56" s="34">
        <f t="shared" si="10"/>
        <v>0</v>
      </c>
      <c r="T56" s="34">
        <f t="shared" si="10"/>
        <v>0</v>
      </c>
      <c r="U56" s="24"/>
    </row>
    <row r="57" spans="2:21" ht="16.5" customHeight="1" x14ac:dyDescent="0.2">
      <c r="B57" s="26"/>
      <c r="C57" s="40" t="s">
        <v>47</v>
      </c>
      <c r="D57" s="25"/>
      <c r="E57" s="28"/>
      <c r="F57" s="25"/>
      <c r="G57" s="32">
        <f>+SUM(I57:T57)</f>
        <v>8714332.7898832448</v>
      </c>
      <c r="H57" s="28"/>
      <c r="I57" s="32">
        <f t="shared" ref="I57:T57" si="11">+SUM(I53:I56)</f>
        <v>414035.50793063268</v>
      </c>
      <c r="J57" s="32">
        <f t="shared" si="11"/>
        <v>430932.29913281585</v>
      </c>
      <c r="K57" s="32">
        <f t="shared" si="11"/>
        <v>209257.44203157138</v>
      </c>
      <c r="L57" s="32">
        <f t="shared" si="11"/>
        <v>276212.25263504032</v>
      </c>
      <c r="M57" s="32">
        <f t="shared" si="11"/>
        <v>301326.93707227433</v>
      </c>
      <c r="N57" s="32">
        <f t="shared" si="11"/>
        <v>410611.16205799242</v>
      </c>
      <c r="O57" s="32">
        <f t="shared" si="11"/>
        <v>680347.27932102745</v>
      </c>
      <c r="P57" s="32">
        <f t="shared" si="11"/>
        <v>947730.58023560571</v>
      </c>
      <c r="Q57" s="32">
        <f t="shared" si="11"/>
        <v>595308.78204149567</v>
      </c>
      <c r="R57" s="32">
        <f t="shared" si="11"/>
        <v>1630375.0542075746</v>
      </c>
      <c r="S57" s="32">
        <f t="shared" si="11"/>
        <v>1729814.3291896689</v>
      </c>
      <c r="T57" s="32">
        <f t="shared" si="11"/>
        <v>1088381.1640275456</v>
      </c>
      <c r="U57" s="24"/>
    </row>
    <row r="58" spans="2:21" ht="16.5" customHeight="1" x14ac:dyDescent="0.2">
      <c r="B58" s="26"/>
      <c r="C58" s="45"/>
      <c r="D58" s="25"/>
      <c r="E58" s="28"/>
      <c r="F58" s="25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24"/>
    </row>
    <row r="59" spans="2:21" ht="16.5" customHeight="1" x14ac:dyDescent="0.2">
      <c r="B59" s="26"/>
      <c r="C59" s="41" t="s">
        <v>46</v>
      </c>
      <c r="D59" s="25"/>
      <c r="E59" s="28"/>
      <c r="F59" s="25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24"/>
    </row>
    <row r="60" spans="2:21" ht="16.5" customHeight="1" x14ac:dyDescent="0.2">
      <c r="B60" s="26"/>
      <c r="C60" s="38" t="s">
        <v>45</v>
      </c>
      <c r="D60" s="25"/>
      <c r="E60" s="35" t="s">
        <v>35</v>
      </c>
      <c r="F60" s="25"/>
      <c r="G60" s="39">
        <f t="shared" ref="G60:G66" si="12">+SUM(I60:T60)</f>
        <v>276441.22445635463</v>
      </c>
      <c r="H60" s="43"/>
      <c r="I60" s="39">
        <f t="shared" ref="I60:T60" si="13">+I19*INDEX(I$49:I$50,MATCH($E60,$E$49:$E$50,0))</f>
        <v>13817.058506728808</v>
      </c>
      <c r="J60" s="39">
        <f t="shared" si="13"/>
        <v>29673.859227131354</v>
      </c>
      <c r="K60" s="39">
        <f t="shared" si="13"/>
        <v>38597.647850176749</v>
      </c>
      <c r="L60" s="39">
        <f t="shared" si="13"/>
        <v>-15237.38987688534</v>
      </c>
      <c r="M60" s="39">
        <f t="shared" si="13"/>
        <v>44238.661516181222</v>
      </c>
      <c r="N60" s="39">
        <f t="shared" si="13"/>
        <v>44735.901988632024</v>
      </c>
      <c r="O60" s="39">
        <f t="shared" si="13"/>
        <v>32573.064959021816</v>
      </c>
      <c r="P60" s="39">
        <f t="shared" si="13"/>
        <v>27092.797682237338</v>
      </c>
      <c r="Q60" s="39">
        <f t="shared" si="13"/>
        <v>27107.525582278184</v>
      </c>
      <c r="R60" s="39">
        <f t="shared" si="13"/>
        <v>21869.315810084976</v>
      </c>
      <c r="S60" s="39">
        <f t="shared" si="13"/>
        <v>23708.944432524808</v>
      </c>
      <c r="T60" s="39">
        <f t="shared" si="13"/>
        <v>-11736.163221757288</v>
      </c>
      <c r="U60" s="24"/>
    </row>
    <row r="61" spans="2:21" ht="16.5" customHeight="1" x14ac:dyDescent="0.2">
      <c r="B61" s="26"/>
      <c r="C61" s="36" t="s">
        <v>44</v>
      </c>
      <c r="D61" s="25"/>
      <c r="E61" s="35" t="s">
        <v>35</v>
      </c>
      <c r="F61" s="25"/>
      <c r="G61" s="37">
        <f t="shared" si="12"/>
        <v>0</v>
      </c>
      <c r="H61" s="42"/>
      <c r="I61" s="37">
        <f t="shared" ref="I61:T61" si="14">+I20*INDEX(I$49:I$50,MATCH($E61,$E$49:$E$50,0))</f>
        <v>0</v>
      </c>
      <c r="J61" s="37">
        <f t="shared" si="14"/>
        <v>0</v>
      </c>
      <c r="K61" s="37">
        <f t="shared" si="14"/>
        <v>0</v>
      </c>
      <c r="L61" s="37">
        <f t="shared" si="14"/>
        <v>0</v>
      </c>
      <c r="M61" s="37">
        <f t="shared" si="14"/>
        <v>0</v>
      </c>
      <c r="N61" s="37">
        <f t="shared" si="14"/>
        <v>0</v>
      </c>
      <c r="O61" s="37">
        <f t="shared" si="14"/>
        <v>0</v>
      </c>
      <c r="P61" s="37">
        <f t="shared" si="14"/>
        <v>0</v>
      </c>
      <c r="Q61" s="37">
        <f t="shared" si="14"/>
        <v>0</v>
      </c>
      <c r="R61" s="37">
        <f t="shared" si="14"/>
        <v>0</v>
      </c>
      <c r="S61" s="37">
        <f t="shared" si="14"/>
        <v>0</v>
      </c>
      <c r="T61" s="37">
        <f t="shared" si="14"/>
        <v>0</v>
      </c>
      <c r="U61" s="24"/>
    </row>
    <row r="62" spans="2:21" ht="16.5" customHeight="1" x14ac:dyDescent="0.2">
      <c r="B62" s="26"/>
      <c r="C62" s="36" t="s">
        <v>43</v>
      </c>
      <c r="D62" s="25"/>
      <c r="E62" s="35" t="s">
        <v>26</v>
      </c>
      <c r="F62" s="25"/>
      <c r="G62" s="37">
        <f t="shared" si="12"/>
        <v>664977.08520389628</v>
      </c>
      <c r="H62" s="42"/>
      <c r="I62" s="37">
        <f t="shared" ref="I62:T62" si="15">+I21*INDEX(I$49:I$50,MATCH($E62,$E$49:$E$50,0))</f>
        <v>33642.112747568113</v>
      </c>
      <c r="J62" s="37">
        <f t="shared" si="15"/>
        <v>70522.019211733365</v>
      </c>
      <c r="K62" s="37">
        <f t="shared" si="15"/>
        <v>92310.370547645944</v>
      </c>
      <c r="L62" s="37">
        <f t="shared" si="15"/>
        <v>-35144.53528833665</v>
      </c>
      <c r="M62" s="37">
        <f t="shared" si="15"/>
        <v>105665.51797533454</v>
      </c>
      <c r="N62" s="37">
        <f t="shared" si="15"/>
        <v>106842.73898733351</v>
      </c>
      <c r="O62" s="37">
        <f t="shared" si="15"/>
        <v>78047.119744587064</v>
      </c>
      <c r="P62" s="37">
        <f t="shared" si="15"/>
        <v>65072.54074902962</v>
      </c>
      <c r="Q62" s="37">
        <f t="shared" si="15"/>
        <v>65107.409176583882</v>
      </c>
      <c r="R62" s="37">
        <f t="shared" si="15"/>
        <v>52705.903364535407</v>
      </c>
      <c r="S62" s="37">
        <f t="shared" si="15"/>
        <v>57061.239642648266</v>
      </c>
      <c r="T62" s="37">
        <f t="shared" si="15"/>
        <v>-26855.351654766808</v>
      </c>
      <c r="U62" s="24"/>
    </row>
    <row r="63" spans="2:21" ht="16.5" customHeight="1" x14ac:dyDescent="0.2">
      <c r="B63" s="26"/>
      <c r="C63" s="36" t="s">
        <v>42</v>
      </c>
      <c r="D63" s="25"/>
      <c r="E63" s="35" t="s">
        <v>35</v>
      </c>
      <c r="F63" s="25"/>
      <c r="G63" s="37">
        <f t="shared" si="12"/>
        <v>22939360.994070087</v>
      </c>
      <c r="H63" s="42"/>
      <c r="I63" s="37">
        <f t="shared" ref="I63:T63" si="16">+I22*INDEX(I$49:I$50,MATCH($E63,$E$49:$E$50,0))</f>
        <v>4581764.0592148826</v>
      </c>
      <c r="J63" s="37">
        <f t="shared" si="16"/>
        <v>1977063.0111051206</v>
      </c>
      <c r="K63" s="37">
        <f t="shared" si="16"/>
        <v>827160.3820582506</v>
      </c>
      <c r="L63" s="37">
        <f t="shared" si="16"/>
        <v>842388.88525315374</v>
      </c>
      <c r="M63" s="37">
        <f t="shared" si="16"/>
        <v>624257.98755855137</v>
      </c>
      <c r="N63" s="37">
        <f t="shared" si="16"/>
        <v>1206464.1977405904</v>
      </c>
      <c r="O63" s="37">
        <f t="shared" si="16"/>
        <v>1815002.5093752854</v>
      </c>
      <c r="P63" s="37">
        <f t="shared" si="16"/>
        <v>3191618.3754959921</v>
      </c>
      <c r="Q63" s="37">
        <f t="shared" si="16"/>
        <v>1974301.9333130056</v>
      </c>
      <c r="R63" s="37">
        <f t="shared" si="16"/>
        <v>1345132.7025545503</v>
      </c>
      <c r="S63" s="37">
        <f t="shared" si="16"/>
        <v>2157888.4136643149</v>
      </c>
      <c r="T63" s="37">
        <f t="shared" si="16"/>
        <v>2396318.5367363887</v>
      </c>
      <c r="U63" s="24"/>
    </row>
    <row r="64" spans="2:21" ht="16.5" customHeight="1" x14ac:dyDescent="0.2">
      <c r="B64" s="26"/>
      <c r="C64" s="36" t="s">
        <v>41</v>
      </c>
      <c r="D64" s="25"/>
      <c r="E64" s="35" t="s">
        <v>40</v>
      </c>
      <c r="F64" s="25"/>
      <c r="G64" s="37">
        <f t="shared" si="12"/>
        <v>231757.09000000003</v>
      </c>
      <c r="H64" s="42"/>
      <c r="I64" s="37">
        <f t="shared" ref="I64:T64" si="17">+I23</f>
        <v>0</v>
      </c>
      <c r="J64" s="37">
        <f t="shared" si="17"/>
        <v>0.01</v>
      </c>
      <c r="K64" s="37">
        <f t="shared" si="17"/>
        <v>0</v>
      </c>
      <c r="L64" s="37">
        <f t="shared" si="17"/>
        <v>185.8</v>
      </c>
      <c r="M64" s="37">
        <f t="shared" si="17"/>
        <v>21646.31</v>
      </c>
      <c r="N64" s="37">
        <f t="shared" si="17"/>
        <v>52082.9</v>
      </c>
      <c r="O64" s="37">
        <f t="shared" si="17"/>
        <v>64483.060000000005</v>
      </c>
      <c r="P64" s="37">
        <f t="shared" si="17"/>
        <v>60166.44</v>
      </c>
      <c r="Q64" s="37">
        <f t="shared" si="17"/>
        <v>28390.089999999997</v>
      </c>
      <c r="R64" s="37">
        <f t="shared" si="17"/>
        <v>4802.4799999999996</v>
      </c>
      <c r="S64" s="37">
        <f t="shared" si="17"/>
        <v>0</v>
      </c>
      <c r="T64" s="37">
        <f t="shared" si="17"/>
        <v>0</v>
      </c>
      <c r="U64" s="24"/>
    </row>
    <row r="65" spans="2:21" ht="16.5" customHeight="1" x14ac:dyDescent="0.2">
      <c r="B65" s="26"/>
      <c r="C65" s="36" t="s">
        <v>39</v>
      </c>
      <c r="D65" s="25"/>
      <c r="E65" s="35" t="s">
        <v>26</v>
      </c>
      <c r="F65" s="25"/>
      <c r="G65" s="37">
        <f t="shared" si="12"/>
        <v>0</v>
      </c>
      <c r="H65" s="42"/>
      <c r="I65" s="37">
        <f t="shared" ref="I65:T65" si="18">+I24*INDEX(I$49:I$50,MATCH($E65,$E$49:$E$50,0))</f>
        <v>0</v>
      </c>
      <c r="J65" s="37">
        <f t="shared" si="18"/>
        <v>0</v>
      </c>
      <c r="K65" s="37">
        <f t="shared" si="18"/>
        <v>0</v>
      </c>
      <c r="L65" s="37">
        <f t="shared" si="18"/>
        <v>0</v>
      </c>
      <c r="M65" s="37">
        <f t="shared" si="18"/>
        <v>0</v>
      </c>
      <c r="N65" s="37">
        <f t="shared" si="18"/>
        <v>0</v>
      </c>
      <c r="O65" s="37">
        <f t="shared" si="18"/>
        <v>0</v>
      </c>
      <c r="P65" s="37">
        <f t="shared" si="18"/>
        <v>0</v>
      </c>
      <c r="Q65" s="37">
        <f t="shared" si="18"/>
        <v>0</v>
      </c>
      <c r="R65" s="37">
        <f t="shared" si="18"/>
        <v>0</v>
      </c>
      <c r="S65" s="37">
        <f t="shared" si="18"/>
        <v>0</v>
      </c>
      <c r="T65" s="37">
        <f t="shared" si="18"/>
        <v>0</v>
      </c>
      <c r="U65" s="24"/>
    </row>
    <row r="66" spans="2:21" ht="16.5" customHeight="1" x14ac:dyDescent="0.2">
      <c r="B66" s="26"/>
      <c r="C66" s="41" t="s">
        <v>38</v>
      </c>
      <c r="D66" s="25"/>
      <c r="E66" s="28"/>
      <c r="F66" s="25"/>
      <c r="G66" s="32">
        <f t="shared" si="12"/>
        <v>24112536.393730339</v>
      </c>
      <c r="H66" s="28"/>
      <c r="I66" s="32">
        <f t="shared" ref="I66:T66" si="19">+SUM(I60:I65)</f>
        <v>4629223.2304691793</v>
      </c>
      <c r="J66" s="32">
        <f t="shared" si="19"/>
        <v>2077258.8995439855</v>
      </c>
      <c r="K66" s="32">
        <f t="shared" si="19"/>
        <v>958068.40045607323</v>
      </c>
      <c r="L66" s="32">
        <f t="shared" si="19"/>
        <v>792192.76008793176</v>
      </c>
      <c r="M66" s="32">
        <f t="shared" si="19"/>
        <v>795808.47705006716</v>
      </c>
      <c r="N66" s="32">
        <f t="shared" si="19"/>
        <v>1410125.7387165558</v>
      </c>
      <c r="O66" s="32">
        <f t="shared" si="19"/>
        <v>1990105.7540788944</v>
      </c>
      <c r="P66" s="32">
        <f t="shared" si="19"/>
        <v>3343950.1539272591</v>
      </c>
      <c r="Q66" s="32">
        <f t="shared" si="19"/>
        <v>2094906.9580718677</v>
      </c>
      <c r="R66" s="32">
        <f t="shared" si="19"/>
        <v>1424510.4017291707</v>
      </c>
      <c r="S66" s="32">
        <f t="shared" si="19"/>
        <v>2238658.5977394879</v>
      </c>
      <c r="T66" s="32">
        <f t="shared" si="19"/>
        <v>2357727.0218598647</v>
      </c>
      <c r="U66" s="24"/>
    </row>
    <row r="67" spans="2:21" ht="16.5" customHeight="1" x14ac:dyDescent="0.2">
      <c r="B67" s="26"/>
      <c r="C67" s="38"/>
      <c r="D67" s="25"/>
      <c r="E67" s="28"/>
      <c r="F67" s="25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4"/>
    </row>
    <row r="68" spans="2:21" ht="16.5" customHeight="1" x14ac:dyDescent="0.2">
      <c r="B68" s="26"/>
      <c r="C68" s="40" t="s">
        <v>37</v>
      </c>
      <c r="D68" s="25"/>
      <c r="E68" s="28"/>
      <c r="F68" s="25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4"/>
    </row>
    <row r="69" spans="2:21" ht="16.5" customHeight="1" x14ac:dyDescent="0.2">
      <c r="B69" s="26"/>
      <c r="C69" s="36" t="s">
        <v>36</v>
      </c>
      <c r="D69" s="25"/>
      <c r="E69" s="35" t="s">
        <v>35</v>
      </c>
      <c r="F69" s="25"/>
      <c r="G69" s="39">
        <f>+SUM(I69:T69)</f>
        <v>25489250.506723158</v>
      </c>
      <c r="H69" s="28"/>
      <c r="I69" s="39">
        <f t="shared" ref="I69:T69" si="20">+I28*INDEX(I$49:I$50,MATCH($E69,$E$49:$E$50,0))</f>
        <v>2180219.101449748</v>
      </c>
      <c r="J69" s="39">
        <f t="shared" si="20"/>
        <v>2069413.350762957</v>
      </c>
      <c r="K69" s="39">
        <f t="shared" si="20"/>
        <v>2058587.6251038187</v>
      </c>
      <c r="L69" s="39">
        <f t="shared" si="20"/>
        <v>2079292.6516197782</v>
      </c>
      <c r="M69" s="39">
        <f t="shared" si="20"/>
        <v>2106745.1937283003</v>
      </c>
      <c r="N69" s="39">
        <f t="shared" si="20"/>
        <v>2103541.0466618012</v>
      </c>
      <c r="O69" s="39">
        <f t="shared" si="20"/>
        <v>2226369.0362682212</v>
      </c>
      <c r="P69" s="39">
        <f t="shared" si="20"/>
        <v>2128596.0422514551</v>
      </c>
      <c r="Q69" s="39">
        <f t="shared" si="20"/>
        <v>2049645.1787523599</v>
      </c>
      <c r="R69" s="39">
        <f t="shared" si="20"/>
        <v>2129435.4920745036</v>
      </c>
      <c r="S69" s="39">
        <f t="shared" si="20"/>
        <v>2167048.2143228701</v>
      </c>
      <c r="T69" s="39">
        <f t="shared" si="20"/>
        <v>2190357.5737273442</v>
      </c>
      <c r="U69" s="24"/>
    </row>
    <row r="70" spans="2:21" ht="16.5" customHeight="1" x14ac:dyDescent="0.2">
      <c r="B70" s="26"/>
      <c r="C70" s="38" t="s">
        <v>34</v>
      </c>
      <c r="D70" s="25"/>
      <c r="E70" s="35" t="s">
        <v>26</v>
      </c>
      <c r="F70" s="25"/>
      <c r="G70" s="34">
        <f>+SUM(I70:T70)</f>
        <v>0</v>
      </c>
      <c r="H70" s="28"/>
      <c r="I70" s="34">
        <f t="shared" ref="I70:T70" si="21">+I29*INDEX(I$49:I$50,MATCH($E70,$E$49:$E$50,0))</f>
        <v>0</v>
      </c>
      <c r="J70" s="34">
        <f t="shared" si="21"/>
        <v>0</v>
      </c>
      <c r="K70" s="34">
        <f t="shared" si="21"/>
        <v>0</v>
      </c>
      <c r="L70" s="34">
        <f t="shared" si="21"/>
        <v>0</v>
      </c>
      <c r="M70" s="34">
        <f t="shared" si="21"/>
        <v>0</v>
      </c>
      <c r="N70" s="34">
        <f t="shared" si="21"/>
        <v>0</v>
      </c>
      <c r="O70" s="34">
        <f t="shared" si="21"/>
        <v>0</v>
      </c>
      <c r="P70" s="34">
        <f t="shared" si="21"/>
        <v>0</v>
      </c>
      <c r="Q70" s="34">
        <f t="shared" si="21"/>
        <v>0</v>
      </c>
      <c r="R70" s="34">
        <f t="shared" si="21"/>
        <v>0</v>
      </c>
      <c r="S70" s="34">
        <f t="shared" si="21"/>
        <v>0</v>
      </c>
      <c r="T70" s="34">
        <f t="shared" si="21"/>
        <v>0</v>
      </c>
      <c r="U70" s="24"/>
    </row>
    <row r="71" spans="2:21" ht="16.5" customHeight="1" x14ac:dyDescent="0.2">
      <c r="B71" s="26"/>
      <c r="C71" s="33" t="s">
        <v>33</v>
      </c>
      <c r="D71" s="25"/>
      <c r="E71" s="28"/>
      <c r="F71" s="25"/>
      <c r="G71" s="30">
        <f>+SUM(I71:T71)</f>
        <v>25489250.506723158</v>
      </c>
      <c r="H71" s="28"/>
      <c r="I71" s="30">
        <f t="shared" ref="I71:T71" si="22">+SUM(I69:I70)</f>
        <v>2180219.101449748</v>
      </c>
      <c r="J71" s="30">
        <f t="shared" si="22"/>
        <v>2069413.350762957</v>
      </c>
      <c r="K71" s="30">
        <f t="shared" si="22"/>
        <v>2058587.6251038187</v>
      </c>
      <c r="L71" s="30">
        <f t="shared" si="22"/>
        <v>2079292.6516197782</v>
      </c>
      <c r="M71" s="30">
        <f t="shared" si="22"/>
        <v>2106745.1937283003</v>
      </c>
      <c r="N71" s="30">
        <f t="shared" si="22"/>
        <v>2103541.0466618012</v>
      </c>
      <c r="O71" s="30">
        <f t="shared" si="22"/>
        <v>2226369.0362682212</v>
      </c>
      <c r="P71" s="30">
        <f t="shared" si="22"/>
        <v>2128596.0422514551</v>
      </c>
      <c r="Q71" s="30">
        <f t="shared" si="22"/>
        <v>2049645.1787523599</v>
      </c>
      <c r="R71" s="30">
        <f t="shared" si="22"/>
        <v>2129435.4920745036</v>
      </c>
      <c r="S71" s="30">
        <f t="shared" si="22"/>
        <v>2167048.2143228701</v>
      </c>
      <c r="T71" s="30">
        <f t="shared" si="22"/>
        <v>2190357.5737273442</v>
      </c>
      <c r="U71" s="24"/>
    </row>
    <row r="72" spans="2:21" ht="16.5" customHeight="1" x14ac:dyDescent="0.2">
      <c r="B72" s="26"/>
      <c r="C72" s="36" t="s">
        <v>32</v>
      </c>
      <c r="D72" s="25"/>
      <c r="E72" s="28"/>
      <c r="F72" s="25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4"/>
    </row>
    <row r="73" spans="2:21" ht="16.5" customHeight="1" x14ac:dyDescent="0.2">
      <c r="B73" s="26"/>
      <c r="C73" s="33" t="s">
        <v>31</v>
      </c>
      <c r="D73" s="25"/>
      <c r="E73" s="28"/>
      <c r="F73" s="25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4"/>
    </row>
    <row r="74" spans="2:21" ht="16.5" customHeight="1" x14ac:dyDescent="0.2">
      <c r="B74" s="26"/>
      <c r="C74" s="38" t="s">
        <v>30</v>
      </c>
      <c r="D74" s="25"/>
      <c r="E74" s="35" t="s">
        <v>26</v>
      </c>
      <c r="F74" s="25"/>
      <c r="G74" s="39">
        <f>+SUM(I74:T74)</f>
        <v>56276293.830995657</v>
      </c>
      <c r="H74" s="28"/>
      <c r="I74" s="39">
        <f t="shared" ref="I74:T74" si="23">+I33*INDEX(I$49:I$50,MATCH($E74,$E$49:$E$50,0))</f>
        <v>4894628.3051998736</v>
      </c>
      <c r="J74" s="39">
        <f t="shared" si="23"/>
        <v>4327110.4565613726</v>
      </c>
      <c r="K74" s="39">
        <f t="shared" si="23"/>
        <v>4153407.6349389511</v>
      </c>
      <c r="L74" s="39">
        <f t="shared" si="23"/>
        <v>3136850.1530131507</v>
      </c>
      <c r="M74" s="39">
        <f t="shared" si="23"/>
        <v>3996043.4050583928</v>
      </c>
      <c r="N74" s="39">
        <f t="shared" si="23"/>
        <v>4448324.2498168265</v>
      </c>
      <c r="O74" s="39">
        <f t="shared" si="23"/>
        <v>5795670.7111711744</v>
      </c>
      <c r="P74" s="39">
        <f t="shared" si="23"/>
        <v>5964718.7255384643</v>
      </c>
      <c r="Q74" s="39">
        <f t="shared" si="23"/>
        <v>5272192.3631490525</v>
      </c>
      <c r="R74" s="39">
        <f t="shared" si="23"/>
        <v>4630836.7460955586</v>
      </c>
      <c r="S74" s="39">
        <f t="shared" si="23"/>
        <v>4228989.0168366814</v>
      </c>
      <c r="T74" s="39">
        <f t="shared" si="23"/>
        <v>5427522.0636161538</v>
      </c>
      <c r="U74" s="24"/>
    </row>
    <row r="75" spans="2:21" ht="16.5" customHeight="1" x14ac:dyDescent="0.2">
      <c r="B75" s="26"/>
      <c r="C75" s="38" t="s">
        <v>29</v>
      </c>
      <c r="D75" s="25"/>
      <c r="E75" s="35" t="s">
        <v>26</v>
      </c>
      <c r="F75" s="25"/>
      <c r="G75" s="37">
        <f>+SUM(I75:T75)</f>
        <v>0</v>
      </c>
      <c r="H75" s="28"/>
      <c r="I75" s="37">
        <f t="shared" ref="I75:T75" si="24">+I34*INDEX(I$49:I$50,MATCH($E75,$E$49:$E$50,0))</f>
        <v>0</v>
      </c>
      <c r="J75" s="37">
        <f t="shared" si="24"/>
        <v>0</v>
      </c>
      <c r="K75" s="37">
        <f t="shared" si="24"/>
        <v>0</v>
      </c>
      <c r="L75" s="37">
        <f t="shared" si="24"/>
        <v>0</v>
      </c>
      <c r="M75" s="37">
        <f t="shared" si="24"/>
        <v>0</v>
      </c>
      <c r="N75" s="37">
        <f t="shared" si="24"/>
        <v>0</v>
      </c>
      <c r="O75" s="37">
        <f t="shared" si="24"/>
        <v>0</v>
      </c>
      <c r="P75" s="37">
        <f t="shared" si="24"/>
        <v>0</v>
      </c>
      <c r="Q75" s="37">
        <f t="shared" si="24"/>
        <v>0</v>
      </c>
      <c r="R75" s="37">
        <f t="shared" si="24"/>
        <v>0</v>
      </c>
      <c r="S75" s="37">
        <f t="shared" si="24"/>
        <v>0</v>
      </c>
      <c r="T75" s="37">
        <f t="shared" si="24"/>
        <v>0</v>
      </c>
      <c r="U75" s="24"/>
    </row>
    <row r="76" spans="2:21" ht="16.5" customHeight="1" x14ac:dyDescent="0.2">
      <c r="B76" s="26"/>
      <c r="C76" s="38" t="s">
        <v>28</v>
      </c>
      <c r="D76" s="25"/>
      <c r="E76" s="35" t="s">
        <v>26</v>
      </c>
      <c r="F76" s="25"/>
      <c r="G76" s="37">
        <f>+SUM(I76:T76)</f>
        <v>17095551.425086435</v>
      </c>
      <c r="H76" s="28"/>
      <c r="I76" s="37">
        <f t="shared" ref="I76:T76" si="25">+I35*INDEX(I$49:I$50,MATCH($E76,$E$49:$E$50,0))</f>
        <v>2361958.5297199395</v>
      </c>
      <c r="J76" s="37">
        <f t="shared" si="25"/>
        <v>1140867.4220507438</v>
      </c>
      <c r="K76" s="37">
        <f t="shared" si="25"/>
        <v>1079141.2097467799</v>
      </c>
      <c r="L76" s="37">
        <f t="shared" si="25"/>
        <v>1035138.1297674847</v>
      </c>
      <c r="M76" s="37">
        <f t="shared" si="25"/>
        <v>1028525.6016191881</v>
      </c>
      <c r="N76" s="37">
        <f t="shared" si="25"/>
        <v>570718.89292423218</v>
      </c>
      <c r="O76" s="37">
        <f t="shared" si="25"/>
        <v>1289976.2455111826</v>
      </c>
      <c r="P76" s="37">
        <f t="shared" si="25"/>
        <v>1876016.834384517</v>
      </c>
      <c r="Q76" s="37">
        <f t="shared" si="25"/>
        <v>1314437.0567540124</v>
      </c>
      <c r="R76" s="37">
        <f t="shared" si="25"/>
        <v>1724036.7251087234</v>
      </c>
      <c r="S76" s="37">
        <f t="shared" si="25"/>
        <v>1666976.2756746379</v>
      </c>
      <c r="T76" s="37">
        <f t="shared" si="25"/>
        <v>2007758.5018249927</v>
      </c>
      <c r="U76" s="24"/>
    </row>
    <row r="77" spans="2:21" ht="16.5" customHeight="1" x14ac:dyDescent="0.2">
      <c r="B77" s="26"/>
      <c r="C77" s="36" t="s">
        <v>27</v>
      </c>
      <c r="D77" s="25"/>
      <c r="E77" s="35" t="s">
        <v>26</v>
      </c>
      <c r="F77" s="25"/>
      <c r="G77" s="34">
        <f>+SUM(I77:T77)</f>
        <v>0</v>
      </c>
      <c r="H77" s="28"/>
      <c r="I77" s="34">
        <f t="shared" ref="I77:T77" si="26">+I36*INDEX(I$49:I$50,MATCH($E77,$E$49:$E$50,0))</f>
        <v>0</v>
      </c>
      <c r="J77" s="34">
        <f t="shared" si="26"/>
        <v>0</v>
      </c>
      <c r="K77" s="34">
        <f t="shared" si="26"/>
        <v>0</v>
      </c>
      <c r="L77" s="34">
        <f t="shared" si="26"/>
        <v>0</v>
      </c>
      <c r="M77" s="34">
        <f t="shared" si="26"/>
        <v>0</v>
      </c>
      <c r="N77" s="34">
        <f t="shared" si="26"/>
        <v>0</v>
      </c>
      <c r="O77" s="34">
        <f t="shared" si="26"/>
        <v>0</v>
      </c>
      <c r="P77" s="34">
        <f t="shared" si="26"/>
        <v>0</v>
      </c>
      <c r="Q77" s="34">
        <f t="shared" si="26"/>
        <v>0</v>
      </c>
      <c r="R77" s="34">
        <f t="shared" si="26"/>
        <v>0</v>
      </c>
      <c r="S77" s="34">
        <f t="shared" si="26"/>
        <v>0</v>
      </c>
      <c r="T77" s="34">
        <f t="shared" si="26"/>
        <v>0</v>
      </c>
      <c r="U77" s="24"/>
    </row>
    <row r="78" spans="2:21" ht="16.5" customHeight="1" x14ac:dyDescent="0.2">
      <c r="B78" s="26"/>
      <c r="C78" s="33" t="s">
        <v>25</v>
      </c>
      <c r="D78" s="25"/>
      <c r="E78" s="25"/>
      <c r="F78" s="25"/>
      <c r="G78" s="32">
        <f>+SUM(I78:T78)</f>
        <v>73371845.256082088</v>
      </c>
      <c r="H78" s="28"/>
      <c r="I78" s="32">
        <f t="shared" ref="I78:T78" si="27">+SUM(I74:I77)</f>
        <v>7256586.8349198131</v>
      </c>
      <c r="J78" s="32">
        <f t="shared" si="27"/>
        <v>5467977.878612116</v>
      </c>
      <c r="K78" s="32">
        <f t="shared" si="27"/>
        <v>5232548.8446857315</v>
      </c>
      <c r="L78" s="32">
        <f t="shared" si="27"/>
        <v>4171988.2827806352</v>
      </c>
      <c r="M78" s="32">
        <f t="shared" si="27"/>
        <v>5024569.006677581</v>
      </c>
      <c r="N78" s="32">
        <f t="shared" si="27"/>
        <v>5019043.142741059</v>
      </c>
      <c r="O78" s="32">
        <f t="shared" si="27"/>
        <v>7085646.956682357</v>
      </c>
      <c r="P78" s="32">
        <f t="shared" si="27"/>
        <v>7840735.5599229811</v>
      </c>
      <c r="Q78" s="32">
        <f t="shared" si="27"/>
        <v>6586629.4199030651</v>
      </c>
      <c r="R78" s="32">
        <f t="shared" si="27"/>
        <v>6354873.4712042818</v>
      </c>
      <c r="S78" s="32">
        <f t="shared" si="27"/>
        <v>5895965.2925113197</v>
      </c>
      <c r="T78" s="32">
        <f t="shared" si="27"/>
        <v>7435280.5654411465</v>
      </c>
      <c r="U78" s="24"/>
    </row>
    <row r="79" spans="2:21" ht="16.5" customHeight="1" x14ac:dyDescent="0.2">
      <c r="B79" s="26"/>
      <c r="C79" s="31"/>
      <c r="D79" s="25"/>
      <c r="E79" s="25"/>
      <c r="F79" s="25"/>
      <c r="G79" s="30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4"/>
    </row>
    <row r="80" spans="2:21" ht="16.5" customHeight="1" thickBot="1" x14ac:dyDescent="0.25">
      <c r="B80" s="26"/>
      <c r="C80" s="29" t="s">
        <v>24</v>
      </c>
      <c r="D80" s="25"/>
      <c r="E80" s="25"/>
      <c r="F80" s="25"/>
      <c r="G80" s="27">
        <f>+SUM(I80:T80)</f>
        <v>114259299.36665234</v>
      </c>
      <c r="H80" s="28"/>
      <c r="I80" s="27">
        <f t="shared" ref="I80:T80" si="28">-I57+I66+I71+I78</f>
        <v>13651993.658908106</v>
      </c>
      <c r="J80" s="27">
        <f t="shared" si="28"/>
        <v>9183717.8297862429</v>
      </c>
      <c r="K80" s="27">
        <f t="shared" si="28"/>
        <v>8039947.4282140518</v>
      </c>
      <c r="L80" s="27">
        <f t="shared" si="28"/>
        <v>6767261.4418533053</v>
      </c>
      <c r="M80" s="27">
        <f t="shared" si="28"/>
        <v>7625795.7403836735</v>
      </c>
      <c r="N80" s="27">
        <f t="shared" si="28"/>
        <v>8122098.7660614233</v>
      </c>
      <c r="O80" s="27">
        <f t="shared" si="28"/>
        <v>10621774.467708446</v>
      </c>
      <c r="P80" s="27">
        <f t="shared" si="28"/>
        <v>12365551.17586609</v>
      </c>
      <c r="Q80" s="27">
        <f t="shared" si="28"/>
        <v>10135872.774685796</v>
      </c>
      <c r="R80" s="27">
        <f t="shared" si="28"/>
        <v>8278444.310800381</v>
      </c>
      <c r="S80" s="27">
        <f t="shared" si="28"/>
        <v>8571857.7753840089</v>
      </c>
      <c r="T80" s="27">
        <f t="shared" si="28"/>
        <v>10894983.99700081</v>
      </c>
      <c r="U80" s="24"/>
    </row>
    <row r="81" spans="2:21" ht="16.5" customHeight="1" thickTop="1" x14ac:dyDescent="0.2">
      <c r="B81" s="2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4"/>
    </row>
    <row r="82" spans="2:21" ht="16.5" customHeight="1" x14ac:dyDescent="0.2">
      <c r="B82" s="23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1"/>
    </row>
    <row r="83" spans="2:21" ht="16.5" customHeight="1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6" spans="2:21" ht="16.5" customHeight="1" x14ac:dyDescent="0.2">
      <c r="G86" s="19"/>
    </row>
    <row r="87" spans="2:21" ht="16.5" customHeight="1" x14ac:dyDescent="0.2">
      <c r="G87" s="18"/>
    </row>
  </sheetData>
  <conditionalFormatting sqref="C52">
    <cfRule type="cellIs" dxfId="10" priority="2" stopIfTrue="1" operator="equal">
      <formula>"Title"</formula>
    </cfRule>
  </conditionalFormatting>
  <conditionalFormatting sqref="C11">
    <cfRule type="cellIs" dxfId="9" priority="1" stopIfTrue="1" operator="equal">
      <formula>"Title"</formula>
    </cfRule>
  </conditionalFormatting>
  <pageMargins left="0.25" right="0.25" top="0.75" bottom="0.75" header="0.3" footer="0.3"/>
  <pageSetup scale="46" orientation="landscape" r:id="rId1"/>
  <headerFooter alignWithMargins="0">
    <oddFooter>&amp;C&amp;"arial"&amp;11Workpaper (5.1)  -  Utah Allocated Adjusted Actual Net Power Cost&amp;R&amp;"arial"&amp;11 Page &amp;P of &amp;N</oddFooter>
  </headerFooter>
  <rowBreaks count="2" manualBreakCount="2">
    <brk id="41" max="16383" man="1"/>
    <brk id="83" max="16383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"/>
  <sheetViews>
    <sheetView zoomScale="85" zoomScaleNormal="85" zoomScaleSheetLayoutView="70" workbookViewId="0"/>
  </sheetViews>
  <sheetFormatPr defaultColWidth="9.42578125" defaultRowHeight="12.75" customHeight="1" x14ac:dyDescent="0.2"/>
  <cols>
    <col min="1" max="1" width="1.42578125" style="101" customWidth="1"/>
    <col min="2" max="2" width="1.42578125" style="99" customWidth="1"/>
    <col min="3" max="3" width="26.140625" style="99" customWidth="1"/>
    <col min="4" max="4" width="1.42578125" style="99" customWidth="1"/>
    <col min="5" max="5" width="25.42578125" style="100" bestFit="1" customWidth="1"/>
    <col min="6" max="6" width="1.42578125" style="99" customWidth="1"/>
    <col min="7" max="7" width="12" style="99" bestFit="1" customWidth="1"/>
    <col min="8" max="8" width="1.42578125" style="99" customWidth="1"/>
    <col min="9" max="9" width="17.28515625" style="99" bestFit="1" customWidth="1"/>
    <col min="10" max="10" width="1.42578125" style="99" customWidth="1"/>
    <col min="11" max="22" width="15.28515625" style="99" customWidth="1"/>
    <col min="23" max="16384" width="9.42578125" style="99"/>
  </cols>
  <sheetData>
    <row r="1" spans="1:22" s="188" customFormat="1" ht="12.75" customHeight="1" x14ac:dyDescent="0.2">
      <c r="A1" s="98" t="str">
        <f>+'Workpaper Index'!$C$4</f>
        <v>Washington Power Cost Adjustment Mechanism</v>
      </c>
    </row>
    <row r="2" spans="1:22" s="188" customFormat="1" ht="12.75" customHeight="1" x14ac:dyDescent="0.2">
      <c r="A2" s="98" t="str">
        <f>+'Workpaper Index'!$B$5&amp;" "&amp;'Workpaper Index'!$C$5</f>
        <v>Deferral Period: January 1, 2017 - December 31, 2017</v>
      </c>
      <c r="B2" s="192"/>
      <c r="C2" s="192"/>
      <c r="E2" s="191"/>
      <c r="G2" s="189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s="188" customFormat="1" ht="12.75" customHeight="1" x14ac:dyDescent="0.2">
      <c r="A3" s="98" t="str">
        <f>+'Workpaper Index'!$B$13&amp;": "&amp;'Workpaper Index'!$C$13</f>
        <v>(3.2): Adjusted Actual West Control Area Net Power Costs by Category</v>
      </c>
      <c r="B3" s="192"/>
      <c r="C3" s="192"/>
      <c r="E3" s="191"/>
      <c r="G3" s="189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ht="12.75" customHeight="1" x14ac:dyDescent="0.2">
      <c r="A4" s="190"/>
      <c r="B4" s="190"/>
      <c r="C4" s="190"/>
      <c r="F4" s="188"/>
      <c r="G4" s="189"/>
      <c r="H4" s="188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1:22" ht="12.75" customHeight="1" x14ac:dyDescent="0.2">
      <c r="A5" s="186" t="s">
        <v>202</v>
      </c>
      <c r="B5" s="185"/>
      <c r="C5" s="185"/>
      <c r="E5" s="184" t="s">
        <v>201</v>
      </c>
      <c r="F5" s="183"/>
      <c r="G5" s="182" t="s">
        <v>200</v>
      </c>
      <c r="I5" s="182" t="s">
        <v>55</v>
      </c>
      <c r="J5" s="181"/>
      <c r="K5" s="180">
        <v>42736</v>
      </c>
      <c r="L5" s="180">
        <f t="shared" ref="L5:V5" si="0">+EDATE(K5,1)</f>
        <v>42767</v>
      </c>
      <c r="M5" s="180">
        <f t="shared" si="0"/>
        <v>42795</v>
      </c>
      <c r="N5" s="180">
        <f t="shared" si="0"/>
        <v>42826</v>
      </c>
      <c r="O5" s="180">
        <f t="shared" si="0"/>
        <v>42856</v>
      </c>
      <c r="P5" s="180">
        <f t="shared" si="0"/>
        <v>42887</v>
      </c>
      <c r="Q5" s="180">
        <f t="shared" si="0"/>
        <v>42917</v>
      </c>
      <c r="R5" s="180">
        <f t="shared" si="0"/>
        <v>42948</v>
      </c>
      <c r="S5" s="180">
        <f t="shared" si="0"/>
        <v>42979</v>
      </c>
      <c r="T5" s="180">
        <f t="shared" si="0"/>
        <v>43009</v>
      </c>
      <c r="U5" s="180">
        <f t="shared" si="0"/>
        <v>43040</v>
      </c>
      <c r="V5" s="180">
        <f t="shared" si="0"/>
        <v>43070</v>
      </c>
    </row>
    <row r="6" spans="1:22" ht="12.75" customHeight="1" x14ac:dyDescent="0.2">
      <c r="B6" s="111"/>
      <c r="H6" s="179">
        <v>532</v>
      </c>
    </row>
    <row r="7" spans="1:22" ht="12.75" customHeight="1" x14ac:dyDescent="0.2">
      <c r="A7" s="101" t="s">
        <v>199</v>
      </c>
    </row>
    <row r="8" spans="1:22" ht="12.75" customHeight="1" x14ac:dyDescent="0.2">
      <c r="B8" s="99" t="s">
        <v>198</v>
      </c>
    </row>
    <row r="9" spans="1:22" ht="12.75" customHeight="1" x14ac:dyDescent="0.2">
      <c r="C9" s="168" t="s">
        <v>197</v>
      </c>
      <c r="D9" s="168"/>
      <c r="E9" s="100" t="s">
        <v>51</v>
      </c>
      <c r="F9" s="162"/>
      <c r="G9" s="161">
        <v>1</v>
      </c>
      <c r="I9" s="119">
        <f>SUM(K9:V9)</f>
        <v>0</v>
      </c>
      <c r="J9" s="119"/>
      <c r="K9" s="127">
        <f>+$G9*INDEX('(3.3) Adj Actual NPC'!$G:$SI,MATCH($C9,'(3.3) Adj Actual NPC'!$C:$C,0),MATCH(K$5,'(3.3) Adj Actual NPC'!$G$5:$S$5,0))</f>
        <v>0</v>
      </c>
      <c r="L9" s="127">
        <f>+$G9*INDEX('(3.3) Adj Actual NPC'!$G:$SI,MATCH($C9,'(3.3) Adj Actual NPC'!$C:$C,0),MATCH(L$5,'(3.3) Adj Actual NPC'!$G$5:$S$5,0))</f>
        <v>0</v>
      </c>
      <c r="M9" s="127">
        <f>+$G9*INDEX('(3.3) Adj Actual NPC'!$G:$SI,MATCH($C9,'(3.3) Adj Actual NPC'!$C:$C,0),MATCH(M$5,'(3.3) Adj Actual NPC'!$G$5:$S$5,0))</f>
        <v>0</v>
      </c>
      <c r="N9" s="127">
        <f>+$G9*INDEX('(3.3) Adj Actual NPC'!$G:$SI,MATCH($C9,'(3.3) Adj Actual NPC'!$C:$C,0),MATCH(N$5,'(3.3) Adj Actual NPC'!$G$5:$S$5,0))</f>
        <v>0</v>
      </c>
      <c r="O9" s="127">
        <f>+$G9*INDEX('(3.3) Adj Actual NPC'!$G:$SI,MATCH($C9,'(3.3) Adj Actual NPC'!$C:$C,0),MATCH(O$5,'(3.3) Adj Actual NPC'!$G$5:$S$5,0))</f>
        <v>0</v>
      </c>
      <c r="P9" s="127">
        <f>+$G9*INDEX('(3.3) Adj Actual NPC'!$G:$SI,MATCH($C9,'(3.3) Adj Actual NPC'!$C:$C,0),MATCH(P$5,'(3.3) Adj Actual NPC'!$G$5:$S$5,0))</f>
        <v>0</v>
      </c>
      <c r="Q9" s="127">
        <f>+$G9*INDEX('(3.3) Adj Actual NPC'!$G:$SI,MATCH($C9,'(3.3) Adj Actual NPC'!$C:$C,0),MATCH(Q$5,'(3.3) Adj Actual NPC'!$G$5:$S$5,0))</f>
        <v>0</v>
      </c>
      <c r="R9" s="127">
        <f>+$G9*INDEX('(3.3) Adj Actual NPC'!$G:$SI,MATCH($C9,'(3.3) Adj Actual NPC'!$C:$C,0),MATCH(R$5,'(3.3) Adj Actual NPC'!$G$5:$S$5,0))</f>
        <v>0</v>
      </c>
      <c r="S9" s="127">
        <f>+$G9*INDEX('(3.3) Adj Actual NPC'!$G:$SI,MATCH($C9,'(3.3) Adj Actual NPC'!$C:$C,0),MATCH(S$5,'(3.3) Adj Actual NPC'!$G$5:$S$5,0))</f>
        <v>0</v>
      </c>
      <c r="T9" s="127">
        <f>+$G9*INDEX('(3.3) Adj Actual NPC'!$G:$SI,MATCH($C9,'(3.3) Adj Actual NPC'!$C:$C,0),MATCH(T$5,'(3.3) Adj Actual NPC'!$G$5:$S$5,0))</f>
        <v>0</v>
      </c>
      <c r="U9" s="127">
        <f>+$G9*INDEX('(3.3) Adj Actual NPC'!$G:$SI,MATCH($C9,'(3.3) Adj Actual NPC'!$C:$C,0),MATCH(U$5,'(3.3) Adj Actual NPC'!$G$5:$S$5,0))</f>
        <v>0</v>
      </c>
      <c r="V9" s="127">
        <f>+$G9*INDEX('(3.3) Adj Actual NPC'!$G:$SI,MATCH($C9,'(3.3) Adj Actual NPC'!$C:$C,0),MATCH(V$5,'(3.3) Adj Actual NPC'!$G$5:$S$5,0))</f>
        <v>0</v>
      </c>
    </row>
    <row r="10" spans="1:22" ht="12.75" customHeight="1" x14ac:dyDescent="0.2">
      <c r="C10" s="168" t="s">
        <v>196</v>
      </c>
      <c r="D10" s="168"/>
      <c r="E10" s="177" t="s">
        <v>49</v>
      </c>
      <c r="F10" s="162"/>
      <c r="G10" s="161">
        <v>1</v>
      </c>
      <c r="I10" s="144">
        <f>SUM(K10:V10)</f>
        <v>0</v>
      </c>
      <c r="J10" s="119"/>
      <c r="K10" s="121">
        <f>+$G10*INDEX('(3.3) Adj Actual NPC'!$G:$SI,MATCH($C10,'(3.3) Adj Actual NPC'!$C:$C,0),MATCH(K$5,'(3.3) Adj Actual NPC'!$G$5:$S$5,0))</f>
        <v>0</v>
      </c>
      <c r="L10" s="121">
        <f>+$G10*INDEX('(3.3) Adj Actual NPC'!$G:$SI,MATCH($C10,'(3.3) Adj Actual NPC'!$C:$C,0),MATCH(L$5,'(3.3) Adj Actual NPC'!$G$5:$S$5,0))</f>
        <v>0</v>
      </c>
      <c r="M10" s="121">
        <f>+$G10*INDEX('(3.3) Adj Actual NPC'!$G:$SI,MATCH($C10,'(3.3) Adj Actual NPC'!$C:$C,0),MATCH(M$5,'(3.3) Adj Actual NPC'!$G$5:$S$5,0))</f>
        <v>0</v>
      </c>
      <c r="N10" s="121">
        <f>+$G10*INDEX('(3.3) Adj Actual NPC'!$G:$SI,MATCH($C10,'(3.3) Adj Actual NPC'!$C:$C,0),MATCH(N$5,'(3.3) Adj Actual NPC'!$G$5:$S$5,0))</f>
        <v>0</v>
      </c>
      <c r="O10" s="121">
        <f>+$G10*INDEX('(3.3) Adj Actual NPC'!$G:$SI,MATCH($C10,'(3.3) Adj Actual NPC'!$C:$C,0),MATCH(O$5,'(3.3) Adj Actual NPC'!$G$5:$S$5,0))</f>
        <v>0</v>
      </c>
      <c r="P10" s="121">
        <f>+$G10*INDEX('(3.3) Adj Actual NPC'!$G:$SI,MATCH($C10,'(3.3) Adj Actual NPC'!$C:$C,0),MATCH(P$5,'(3.3) Adj Actual NPC'!$G$5:$S$5,0))</f>
        <v>0</v>
      </c>
      <c r="Q10" s="121">
        <f>+$G10*INDEX('(3.3) Adj Actual NPC'!$G:$SI,MATCH($C10,'(3.3) Adj Actual NPC'!$C:$C,0),MATCH(Q$5,'(3.3) Adj Actual NPC'!$G$5:$S$5,0))</f>
        <v>0</v>
      </c>
      <c r="R10" s="121">
        <f>+$G10*INDEX('(3.3) Adj Actual NPC'!$G:$SI,MATCH($C10,'(3.3) Adj Actual NPC'!$C:$C,0),MATCH(R$5,'(3.3) Adj Actual NPC'!$G$5:$S$5,0))</f>
        <v>0</v>
      </c>
      <c r="S10" s="121">
        <f>+$G10*INDEX('(3.3) Adj Actual NPC'!$G:$SI,MATCH($C10,'(3.3) Adj Actual NPC'!$C:$C,0),MATCH(S$5,'(3.3) Adj Actual NPC'!$G$5:$S$5,0))</f>
        <v>0</v>
      </c>
      <c r="T10" s="121">
        <f>+$G10*INDEX('(3.3) Adj Actual NPC'!$G:$SI,MATCH($C10,'(3.3) Adj Actual NPC'!$C:$C,0),MATCH(T$5,'(3.3) Adj Actual NPC'!$G$5:$S$5,0))</f>
        <v>0</v>
      </c>
      <c r="U10" s="121">
        <f>+$G10*INDEX('(3.3) Adj Actual NPC'!$G:$SI,MATCH($C10,'(3.3) Adj Actual NPC'!$C:$C,0),MATCH(U$5,'(3.3) Adj Actual NPC'!$G$5:$S$5,0))</f>
        <v>0</v>
      </c>
      <c r="V10" s="121">
        <f>+$G10*INDEX('(3.3) Adj Actual NPC'!$G:$SI,MATCH($C10,'(3.3) Adj Actual NPC'!$C:$C,0),MATCH(V$5,'(3.3) Adj Actual NPC'!$G$5:$S$5,0))</f>
        <v>0</v>
      </c>
    </row>
    <row r="11" spans="1:22" ht="12.75" customHeight="1" x14ac:dyDescent="0.2">
      <c r="C11" s="168" t="s">
        <v>195</v>
      </c>
      <c r="D11" s="168"/>
      <c r="E11" s="177" t="s">
        <v>49</v>
      </c>
      <c r="F11" s="162"/>
      <c r="G11" s="161">
        <v>1</v>
      </c>
      <c r="I11" s="144">
        <f>SUM(K11:V11)</f>
        <v>0</v>
      </c>
      <c r="J11" s="119"/>
      <c r="K11" s="121">
        <f>+$G11*INDEX('(3.3) Adj Actual NPC'!$G:$SI,MATCH($C11,'(3.3) Adj Actual NPC'!$C:$C,0),MATCH(K$5,'(3.3) Adj Actual NPC'!$G$5:$S$5,0))</f>
        <v>0</v>
      </c>
      <c r="L11" s="121">
        <f>+$G11*INDEX('(3.3) Adj Actual NPC'!$G:$SI,MATCH($C11,'(3.3) Adj Actual NPC'!$C:$C,0),MATCH(L$5,'(3.3) Adj Actual NPC'!$G$5:$S$5,0))</f>
        <v>0</v>
      </c>
      <c r="M11" s="121">
        <f>+$G11*INDEX('(3.3) Adj Actual NPC'!$G:$SI,MATCH($C11,'(3.3) Adj Actual NPC'!$C:$C,0),MATCH(M$5,'(3.3) Adj Actual NPC'!$G$5:$S$5,0))</f>
        <v>0</v>
      </c>
      <c r="N11" s="121">
        <f>+$G11*INDEX('(3.3) Adj Actual NPC'!$G:$SI,MATCH($C11,'(3.3) Adj Actual NPC'!$C:$C,0),MATCH(N$5,'(3.3) Adj Actual NPC'!$G$5:$S$5,0))</f>
        <v>0</v>
      </c>
      <c r="O11" s="121">
        <f>+$G11*INDEX('(3.3) Adj Actual NPC'!$G:$SI,MATCH($C11,'(3.3) Adj Actual NPC'!$C:$C,0),MATCH(O$5,'(3.3) Adj Actual NPC'!$G$5:$S$5,0))</f>
        <v>0</v>
      </c>
      <c r="P11" s="121">
        <f>+$G11*INDEX('(3.3) Adj Actual NPC'!$G:$SI,MATCH($C11,'(3.3) Adj Actual NPC'!$C:$C,0),MATCH(P$5,'(3.3) Adj Actual NPC'!$G$5:$S$5,0))</f>
        <v>0</v>
      </c>
      <c r="Q11" s="121">
        <f>+$G11*INDEX('(3.3) Adj Actual NPC'!$G:$SI,MATCH($C11,'(3.3) Adj Actual NPC'!$C:$C,0),MATCH(Q$5,'(3.3) Adj Actual NPC'!$G$5:$S$5,0))</f>
        <v>0</v>
      </c>
      <c r="R11" s="121">
        <f>+$G11*INDEX('(3.3) Adj Actual NPC'!$G:$SI,MATCH($C11,'(3.3) Adj Actual NPC'!$C:$C,0),MATCH(R$5,'(3.3) Adj Actual NPC'!$G$5:$S$5,0))</f>
        <v>0</v>
      </c>
      <c r="S11" s="121">
        <f>+$G11*INDEX('(3.3) Adj Actual NPC'!$G:$SI,MATCH($C11,'(3.3) Adj Actual NPC'!$C:$C,0),MATCH(S$5,'(3.3) Adj Actual NPC'!$G$5:$S$5,0))</f>
        <v>0</v>
      </c>
      <c r="T11" s="121">
        <f>+$G11*INDEX('(3.3) Adj Actual NPC'!$G:$SI,MATCH($C11,'(3.3) Adj Actual NPC'!$C:$C,0),MATCH(T$5,'(3.3) Adj Actual NPC'!$G$5:$S$5,0))</f>
        <v>0</v>
      </c>
      <c r="U11" s="121">
        <f>+$G11*INDEX('(3.3) Adj Actual NPC'!$G:$SI,MATCH($C11,'(3.3) Adj Actual NPC'!$C:$C,0),MATCH(U$5,'(3.3) Adj Actual NPC'!$G$5:$S$5,0))</f>
        <v>0</v>
      </c>
      <c r="V11" s="121">
        <f>+$G11*INDEX('(3.3) Adj Actual NPC'!$G:$SI,MATCH($C11,'(3.3) Adj Actual NPC'!$C:$C,0),MATCH(V$5,'(3.3) Adj Actual NPC'!$G$5:$S$5,0))</f>
        <v>0</v>
      </c>
    </row>
    <row r="12" spans="1:22" ht="12.75" customHeight="1" x14ac:dyDescent="0.2">
      <c r="C12" s="168" t="s">
        <v>194</v>
      </c>
      <c r="D12" s="168"/>
      <c r="E12" s="177" t="s">
        <v>49</v>
      </c>
      <c r="F12" s="162"/>
      <c r="G12" s="161">
        <v>1</v>
      </c>
      <c r="I12" s="144">
        <f>SUM(K12:V12)</f>
        <v>12966.849999999999</v>
      </c>
      <c r="J12" s="119"/>
      <c r="K12" s="121">
        <f>+$G12*INDEX('(3.3) Adj Actual NPC'!$G:$SI,MATCH($C12,'(3.3) Adj Actual NPC'!$C:$C,0),MATCH(K$5,'(3.3) Adj Actual NPC'!$G$5:$S$5,0))</f>
        <v>1701.63</v>
      </c>
      <c r="L12" s="121">
        <f>+$G12*INDEX('(3.3) Adj Actual NPC'!$G:$SI,MATCH($C12,'(3.3) Adj Actual NPC'!$C:$C,0),MATCH(L$5,'(3.3) Adj Actual NPC'!$G$5:$S$5,0))</f>
        <v>1189.54</v>
      </c>
      <c r="M12" s="121">
        <f>+$G12*INDEX('(3.3) Adj Actual NPC'!$G:$SI,MATCH($C12,'(3.3) Adj Actual NPC'!$C:$C,0),MATCH(M$5,'(3.3) Adj Actual NPC'!$G$5:$S$5,0))</f>
        <v>-19801.39</v>
      </c>
      <c r="N12" s="121">
        <f>+$G12*INDEX('(3.3) Adj Actual NPC'!$G:$SI,MATCH($C12,'(3.3) Adj Actual NPC'!$C:$C,0),MATCH(N$5,'(3.3) Adj Actual NPC'!$G$5:$S$5,0))</f>
        <v>1053.8900000000001</v>
      </c>
      <c r="O12" s="121">
        <f>+$G12*INDEX('(3.3) Adj Actual NPC'!$G:$SI,MATCH($C12,'(3.3) Adj Actual NPC'!$C:$C,0),MATCH(O$5,'(3.3) Adj Actual NPC'!$G$5:$S$5,0))</f>
        <v>1425.57</v>
      </c>
      <c r="P12" s="121">
        <f>+$G12*INDEX('(3.3) Adj Actual NPC'!$G:$SI,MATCH($C12,'(3.3) Adj Actual NPC'!$C:$C,0),MATCH(P$5,'(3.3) Adj Actual NPC'!$G$5:$S$5,0))</f>
        <v>1269.96</v>
      </c>
      <c r="Q12" s="121">
        <f>+$G12*INDEX('(3.3) Adj Actual NPC'!$G:$SI,MATCH($C12,'(3.3) Adj Actual NPC'!$C:$C,0),MATCH(Q$5,'(3.3) Adj Actual NPC'!$G$5:$S$5,0))</f>
        <v>-6836.41</v>
      </c>
      <c r="R12" s="121">
        <f>+$G12*INDEX('(3.3) Adj Actual NPC'!$G:$SI,MATCH($C12,'(3.3) Adj Actual NPC'!$C:$C,0),MATCH(R$5,'(3.3) Adj Actual NPC'!$G$5:$S$5,0))</f>
        <v>18361.25</v>
      </c>
      <c r="S12" s="121">
        <f>+$G12*INDEX('(3.3) Adj Actual NPC'!$G:$SI,MATCH($C12,'(3.3) Adj Actual NPC'!$C:$C,0),MATCH(S$5,'(3.3) Adj Actual NPC'!$G$5:$S$5,0))</f>
        <v>3667.98</v>
      </c>
      <c r="T12" s="121">
        <f>+$G12*INDEX('(3.3) Adj Actual NPC'!$G:$SI,MATCH($C12,'(3.3) Adj Actual NPC'!$C:$C,0),MATCH(T$5,'(3.3) Adj Actual NPC'!$G$5:$S$5,0))</f>
        <v>5099.62</v>
      </c>
      <c r="U12" s="121">
        <f>+$G12*INDEX('(3.3) Adj Actual NPC'!$G:$SI,MATCH($C12,'(3.3) Adj Actual NPC'!$C:$C,0),MATCH(U$5,'(3.3) Adj Actual NPC'!$G$5:$S$5,0))</f>
        <v>3375.44</v>
      </c>
      <c r="V12" s="121">
        <f>+$G12*INDEX('(3.3) Adj Actual NPC'!$G:$SI,MATCH($C12,'(3.3) Adj Actual NPC'!$C:$C,0),MATCH(V$5,'(3.3) Adj Actual NPC'!$G$5:$S$5,0))</f>
        <v>2459.77</v>
      </c>
    </row>
    <row r="13" spans="1:22" ht="12.75" customHeight="1" x14ac:dyDescent="0.2">
      <c r="C13" s="168" t="s">
        <v>193</v>
      </c>
      <c r="D13" s="168"/>
      <c r="E13" s="177" t="s">
        <v>49</v>
      </c>
      <c r="F13" s="162"/>
      <c r="G13" s="161">
        <v>1</v>
      </c>
      <c r="I13" s="144">
        <f>SUM(K13:V13)</f>
        <v>0</v>
      </c>
      <c r="J13" s="119"/>
      <c r="K13" s="121">
        <f>+$G13*INDEX('(3.3) Adj Actual NPC'!$G:$SI,MATCH($C13,'(3.3) Adj Actual NPC'!$C:$C,0),MATCH(K$5,'(3.3) Adj Actual NPC'!$G$5:$S$5,0))</f>
        <v>0</v>
      </c>
      <c r="L13" s="121">
        <f>+$G13*INDEX('(3.3) Adj Actual NPC'!$G:$SI,MATCH($C13,'(3.3) Adj Actual NPC'!$C:$C,0),MATCH(L$5,'(3.3) Adj Actual NPC'!$G$5:$S$5,0))</f>
        <v>0</v>
      </c>
      <c r="M13" s="121">
        <f>+$G13*INDEX('(3.3) Adj Actual NPC'!$G:$SI,MATCH($C13,'(3.3) Adj Actual NPC'!$C:$C,0),MATCH(M$5,'(3.3) Adj Actual NPC'!$G$5:$S$5,0))</f>
        <v>0</v>
      </c>
      <c r="N13" s="121">
        <f>+$G13*INDEX('(3.3) Adj Actual NPC'!$G:$SI,MATCH($C13,'(3.3) Adj Actual NPC'!$C:$C,0),MATCH(N$5,'(3.3) Adj Actual NPC'!$G$5:$S$5,0))</f>
        <v>0</v>
      </c>
      <c r="O13" s="121">
        <f>+$G13*INDEX('(3.3) Adj Actual NPC'!$G:$SI,MATCH($C13,'(3.3) Adj Actual NPC'!$C:$C,0),MATCH(O$5,'(3.3) Adj Actual NPC'!$G$5:$S$5,0))</f>
        <v>0</v>
      </c>
      <c r="P13" s="121">
        <f>+$G13*INDEX('(3.3) Adj Actual NPC'!$G:$SI,MATCH($C13,'(3.3) Adj Actual NPC'!$C:$C,0),MATCH(P$5,'(3.3) Adj Actual NPC'!$G$5:$S$5,0))</f>
        <v>0</v>
      </c>
      <c r="Q13" s="121">
        <f>+$G13*INDEX('(3.3) Adj Actual NPC'!$G:$SI,MATCH($C13,'(3.3) Adj Actual NPC'!$C:$C,0),MATCH(Q$5,'(3.3) Adj Actual NPC'!$G$5:$S$5,0))</f>
        <v>0</v>
      </c>
      <c r="R13" s="121">
        <f>+$G13*INDEX('(3.3) Adj Actual NPC'!$G:$SI,MATCH($C13,'(3.3) Adj Actual NPC'!$C:$C,0),MATCH(R$5,'(3.3) Adj Actual NPC'!$G$5:$S$5,0))</f>
        <v>0</v>
      </c>
      <c r="S13" s="121">
        <f>+$G13*INDEX('(3.3) Adj Actual NPC'!$G:$SI,MATCH($C13,'(3.3) Adj Actual NPC'!$C:$C,0),MATCH(S$5,'(3.3) Adj Actual NPC'!$G$5:$S$5,0))</f>
        <v>0</v>
      </c>
      <c r="T13" s="121">
        <f>+$G13*INDEX('(3.3) Adj Actual NPC'!$G:$SI,MATCH($C13,'(3.3) Adj Actual NPC'!$C:$C,0),MATCH(T$5,'(3.3) Adj Actual NPC'!$G$5:$S$5,0))</f>
        <v>0</v>
      </c>
      <c r="U13" s="121">
        <f>+$G13*INDEX('(3.3) Adj Actual NPC'!$G:$SI,MATCH($C13,'(3.3) Adj Actual NPC'!$C:$C,0),MATCH(U$5,'(3.3) Adj Actual NPC'!$G$5:$S$5,0))</f>
        <v>0</v>
      </c>
      <c r="V13" s="121">
        <f>+$G13*INDEX('(3.3) Adj Actual NPC'!$G:$SI,MATCH($C13,'(3.3) Adj Actual NPC'!$C:$C,0),MATCH(V$5,'(3.3) Adj Actual NPC'!$G$5:$S$5,0))</f>
        <v>0</v>
      </c>
    </row>
    <row r="14" spans="1:22" ht="12.75" customHeight="1" x14ac:dyDescent="0.2">
      <c r="C14" s="168"/>
      <c r="D14" s="168"/>
      <c r="G14" s="12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spans="1:22" ht="12.75" customHeight="1" x14ac:dyDescent="0.2">
      <c r="B15" s="168" t="s">
        <v>192</v>
      </c>
      <c r="G15" s="128"/>
      <c r="I15" s="144">
        <f>SUM(K15:V15)</f>
        <v>12966.849999999999</v>
      </c>
      <c r="J15" s="144"/>
      <c r="K15" s="144">
        <f t="shared" ref="K15:V15" si="1">SUM(K9:K14)</f>
        <v>1701.63</v>
      </c>
      <c r="L15" s="144">
        <f t="shared" si="1"/>
        <v>1189.54</v>
      </c>
      <c r="M15" s="144">
        <f t="shared" si="1"/>
        <v>-19801.39</v>
      </c>
      <c r="N15" s="144">
        <f t="shared" si="1"/>
        <v>1053.8900000000001</v>
      </c>
      <c r="O15" s="144">
        <f t="shared" si="1"/>
        <v>1425.57</v>
      </c>
      <c r="P15" s="144">
        <f t="shared" si="1"/>
        <v>1269.96</v>
      </c>
      <c r="Q15" s="144">
        <f t="shared" si="1"/>
        <v>-6836.41</v>
      </c>
      <c r="R15" s="144">
        <f t="shared" si="1"/>
        <v>18361.25</v>
      </c>
      <c r="S15" s="144">
        <f t="shared" si="1"/>
        <v>3667.98</v>
      </c>
      <c r="T15" s="144">
        <f t="shared" si="1"/>
        <v>5099.62</v>
      </c>
      <c r="U15" s="144">
        <f t="shared" si="1"/>
        <v>3375.44</v>
      </c>
      <c r="V15" s="144">
        <f t="shared" si="1"/>
        <v>2459.77</v>
      </c>
    </row>
    <row r="16" spans="1:22" ht="12.75" customHeight="1" x14ac:dyDescent="0.2">
      <c r="B16" s="168"/>
      <c r="G16" s="128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</row>
    <row r="17" spans="1:22" ht="12.75" customHeight="1" x14ac:dyDescent="0.2">
      <c r="B17" s="168" t="s">
        <v>191</v>
      </c>
      <c r="G17" s="128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</row>
    <row r="18" spans="1:22" ht="12.75" customHeight="1" x14ac:dyDescent="0.2">
      <c r="B18" s="168"/>
      <c r="C18" s="99" t="s">
        <v>105</v>
      </c>
      <c r="E18" s="177" t="s">
        <v>49</v>
      </c>
      <c r="F18" s="162"/>
      <c r="G18" s="161">
        <v>1</v>
      </c>
      <c r="I18" s="144">
        <f t="shared" ref="I18:I24" si="2">SUM(K18:V18)</f>
        <v>14437075.34</v>
      </c>
      <c r="J18" s="119"/>
      <c r="K18" s="141">
        <f>+$G18*INDEX('(3.3) Adj Actual NPC'!$G:$SI,MATCH($C18,'(3.3) Adj Actual NPC'!$C:$C,0),MATCH(K$5,'(3.3) Adj Actual NPC'!$G$5:$S$5,0))</f>
        <v>178405</v>
      </c>
      <c r="L18" s="141">
        <f>+$G18*INDEX('(3.3) Adj Actual NPC'!$G:$SI,MATCH($C18,'(3.3) Adj Actual NPC'!$C:$C,0),MATCH(L$5,'(3.3) Adj Actual NPC'!$G$5:$S$5,0))</f>
        <v>220979</v>
      </c>
      <c r="M18" s="141">
        <f>+$G18*INDEX('(3.3) Adj Actual NPC'!$G:$SI,MATCH($C18,'(3.3) Adj Actual NPC'!$C:$C,0),MATCH(M$5,'(3.3) Adj Actual NPC'!$G$5:$S$5,0))</f>
        <v>362644.5</v>
      </c>
      <c r="N18" s="141">
        <f>+$G18*INDEX('(3.3) Adj Actual NPC'!$G:$SI,MATCH($C18,'(3.3) Adj Actual NPC'!$C:$C,0),MATCH(N$5,'(3.3) Adj Actual NPC'!$G$5:$S$5,0))</f>
        <v>709664.71</v>
      </c>
      <c r="O18" s="141">
        <f>+$G18*INDEX('(3.3) Adj Actual NPC'!$G:$SI,MATCH($C18,'(3.3) Adj Actual NPC'!$C:$C,0),MATCH(O$5,'(3.3) Adj Actual NPC'!$G$5:$S$5,0))</f>
        <v>717021.4</v>
      </c>
      <c r="P18" s="141">
        <f>+$G18*INDEX('(3.3) Adj Actual NPC'!$G:$SI,MATCH($C18,'(3.3) Adj Actual NPC'!$C:$C,0),MATCH(P$5,'(3.3) Adj Actual NPC'!$G$5:$S$5,0))</f>
        <v>1576126.21</v>
      </c>
      <c r="Q18" s="141">
        <f>+$G18*INDEX('(3.3) Adj Actual NPC'!$G:$SI,MATCH($C18,'(3.3) Adj Actual NPC'!$C:$C,0),MATCH(Q$5,'(3.3) Adj Actual NPC'!$G$5:$S$5,0))</f>
        <v>869463.99</v>
      </c>
      <c r="R18" s="141">
        <f>+$G18*INDEX('(3.3) Adj Actual NPC'!$G:$SI,MATCH($C18,'(3.3) Adj Actual NPC'!$C:$C,0),MATCH(R$5,'(3.3) Adj Actual NPC'!$G$5:$S$5,0))</f>
        <v>516680.75</v>
      </c>
      <c r="S18" s="141">
        <f>+$G18*INDEX('(3.3) Adj Actual NPC'!$G:$SI,MATCH($C18,'(3.3) Adj Actual NPC'!$C:$C,0),MATCH(S$5,'(3.3) Adj Actual NPC'!$G$5:$S$5,0))</f>
        <v>479912.38</v>
      </c>
      <c r="T18" s="141">
        <f>+$G18*INDEX('(3.3) Adj Actual NPC'!$G:$SI,MATCH($C18,'(3.3) Adj Actual NPC'!$C:$C,0),MATCH(T$5,'(3.3) Adj Actual NPC'!$G$5:$S$5,0))</f>
        <v>3241135.5</v>
      </c>
      <c r="U18" s="141">
        <f>+$G18*INDEX('(3.3) Adj Actual NPC'!$G:$SI,MATCH($C18,'(3.3) Adj Actual NPC'!$C:$C,0),MATCH(U$5,'(3.3) Adj Actual NPC'!$G$5:$S$5,0))</f>
        <v>3512623.9</v>
      </c>
      <c r="V18" s="141">
        <f>+$G18*INDEX('(3.3) Adj Actual NPC'!$G:$SI,MATCH($C18,'(3.3) Adj Actual NPC'!$C:$C,0),MATCH(V$5,'(3.3) Adj Actual NPC'!$G$5:$S$5,0))</f>
        <v>2052418</v>
      </c>
    </row>
    <row r="19" spans="1:22" ht="12.75" customHeight="1" x14ac:dyDescent="0.2">
      <c r="B19" s="168"/>
      <c r="C19" s="99" t="s">
        <v>104</v>
      </c>
      <c r="E19" s="177" t="s">
        <v>49</v>
      </c>
      <c r="F19" s="162"/>
      <c r="G19" s="161">
        <v>1</v>
      </c>
      <c r="I19" s="144">
        <f t="shared" si="2"/>
        <v>922848</v>
      </c>
      <c r="J19" s="119"/>
      <c r="K19" s="141">
        <f>+$G19*INDEX('(3.3) Adj Actual NPC'!$G:$SI,MATCH($C19,'(3.3) Adj Actual NPC'!$C:$C,0),MATCH(K$5,'(3.3) Adj Actual NPC'!$G$5:$S$5,0))</f>
        <v>18500</v>
      </c>
      <c r="L19" s="141">
        <f>+$G19*INDEX('(3.3) Adj Actual NPC'!$G:$SI,MATCH($C19,'(3.3) Adj Actual NPC'!$C:$C,0),MATCH(L$5,'(3.3) Adj Actual NPC'!$G$5:$S$5,0))</f>
        <v>0</v>
      </c>
      <c r="M19" s="141">
        <f>+$G19*INDEX('(3.3) Adj Actual NPC'!$G:$SI,MATCH($C19,'(3.3) Adj Actual NPC'!$C:$C,0),MATCH(M$5,'(3.3) Adj Actual NPC'!$G$5:$S$5,0))</f>
        <v>3000</v>
      </c>
      <c r="N19" s="141">
        <f>+$G19*INDEX('(3.3) Adj Actual NPC'!$G:$SI,MATCH($C19,'(3.3) Adj Actual NPC'!$C:$C,0),MATCH(N$5,'(3.3) Adj Actual NPC'!$G$5:$S$5,0))</f>
        <v>3000</v>
      </c>
      <c r="O19" s="141">
        <f>+$G19*INDEX('(3.3) Adj Actual NPC'!$G:$SI,MATCH($C19,'(3.3) Adj Actual NPC'!$C:$C,0),MATCH(O$5,'(3.3) Adj Actual NPC'!$G$5:$S$5,0))</f>
        <v>2000</v>
      </c>
      <c r="P19" s="141">
        <f>+$G19*INDEX('(3.3) Adj Actual NPC'!$G:$SI,MATCH($C19,'(3.3) Adj Actual NPC'!$C:$C,0),MATCH(P$5,'(3.3) Adj Actual NPC'!$G$5:$S$5,0))</f>
        <v>0</v>
      </c>
      <c r="Q19" s="141">
        <f>+$G19*INDEX('(3.3) Adj Actual NPC'!$G:$SI,MATCH($C19,'(3.3) Adj Actual NPC'!$C:$C,0),MATCH(Q$5,'(3.3) Adj Actual NPC'!$G$5:$S$5,0))</f>
        <v>184</v>
      </c>
      <c r="R19" s="141">
        <f>+$G19*INDEX('(3.3) Adj Actual NPC'!$G:$SI,MATCH($C19,'(3.3) Adj Actual NPC'!$C:$C,0),MATCH(R$5,'(3.3) Adj Actual NPC'!$G$5:$S$5,0))</f>
        <v>0</v>
      </c>
      <c r="S19" s="141">
        <f>+$G19*INDEX('(3.3) Adj Actual NPC'!$G:$SI,MATCH($C19,'(3.3) Adj Actual NPC'!$C:$C,0),MATCH(S$5,'(3.3) Adj Actual NPC'!$G$5:$S$5,0))</f>
        <v>0</v>
      </c>
      <c r="T19" s="141">
        <f>+$G19*INDEX('(3.3) Adj Actual NPC'!$G:$SI,MATCH($C19,'(3.3) Adj Actual NPC'!$C:$C,0),MATCH(T$5,'(3.3) Adj Actual NPC'!$G$5:$S$5,0))</f>
        <v>63392</v>
      </c>
      <c r="U19" s="141">
        <f>+$G19*INDEX('(3.3) Adj Actual NPC'!$G:$SI,MATCH($C19,'(3.3) Adj Actual NPC'!$C:$C,0),MATCH(U$5,'(3.3) Adj Actual NPC'!$G$5:$S$5,0))</f>
        <v>388238</v>
      </c>
      <c r="V19" s="141">
        <f>+$G19*INDEX('(3.3) Adj Actual NPC'!$G:$SI,MATCH($C19,'(3.3) Adj Actual NPC'!$C:$C,0),MATCH(V$5,'(3.3) Adj Actual NPC'!$G$5:$S$5,0))</f>
        <v>444534</v>
      </c>
    </row>
    <row r="20" spans="1:22" ht="12.75" customHeight="1" x14ac:dyDescent="0.2">
      <c r="B20" s="168"/>
      <c r="C20" s="99" t="s">
        <v>79</v>
      </c>
      <c r="E20" s="177" t="s">
        <v>49</v>
      </c>
      <c r="F20" s="162"/>
      <c r="G20" s="161">
        <v>1</v>
      </c>
      <c r="I20" s="144">
        <f t="shared" si="2"/>
        <v>0</v>
      </c>
      <c r="J20" s="119"/>
      <c r="K20" s="141">
        <f>+$G20*INDEX('(3.3) Adj Actual NPC'!$G:$SI,MATCH($C20,'(3.3) Adj Actual NPC'!$C:$C,0),MATCH(K$5,'(3.3) Adj Actual NPC'!$G$5:$S$5,0))</f>
        <v>0</v>
      </c>
      <c r="L20" s="141">
        <f>+$G20*INDEX('(3.3) Adj Actual NPC'!$G:$SI,MATCH($C20,'(3.3) Adj Actual NPC'!$C:$C,0),MATCH(L$5,'(3.3) Adj Actual NPC'!$G$5:$S$5,0))</f>
        <v>0</v>
      </c>
      <c r="M20" s="141">
        <f>+$G20*INDEX('(3.3) Adj Actual NPC'!$G:$SI,MATCH($C20,'(3.3) Adj Actual NPC'!$C:$C,0),MATCH(M$5,'(3.3) Adj Actual NPC'!$G$5:$S$5,0))</f>
        <v>0</v>
      </c>
      <c r="N20" s="141">
        <f>+$G20*INDEX('(3.3) Adj Actual NPC'!$G:$SI,MATCH($C20,'(3.3) Adj Actual NPC'!$C:$C,0),MATCH(N$5,'(3.3) Adj Actual NPC'!$G$5:$S$5,0))</f>
        <v>0</v>
      </c>
      <c r="O20" s="141">
        <f>+$G20*INDEX('(3.3) Adj Actual NPC'!$G:$SI,MATCH($C20,'(3.3) Adj Actual NPC'!$C:$C,0),MATCH(O$5,'(3.3) Adj Actual NPC'!$G$5:$S$5,0))</f>
        <v>0</v>
      </c>
      <c r="P20" s="141">
        <f>+$G20*INDEX('(3.3) Adj Actual NPC'!$G:$SI,MATCH($C20,'(3.3) Adj Actual NPC'!$C:$C,0),MATCH(P$5,'(3.3) Adj Actual NPC'!$G$5:$S$5,0))</f>
        <v>0</v>
      </c>
      <c r="Q20" s="141">
        <f>+$G20*INDEX('(3.3) Adj Actual NPC'!$G:$SI,MATCH($C20,'(3.3) Adj Actual NPC'!$C:$C,0),MATCH(Q$5,'(3.3) Adj Actual NPC'!$G$5:$S$5,0))</f>
        <v>0</v>
      </c>
      <c r="R20" s="141">
        <f>+$G20*INDEX('(3.3) Adj Actual NPC'!$G:$SI,MATCH($C20,'(3.3) Adj Actual NPC'!$C:$C,0),MATCH(R$5,'(3.3) Adj Actual NPC'!$G$5:$S$5,0))</f>
        <v>0</v>
      </c>
      <c r="S20" s="141">
        <f>+$G20*INDEX('(3.3) Adj Actual NPC'!$G:$SI,MATCH($C20,'(3.3) Adj Actual NPC'!$C:$C,0),MATCH(S$5,'(3.3) Adj Actual NPC'!$G$5:$S$5,0))</f>
        <v>0</v>
      </c>
      <c r="T20" s="141">
        <f>+$G20*INDEX('(3.3) Adj Actual NPC'!$G:$SI,MATCH($C20,'(3.3) Adj Actual NPC'!$C:$C,0),MATCH(T$5,'(3.3) Adj Actual NPC'!$G$5:$S$5,0))</f>
        <v>0</v>
      </c>
      <c r="U20" s="141">
        <f>+$G20*INDEX('(3.3) Adj Actual NPC'!$G:$SI,MATCH($C20,'(3.3) Adj Actual NPC'!$C:$C,0),MATCH(U$5,'(3.3) Adj Actual NPC'!$G$5:$S$5,0))</f>
        <v>0</v>
      </c>
      <c r="V20" s="141">
        <f>+$G20*INDEX('(3.3) Adj Actual NPC'!$G:$SI,MATCH($C20,'(3.3) Adj Actual NPC'!$C:$C,0),MATCH(V$5,'(3.3) Adj Actual NPC'!$G$5:$S$5,0))</f>
        <v>0</v>
      </c>
    </row>
    <row r="21" spans="1:22" ht="12.75" customHeight="1" x14ac:dyDescent="0.2">
      <c r="B21" s="168"/>
      <c r="C21" s="99" t="s">
        <v>103</v>
      </c>
      <c r="E21" s="177" t="s">
        <v>49</v>
      </c>
      <c r="F21" s="162"/>
      <c r="G21" s="161">
        <v>1</v>
      </c>
      <c r="I21" s="144">
        <f t="shared" si="2"/>
        <v>18778893.460000001</v>
      </c>
      <c r="J21" s="119"/>
      <c r="K21" s="141">
        <f>+$G21*INDEX('(3.3) Adj Actual NPC'!$G:$SI,MATCH($C21,'(3.3) Adj Actual NPC'!$C:$C,0),MATCH(K$5,'(3.3) Adj Actual NPC'!$G$5:$S$5,0))</f>
        <v>1422221</v>
      </c>
      <c r="L21" s="141">
        <f>+$G21*INDEX('(3.3) Adj Actual NPC'!$G:$SI,MATCH($C21,'(3.3) Adj Actual NPC'!$C:$C,0),MATCH(L$5,'(3.3) Adj Actual NPC'!$G$5:$S$5,0))</f>
        <v>1482576.51</v>
      </c>
      <c r="M21" s="141">
        <f>+$G21*INDEX('(3.3) Adj Actual NPC'!$G:$SI,MATCH($C21,'(3.3) Adj Actual NPC'!$C:$C,0),MATCH(M$5,'(3.3) Adj Actual NPC'!$G$5:$S$5,0))</f>
        <v>454760</v>
      </c>
      <c r="N21" s="141">
        <f>+$G21*INDEX('(3.3) Adj Actual NPC'!$G:$SI,MATCH($C21,'(3.3) Adj Actual NPC'!$C:$C,0),MATCH(N$5,'(3.3) Adj Actual NPC'!$G$5:$S$5,0))</f>
        <v>319850.95</v>
      </c>
      <c r="O21" s="141">
        <f>+$G21*INDEX('(3.3) Adj Actual NPC'!$G:$SI,MATCH($C21,'(3.3) Adj Actual NPC'!$C:$C,0),MATCH(O$5,'(3.3) Adj Actual NPC'!$G$5:$S$5,0))</f>
        <v>352245.35</v>
      </c>
      <c r="P21" s="141">
        <f>+$G21*INDEX('(3.3) Adj Actual NPC'!$G:$SI,MATCH($C21,'(3.3) Adj Actual NPC'!$C:$C,0),MATCH(P$5,'(3.3) Adj Actual NPC'!$G$5:$S$5,0))</f>
        <v>8645.3000000000102</v>
      </c>
      <c r="Q21" s="141">
        <f>+$G21*INDEX('(3.3) Adj Actual NPC'!$G:$SI,MATCH($C21,'(3.3) Adj Actual NPC'!$C:$C,0),MATCH(Q$5,'(3.3) Adj Actual NPC'!$G$5:$S$5,0))</f>
        <v>1686288.7200000002</v>
      </c>
      <c r="R21" s="141">
        <f>+$G21*INDEX('(3.3) Adj Actual NPC'!$G:$SI,MATCH($C21,'(3.3) Adj Actual NPC'!$C:$C,0),MATCH(R$5,'(3.3) Adj Actual NPC'!$G$5:$S$5,0))</f>
        <v>2701827</v>
      </c>
      <c r="S21" s="141">
        <f>+$G21*INDEX('(3.3) Adj Actual NPC'!$G:$SI,MATCH($C21,'(3.3) Adj Actual NPC'!$C:$C,0),MATCH(S$5,'(3.3) Adj Actual NPC'!$G$5:$S$5,0))</f>
        <v>1568270</v>
      </c>
      <c r="T21" s="141">
        <f>+$G21*INDEX('(3.3) Adj Actual NPC'!$G:$SI,MATCH($C21,'(3.3) Adj Actual NPC'!$C:$C,0),MATCH(T$5,'(3.3) Adj Actual NPC'!$G$5:$S$5,0))</f>
        <v>3451047.63</v>
      </c>
      <c r="U21" s="141">
        <f>+$G21*INDEX('(3.3) Adj Actual NPC'!$G:$SI,MATCH($C21,'(3.3) Adj Actual NPC'!$C:$C,0),MATCH(U$5,'(3.3) Adj Actual NPC'!$G$5:$S$5,0))</f>
        <v>3372625</v>
      </c>
      <c r="V21" s="141">
        <f>+$G21*INDEX('(3.3) Adj Actual NPC'!$G:$SI,MATCH($C21,'(3.3) Adj Actual NPC'!$C:$C,0),MATCH(V$5,'(3.3) Adj Actual NPC'!$G$5:$S$5,0))</f>
        <v>1958536</v>
      </c>
    </row>
    <row r="22" spans="1:22" ht="12.75" customHeight="1" x14ac:dyDescent="0.2">
      <c r="B22" s="168"/>
      <c r="C22" s="99" t="s">
        <v>102</v>
      </c>
      <c r="E22" s="177" t="s">
        <v>49</v>
      </c>
      <c r="F22" s="162"/>
      <c r="G22" s="161">
        <v>1</v>
      </c>
      <c r="I22" s="144">
        <f t="shared" si="2"/>
        <v>0</v>
      </c>
      <c r="J22" s="119"/>
      <c r="K22" s="141">
        <f>+$G22*INDEX('(3.3) Adj Actual NPC'!$G:$SI,MATCH($C22,'(3.3) Adj Actual NPC'!$C:$C,0),MATCH(K$5,'(3.3) Adj Actual NPC'!$G$5:$S$5,0))</f>
        <v>0</v>
      </c>
      <c r="L22" s="141">
        <f>+$G22*INDEX('(3.3) Adj Actual NPC'!$G:$SI,MATCH($C22,'(3.3) Adj Actual NPC'!$C:$C,0),MATCH(L$5,'(3.3) Adj Actual NPC'!$G$5:$S$5,0))</f>
        <v>0</v>
      </c>
      <c r="M22" s="141">
        <f>+$G22*INDEX('(3.3) Adj Actual NPC'!$G:$SI,MATCH($C22,'(3.3) Adj Actual NPC'!$C:$C,0),MATCH(M$5,'(3.3) Adj Actual NPC'!$G$5:$S$5,0))</f>
        <v>0</v>
      </c>
      <c r="N22" s="141">
        <f>+$G22*INDEX('(3.3) Adj Actual NPC'!$G:$SI,MATCH($C22,'(3.3) Adj Actual NPC'!$C:$C,0),MATCH(N$5,'(3.3) Adj Actual NPC'!$G$5:$S$5,0))</f>
        <v>0</v>
      </c>
      <c r="O22" s="141">
        <f>+$G22*INDEX('(3.3) Adj Actual NPC'!$G:$SI,MATCH($C22,'(3.3) Adj Actual NPC'!$C:$C,0),MATCH(O$5,'(3.3) Adj Actual NPC'!$G$5:$S$5,0))</f>
        <v>0</v>
      </c>
      <c r="P22" s="141">
        <f>+$G22*INDEX('(3.3) Adj Actual NPC'!$G:$SI,MATCH($C22,'(3.3) Adj Actual NPC'!$C:$C,0),MATCH(P$5,'(3.3) Adj Actual NPC'!$G$5:$S$5,0))</f>
        <v>0</v>
      </c>
      <c r="Q22" s="141">
        <f>+$G22*INDEX('(3.3) Adj Actual NPC'!$G:$SI,MATCH($C22,'(3.3) Adj Actual NPC'!$C:$C,0),MATCH(Q$5,'(3.3) Adj Actual NPC'!$G$5:$S$5,0))</f>
        <v>0</v>
      </c>
      <c r="R22" s="141">
        <f>+$G22*INDEX('(3.3) Adj Actual NPC'!$G:$SI,MATCH($C22,'(3.3) Adj Actual NPC'!$C:$C,0),MATCH(R$5,'(3.3) Adj Actual NPC'!$G$5:$S$5,0))</f>
        <v>0</v>
      </c>
      <c r="S22" s="141">
        <f>+$G22*INDEX('(3.3) Adj Actual NPC'!$G:$SI,MATCH($C22,'(3.3) Adj Actual NPC'!$C:$C,0),MATCH(S$5,'(3.3) Adj Actual NPC'!$G$5:$S$5,0))</f>
        <v>0</v>
      </c>
      <c r="T22" s="141">
        <f>+$G22*INDEX('(3.3) Adj Actual NPC'!$G:$SI,MATCH($C22,'(3.3) Adj Actual NPC'!$C:$C,0),MATCH(T$5,'(3.3) Adj Actual NPC'!$G$5:$S$5,0))</f>
        <v>0</v>
      </c>
      <c r="U22" s="141">
        <f>+$G22*INDEX('(3.3) Adj Actual NPC'!$G:$SI,MATCH($C22,'(3.3) Adj Actual NPC'!$C:$C,0),MATCH(U$5,'(3.3) Adj Actual NPC'!$G$5:$S$5,0))</f>
        <v>0</v>
      </c>
      <c r="V22" s="141">
        <f>+$G22*INDEX('(3.3) Adj Actual NPC'!$G:$SI,MATCH($C22,'(3.3) Adj Actual NPC'!$C:$C,0),MATCH(V$5,'(3.3) Adj Actual NPC'!$G$5:$S$5,0))</f>
        <v>0</v>
      </c>
    </row>
    <row r="23" spans="1:22" ht="12.75" customHeight="1" x14ac:dyDescent="0.2">
      <c r="B23" s="168"/>
      <c r="C23" s="99" t="s">
        <v>101</v>
      </c>
      <c r="E23" s="177" t="s">
        <v>49</v>
      </c>
      <c r="F23" s="162"/>
      <c r="G23" s="161">
        <v>1</v>
      </c>
      <c r="I23" s="144">
        <f t="shared" si="2"/>
        <v>1747972.0899999999</v>
      </c>
      <c r="J23" s="119"/>
      <c r="K23" s="141">
        <f>+$G23*INDEX('(3.3) Adj Actual NPC'!$G:$SI,MATCH($C23,'(3.3) Adj Actual NPC'!$C:$C,0),MATCH(K$5,'(3.3) Adj Actual NPC'!$G$5:$S$5,0))</f>
        <v>89646.080000000002</v>
      </c>
      <c r="L23" s="141">
        <f>+$G23*INDEX('(3.3) Adj Actual NPC'!$G:$SI,MATCH($C23,'(3.3) Adj Actual NPC'!$C:$C,0),MATCH(L$5,'(3.3) Adj Actual NPC'!$G$5:$S$5,0))</f>
        <v>24025.8</v>
      </c>
      <c r="M23" s="141">
        <f>+$G23*INDEX('(3.3) Adj Actual NPC'!$G:$SI,MATCH($C23,'(3.3) Adj Actual NPC'!$C:$C,0),MATCH(M$5,'(3.3) Adj Actual NPC'!$G$5:$S$5,0))</f>
        <v>10618.67</v>
      </c>
      <c r="N23" s="141">
        <f>+$G23*INDEX('(3.3) Adj Actual NPC'!$G:$SI,MATCH($C23,'(3.3) Adj Actual NPC'!$C:$C,0),MATCH(N$5,'(3.3) Adj Actual NPC'!$G$5:$S$5,0))</f>
        <v>5604.5599999999986</v>
      </c>
      <c r="O23" s="141">
        <f>+$G23*INDEX('(3.3) Adj Actual NPC'!$G:$SI,MATCH($C23,'(3.3) Adj Actual NPC'!$C:$C,0),MATCH(O$5,'(3.3) Adj Actual NPC'!$G$5:$S$5,0))</f>
        <v>38952.800000000003</v>
      </c>
      <c r="P23" s="141">
        <f>+$G23*INDEX('(3.3) Adj Actual NPC'!$G:$SI,MATCH($C23,'(3.3) Adj Actual NPC'!$C:$C,0),MATCH(P$5,'(3.3) Adj Actual NPC'!$G$5:$S$5,0))</f>
        <v>37984.480000000003</v>
      </c>
      <c r="Q23" s="141">
        <f>+$G23*INDEX('(3.3) Adj Actual NPC'!$G:$SI,MATCH($C23,'(3.3) Adj Actual NPC'!$C:$C,0),MATCH(Q$5,'(3.3) Adj Actual NPC'!$G$5:$S$5,0))</f>
        <v>137256.56000000003</v>
      </c>
      <c r="R23" s="141">
        <f>+$G23*INDEX('(3.3) Adj Actual NPC'!$G:$SI,MATCH($C23,'(3.3) Adj Actual NPC'!$C:$C,0),MATCH(R$5,'(3.3) Adj Actual NPC'!$G$5:$S$5,0))</f>
        <v>642310.61</v>
      </c>
      <c r="S23" s="141">
        <f>+$G23*INDEX('(3.3) Adj Actual NPC'!$G:$SI,MATCH($C23,'(3.3) Adj Actual NPC'!$C:$C,0),MATCH(S$5,'(3.3) Adj Actual NPC'!$G$5:$S$5,0))</f>
        <v>284992.68999999994</v>
      </c>
      <c r="T23" s="141">
        <f>+$G23*INDEX('(3.3) Adj Actual NPC'!$G:$SI,MATCH($C23,'(3.3) Adj Actual NPC'!$C:$C,0),MATCH(T$5,'(3.3) Adj Actual NPC'!$G$5:$S$5,0))</f>
        <v>185189.93</v>
      </c>
      <c r="U23" s="141">
        <f>+$G23*INDEX('(3.3) Adj Actual NPC'!$G:$SI,MATCH($C23,'(3.3) Adj Actual NPC'!$C:$C,0),MATCH(U$5,'(3.3) Adj Actual NPC'!$G$5:$S$5,0))</f>
        <v>143955.43</v>
      </c>
      <c r="V23" s="141">
        <f>+$G23*INDEX('(3.3) Adj Actual NPC'!$G:$SI,MATCH($C23,'(3.3) Adj Actual NPC'!$C:$C,0),MATCH(V$5,'(3.3) Adj Actual NPC'!$G$5:$S$5,0))</f>
        <v>147434.48000000001</v>
      </c>
    </row>
    <row r="24" spans="1:22" ht="12.75" customHeight="1" x14ac:dyDescent="0.2">
      <c r="B24" s="168"/>
      <c r="C24" s="99" t="s">
        <v>190</v>
      </c>
      <c r="E24" s="177" t="s">
        <v>49</v>
      </c>
      <c r="F24" s="162"/>
      <c r="G24" s="161">
        <v>1</v>
      </c>
      <c r="I24" s="144">
        <f t="shared" si="2"/>
        <v>2635157.59</v>
      </c>
      <c r="J24" s="119"/>
      <c r="K24" s="141">
        <f>+$G24*INDEX('(3.3) Adj Actual NPC'!$G:$SI,MATCH($C24,'(3.3) Adj Actual NPC'!$C:$C,0),MATCH(K$5,'(3.3) Adj Actual NPC'!$G$5:$S$5,0))</f>
        <v>120397.66</v>
      </c>
      <c r="L24" s="141">
        <f>+$G24*INDEX('(3.3) Adj Actual NPC'!$G:$SI,MATCH($C24,'(3.3) Adj Actual NPC'!$C:$C,0),MATCH(L$5,'(3.3) Adj Actual NPC'!$G$5:$S$5,0))</f>
        <v>176818.38999999998</v>
      </c>
      <c r="M24" s="141">
        <f>+$G24*INDEX('(3.3) Adj Actual NPC'!$G:$SI,MATCH($C24,'(3.3) Adj Actual NPC'!$C:$C,0),MATCH(M$5,'(3.3) Adj Actual NPC'!$G$5:$S$5,0))</f>
        <v>114117.84</v>
      </c>
      <c r="N24" s="141">
        <f>+$G24*INDEX('(3.3) Adj Actual NPC'!$G:$SI,MATCH($C24,'(3.3) Adj Actual NPC'!$C:$C,0),MATCH(N$5,'(3.3) Adj Actual NPC'!$G$5:$S$5,0))</f>
        <v>182240.71</v>
      </c>
      <c r="O24" s="141">
        <f>+$G24*INDEX('(3.3) Adj Actual NPC'!$G:$SI,MATCH($C24,'(3.3) Adj Actual NPC'!$C:$C,0),MATCH(O$5,'(3.3) Adj Actual NPC'!$G$5:$S$5,0))</f>
        <v>220827.22</v>
      </c>
      <c r="P24" s="141">
        <f>+$G24*INDEX('(3.3) Adj Actual NPC'!$G:$SI,MATCH($C24,'(3.3) Adj Actual NPC'!$C:$C,0),MATCH(P$5,'(3.3) Adj Actual NPC'!$G$5:$S$5,0))</f>
        <v>191702.90999999997</v>
      </c>
      <c r="Q24" s="141">
        <f>+$G24*INDEX('(3.3) Adj Actual NPC'!$G:$SI,MATCH($C24,'(3.3) Adj Actual NPC'!$C:$C,0),MATCH(Q$5,'(3.3) Adj Actual NPC'!$G$5:$S$5,0))</f>
        <v>322149.25</v>
      </c>
      <c r="R24" s="141">
        <f>+$G24*INDEX('(3.3) Adj Actual NPC'!$G:$SI,MATCH($C24,'(3.3) Adj Actual NPC'!$C:$C,0),MATCH(R$5,'(3.3) Adj Actual NPC'!$G$5:$S$5,0))</f>
        <v>311699.55999999994</v>
      </c>
      <c r="S24" s="141">
        <f>+$G24*INDEX('(3.3) Adj Actual NPC'!$G:$SI,MATCH($C24,'(3.3) Adj Actual NPC'!$C:$C,0),MATCH(S$5,'(3.3) Adj Actual NPC'!$G$5:$S$5,0))</f>
        <v>295621.52000000008</v>
      </c>
      <c r="T24" s="141">
        <f>+$G24*INDEX('(3.3) Adj Actual NPC'!$G:$SI,MATCH($C24,'(3.3) Adj Actual NPC'!$C:$C,0),MATCH(T$5,'(3.3) Adj Actual NPC'!$G$5:$S$5,0))</f>
        <v>263678.82999999996</v>
      </c>
      <c r="U24" s="141">
        <f>+$G24*INDEX('(3.3) Adj Actual NPC'!$G:$SI,MATCH($C24,'(3.3) Adj Actual NPC'!$C:$C,0),MATCH(U$5,'(3.3) Adj Actual NPC'!$G$5:$S$5,0))</f>
        <v>228447.74</v>
      </c>
      <c r="V24" s="141">
        <f>+$G24*INDEX('(3.3) Adj Actual NPC'!$G:$SI,MATCH($C24,'(3.3) Adj Actual NPC'!$C:$C,0),MATCH(V$5,'(3.3) Adj Actual NPC'!$G$5:$S$5,0))</f>
        <v>207455.96</v>
      </c>
    </row>
    <row r="25" spans="1:22" ht="12.75" customHeight="1" x14ac:dyDescent="0.2">
      <c r="B25" s="168"/>
      <c r="E25" s="177"/>
      <c r="F25" s="162"/>
      <c r="G25" s="161"/>
      <c r="I25" s="144"/>
      <c r="J25" s="119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</row>
    <row r="26" spans="1:22" ht="12.75" customHeight="1" x14ac:dyDescent="0.2">
      <c r="B26" s="99" t="s">
        <v>189</v>
      </c>
      <c r="E26" s="177"/>
      <c r="F26" s="162"/>
      <c r="G26" s="161"/>
      <c r="I26" s="143">
        <f>SUM(K26:V26)</f>
        <v>38521946.479999997</v>
      </c>
      <c r="J26" s="176"/>
      <c r="K26" s="143">
        <f t="shared" ref="K26:V26" si="3">SUM(K18:K25)</f>
        <v>1829169.74</v>
      </c>
      <c r="L26" s="143">
        <f t="shared" si="3"/>
        <v>1904399.7</v>
      </c>
      <c r="M26" s="143">
        <f t="shared" si="3"/>
        <v>945141.01</v>
      </c>
      <c r="N26" s="143">
        <f t="shared" si="3"/>
        <v>1220360.93</v>
      </c>
      <c r="O26" s="143">
        <f t="shared" si="3"/>
        <v>1331046.77</v>
      </c>
      <c r="P26" s="143">
        <f t="shared" si="3"/>
        <v>1814458.9</v>
      </c>
      <c r="Q26" s="143">
        <f t="shared" si="3"/>
        <v>3015342.52</v>
      </c>
      <c r="R26" s="143">
        <f t="shared" si="3"/>
        <v>4172517.92</v>
      </c>
      <c r="S26" s="143">
        <f t="shared" si="3"/>
        <v>2628796.59</v>
      </c>
      <c r="T26" s="143">
        <f t="shared" si="3"/>
        <v>7204443.8899999997</v>
      </c>
      <c r="U26" s="143">
        <f t="shared" si="3"/>
        <v>7645890.0700000003</v>
      </c>
      <c r="V26" s="143">
        <f t="shared" si="3"/>
        <v>4810378.4400000004</v>
      </c>
    </row>
    <row r="27" spans="1:22" ht="12.75" customHeight="1" x14ac:dyDescent="0.2">
      <c r="E27" s="177"/>
      <c r="F27" s="162"/>
      <c r="G27" s="161"/>
      <c r="I27" s="178"/>
      <c r="J27" s="176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</row>
    <row r="28" spans="1:22" ht="12.75" customHeight="1" x14ac:dyDescent="0.2">
      <c r="B28" s="99" t="s">
        <v>188</v>
      </c>
      <c r="E28" s="177" t="s">
        <v>48</v>
      </c>
      <c r="F28" s="162"/>
      <c r="G28" s="161">
        <v>1</v>
      </c>
      <c r="I28" s="143">
        <f>SUM(K28:V28)</f>
        <v>0</v>
      </c>
      <c r="J28" s="176"/>
      <c r="K28" s="141">
        <f>+$G28*INDEX('(3.3) Adj Actual NPC'!$G:$S,MATCH($B28,'(3.3) Adj Actual NPC'!$B:$B,0),MATCH(K$5,'(3.3) Adj Actual NPC'!$G$5:$S$5,0))</f>
        <v>0</v>
      </c>
      <c r="L28" s="141">
        <f>+$G28*INDEX('(3.3) Adj Actual NPC'!$G:$S,MATCH($B28,'(3.3) Adj Actual NPC'!$B:$B,0),MATCH(L$5,'(3.3) Adj Actual NPC'!$G$5:$S$5,0))</f>
        <v>0</v>
      </c>
      <c r="M28" s="141">
        <f>+$G28*INDEX('(3.3) Adj Actual NPC'!$G:$S,MATCH($B28,'(3.3) Adj Actual NPC'!$B:$B,0),MATCH(M$5,'(3.3) Adj Actual NPC'!$G$5:$S$5,0))</f>
        <v>0</v>
      </c>
      <c r="N28" s="141">
        <f>+$G28*INDEX('(3.3) Adj Actual NPC'!$G:$S,MATCH($B28,'(3.3) Adj Actual NPC'!$B:$B,0),MATCH(N$5,'(3.3) Adj Actual NPC'!$G$5:$S$5,0))</f>
        <v>0</v>
      </c>
      <c r="O28" s="141">
        <f>+$G28*INDEX('(3.3) Adj Actual NPC'!$G:$S,MATCH($B28,'(3.3) Adj Actual NPC'!$B:$B,0),MATCH(O$5,'(3.3) Adj Actual NPC'!$G$5:$S$5,0))</f>
        <v>0</v>
      </c>
      <c r="P28" s="141">
        <f>+$G28*INDEX('(3.3) Adj Actual NPC'!$G:$S,MATCH($B28,'(3.3) Adj Actual NPC'!$B:$B,0),MATCH(P$5,'(3.3) Adj Actual NPC'!$G$5:$S$5,0))</f>
        <v>0</v>
      </c>
      <c r="Q28" s="141">
        <f>+$G28*INDEX('(3.3) Adj Actual NPC'!$G:$S,MATCH($B28,'(3.3) Adj Actual NPC'!$B:$B,0),MATCH(Q$5,'(3.3) Adj Actual NPC'!$G$5:$S$5,0))</f>
        <v>0</v>
      </c>
      <c r="R28" s="141">
        <f>+$G28*INDEX('(3.3) Adj Actual NPC'!$G:$S,MATCH($B28,'(3.3) Adj Actual NPC'!$B:$B,0),MATCH(R$5,'(3.3) Adj Actual NPC'!$G$5:$S$5,0))</f>
        <v>0</v>
      </c>
      <c r="S28" s="141">
        <f>+$G28*INDEX('(3.3) Adj Actual NPC'!$G:$S,MATCH($B28,'(3.3) Adj Actual NPC'!$B:$B,0),MATCH(S$5,'(3.3) Adj Actual NPC'!$G$5:$S$5,0))</f>
        <v>0</v>
      </c>
      <c r="T28" s="141">
        <f>+$G28*INDEX('(3.3) Adj Actual NPC'!$G:$S,MATCH($B28,'(3.3) Adj Actual NPC'!$B:$B,0),MATCH(T$5,'(3.3) Adj Actual NPC'!$G$5:$S$5,0))</f>
        <v>0</v>
      </c>
      <c r="U28" s="141">
        <f>+$G28*INDEX('(3.3) Adj Actual NPC'!$G:$S,MATCH($B28,'(3.3) Adj Actual NPC'!$B:$B,0),MATCH(U$5,'(3.3) Adj Actual NPC'!$G$5:$S$5,0))</f>
        <v>0</v>
      </c>
      <c r="V28" s="141">
        <f>+$G28*INDEX('(3.3) Adj Actual NPC'!$G:$S,MATCH($B28,'(3.3) Adj Actual NPC'!$B:$B,0),MATCH(V$5,'(3.3) Adj Actual NPC'!$G$5:$S$5,0))</f>
        <v>0</v>
      </c>
    </row>
    <row r="29" spans="1:22" ht="12.75" customHeight="1" x14ac:dyDescent="0.2">
      <c r="G29" s="128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s="101" customFormat="1" ht="12.75" customHeight="1" x14ac:dyDescent="0.2">
      <c r="A30" s="140" t="s">
        <v>187</v>
      </c>
      <c r="E30" s="114"/>
      <c r="G30" s="129"/>
      <c r="I30" s="117">
        <f>SUM(K30:V30)</f>
        <v>38534913.329999998</v>
      </c>
      <c r="J30" s="117"/>
      <c r="K30" s="117">
        <f t="shared" ref="K30:V30" si="4">SUM(K15,K26:K28)</f>
        <v>1830871.3699999999</v>
      </c>
      <c r="L30" s="117">
        <f t="shared" si="4"/>
        <v>1905589.24</v>
      </c>
      <c r="M30" s="117">
        <f t="shared" si="4"/>
        <v>925339.62</v>
      </c>
      <c r="N30" s="117">
        <f t="shared" si="4"/>
        <v>1221414.8199999998</v>
      </c>
      <c r="O30" s="117">
        <f t="shared" si="4"/>
        <v>1332472.3400000001</v>
      </c>
      <c r="P30" s="117">
        <f t="shared" si="4"/>
        <v>1815728.8599999999</v>
      </c>
      <c r="Q30" s="117">
        <f t="shared" si="4"/>
        <v>3008506.11</v>
      </c>
      <c r="R30" s="117">
        <f t="shared" si="4"/>
        <v>4190879.17</v>
      </c>
      <c r="S30" s="117">
        <f t="shared" si="4"/>
        <v>2632464.5699999998</v>
      </c>
      <c r="T30" s="117">
        <f t="shared" si="4"/>
        <v>7209543.5099999998</v>
      </c>
      <c r="U30" s="117">
        <f t="shared" si="4"/>
        <v>7649265.5100000007</v>
      </c>
      <c r="V30" s="117">
        <f t="shared" si="4"/>
        <v>4812838.21</v>
      </c>
    </row>
    <row r="31" spans="1:22" ht="12.75" customHeight="1" x14ac:dyDescent="0.2">
      <c r="G31" s="128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</row>
    <row r="32" spans="1:22" ht="12.75" customHeight="1" x14ac:dyDescent="0.2">
      <c r="B32" s="168"/>
      <c r="G32" s="128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</row>
    <row r="33" spans="1:22" ht="12.75" customHeight="1" x14ac:dyDescent="0.2">
      <c r="A33" s="101" t="s">
        <v>186</v>
      </c>
      <c r="G33" s="128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</row>
    <row r="34" spans="1:22" ht="12.75" customHeight="1" x14ac:dyDescent="0.2">
      <c r="B34" s="99" t="s">
        <v>185</v>
      </c>
      <c r="G34" s="128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</row>
    <row r="35" spans="1:22" ht="12.75" customHeight="1" x14ac:dyDescent="0.2">
      <c r="C35" s="145" t="s">
        <v>184</v>
      </c>
      <c r="D35" s="145"/>
      <c r="E35" s="126" t="s">
        <v>42</v>
      </c>
      <c r="F35" s="162"/>
      <c r="G35" s="161">
        <v>1</v>
      </c>
      <c r="I35" s="119">
        <f t="shared" ref="I35:I57" si="5">SUM(K35:V35)</f>
        <v>0</v>
      </c>
      <c r="J35" s="119"/>
      <c r="K35" s="127">
        <f>+$G35*INDEX('(3.3) Adj Actual NPC'!$G:$SI,MATCH($C35,'(3.3) Adj Actual NPC'!$C:$C,0),MATCH(K$5,'(3.3) Adj Actual NPC'!$G$5:$S$5,0))</f>
        <v>0</v>
      </c>
      <c r="L35" s="127">
        <f>+$G35*INDEX('(3.3) Adj Actual NPC'!$G:$SI,MATCH($C35,'(3.3) Adj Actual NPC'!$C:$C,0),MATCH(L$5,'(3.3) Adj Actual NPC'!$G$5:$S$5,0))</f>
        <v>0</v>
      </c>
      <c r="M35" s="127">
        <f>+$G35*INDEX('(3.3) Adj Actual NPC'!$G:$SI,MATCH($C35,'(3.3) Adj Actual NPC'!$C:$C,0),MATCH(M$5,'(3.3) Adj Actual NPC'!$G$5:$S$5,0))</f>
        <v>0</v>
      </c>
      <c r="N35" s="127">
        <f>+$G35*INDEX('(3.3) Adj Actual NPC'!$G:$SI,MATCH($C35,'(3.3) Adj Actual NPC'!$C:$C,0),MATCH(N$5,'(3.3) Adj Actual NPC'!$G$5:$S$5,0))</f>
        <v>0</v>
      </c>
      <c r="O35" s="127">
        <f>+$G35*INDEX('(3.3) Adj Actual NPC'!$G:$SI,MATCH($C35,'(3.3) Adj Actual NPC'!$C:$C,0),MATCH(O$5,'(3.3) Adj Actual NPC'!$G$5:$S$5,0))</f>
        <v>0</v>
      </c>
      <c r="P35" s="127">
        <f>+$G35*INDEX('(3.3) Adj Actual NPC'!$G:$SI,MATCH($C35,'(3.3) Adj Actual NPC'!$C:$C,0),MATCH(P$5,'(3.3) Adj Actual NPC'!$G$5:$S$5,0))</f>
        <v>0</v>
      </c>
      <c r="Q35" s="127">
        <f>+$G35*INDEX('(3.3) Adj Actual NPC'!$G:$SI,MATCH($C35,'(3.3) Adj Actual NPC'!$C:$C,0),MATCH(Q$5,'(3.3) Adj Actual NPC'!$G$5:$S$5,0))</f>
        <v>0</v>
      </c>
      <c r="R35" s="127">
        <f>+$G35*INDEX('(3.3) Adj Actual NPC'!$G:$SI,MATCH($C35,'(3.3) Adj Actual NPC'!$C:$C,0),MATCH(R$5,'(3.3) Adj Actual NPC'!$G$5:$S$5,0))</f>
        <v>0</v>
      </c>
      <c r="S35" s="127">
        <f>+$G35*INDEX('(3.3) Adj Actual NPC'!$G:$SI,MATCH($C35,'(3.3) Adj Actual NPC'!$C:$C,0),MATCH(S$5,'(3.3) Adj Actual NPC'!$G$5:$S$5,0))</f>
        <v>0</v>
      </c>
      <c r="T35" s="127">
        <f>+$G35*INDEX('(3.3) Adj Actual NPC'!$G:$SI,MATCH($C35,'(3.3) Adj Actual NPC'!$C:$C,0),MATCH(T$5,'(3.3) Adj Actual NPC'!$G$5:$S$5,0))</f>
        <v>0</v>
      </c>
      <c r="U35" s="127">
        <f>+$G35*INDEX('(3.3) Adj Actual NPC'!$G:$SI,MATCH($C35,'(3.3) Adj Actual NPC'!$C:$C,0),MATCH(U$5,'(3.3) Adj Actual NPC'!$G$5:$S$5,0))</f>
        <v>0</v>
      </c>
      <c r="V35" s="127">
        <f>+$G35*INDEX('(3.3) Adj Actual NPC'!$G:$SI,MATCH($C35,'(3.3) Adj Actual NPC'!$C:$C,0),MATCH(V$5,'(3.3) Adj Actual NPC'!$G$5:$S$5,0))</f>
        <v>0</v>
      </c>
    </row>
    <row r="36" spans="1:22" ht="12.75" customHeight="1" x14ac:dyDescent="0.2">
      <c r="C36" s="145" t="s">
        <v>183</v>
      </c>
      <c r="D36" s="145"/>
      <c r="E36" s="126" t="s">
        <v>42</v>
      </c>
      <c r="F36" s="162"/>
      <c r="G36" s="161">
        <v>1</v>
      </c>
      <c r="I36" s="144">
        <f t="shared" si="5"/>
        <v>4421951.1899999995</v>
      </c>
      <c r="J36" s="119"/>
      <c r="K36" s="121">
        <f>+$G36*INDEX('(3.3) Adj Actual NPC'!$G:$SI,MATCH($C36,'(3.3) Adj Actual NPC'!$C:$C,0),MATCH(K$5,'(3.3) Adj Actual NPC'!$G$5:$S$5,0))</f>
        <v>124088.63</v>
      </c>
      <c r="L36" s="121">
        <f>+$G36*INDEX('(3.3) Adj Actual NPC'!$G:$SI,MATCH($C36,'(3.3) Adj Actual NPC'!$C:$C,0),MATCH(L$5,'(3.3) Adj Actual NPC'!$G$5:$S$5,0))</f>
        <v>336346.15</v>
      </c>
      <c r="M36" s="121">
        <f>+$G36*INDEX('(3.3) Adj Actual NPC'!$G:$SI,MATCH($C36,'(3.3) Adj Actual NPC'!$C:$C,0),MATCH(M$5,'(3.3) Adj Actual NPC'!$G$5:$S$5,0))</f>
        <v>370394.34</v>
      </c>
      <c r="N36" s="121">
        <f>+$G36*INDEX('(3.3) Adj Actual NPC'!$G:$SI,MATCH($C36,'(3.3) Adj Actual NPC'!$C:$C,0),MATCH(N$5,'(3.3) Adj Actual NPC'!$G$5:$S$5,0))</f>
        <v>568819.21</v>
      </c>
      <c r="O36" s="121">
        <f>+$G36*INDEX('(3.3) Adj Actual NPC'!$G:$SI,MATCH($C36,'(3.3) Adj Actual NPC'!$C:$C,0),MATCH(O$5,'(3.3) Adj Actual NPC'!$G$5:$S$5,0))</f>
        <v>324363.62</v>
      </c>
      <c r="P36" s="121">
        <f>+$G36*INDEX('(3.3) Adj Actual NPC'!$G:$SI,MATCH($C36,'(3.3) Adj Actual NPC'!$C:$C,0),MATCH(P$5,'(3.3) Adj Actual NPC'!$G$5:$S$5,0))</f>
        <v>440543.52</v>
      </c>
      <c r="Q36" s="121">
        <f>+$G36*INDEX('(3.3) Adj Actual NPC'!$G:$SI,MATCH($C36,'(3.3) Adj Actual NPC'!$C:$C,0),MATCH(Q$5,'(3.3) Adj Actual NPC'!$G$5:$S$5,0))</f>
        <v>395253.37</v>
      </c>
      <c r="R36" s="121">
        <f>+$G36*INDEX('(3.3) Adj Actual NPC'!$G:$SI,MATCH($C36,'(3.3) Adj Actual NPC'!$C:$C,0),MATCH(R$5,'(3.3) Adj Actual NPC'!$G$5:$S$5,0))</f>
        <v>283034.58</v>
      </c>
      <c r="S36" s="121">
        <f>+$G36*INDEX('(3.3) Adj Actual NPC'!$G:$SI,MATCH($C36,'(3.3) Adj Actual NPC'!$C:$C,0),MATCH(S$5,'(3.3) Adj Actual NPC'!$G$5:$S$5,0))</f>
        <v>307465.06</v>
      </c>
      <c r="T36" s="121">
        <f>+$G36*INDEX('(3.3) Adj Actual NPC'!$G:$SI,MATCH($C36,'(3.3) Adj Actual NPC'!$C:$C,0),MATCH(T$5,'(3.3) Adj Actual NPC'!$G$5:$S$5,0))</f>
        <v>540139.05000000005</v>
      </c>
      <c r="U36" s="121">
        <f>+$G36*INDEX('(3.3) Adj Actual NPC'!$G:$SI,MATCH($C36,'(3.3) Adj Actual NPC'!$C:$C,0),MATCH(U$5,'(3.3) Adj Actual NPC'!$G$5:$S$5,0))</f>
        <v>519743.39</v>
      </c>
      <c r="V36" s="121">
        <f>+$G36*INDEX('(3.3) Adj Actual NPC'!$G:$SI,MATCH($C36,'(3.3) Adj Actual NPC'!$C:$C,0),MATCH(V$5,'(3.3) Adj Actual NPC'!$G$5:$S$5,0))</f>
        <v>211760.27</v>
      </c>
    </row>
    <row r="37" spans="1:22" ht="12.75" customHeight="1" x14ac:dyDescent="0.2">
      <c r="C37" s="145" t="s">
        <v>182</v>
      </c>
      <c r="D37" s="145"/>
      <c r="E37" s="126" t="s">
        <v>42</v>
      </c>
      <c r="F37" s="162"/>
      <c r="G37" s="161">
        <v>1</v>
      </c>
      <c r="H37" s="99" t="s">
        <v>62</v>
      </c>
      <c r="I37" s="144">
        <f t="shared" si="5"/>
        <v>0</v>
      </c>
      <c r="J37" s="119"/>
      <c r="K37" s="121">
        <f>+$G37*INDEX('(3.3) Adj Actual NPC'!$G:$SI,MATCH($C37,'(3.3) Adj Actual NPC'!$C:$C,0),MATCH(K$5,'(3.3) Adj Actual NPC'!$G$5:$S$5,0))</f>
        <v>0</v>
      </c>
      <c r="L37" s="121">
        <f>+$G37*INDEX('(3.3) Adj Actual NPC'!$G:$SI,MATCH($C37,'(3.3) Adj Actual NPC'!$C:$C,0),MATCH(L$5,'(3.3) Adj Actual NPC'!$G$5:$S$5,0))</f>
        <v>0</v>
      </c>
      <c r="M37" s="121">
        <f>+$G37*INDEX('(3.3) Adj Actual NPC'!$G:$SI,MATCH($C37,'(3.3) Adj Actual NPC'!$C:$C,0),MATCH(M$5,'(3.3) Adj Actual NPC'!$G$5:$S$5,0))</f>
        <v>0</v>
      </c>
      <c r="N37" s="121">
        <f>+$G37*INDEX('(3.3) Adj Actual NPC'!$G:$SI,MATCH($C37,'(3.3) Adj Actual NPC'!$C:$C,0),MATCH(N$5,'(3.3) Adj Actual NPC'!$G$5:$S$5,0))</f>
        <v>0</v>
      </c>
      <c r="O37" s="121">
        <f>+$G37*INDEX('(3.3) Adj Actual NPC'!$G:$SI,MATCH($C37,'(3.3) Adj Actual NPC'!$C:$C,0),MATCH(O$5,'(3.3) Adj Actual NPC'!$G$5:$S$5,0))</f>
        <v>0</v>
      </c>
      <c r="P37" s="121">
        <f>+$G37*INDEX('(3.3) Adj Actual NPC'!$G:$SI,MATCH($C37,'(3.3) Adj Actual NPC'!$C:$C,0),MATCH(P$5,'(3.3) Adj Actual NPC'!$G$5:$S$5,0))</f>
        <v>0</v>
      </c>
      <c r="Q37" s="121">
        <f>+$G37*INDEX('(3.3) Adj Actual NPC'!$G:$SI,MATCH($C37,'(3.3) Adj Actual NPC'!$C:$C,0),MATCH(Q$5,'(3.3) Adj Actual NPC'!$G$5:$S$5,0))</f>
        <v>0</v>
      </c>
      <c r="R37" s="121">
        <f>+$G37*INDEX('(3.3) Adj Actual NPC'!$G:$SI,MATCH($C37,'(3.3) Adj Actual NPC'!$C:$C,0),MATCH(R$5,'(3.3) Adj Actual NPC'!$G$5:$S$5,0))</f>
        <v>0</v>
      </c>
      <c r="S37" s="121">
        <f>+$G37*INDEX('(3.3) Adj Actual NPC'!$G:$SI,MATCH($C37,'(3.3) Adj Actual NPC'!$C:$C,0),MATCH(S$5,'(3.3) Adj Actual NPC'!$G$5:$S$5,0))</f>
        <v>0</v>
      </c>
      <c r="T37" s="121">
        <f>+$G37*INDEX('(3.3) Adj Actual NPC'!$G:$SI,MATCH($C37,'(3.3) Adj Actual NPC'!$C:$C,0),MATCH(T$5,'(3.3) Adj Actual NPC'!$G$5:$S$5,0))</f>
        <v>0</v>
      </c>
      <c r="U37" s="121">
        <f>+$G37*INDEX('(3.3) Adj Actual NPC'!$G:$SI,MATCH($C37,'(3.3) Adj Actual NPC'!$C:$C,0),MATCH(U$5,'(3.3) Adj Actual NPC'!$G$5:$S$5,0))</f>
        <v>0</v>
      </c>
      <c r="V37" s="121">
        <f>+$G37*INDEX('(3.3) Adj Actual NPC'!$G:$SI,MATCH($C37,'(3.3) Adj Actual NPC'!$C:$C,0),MATCH(V$5,'(3.3) Adj Actual NPC'!$G$5:$S$5,0))</f>
        <v>0</v>
      </c>
    </row>
    <row r="38" spans="1:22" ht="12.75" customHeight="1" x14ac:dyDescent="0.2">
      <c r="C38" s="174" t="s">
        <v>181</v>
      </c>
      <c r="D38" s="173"/>
      <c r="E38" s="153" t="s">
        <v>43</v>
      </c>
      <c r="F38" s="152"/>
      <c r="G38" s="151">
        <v>0.7</v>
      </c>
      <c r="I38" s="144">
        <f t="shared" si="5"/>
        <v>1351615.0760000001</v>
      </c>
      <c r="J38" s="119"/>
      <c r="K38" s="121">
        <f>+$G38*INDEX('(3.3) Adj Actual NPC'!$G:$SI,MATCH($C38,'(3.3) Adj Actual NPC'!$C:$C,0),MATCH(K$5,'(3.3) Adj Actual NPC'!$G$5:$S$5,0))</f>
        <v>37386.852999999996</v>
      </c>
      <c r="L38" s="121">
        <f>+$G38*INDEX('(3.3) Adj Actual NPC'!$G:$SI,MATCH($C38,'(3.3) Adj Actual NPC'!$C:$C,0),MATCH(L$5,'(3.3) Adj Actual NPC'!$G$5:$S$5,0))</f>
        <v>94917.361000000004</v>
      </c>
      <c r="M38" s="121">
        <f>+$G38*INDEX('(3.3) Adj Actual NPC'!$G:$SI,MATCH($C38,'(3.3) Adj Actual NPC'!$C:$C,0),MATCH(M$5,'(3.3) Adj Actual NPC'!$G$5:$S$5,0))</f>
        <v>182478.03699999998</v>
      </c>
      <c r="N38" s="121">
        <f>+$G38*INDEX('(3.3) Adj Actual NPC'!$G:$SI,MATCH($C38,'(3.3) Adj Actual NPC'!$C:$C,0),MATCH(N$5,'(3.3) Adj Actual NPC'!$G$5:$S$5,0))</f>
        <v>237532.30199999997</v>
      </c>
      <c r="O38" s="121">
        <f>+$G38*INDEX('(3.3) Adj Actual NPC'!$G:$SI,MATCH($C38,'(3.3) Adj Actual NPC'!$C:$C,0),MATCH(O$5,'(3.3) Adj Actual NPC'!$G$5:$S$5,0))</f>
        <v>240682.21799999996</v>
      </c>
      <c r="P38" s="121">
        <f>+$G38*INDEX('(3.3) Adj Actual NPC'!$G:$SI,MATCH($C38,'(3.3) Adj Actual NPC'!$C:$C,0),MATCH(P$5,'(3.3) Adj Actual NPC'!$G$5:$S$5,0))</f>
        <v>245812.76300000001</v>
      </c>
      <c r="Q38" s="121">
        <f>+$G38*INDEX('(3.3) Adj Actual NPC'!$G:$SI,MATCH($C38,'(3.3) Adj Actual NPC'!$C:$C,0),MATCH(Q$5,'(3.3) Adj Actual NPC'!$G$5:$S$5,0))</f>
        <v>120316.17499999999</v>
      </c>
      <c r="R38" s="121">
        <f>+$G38*INDEX('(3.3) Adj Actual NPC'!$G:$SI,MATCH($C38,'(3.3) Adj Actual NPC'!$C:$C,0),MATCH(R$5,'(3.3) Adj Actual NPC'!$G$5:$S$5,0))</f>
        <v>63770.580999999998</v>
      </c>
      <c r="S38" s="121">
        <f>+$G38*INDEX('(3.3) Adj Actual NPC'!$G:$SI,MATCH($C38,'(3.3) Adj Actual NPC'!$C:$C,0),MATCH(S$5,'(3.3) Adj Actual NPC'!$G$5:$S$5,0))</f>
        <v>68893.943999999989</v>
      </c>
      <c r="T38" s="121">
        <f>+$G38*INDEX('(3.3) Adj Actual NPC'!$G:$SI,MATCH($C38,'(3.3) Adj Actual NPC'!$C:$C,0),MATCH(T$5,'(3.3) Adj Actual NPC'!$G$5:$S$5,0))</f>
        <v>14845.907999999998</v>
      </c>
      <c r="U38" s="121">
        <f>+$G38*INDEX('(3.3) Adj Actual NPC'!$G:$SI,MATCH($C38,'(3.3) Adj Actual NPC'!$C:$C,0),MATCH(U$5,'(3.3) Adj Actual NPC'!$G$5:$S$5,0))</f>
        <v>33827.262000000002</v>
      </c>
      <c r="V38" s="121">
        <f>+$G38*INDEX('(3.3) Adj Actual NPC'!$G:$SI,MATCH($C38,'(3.3) Adj Actual NPC'!$C:$C,0),MATCH(V$5,'(3.3) Adj Actual NPC'!$G$5:$S$5,0))</f>
        <v>11151.671999999999</v>
      </c>
    </row>
    <row r="39" spans="1:22" ht="12.75" customHeight="1" x14ac:dyDescent="0.2">
      <c r="C39" s="172" t="s">
        <v>181</v>
      </c>
      <c r="D39" s="171"/>
      <c r="E39" s="148" t="s">
        <v>45</v>
      </c>
      <c r="F39" s="147"/>
      <c r="G39" s="146">
        <v>0.30000000000000004</v>
      </c>
      <c r="I39" s="144">
        <f t="shared" si="5"/>
        <v>579263.60400000005</v>
      </c>
      <c r="J39" s="119"/>
      <c r="K39" s="121">
        <f>+$G39*INDEX('(3.3) Adj Actual NPC'!$G:$SI,MATCH($C39,'(3.3) Adj Actual NPC'!$C:$C,0),MATCH(K$5,'(3.3) Adj Actual NPC'!$G$5:$S$5,0))</f>
        <v>16022.937000000004</v>
      </c>
      <c r="L39" s="121">
        <f>+$G39*INDEX('(3.3) Adj Actual NPC'!$G:$SI,MATCH($C39,'(3.3) Adj Actual NPC'!$C:$C,0),MATCH(L$5,'(3.3) Adj Actual NPC'!$G$5:$S$5,0))</f>
        <v>40678.869000000006</v>
      </c>
      <c r="M39" s="121">
        <f>+$G39*INDEX('(3.3) Adj Actual NPC'!$G:$SI,MATCH($C39,'(3.3) Adj Actual NPC'!$C:$C,0),MATCH(M$5,'(3.3) Adj Actual NPC'!$G$5:$S$5,0))</f>
        <v>78204.873000000007</v>
      </c>
      <c r="N39" s="121">
        <f>+$G39*INDEX('(3.3) Adj Actual NPC'!$G:$SI,MATCH($C39,'(3.3) Adj Actual NPC'!$C:$C,0),MATCH(N$5,'(3.3) Adj Actual NPC'!$G$5:$S$5,0))</f>
        <v>101799.558</v>
      </c>
      <c r="O39" s="121">
        <f>+$G39*INDEX('(3.3) Adj Actual NPC'!$G:$SI,MATCH($C39,'(3.3) Adj Actual NPC'!$C:$C,0),MATCH(O$5,'(3.3) Adj Actual NPC'!$G$5:$S$5,0))</f>
        <v>103149.52200000001</v>
      </c>
      <c r="P39" s="121">
        <f>+$G39*INDEX('(3.3) Adj Actual NPC'!$G:$SI,MATCH($C39,'(3.3) Adj Actual NPC'!$C:$C,0),MATCH(P$5,'(3.3) Adj Actual NPC'!$G$5:$S$5,0))</f>
        <v>105348.32700000002</v>
      </c>
      <c r="Q39" s="121">
        <f>+$G39*INDEX('(3.3) Adj Actual NPC'!$G:$SI,MATCH($C39,'(3.3) Adj Actual NPC'!$C:$C,0),MATCH(Q$5,'(3.3) Adj Actual NPC'!$G$5:$S$5,0))</f>
        <v>51564.075000000004</v>
      </c>
      <c r="R39" s="121">
        <f>+$G39*INDEX('(3.3) Adj Actual NPC'!$G:$SI,MATCH($C39,'(3.3) Adj Actual NPC'!$C:$C,0),MATCH(R$5,'(3.3) Adj Actual NPC'!$G$5:$S$5,0))</f>
        <v>27330.249000000003</v>
      </c>
      <c r="S39" s="121">
        <f>+$G39*INDEX('(3.3) Adj Actual NPC'!$G:$SI,MATCH($C39,'(3.3) Adj Actual NPC'!$C:$C,0),MATCH(S$5,'(3.3) Adj Actual NPC'!$G$5:$S$5,0))</f>
        <v>29525.976000000002</v>
      </c>
      <c r="T39" s="121">
        <f>+$G39*INDEX('(3.3) Adj Actual NPC'!$G:$SI,MATCH($C39,'(3.3) Adj Actual NPC'!$C:$C,0),MATCH(T$5,'(3.3) Adj Actual NPC'!$G$5:$S$5,0))</f>
        <v>6362.5320000000002</v>
      </c>
      <c r="U39" s="121">
        <f>+$G39*INDEX('(3.3) Adj Actual NPC'!$G:$SI,MATCH($C39,'(3.3) Adj Actual NPC'!$C:$C,0),MATCH(U$5,'(3.3) Adj Actual NPC'!$G$5:$S$5,0))</f>
        <v>14497.398000000003</v>
      </c>
      <c r="V39" s="121">
        <f>+$G39*INDEX('(3.3) Adj Actual NPC'!$G:$SI,MATCH($C39,'(3.3) Adj Actual NPC'!$C:$C,0),MATCH(V$5,'(3.3) Adj Actual NPC'!$G$5:$S$5,0))</f>
        <v>4779.2880000000005</v>
      </c>
    </row>
    <row r="40" spans="1:22" ht="12.75" customHeight="1" x14ac:dyDescent="0.2">
      <c r="C40" s="170" t="s">
        <v>180</v>
      </c>
      <c r="D40" s="123"/>
      <c r="E40" s="126" t="s">
        <v>42</v>
      </c>
      <c r="F40" s="162"/>
      <c r="G40" s="161">
        <v>1</v>
      </c>
      <c r="I40" s="144">
        <f t="shared" si="5"/>
        <v>0</v>
      </c>
      <c r="J40" s="119"/>
      <c r="K40" s="121">
        <f>+$G40*INDEX('(3.3) Adj Actual NPC'!$G:$SI,MATCH($C40,'(3.3) Adj Actual NPC'!$C:$C,0),MATCH(K$5,'(3.3) Adj Actual NPC'!$G$5:$S$5,0))</f>
        <v>0</v>
      </c>
      <c r="L40" s="121">
        <f>+$G40*INDEX('(3.3) Adj Actual NPC'!$G:$SI,MATCH($C40,'(3.3) Adj Actual NPC'!$C:$C,0),MATCH(L$5,'(3.3) Adj Actual NPC'!$G$5:$S$5,0))</f>
        <v>0</v>
      </c>
      <c r="M40" s="121">
        <f>+$G40*INDEX('(3.3) Adj Actual NPC'!$G:$SI,MATCH($C40,'(3.3) Adj Actual NPC'!$C:$C,0),MATCH(M$5,'(3.3) Adj Actual NPC'!$G$5:$S$5,0))</f>
        <v>0</v>
      </c>
      <c r="N40" s="121">
        <f>+$G40*INDEX('(3.3) Adj Actual NPC'!$G:$SI,MATCH($C40,'(3.3) Adj Actual NPC'!$C:$C,0),MATCH(N$5,'(3.3) Adj Actual NPC'!$G$5:$S$5,0))</f>
        <v>0</v>
      </c>
      <c r="O40" s="121">
        <f>+$G40*INDEX('(3.3) Adj Actual NPC'!$G:$SI,MATCH($C40,'(3.3) Adj Actual NPC'!$C:$C,0),MATCH(O$5,'(3.3) Adj Actual NPC'!$G$5:$S$5,0))</f>
        <v>0</v>
      </c>
      <c r="P40" s="121">
        <f>+$G40*INDEX('(3.3) Adj Actual NPC'!$G:$SI,MATCH($C40,'(3.3) Adj Actual NPC'!$C:$C,0),MATCH(P$5,'(3.3) Adj Actual NPC'!$G$5:$S$5,0))</f>
        <v>0</v>
      </c>
      <c r="Q40" s="121">
        <f>+$G40*INDEX('(3.3) Adj Actual NPC'!$G:$SI,MATCH($C40,'(3.3) Adj Actual NPC'!$C:$C,0),MATCH(Q$5,'(3.3) Adj Actual NPC'!$G$5:$S$5,0))</f>
        <v>0</v>
      </c>
      <c r="R40" s="121">
        <f>+$G40*INDEX('(3.3) Adj Actual NPC'!$G:$SI,MATCH($C40,'(3.3) Adj Actual NPC'!$C:$C,0),MATCH(R$5,'(3.3) Adj Actual NPC'!$G$5:$S$5,0))</f>
        <v>0</v>
      </c>
      <c r="S40" s="121">
        <f>+$G40*INDEX('(3.3) Adj Actual NPC'!$G:$SI,MATCH($C40,'(3.3) Adj Actual NPC'!$C:$C,0),MATCH(S$5,'(3.3) Adj Actual NPC'!$G$5:$S$5,0))</f>
        <v>0</v>
      </c>
      <c r="T40" s="121">
        <f>+$G40*INDEX('(3.3) Adj Actual NPC'!$G:$SI,MATCH($C40,'(3.3) Adj Actual NPC'!$C:$C,0),MATCH(T$5,'(3.3) Adj Actual NPC'!$G$5:$S$5,0))</f>
        <v>0</v>
      </c>
      <c r="U40" s="121">
        <f>+$G40*INDEX('(3.3) Adj Actual NPC'!$G:$SI,MATCH($C40,'(3.3) Adj Actual NPC'!$C:$C,0),MATCH(U$5,'(3.3) Adj Actual NPC'!$G$5:$S$5,0))</f>
        <v>0</v>
      </c>
      <c r="V40" s="121">
        <f>+$G40*INDEX('(3.3) Adj Actual NPC'!$G:$SI,MATCH($C40,'(3.3) Adj Actual NPC'!$C:$C,0),MATCH(V$5,'(3.3) Adj Actual NPC'!$G$5:$S$5,0))</f>
        <v>0</v>
      </c>
    </row>
    <row r="41" spans="1:22" ht="12.75" customHeight="1" x14ac:dyDescent="0.2">
      <c r="C41" s="145" t="s">
        <v>179</v>
      </c>
      <c r="D41" s="145"/>
      <c r="E41" s="126" t="s">
        <v>43</v>
      </c>
      <c r="F41" s="162"/>
      <c r="G41" s="161">
        <v>1</v>
      </c>
      <c r="I41" s="144">
        <f t="shared" si="5"/>
        <v>0</v>
      </c>
      <c r="J41" s="119"/>
      <c r="K41" s="121">
        <f>+$G41*INDEX('(3.3) Adj Actual NPC'!$G:$SI,MATCH($C41,'(3.3) Adj Actual NPC'!$C:$C,0),MATCH(K$5,'(3.3) Adj Actual NPC'!$G$5:$S$5,0))</f>
        <v>0</v>
      </c>
      <c r="L41" s="121">
        <f>+$G41*INDEX('(3.3) Adj Actual NPC'!$G:$SI,MATCH($C41,'(3.3) Adj Actual NPC'!$C:$C,0),MATCH(L$5,'(3.3) Adj Actual NPC'!$G$5:$S$5,0))</f>
        <v>0</v>
      </c>
      <c r="M41" s="121">
        <f>+$G41*INDEX('(3.3) Adj Actual NPC'!$G:$SI,MATCH($C41,'(3.3) Adj Actual NPC'!$C:$C,0),MATCH(M$5,'(3.3) Adj Actual NPC'!$G$5:$S$5,0))</f>
        <v>0</v>
      </c>
      <c r="N41" s="121">
        <f>+$G41*INDEX('(3.3) Adj Actual NPC'!$G:$SI,MATCH($C41,'(3.3) Adj Actual NPC'!$C:$C,0),MATCH(N$5,'(3.3) Adj Actual NPC'!$G$5:$S$5,0))</f>
        <v>0</v>
      </c>
      <c r="O41" s="121">
        <f>+$G41*INDEX('(3.3) Adj Actual NPC'!$G:$SI,MATCH($C41,'(3.3) Adj Actual NPC'!$C:$C,0),MATCH(O$5,'(3.3) Adj Actual NPC'!$G$5:$S$5,0))</f>
        <v>0</v>
      </c>
      <c r="P41" s="121">
        <f>+$G41*INDEX('(3.3) Adj Actual NPC'!$G:$SI,MATCH($C41,'(3.3) Adj Actual NPC'!$C:$C,0),MATCH(P$5,'(3.3) Adj Actual NPC'!$G$5:$S$5,0))</f>
        <v>0</v>
      </c>
      <c r="Q41" s="121">
        <f>+$G41*INDEX('(3.3) Adj Actual NPC'!$G:$SI,MATCH($C41,'(3.3) Adj Actual NPC'!$C:$C,0),MATCH(Q$5,'(3.3) Adj Actual NPC'!$G$5:$S$5,0))</f>
        <v>0</v>
      </c>
      <c r="R41" s="121">
        <f>+$G41*INDEX('(3.3) Adj Actual NPC'!$G:$SI,MATCH($C41,'(3.3) Adj Actual NPC'!$C:$C,0),MATCH(R$5,'(3.3) Adj Actual NPC'!$G$5:$S$5,0))</f>
        <v>0</v>
      </c>
      <c r="S41" s="121">
        <f>+$G41*INDEX('(3.3) Adj Actual NPC'!$G:$SI,MATCH($C41,'(3.3) Adj Actual NPC'!$C:$C,0),MATCH(S$5,'(3.3) Adj Actual NPC'!$G$5:$S$5,0))</f>
        <v>0</v>
      </c>
      <c r="T41" s="121">
        <f>+$G41*INDEX('(3.3) Adj Actual NPC'!$G:$SI,MATCH($C41,'(3.3) Adj Actual NPC'!$C:$C,0),MATCH(T$5,'(3.3) Adj Actual NPC'!$G$5:$S$5,0))</f>
        <v>0</v>
      </c>
      <c r="U41" s="121">
        <f>+$G41*INDEX('(3.3) Adj Actual NPC'!$G:$SI,MATCH($C41,'(3.3) Adj Actual NPC'!$C:$C,0),MATCH(U$5,'(3.3) Adj Actual NPC'!$G$5:$S$5,0))</f>
        <v>0</v>
      </c>
      <c r="V41" s="121">
        <f>+$G41*INDEX('(3.3) Adj Actual NPC'!$G:$SI,MATCH($C41,'(3.3) Adj Actual NPC'!$C:$C,0),MATCH(V$5,'(3.3) Adj Actual NPC'!$G$5:$S$5,0))</f>
        <v>0</v>
      </c>
    </row>
    <row r="42" spans="1:22" ht="12.75" customHeight="1" x14ac:dyDescent="0.2">
      <c r="C42" s="145" t="s">
        <v>178</v>
      </c>
      <c r="D42" s="145"/>
      <c r="E42" s="126" t="s">
        <v>42</v>
      </c>
      <c r="F42" s="162"/>
      <c r="G42" s="161">
        <v>1</v>
      </c>
      <c r="I42" s="144">
        <f t="shared" si="5"/>
        <v>0</v>
      </c>
      <c r="J42" s="119"/>
      <c r="K42" s="121">
        <f>+$G42*INDEX('(3.3) Adj Actual NPC'!$G:$SI,MATCH($C42,'(3.3) Adj Actual NPC'!$C:$C,0),MATCH(K$5,'(3.3) Adj Actual NPC'!$G$5:$S$5,0))</f>
        <v>0</v>
      </c>
      <c r="L42" s="121">
        <f>+$G42*INDEX('(3.3) Adj Actual NPC'!$G:$SI,MATCH($C42,'(3.3) Adj Actual NPC'!$C:$C,0),MATCH(L$5,'(3.3) Adj Actual NPC'!$G$5:$S$5,0))</f>
        <v>0</v>
      </c>
      <c r="M42" s="121">
        <f>+$G42*INDEX('(3.3) Adj Actual NPC'!$G:$SI,MATCH($C42,'(3.3) Adj Actual NPC'!$C:$C,0),MATCH(M$5,'(3.3) Adj Actual NPC'!$G$5:$S$5,0))</f>
        <v>0</v>
      </c>
      <c r="N42" s="121">
        <f>+$G42*INDEX('(3.3) Adj Actual NPC'!$G:$SI,MATCH($C42,'(3.3) Adj Actual NPC'!$C:$C,0),MATCH(N$5,'(3.3) Adj Actual NPC'!$G$5:$S$5,0))</f>
        <v>0</v>
      </c>
      <c r="O42" s="121">
        <f>+$G42*INDEX('(3.3) Adj Actual NPC'!$G:$SI,MATCH($C42,'(3.3) Adj Actual NPC'!$C:$C,0),MATCH(O$5,'(3.3) Adj Actual NPC'!$G$5:$S$5,0))</f>
        <v>0</v>
      </c>
      <c r="P42" s="121">
        <f>+$G42*INDEX('(3.3) Adj Actual NPC'!$G:$SI,MATCH($C42,'(3.3) Adj Actual NPC'!$C:$C,0),MATCH(P$5,'(3.3) Adj Actual NPC'!$G$5:$S$5,0))</f>
        <v>0</v>
      </c>
      <c r="Q42" s="121">
        <f>+$G42*INDEX('(3.3) Adj Actual NPC'!$G:$SI,MATCH($C42,'(3.3) Adj Actual NPC'!$C:$C,0),MATCH(Q$5,'(3.3) Adj Actual NPC'!$G$5:$S$5,0))</f>
        <v>0</v>
      </c>
      <c r="R42" s="121">
        <f>+$G42*INDEX('(3.3) Adj Actual NPC'!$G:$SI,MATCH($C42,'(3.3) Adj Actual NPC'!$C:$C,0),MATCH(R$5,'(3.3) Adj Actual NPC'!$G$5:$S$5,0))</f>
        <v>0</v>
      </c>
      <c r="S42" s="121">
        <f>+$G42*INDEX('(3.3) Adj Actual NPC'!$G:$SI,MATCH($C42,'(3.3) Adj Actual NPC'!$C:$C,0),MATCH(S$5,'(3.3) Adj Actual NPC'!$G$5:$S$5,0))</f>
        <v>0</v>
      </c>
      <c r="T42" s="121">
        <f>+$G42*INDEX('(3.3) Adj Actual NPC'!$G:$SI,MATCH($C42,'(3.3) Adj Actual NPC'!$C:$C,0),MATCH(T$5,'(3.3) Adj Actual NPC'!$G$5:$S$5,0))</f>
        <v>0</v>
      </c>
      <c r="U42" s="121">
        <f>+$G42*INDEX('(3.3) Adj Actual NPC'!$G:$SI,MATCH($C42,'(3.3) Adj Actual NPC'!$C:$C,0),MATCH(U$5,'(3.3) Adj Actual NPC'!$G$5:$S$5,0))</f>
        <v>0</v>
      </c>
      <c r="V42" s="121">
        <f>+$G42*INDEX('(3.3) Adj Actual NPC'!$G:$SI,MATCH($C42,'(3.3) Adj Actual NPC'!$C:$C,0),MATCH(V$5,'(3.3) Adj Actual NPC'!$G$5:$S$5,0))</f>
        <v>0</v>
      </c>
    </row>
    <row r="43" spans="1:22" ht="12.75" customHeight="1" x14ac:dyDescent="0.2">
      <c r="C43" s="145" t="s">
        <v>177</v>
      </c>
      <c r="D43" s="145"/>
      <c r="E43" s="126" t="s">
        <v>42</v>
      </c>
      <c r="F43" s="162"/>
      <c r="G43" s="161">
        <v>1</v>
      </c>
      <c r="I43" s="144">
        <f t="shared" si="5"/>
        <v>0</v>
      </c>
      <c r="J43" s="119"/>
      <c r="K43" s="121">
        <f>+$G43*INDEX('(3.3) Adj Actual NPC'!$G:$SI,MATCH($C43,'(3.3) Adj Actual NPC'!$C:$C,0),MATCH(K$5,'(3.3) Adj Actual NPC'!$G$5:$S$5,0))</f>
        <v>0</v>
      </c>
      <c r="L43" s="121">
        <f>+$G43*INDEX('(3.3) Adj Actual NPC'!$G:$SI,MATCH($C43,'(3.3) Adj Actual NPC'!$C:$C,0),MATCH(L$5,'(3.3) Adj Actual NPC'!$G$5:$S$5,0))</f>
        <v>0</v>
      </c>
      <c r="M43" s="121">
        <f>+$G43*INDEX('(3.3) Adj Actual NPC'!$G:$SI,MATCH($C43,'(3.3) Adj Actual NPC'!$C:$C,0),MATCH(M$5,'(3.3) Adj Actual NPC'!$G$5:$S$5,0))</f>
        <v>0</v>
      </c>
      <c r="N43" s="121">
        <f>+$G43*INDEX('(3.3) Adj Actual NPC'!$G:$SI,MATCH($C43,'(3.3) Adj Actual NPC'!$C:$C,0),MATCH(N$5,'(3.3) Adj Actual NPC'!$G$5:$S$5,0))</f>
        <v>0</v>
      </c>
      <c r="O43" s="121">
        <f>+$G43*INDEX('(3.3) Adj Actual NPC'!$G:$SI,MATCH($C43,'(3.3) Adj Actual NPC'!$C:$C,0),MATCH(O$5,'(3.3) Adj Actual NPC'!$G$5:$S$5,0))</f>
        <v>0</v>
      </c>
      <c r="P43" s="121">
        <f>+$G43*INDEX('(3.3) Adj Actual NPC'!$G:$SI,MATCH($C43,'(3.3) Adj Actual NPC'!$C:$C,0),MATCH(P$5,'(3.3) Adj Actual NPC'!$G$5:$S$5,0))</f>
        <v>0</v>
      </c>
      <c r="Q43" s="121">
        <f>+$G43*INDEX('(3.3) Adj Actual NPC'!$G:$SI,MATCH($C43,'(3.3) Adj Actual NPC'!$C:$C,0),MATCH(Q$5,'(3.3) Adj Actual NPC'!$G$5:$S$5,0))</f>
        <v>0</v>
      </c>
      <c r="R43" s="121">
        <f>+$G43*INDEX('(3.3) Adj Actual NPC'!$G:$SI,MATCH($C43,'(3.3) Adj Actual NPC'!$C:$C,0),MATCH(R$5,'(3.3) Adj Actual NPC'!$G$5:$S$5,0))</f>
        <v>0</v>
      </c>
      <c r="S43" s="121">
        <f>+$G43*INDEX('(3.3) Adj Actual NPC'!$G:$SI,MATCH($C43,'(3.3) Adj Actual NPC'!$C:$C,0),MATCH(S$5,'(3.3) Adj Actual NPC'!$G$5:$S$5,0))</f>
        <v>0</v>
      </c>
      <c r="T43" s="121">
        <f>+$G43*INDEX('(3.3) Adj Actual NPC'!$G:$SI,MATCH($C43,'(3.3) Adj Actual NPC'!$C:$C,0),MATCH(T$5,'(3.3) Adj Actual NPC'!$G$5:$S$5,0))</f>
        <v>0</v>
      </c>
      <c r="U43" s="121">
        <f>+$G43*INDEX('(3.3) Adj Actual NPC'!$G:$SI,MATCH($C43,'(3.3) Adj Actual NPC'!$C:$C,0),MATCH(U$5,'(3.3) Adj Actual NPC'!$G$5:$S$5,0))</f>
        <v>0</v>
      </c>
      <c r="V43" s="121">
        <f>+$G43*INDEX('(3.3) Adj Actual NPC'!$G:$SI,MATCH($C43,'(3.3) Adj Actual NPC'!$C:$C,0),MATCH(V$5,'(3.3) Adj Actual NPC'!$G$5:$S$5,0))</f>
        <v>0</v>
      </c>
    </row>
    <row r="44" spans="1:22" ht="12.75" customHeight="1" x14ac:dyDescent="0.2">
      <c r="C44" s="169" t="s">
        <v>176</v>
      </c>
      <c r="D44" s="169"/>
      <c r="E44" s="126" t="s">
        <v>42</v>
      </c>
      <c r="F44" s="162"/>
      <c r="G44" s="161">
        <v>1</v>
      </c>
      <c r="I44" s="144">
        <f t="shared" si="5"/>
        <v>0</v>
      </c>
      <c r="J44" s="119"/>
      <c r="K44" s="121">
        <f>+$G44*INDEX('(3.3) Adj Actual NPC'!$G:$SI,MATCH($C44,'(3.3) Adj Actual NPC'!$C:$C,0),MATCH(K$5,'(3.3) Adj Actual NPC'!$G$5:$S$5,0))</f>
        <v>0</v>
      </c>
      <c r="L44" s="121">
        <f>+$G44*INDEX('(3.3) Adj Actual NPC'!$G:$SI,MATCH($C44,'(3.3) Adj Actual NPC'!$C:$C,0),MATCH(L$5,'(3.3) Adj Actual NPC'!$G$5:$S$5,0))</f>
        <v>0</v>
      </c>
      <c r="M44" s="121">
        <f>+$G44*INDEX('(3.3) Adj Actual NPC'!$G:$SI,MATCH($C44,'(3.3) Adj Actual NPC'!$C:$C,0),MATCH(M$5,'(3.3) Adj Actual NPC'!$G$5:$S$5,0))</f>
        <v>0</v>
      </c>
      <c r="N44" s="121">
        <f>+$G44*INDEX('(3.3) Adj Actual NPC'!$G:$SI,MATCH($C44,'(3.3) Adj Actual NPC'!$C:$C,0),MATCH(N$5,'(3.3) Adj Actual NPC'!$G$5:$S$5,0))</f>
        <v>0</v>
      </c>
      <c r="O44" s="121">
        <f>+$G44*INDEX('(3.3) Adj Actual NPC'!$G:$SI,MATCH($C44,'(3.3) Adj Actual NPC'!$C:$C,0),MATCH(O$5,'(3.3) Adj Actual NPC'!$G$5:$S$5,0))</f>
        <v>0</v>
      </c>
      <c r="P44" s="121">
        <f>+$G44*INDEX('(3.3) Adj Actual NPC'!$G:$SI,MATCH($C44,'(3.3) Adj Actual NPC'!$C:$C,0),MATCH(P$5,'(3.3) Adj Actual NPC'!$G$5:$S$5,0))</f>
        <v>0</v>
      </c>
      <c r="Q44" s="121">
        <f>+$G44*INDEX('(3.3) Adj Actual NPC'!$G:$SI,MATCH($C44,'(3.3) Adj Actual NPC'!$C:$C,0),MATCH(Q$5,'(3.3) Adj Actual NPC'!$G$5:$S$5,0))</f>
        <v>0</v>
      </c>
      <c r="R44" s="121">
        <f>+$G44*INDEX('(3.3) Adj Actual NPC'!$G:$SI,MATCH($C44,'(3.3) Adj Actual NPC'!$C:$C,0),MATCH(R$5,'(3.3) Adj Actual NPC'!$G$5:$S$5,0))</f>
        <v>0</v>
      </c>
      <c r="S44" s="121">
        <f>+$G44*INDEX('(3.3) Adj Actual NPC'!$G:$SI,MATCH($C44,'(3.3) Adj Actual NPC'!$C:$C,0),MATCH(S$5,'(3.3) Adj Actual NPC'!$G$5:$S$5,0))</f>
        <v>0</v>
      </c>
      <c r="T44" s="121">
        <f>+$G44*INDEX('(3.3) Adj Actual NPC'!$G:$SI,MATCH($C44,'(3.3) Adj Actual NPC'!$C:$C,0),MATCH(T$5,'(3.3) Adj Actual NPC'!$G$5:$S$5,0))</f>
        <v>0</v>
      </c>
      <c r="U44" s="121">
        <f>+$G44*INDEX('(3.3) Adj Actual NPC'!$G:$SI,MATCH($C44,'(3.3) Adj Actual NPC'!$C:$C,0),MATCH(U$5,'(3.3) Adj Actual NPC'!$G$5:$S$5,0))</f>
        <v>0</v>
      </c>
      <c r="V44" s="121">
        <f>+$G44*INDEX('(3.3) Adj Actual NPC'!$G:$SI,MATCH($C44,'(3.3) Adj Actual NPC'!$C:$C,0),MATCH(V$5,'(3.3) Adj Actual NPC'!$G$5:$S$5,0))</f>
        <v>0</v>
      </c>
    </row>
    <row r="45" spans="1:22" ht="12.75" customHeight="1" x14ac:dyDescent="0.2">
      <c r="C45" s="145" t="s">
        <v>175</v>
      </c>
      <c r="D45" s="145"/>
      <c r="E45" s="126" t="s">
        <v>42</v>
      </c>
      <c r="F45" s="162"/>
      <c r="G45" s="161">
        <v>1</v>
      </c>
      <c r="I45" s="144">
        <f t="shared" si="5"/>
        <v>0</v>
      </c>
      <c r="J45" s="119"/>
      <c r="K45" s="121">
        <f>+$G45*INDEX('(3.3) Adj Actual NPC'!$G:$SI,MATCH($C45,'(3.3) Adj Actual NPC'!$C:$C,0),MATCH(K$5,'(3.3) Adj Actual NPC'!$G$5:$S$5,0))</f>
        <v>0</v>
      </c>
      <c r="L45" s="121">
        <f>+$G45*INDEX('(3.3) Adj Actual NPC'!$G:$SI,MATCH($C45,'(3.3) Adj Actual NPC'!$C:$C,0),MATCH(L$5,'(3.3) Adj Actual NPC'!$G$5:$S$5,0))</f>
        <v>0</v>
      </c>
      <c r="M45" s="121">
        <f>+$G45*INDEX('(3.3) Adj Actual NPC'!$G:$SI,MATCH($C45,'(3.3) Adj Actual NPC'!$C:$C,0),MATCH(M$5,'(3.3) Adj Actual NPC'!$G$5:$S$5,0))</f>
        <v>0</v>
      </c>
      <c r="N45" s="121">
        <f>+$G45*INDEX('(3.3) Adj Actual NPC'!$G:$SI,MATCH($C45,'(3.3) Adj Actual NPC'!$C:$C,0),MATCH(N$5,'(3.3) Adj Actual NPC'!$G$5:$S$5,0))</f>
        <v>0</v>
      </c>
      <c r="O45" s="121">
        <f>+$G45*INDEX('(3.3) Adj Actual NPC'!$G:$SI,MATCH($C45,'(3.3) Adj Actual NPC'!$C:$C,0),MATCH(O$5,'(3.3) Adj Actual NPC'!$G$5:$S$5,0))</f>
        <v>0</v>
      </c>
      <c r="P45" s="121">
        <f>+$G45*INDEX('(3.3) Adj Actual NPC'!$G:$SI,MATCH($C45,'(3.3) Adj Actual NPC'!$C:$C,0),MATCH(P$5,'(3.3) Adj Actual NPC'!$G$5:$S$5,0))</f>
        <v>0</v>
      </c>
      <c r="Q45" s="121">
        <f>+$G45*INDEX('(3.3) Adj Actual NPC'!$G:$SI,MATCH($C45,'(3.3) Adj Actual NPC'!$C:$C,0),MATCH(Q$5,'(3.3) Adj Actual NPC'!$G$5:$S$5,0))</f>
        <v>0</v>
      </c>
      <c r="R45" s="121">
        <f>+$G45*INDEX('(3.3) Adj Actual NPC'!$G:$SI,MATCH($C45,'(3.3) Adj Actual NPC'!$C:$C,0),MATCH(R$5,'(3.3) Adj Actual NPC'!$G$5:$S$5,0))</f>
        <v>0</v>
      </c>
      <c r="S45" s="121">
        <f>+$G45*INDEX('(3.3) Adj Actual NPC'!$G:$SI,MATCH($C45,'(3.3) Adj Actual NPC'!$C:$C,0),MATCH(S$5,'(3.3) Adj Actual NPC'!$G$5:$S$5,0))</f>
        <v>0</v>
      </c>
      <c r="T45" s="121">
        <f>+$G45*INDEX('(3.3) Adj Actual NPC'!$G:$SI,MATCH($C45,'(3.3) Adj Actual NPC'!$C:$C,0),MATCH(T$5,'(3.3) Adj Actual NPC'!$G$5:$S$5,0))</f>
        <v>0</v>
      </c>
      <c r="U45" s="121">
        <f>+$G45*INDEX('(3.3) Adj Actual NPC'!$G:$SI,MATCH($C45,'(3.3) Adj Actual NPC'!$C:$C,0),MATCH(U$5,'(3.3) Adj Actual NPC'!$G$5:$S$5,0))</f>
        <v>0</v>
      </c>
      <c r="V45" s="121">
        <f>+$G45*INDEX('(3.3) Adj Actual NPC'!$G:$SI,MATCH($C45,'(3.3) Adj Actual NPC'!$C:$C,0),MATCH(V$5,'(3.3) Adj Actual NPC'!$G$5:$S$5,0))</f>
        <v>0</v>
      </c>
    </row>
    <row r="46" spans="1:22" ht="12.75" customHeight="1" x14ac:dyDescent="0.2">
      <c r="C46" s="145" t="s">
        <v>174</v>
      </c>
      <c r="D46" s="145"/>
      <c r="E46" s="126" t="s">
        <v>42</v>
      </c>
      <c r="F46" s="162"/>
      <c r="G46" s="161">
        <v>1</v>
      </c>
      <c r="I46" s="144">
        <f t="shared" si="5"/>
        <v>0</v>
      </c>
      <c r="J46" s="119"/>
      <c r="K46" s="121">
        <f>+$G46*INDEX('(3.3) Adj Actual NPC'!$G:$SI,MATCH($C46,'(3.3) Adj Actual NPC'!$C:$C,0),MATCH(K$5,'(3.3) Adj Actual NPC'!$G$5:$S$5,0))</f>
        <v>0</v>
      </c>
      <c r="L46" s="121">
        <f>+$G46*INDEX('(3.3) Adj Actual NPC'!$G:$SI,MATCH($C46,'(3.3) Adj Actual NPC'!$C:$C,0),MATCH(L$5,'(3.3) Adj Actual NPC'!$G$5:$S$5,0))</f>
        <v>0</v>
      </c>
      <c r="M46" s="121">
        <f>+$G46*INDEX('(3.3) Adj Actual NPC'!$G:$SI,MATCH($C46,'(3.3) Adj Actual NPC'!$C:$C,0),MATCH(M$5,'(3.3) Adj Actual NPC'!$G$5:$S$5,0))</f>
        <v>0</v>
      </c>
      <c r="N46" s="121">
        <f>+$G46*INDEX('(3.3) Adj Actual NPC'!$G:$SI,MATCH($C46,'(3.3) Adj Actual NPC'!$C:$C,0),MATCH(N$5,'(3.3) Adj Actual NPC'!$G$5:$S$5,0))</f>
        <v>0</v>
      </c>
      <c r="O46" s="121">
        <f>+$G46*INDEX('(3.3) Adj Actual NPC'!$G:$SI,MATCH($C46,'(3.3) Adj Actual NPC'!$C:$C,0),MATCH(O$5,'(3.3) Adj Actual NPC'!$G$5:$S$5,0))</f>
        <v>0</v>
      </c>
      <c r="P46" s="121">
        <f>+$G46*INDEX('(3.3) Adj Actual NPC'!$G:$SI,MATCH($C46,'(3.3) Adj Actual NPC'!$C:$C,0),MATCH(P$5,'(3.3) Adj Actual NPC'!$G$5:$S$5,0))</f>
        <v>0</v>
      </c>
      <c r="Q46" s="121">
        <f>+$G46*INDEX('(3.3) Adj Actual NPC'!$G:$SI,MATCH($C46,'(3.3) Adj Actual NPC'!$C:$C,0),MATCH(Q$5,'(3.3) Adj Actual NPC'!$G$5:$S$5,0))</f>
        <v>0</v>
      </c>
      <c r="R46" s="121">
        <f>+$G46*INDEX('(3.3) Adj Actual NPC'!$G:$SI,MATCH($C46,'(3.3) Adj Actual NPC'!$C:$C,0),MATCH(R$5,'(3.3) Adj Actual NPC'!$G$5:$S$5,0))</f>
        <v>0</v>
      </c>
      <c r="S46" s="121">
        <f>+$G46*INDEX('(3.3) Adj Actual NPC'!$G:$SI,MATCH($C46,'(3.3) Adj Actual NPC'!$C:$C,0),MATCH(S$5,'(3.3) Adj Actual NPC'!$G$5:$S$5,0))</f>
        <v>0</v>
      </c>
      <c r="T46" s="121">
        <f>+$G46*INDEX('(3.3) Adj Actual NPC'!$G:$SI,MATCH($C46,'(3.3) Adj Actual NPC'!$C:$C,0),MATCH(T$5,'(3.3) Adj Actual NPC'!$G$5:$S$5,0))</f>
        <v>0</v>
      </c>
      <c r="U46" s="121">
        <f>+$G46*INDEX('(3.3) Adj Actual NPC'!$G:$SI,MATCH($C46,'(3.3) Adj Actual NPC'!$C:$C,0),MATCH(U$5,'(3.3) Adj Actual NPC'!$G$5:$S$5,0))</f>
        <v>0</v>
      </c>
      <c r="V46" s="121">
        <f>+$G46*INDEX('(3.3) Adj Actual NPC'!$G:$SI,MATCH($C46,'(3.3) Adj Actual NPC'!$C:$C,0),MATCH(V$5,'(3.3) Adj Actual NPC'!$G$5:$S$5,0))</f>
        <v>0</v>
      </c>
    </row>
    <row r="47" spans="1:22" ht="12.75" customHeight="1" x14ac:dyDescent="0.2">
      <c r="C47" s="145" t="s">
        <v>173</v>
      </c>
      <c r="D47" s="145"/>
      <c r="E47" s="126" t="s">
        <v>42</v>
      </c>
      <c r="F47" s="162"/>
      <c r="G47" s="161">
        <v>1</v>
      </c>
      <c r="I47" s="144">
        <f t="shared" si="5"/>
        <v>0</v>
      </c>
      <c r="J47" s="119"/>
      <c r="K47" s="121">
        <f>+$G47*INDEX('(3.3) Adj Actual NPC'!$G:$SI,MATCH($C47,'(3.3) Adj Actual NPC'!$C:$C,0),MATCH(K$5,'(3.3) Adj Actual NPC'!$G$5:$S$5,0))</f>
        <v>0</v>
      </c>
      <c r="L47" s="121">
        <f>+$G47*INDEX('(3.3) Adj Actual NPC'!$G:$SI,MATCH($C47,'(3.3) Adj Actual NPC'!$C:$C,0),MATCH(L$5,'(3.3) Adj Actual NPC'!$G$5:$S$5,0))</f>
        <v>0</v>
      </c>
      <c r="M47" s="121">
        <f>+$G47*INDEX('(3.3) Adj Actual NPC'!$G:$SI,MATCH($C47,'(3.3) Adj Actual NPC'!$C:$C,0),MATCH(M$5,'(3.3) Adj Actual NPC'!$G$5:$S$5,0))</f>
        <v>0</v>
      </c>
      <c r="N47" s="121">
        <f>+$G47*INDEX('(3.3) Adj Actual NPC'!$G:$SI,MATCH($C47,'(3.3) Adj Actual NPC'!$C:$C,0),MATCH(N$5,'(3.3) Adj Actual NPC'!$G$5:$S$5,0))</f>
        <v>0</v>
      </c>
      <c r="O47" s="121">
        <f>+$G47*INDEX('(3.3) Adj Actual NPC'!$G:$SI,MATCH($C47,'(3.3) Adj Actual NPC'!$C:$C,0),MATCH(O$5,'(3.3) Adj Actual NPC'!$G$5:$S$5,0))</f>
        <v>0</v>
      </c>
      <c r="P47" s="121">
        <f>+$G47*INDEX('(3.3) Adj Actual NPC'!$G:$SI,MATCH($C47,'(3.3) Adj Actual NPC'!$C:$C,0),MATCH(P$5,'(3.3) Adj Actual NPC'!$G$5:$S$5,0))</f>
        <v>0</v>
      </c>
      <c r="Q47" s="121">
        <f>+$G47*INDEX('(3.3) Adj Actual NPC'!$G:$SI,MATCH($C47,'(3.3) Adj Actual NPC'!$C:$C,0),MATCH(Q$5,'(3.3) Adj Actual NPC'!$G$5:$S$5,0))</f>
        <v>0</v>
      </c>
      <c r="R47" s="121">
        <f>+$G47*INDEX('(3.3) Adj Actual NPC'!$G:$SI,MATCH($C47,'(3.3) Adj Actual NPC'!$C:$C,0),MATCH(R$5,'(3.3) Adj Actual NPC'!$G$5:$S$5,0))</f>
        <v>0</v>
      </c>
      <c r="S47" s="121">
        <f>+$G47*INDEX('(3.3) Adj Actual NPC'!$G:$SI,MATCH($C47,'(3.3) Adj Actual NPC'!$C:$C,0),MATCH(S$5,'(3.3) Adj Actual NPC'!$G$5:$S$5,0))</f>
        <v>0</v>
      </c>
      <c r="T47" s="121">
        <f>+$G47*INDEX('(3.3) Adj Actual NPC'!$G:$SI,MATCH($C47,'(3.3) Adj Actual NPC'!$C:$C,0),MATCH(T$5,'(3.3) Adj Actual NPC'!$G$5:$S$5,0))</f>
        <v>0</v>
      </c>
      <c r="U47" s="121">
        <f>+$G47*INDEX('(3.3) Adj Actual NPC'!$G:$SI,MATCH($C47,'(3.3) Adj Actual NPC'!$C:$C,0),MATCH(U$5,'(3.3) Adj Actual NPC'!$G$5:$S$5,0))</f>
        <v>0</v>
      </c>
      <c r="V47" s="121">
        <f>+$G47*INDEX('(3.3) Adj Actual NPC'!$G:$SI,MATCH($C47,'(3.3) Adj Actual NPC'!$C:$C,0),MATCH(V$5,'(3.3) Adj Actual NPC'!$G$5:$S$5,0))</f>
        <v>0</v>
      </c>
    </row>
    <row r="48" spans="1:22" ht="12.75" customHeight="1" x14ac:dyDescent="0.2">
      <c r="C48" s="145" t="s">
        <v>172</v>
      </c>
      <c r="D48" s="145"/>
      <c r="E48" s="126" t="s">
        <v>42</v>
      </c>
      <c r="F48" s="162"/>
      <c r="G48" s="161">
        <v>1</v>
      </c>
      <c r="I48" s="144">
        <f t="shared" si="5"/>
        <v>0</v>
      </c>
      <c r="J48" s="119"/>
      <c r="K48" s="121">
        <f>+$G48*INDEX('(3.3) Adj Actual NPC'!$G:$SI,MATCH($C48,'(3.3) Adj Actual NPC'!$C:$C,0),MATCH(K$5,'(3.3) Adj Actual NPC'!$G$5:$S$5,0))</f>
        <v>0</v>
      </c>
      <c r="L48" s="121">
        <f>+$G48*INDEX('(3.3) Adj Actual NPC'!$G:$SI,MATCH($C48,'(3.3) Adj Actual NPC'!$C:$C,0),MATCH(L$5,'(3.3) Adj Actual NPC'!$G$5:$S$5,0))</f>
        <v>0</v>
      </c>
      <c r="M48" s="121">
        <f>+$G48*INDEX('(3.3) Adj Actual NPC'!$G:$SI,MATCH($C48,'(3.3) Adj Actual NPC'!$C:$C,0),MATCH(M$5,'(3.3) Adj Actual NPC'!$G$5:$S$5,0))</f>
        <v>0</v>
      </c>
      <c r="N48" s="121">
        <f>+$G48*INDEX('(3.3) Adj Actual NPC'!$G:$SI,MATCH($C48,'(3.3) Adj Actual NPC'!$C:$C,0),MATCH(N$5,'(3.3) Adj Actual NPC'!$G$5:$S$5,0))</f>
        <v>0</v>
      </c>
      <c r="O48" s="121">
        <f>+$G48*INDEX('(3.3) Adj Actual NPC'!$G:$SI,MATCH($C48,'(3.3) Adj Actual NPC'!$C:$C,0),MATCH(O$5,'(3.3) Adj Actual NPC'!$G$5:$S$5,0))</f>
        <v>0</v>
      </c>
      <c r="P48" s="121">
        <f>+$G48*INDEX('(3.3) Adj Actual NPC'!$G:$SI,MATCH($C48,'(3.3) Adj Actual NPC'!$C:$C,0),MATCH(P$5,'(3.3) Adj Actual NPC'!$G$5:$S$5,0))</f>
        <v>0</v>
      </c>
      <c r="Q48" s="121">
        <f>+$G48*INDEX('(3.3) Adj Actual NPC'!$G:$SI,MATCH($C48,'(3.3) Adj Actual NPC'!$C:$C,0),MATCH(Q$5,'(3.3) Adj Actual NPC'!$G$5:$S$5,0))</f>
        <v>0</v>
      </c>
      <c r="R48" s="121">
        <f>+$G48*INDEX('(3.3) Adj Actual NPC'!$G:$SI,MATCH($C48,'(3.3) Adj Actual NPC'!$C:$C,0),MATCH(R$5,'(3.3) Adj Actual NPC'!$G$5:$S$5,0))</f>
        <v>0</v>
      </c>
      <c r="S48" s="121">
        <f>+$G48*INDEX('(3.3) Adj Actual NPC'!$G:$SI,MATCH($C48,'(3.3) Adj Actual NPC'!$C:$C,0),MATCH(S$5,'(3.3) Adj Actual NPC'!$G$5:$S$5,0))</f>
        <v>0</v>
      </c>
      <c r="T48" s="121">
        <f>+$G48*INDEX('(3.3) Adj Actual NPC'!$G:$SI,MATCH($C48,'(3.3) Adj Actual NPC'!$C:$C,0),MATCH(T$5,'(3.3) Adj Actual NPC'!$G$5:$S$5,0))</f>
        <v>0</v>
      </c>
      <c r="U48" s="121">
        <f>+$G48*INDEX('(3.3) Adj Actual NPC'!$G:$SI,MATCH($C48,'(3.3) Adj Actual NPC'!$C:$C,0),MATCH(U$5,'(3.3) Adj Actual NPC'!$G$5:$S$5,0))</f>
        <v>0</v>
      </c>
      <c r="V48" s="121">
        <f>+$G48*INDEX('(3.3) Adj Actual NPC'!$G:$SI,MATCH($C48,'(3.3) Adj Actual NPC'!$C:$C,0),MATCH(V$5,'(3.3) Adj Actual NPC'!$G$5:$S$5,0))</f>
        <v>0</v>
      </c>
    </row>
    <row r="49" spans="1:22" ht="12.75" customHeight="1" x14ac:dyDescent="0.2">
      <c r="C49" s="155" t="s">
        <v>171</v>
      </c>
      <c r="D49" s="154"/>
      <c r="E49" s="153" t="s">
        <v>43</v>
      </c>
      <c r="F49" s="152"/>
      <c r="G49" s="151">
        <v>0.79263719999999993</v>
      </c>
      <c r="I49" s="144">
        <f t="shared" si="5"/>
        <v>117465.81309226798</v>
      </c>
      <c r="J49" s="119"/>
      <c r="K49" s="121">
        <f>+$G49*INDEX('(3.3) Adj Actual NPC'!$G:$SI,MATCH($C49,'(3.3) Adj Actual NPC'!$C:$C,0),MATCH(K$5,'(3.3) Adj Actual NPC'!$G$5:$S$5,0))</f>
        <v>10405.194241931998</v>
      </c>
      <c r="L49" s="121">
        <f>+$G49*INDEX('(3.3) Adj Actual NPC'!$G:$SI,MATCH($C49,'(3.3) Adj Actual NPC'!$C:$C,0),MATCH(L$5,'(3.3) Adj Actual NPC'!$G$5:$S$5,0))</f>
        <v>3008.2801124160001</v>
      </c>
      <c r="M49" s="121">
        <f>+$G49*INDEX('(3.3) Adj Actual NPC'!$G:$SI,MATCH($C49,'(3.3) Adj Actual NPC'!$C:$C,0),MATCH(M$5,'(3.3) Adj Actual NPC'!$G$5:$S$5,0))</f>
        <v>10405.233873792</v>
      </c>
      <c r="N49" s="121">
        <f>+$G49*INDEX('(3.3) Adj Actual NPC'!$G:$SI,MATCH($C49,'(3.3) Adj Actual NPC'!$C:$C,0),MATCH(N$5,'(3.3) Adj Actual NPC'!$G$5:$S$5,0))</f>
        <v>10405.233873792</v>
      </c>
      <c r="O49" s="121">
        <f>+$G49*INDEX('(3.3) Adj Actual NPC'!$G:$SI,MATCH($C49,'(3.3) Adj Actual NPC'!$C:$C,0),MATCH(O$5,'(3.3) Adj Actual NPC'!$G$5:$S$5,0))</f>
        <v>10405.233873792</v>
      </c>
      <c r="P49" s="121">
        <f>+$G49*INDEX('(3.3) Adj Actual NPC'!$G:$SI,MATCH($C49,'(3.3) Adj Actual NPC'!$C:$C,0),MATCH(P$5,'(3.3) Adj Actual NPC'!$G$5:$S$5,0))</f>
        <v>10405.233873792</v>
      </c>
      <c r="Q49" s="121">
        <f>+$G49*INDEX('(3.3) Adj Actual NPC'!$G:$SI,MATCH($C49,'(3.3) Adj Actual NPC'!$C:$C,0),MATCH(Q$5,'(3.3) Adj Actual NPC'!$G$5:$S$5,0))</f>
        <v>10405.233873792</v>
      </c>
      <c r="R49" s="121">
        <f>+$G49*INDEX('(3.3) Adj Actual NPC'!$G:$SI,MATCH($C49,'(3.3) Adj Actual NPC'!$C:$C,0),MATCH(R$5,'(3.3) Adj Actual NPC'!$G$5:$S$5,0))</f>
        <v>10405.233873792</v>
      </c>
      <c r="S49" s="121">
        <f>+$G49*INDEX('(3.3) Adj Actual NPC'!$G:$SI,MATCH($C49,'(3.3) Adj Actual NPC'!$C:$C,0),MATCH(S$5,'(3.3) Adj Actual NPC'!$G$5:$S$5,0))</f>
        <v>10405.233873792</v>
      </c>
      <c r="T49" s="121">
        <f>+$G49*INDEX('(3.3) Adj Actual NPC'!$G:$SI,MATCH($C49,'(3.3) Adj Actual NPC'!$C:$C,0),MATCH(T$5,'(3.3) Adj Actual NPC'!$G$5:$S$5,0))</f>
        <v>10405.233873792</v>
      </c>
      <c r="U49" s="121">
        <f>+$G49*INDEX('(3.3) Adj Actual NPC'!$G:$SI,MATCH($C49,'(3.3) Adj Actual NPC'!$C:$C,0),MATCH(U$5,'(3.3) Adj Actual NPC'!$G$5:$S$5,0))</f>
        <v>10405.233873792</v>
      </c>
      <c r="V49" s="121">
        <f>+$G49*INDEX('(3.3) Adj Actual NPC'!$G:$SI,MATCH($C49,'(3.3) Adj Actual NPC'!$C:$C,0),MATCH(V$5,'(3.3) Adj Actual NPC'!$G$5:$S$5,0))</f>
        <v>10405.233873792</v>
      </c>
    </row>
    <row r="50" spans="1:22" ht="12.75" customHeight="1" x14ac:dyDescent="0.2">
      <c r="C50" s="150" t="s">
        <v>171</v>
      </c>
      <c r="D50" s="149"/>
      <c r="E50" s="148" t="s">
        <v>45</v>
      </c>
      <c r="F50" s="147"/>
      <c r="G50" s="146">
        <v>0.20736280000000001</v>
      </c>
      <c r="I50" s="144">
        <f t="shared" si="5"/>
        <v>30730.376907732007</v>
      </c>
      <c r="J50" s="119"/>
      <c r="K50" s="121">
        <f>+$G50*INDEX('(3.3) Adj Actual NPC'!$G:$SI,MATCH($C50,'(3.3) Adj Actual NPC'!$C:$C,0),MATCH(K$5,'(3.3) Adj Actual NPC'!$G$5:$S$5,0))</f>
        <v>2722.1157580680001</v>
      </c>
      <c r="L50" s="121">
        <f>+$G50*INDEX('(3.3) Adj Actual NPC'!$G:$SI,MATCH($C50,'(3.3) Adj Actual NPC'!$C:$C,0),MATCH(L$5,'(3.3) Adj Actual NPC'!$G$5:$S$5,0))</f>
        <v>786.99988758400013</v>
      </c>
      <c r="M50" s="121">
        <f>+$G50*INDEX('(3.3) Adj Actual NPC'!$G:$SI,MATCH($C50,'(3.3) Adj Actual NPC'!$C:$C,0),MATCH(M$5,'(3.3) Adj Actual NPC'!$G$5:$S$5,0))</f>
        <v>2722.1261262080002</v>
      </c>
      <c r="N50" s="121">
        <f>+$G50*INDEX('(3.3) Adj Actual NPC'!$G:$SI,MATCH($C50,'(3.3) Adj Actual NPC'!$C:$C,0),MATCH(N$5,'(3.3) Adj Actual NPC'!$G$5:$S$5,0))</f>
        <v>2722.1261262080002</v>
      </c>
      <c r="O50" s="121">
        <f>+$G50*INDEX('(3.3) Adj Actual NPC'!$G:$SI,MATCH($C50,'(3.3) Adj Actual NPC'!$C:$C,0),MATCH(O$5,'(3.3) Adj Actual NPC'!$G$5:$S$5,0))</f>
        <v>2722.1261262080002</v>
      </c>
      <c r="P50" s="121">
        <f>+$G50*INDEX('(3.3) Adj Actual NPC'!$G:$SI,MATCH($C50,'(3.3) Adj Actual NPC'!$C:$C,0),MATCH(P$5,'(3.3) Adj Actual NPC'!$G$5:$S$5,0))</f>
        <v>2722.1261262080002</v>
      </c>
      <c r="Q50" s="121">
        <f>+$G50*INDEX('(3.3) Adj Actual NPC'!$G:$SI,MATCH($C50,'(3.3) Adj Actual NPC'!$C:$C,0),MATCH(Q$5,'(3.3) Adj Actual NPC'!$G$5:$S$5,0))</f>
        <v>2722.1261262080002</v>
      </c>
      <c r="R50" s="121">
        <f>+$G50*INDEX('(3.3) Adj Actual NPC'!$G:$SI,MATCH($C50,'(3.3) Adj Actual NPC'!$C:$C,0),MATCH(R$5,'(3.3) Adj Actual NPC'!$G$5:$S$5,0))</f>
        <v>2722.1261262080002</v>
      </c>
      <c r="S50" s="121">
        <f>+$G50*INDEX('(3.3) Adj Actual NPC'!$G:$SI,MATCH($C50,'(3.3) Adj Actual NPC'!$C:$C,0),MATCH(S$5,'(3.3) Adj Actual NPC'!$G$5:$S$5,0))</f>
        <v>2722.1261262080002</v>
      </c>
      <c r="T50" s="121">
        <f>+$G50*INDEX('(3.3) Adj Actual NPC'!$G:$SI,MATCH($C50,'(3.3) Adj Actual NPC'!$C:$C,0),MATCH(T$5,'(3.3) Adj Actual NPC'!$G$5:$S$5,0))</f>
        <v>2722.1261262080002</v>
      </c>
      <c r="U50" s="121">
        <f>+$G50*INDEX('(3.3) Adj Actual NPC'!$G:$SI,MATCH($C50,'(3.3) Adj Actual NPC'!$C:$C,0),MATCH(U$5,'(3.3) Adj Actual NPC'!$G$5:$S$5,0))</f>
        <v>2722.1261262080002</v>
      </c>
      <c r="V50" s="121">
        <f>+$G50*INDEX('(3.3) Adj Actual NPC'!$G:$SI,MATCH($C50,'(3.3) Adj Actual NPC'!$C:$C,0),MATCH(V$5,'(3.3) Adj Actual NPC'!$G$5:$S$5,0))</f>
        <v>2722.1261262080002</v>
      </c>
    </row>
    <row r="51" spans="1:22" ht="12.75" customHeight="1" x14ac:dyDescent="0.2">
      <c r="C51" s="168" t="s">
        <v>170</v>
      </c>
      <c r="D51" s="168"/>
      <c r="E51" s="126" t="s">
        <v>42</v>
      </c>
      <c r="F51" s="162"/>
      <c r="G51" s="161">
        <v>1</v>
      </c>
      <c r="I51" s="144">
        <f t="shared" si="5"/>
        <v>0</v>
      </c>
      <c r="J51" s="119"/>
      <c r="K51" s="121">
        <f>+$G51*INDEX('(3.3) Adj Actual NPC'!$G:$SI,MATCH($C51,'(3.3) Adj Actual NPC'!$C:$C,0),MATCH(K$5,'(3.3) Adj Actual NPC'!$G$5:$S$5,0))</f>
        <v>0</v>
      </c>
      <c r="L51" s="121">
        <f>+$G51*INDEX('(3.3) Adj Actual NPC'!$G:$SI,MATCH($C51,'(3.3) Adj Actual NPC'!$C:$C,0),MATCH(L$5,'(3.3) Adj Actual NPC'!$G$5:$S$5,0))</f>
        <v>0</v>
      </c>
      <c r="M51" s="121">
        <f>+$G51*INDEX('(3.3) Adj Actual NPC'!$G:$SI,MATCH($C51,'(3.3) Adj Actual NPC'!$C:$C,0),MATCH(M$5,'(3.3) Adj Actual NPC'!$G$5:$S$5,0))</f>
        <v>0</v>
      </c>
      <c r="N51" s="121">
        <f>+$G51*INDEX('(3.3) Adj Actual NPC'!$G:$SI,MATCH($C51,'(3.3) Adj Actual NPC'!$C:$C,0),MATCH(N$5,'(3.3) Adj Actual NPC'!$G$5:$S$5,0))</f>
        <v>0</v>
      </c>
      <c r="O51" s="121">
        <f>+$G51*INDEX('(3.3) Adj Actual NPC'!$G:$SI,MATCH($C51,'(3.3) Adj Actual NPC'!$C:$C,0),MATCH(O$5,'(3.3) Adj Actual NPC'!$G$5:$S$5,0))</f>
        <v>0</v>
      </c>
      <c r="P51" s="121">
        <f>+$G51*INDEX('(3.3) Adj Actual NPC'!$G:$SI,MATCH($C51,'(3.3) Adj Actual NPC'!$C:$C,0),MATCH(P$5,'(3.3) Adj Actual NPC'!$G$5:$S$5,0))</f>
        <v>0</v>
      </c>
      <c r="Q51" s="121">
        <f>+$G51*INDEX('(3.3) Adj Actual NPC'!$G:$SI,MATCH($C51,'(3.3) Adj Actual NPC'!$C:$C,0),MATCH(Q$5,'(3.3) Adj Actual NPC'!$G$5:$S$5,0))</f>
        <v>0</v>
      </c>
      <c r="R51" s="121">
        <f>+$G51*INDEX('(3.3) Adj Actual NPC'!$G:$SI,MATCH($C51,'(3.3) Adj Actual NPC'!$C:$C,0),MATCH(R$5,'(3.3) Adj Actual NPC'!$G$5:$S$5,0))</f>
        <v>0</v>
      </c>
      <c r="S51" s="121">
        <f>+$G51*INDEX('(3.3) Adj Actual NPC'!$G:$SI,MATCH($C51,'(3.3) Adj Actual NPC'!$C:$C,0),MATCH(S$5,'(3.3) Adj Actual NPC'!$G$5:$S$5,0))</f>
        <v>0</v>
      </c>
      <c r="T51" s="121">
        <f>+$G51*INDEX('(3.3) Adj Actual NPC'!$G:$SI,MATCH($C51,'(3.3) Adj Actual NPC'!$C:$C,0),MATCH(T$5,'(3.3) Adj Actual NPC'!$G$5:$S$5,0))</f>
        <v>0</v>
      </c>
      <c r="U51" s="121">
        <f>+$G51*INDEX('(3.3) Adj Actual NPC'!$G:$SI,MATCH($C51,'(3.3) Adj Actual NPC'!$C:$C,0),MATCH(U$5,'(3.3) Adj Actual NPC'!$G$5:$S$5,0))</f>
        <v>0</v>
      </c>
      <c r="V51" s="121">
        <f>+$G51*INDEX('(3.3) Adj Actual NPC'!$G:$SI,MATCH($C51,'(3.3) Adj Actual NPC'!$C:$C,0),MATCH(V$5,'(3.3) Adj Actual NPC'!$G$5:$S$5,0))</f>
        <v>0</v>
      </c>
    </row>
    <row r="52" spans="1:22" ht="12.75" customHeight="1" x14ac:dyDescent="0.2">
      <c r="C52" s="145" t="s">
        <v>169</v>
      </c>
      <c r="D52" s="145"/>
      <c r="E52" s="126" t="s">
        <v>43</v>
      </c>
      <c r="F52" s="162"/>
      <c r="G52" s="161">
        <v>1</v>
      </c>
      <c r="I52" s="144">
        <f t="shared" si="5"/>
        <v>0</v>
      </c>
      <c r="J52" s="119"/>
      <c r="K52" s="121">
        <f>+$G52*INDEX('(3.3) Adj Actual NPC'!$G:$SI,MATCH($C52,'(3.3) Adj Actual NPC'!$C:$C,0),MATCH(K$5,'(3.3) Adj Actual NPC'!$G$5:$S$5,0))</f>
        <v>0</v>
      </c>
      <c r="L52" s="121">
        <f>+$G52*INDEX('(3.3) Adj Actual NPC'!$G:$SI,MATCH($C52,'(3.3) Adj Actual NPC'!$C:$C,0),MATCH(L$5,'(3.3) Adj Actual NPC'!$G$5:$S$5,0))</f>
        <v>0</v>
      </c>
      <c r="M52" s="121">
        <f>+$G52*INDEX('(3.3) Adj Actual NPC'!$G:$SI,MATCH($C52,'(3.3) Adj Actual NPC'!$C:$C,0),MATCH(M$5,'(3.3) Adj Actual NPC'!$G$5:$S$5,0))</f>
        <v>0</v>
      </c>
      <c r="N52" s="121">
        <f>+$G52*INDEX('(3.3) Adj Actual NPC'!$G:$SI,MATCH($C52,'(3.3) Adj Actual NPC'!$C:$C,0),MATCH(N$5,'(3.3) Adj Actual NPC'!$G$5:$S$5,0))</f>
        <v>0</v>
      </c>
      <c r="O52" s="121">
        <f>+$G52*INDEX('(3.3) Adj Actual NPC'!$G:$SI,MATCH($C52,'(3.3) Adj Actual NPC'!$C:$C,0),MATCH(O$5,'(3.3) Adj Actual NPC'!$G$5:$S$5,0))</f>
        <v>0</v>
      </c>
      <c r="P52" s="121">
        <f>+$G52*INDEX('(3.3) Adj Actual NPC'!$G:$SI,MATCH($C52,'(3.3) Adj Actual NPC'!$C:$C,0),MATCH(P$5,'(3.3) Adj Actual NPC'!$G$5:$S$5,0))</f>
        <v>0</v>
      </c>
      <c r="Q52" s="121">
        <f>+$G52*INDEX('(3.3) Adj Actual NPC'!$G:$SI,MATCH($C52,'(3.3) Adj Actual NPC'!$C:$C,0),MATCH(Q$5,'(3.3) Adj Actual NPC'!$G$5:$S$5,0))</f>
        <v>0</v>
      </c>
      <c r="R52" s="121">
        <f>+$G52*INDEX('(3.3) Adj Actual NPC'!$G:$SI,MATCH($C52,'(3.3) Adj Actual NPC'!$C:$C,0),MATCH(R$5,'(3.3) Adj Actual NPC'!$G$5:$S$5,0))</f>
        <v>0</v>
      </c>
      <c r="S52" s="121">
        <f>+$G52*INDEX('(3.3) Adj Actual NPC'!$G:$SI,MATCH($C52,'(3.3) Adj Actual NPC'!$C:$C,0),MATCH(S$5,'(3.3) Adj Actual NPC'!$G$5:$S$5,0))</f>
        <v>0</v>
      </c>
      <c r="T52" s="121">
        <f>+$G52*INDEX('(3.3) Adj Actual NPC'!$G:$SI,MATCH($C52,'(3.3) Adj Actual NPC'!$C:$C,0),MATCH(T$5,'(3.3) Adj Actual NPC'!$G$5:$S$5,0))</f>
        <v>0</v>
      </c>
      <c r="U52" s="121">
        <f>+$G52*INDEX('(3.3) Adj Actual NPC'!$G:$SI,MATCH($C52,'(3.3) Adj Actual NPC'!$C:$C,0),MATCH(U$5,'(3.3) Adj Actual NPC'!$G$5:$S$5,0))</f>
        <v>0</v>
      </c>
      <c r="V52" s="121">
        <f>+$G52*INDEX('(3.3) Adj Actual NPC'!$G:$SI,MATCH($C52,'(3.3) Adj Actual NPC'!$C:$C,0),MATCH(V$5,'(3.3) Adj Actual NPC'!$G$5:$S$5,0))</f>
        <v>0</v>
      </c>
    </row>
    <row r="53" spans="1:22" ht="12.75" customHeight="1" x14ac:dyDescent="0.2">
      <c r="C53" s="145" t="s">
        <v>168</v>
      </c>
      <c r="D53" s="145"/>
      <c r="E53" s="126" t="s">
        <v>43</v>
      </c>
      <c r="F53" s="162"/>
      <c r="G53" s="161">
        <v>1</v>
      </c>
      <c r="I53" s="144">
        <f t="shared" si="5"/>
        <v>0</v>
      </c>
      <c r="J53" s="119"/>
      <c r="K53" s="121">
        <f>+$G53*INDEX('(3.3) Adj Actual NPC'!$G:$SI,MATCH($C53,'(3.3) Adj Actual NPC'!$C:$C,0),MATCH(K$5,'(3.3) Adj Actual NPC'!$G$5:$S$5,0))</f>
        <v>0</v>
      </c>
      <c r="L53" s="121">
        <f>+$G53*INDEX('(3.3) Adj Actual NPC'!$G:$SI,MATCH($C53,'(3.3) Adj Actual NPC'!$C:$C,0),MATCH(L$5,'(3.3) Adj Actual NPC'!$G$5:$S$5,0))</f>
        <v>0</v>
      </c>
      <c r="M53" s="121">
        <f>+$G53*INDEX('(3.3) Adj Actual NPC'!$G:$SI,MATCH($C53,'(3.3) Adj Actual NPC'!$C:$C,0),MATCH(M$5,'(3.3) Adj Actual NPC'!$G$5:$S$5,0))</f>
        <v>0</v>
      </c>
      <c r="N53" s="121">
        <f>+$G53*INDEX('(3.3) Adj Actual NPC'!$G:$SI,MATCH($C53,'(3.3) Adj Actual NPC'!$C:$C,0),MATCH(N$5,'(3.3) Adj Actual NPC'!$G$5:$S$5,0))</f>
        <v>0</v>
      </c>
      <c r="O53" s="121">
        <f>+$G53*INDEX('(3.3) Adj Actual NPC'!$G:$SI,MATCH($C53,'(3.3) Adj Actual NPC'!$C:$C,0),MATCH(O$5,'(3.3) Adj Actual NPC'!$G$5:$S$5,0))</f>
        <v>0</v>
      </c>
      <c r="P53" s="121">
        <f>+$G53*INDEX('(3.3) Adj Actual NPC'!$G:$SI,MATCH($C53,'(3.3) Adj Actual NPC'!$C:$C,0),MATCH(P$5,'(3.3) Adj Actual NPC'!$G$5:$S$5,0))</f>
        <v>0</v>
      </c>
      <c r="Q53" s="121">
        <f>+$G53*INDEX('(3.3) Adj Actual NPC'!$G:$SI,MATCH($C53,'(3.3) Adj Actual NPC'!$C:$C,0),MATCH(Q$5,'(3.3) Adj Actual NPC'!$G$5:$S$5,0))</f>
        <v>0</v>
      </c>
      <c r="R53" s="121">
        <f>+$G53*INDEX('(3.3) Adj Actual NPC'!$G:$SI,MATCH($C53,'(3.3) Adj Actual NPC'!$C:$C,0),MATCH(R$5,'(3.3) Adj Actual NPC'!$G$5:$S$5,0))</f>
        <v>0</v>
      </c>
      <c r="S53" s="121">
        <f>+$G53*INDEX('(3.3) Adj Actual NPC'!$G:$SI,MATCH($C53,'(3.3) Adj Actual NPC'!$C:$C,0),MATCH(S$5,'(3.3) Adj Actual NPC'!$G$5:$S$5,0))</f>
        <v>0</v>
      </c>
      <c r="T53" s="121">
        <f>+$G53*INDEX('(3.3) Adj Actual NPC'!$G:$SI,MATCH($C53,'(3.3) Adj Actual NPC'!$C:$C,0),MATCH(T$5,'(3.3) Adj Actual NPC'!$G$5:$S$5,0))</f>
        <v>0</v>
      </c>
      <c r="U53" s="121">
        <f>+$G53*INDEX('(3.3) Adj Actual NPC'!$G:$SI,MATCH($C53,'(3.3) Adj Actual NPC'!$C:$C,0),MATCH(U$5,'(3.3) Adj Actual NPC'!$G$5:$S$5,0))</f>
        <v>0</v>
      </c>
      <c r="V53" s="121">
        <f>+$G53*INDEX('(3.3) Adj Actual NPC'!$G:$SI,MATCH($C53,'(3.3) Adj Actual NPC'!$C:$C,0),MATCH(V$5,'(3.3) Adj Actual NPC'!$G$5:$S$5,0))</f>
        <v>0</v>
      </c>
    </row>
    <row r="54" spans="1:22" ht="12.75" customHeight="1" x14ac:dyDescent="0.2">
      <c r="C54" s="145" t="s">
        <v>167</v>
      </c>
      <c r="D54" s="145"/>
      <c r="E54" s="126" t="s">
        <v>42</v>
      </c>
      <c r="F54" s="162"/>
      <c r="G54" s="161">
        <v>1</v>
      </c>
      <c r="I54" s="144">
        <f t="shared" si="5"/>
        <v>0</v>
      </c>
      <c r="J54" s="119"/>
      <c r="K54" s="121">
        <f>+$G54*INDEX('(3.3) Adj Actual NPC'!$G:$SI,MATCH($C54,'(3.3) Adj Actual NPC'!$C:$C,0),MATCH(K$5,'(3.3) Adj Actual NPC'!$G$5:$S$5,0))</f>
        <v>0</v>
      </c>
      <c r="L54" s="121">
        <f>+$G54*INDEX('(3.3) Adj Actual NPC'!$G:$SI,MATCH($C54,'(3.3) Adj Actual NPC'!$C:$C,0),MATCH(L$5,'(3.3) Adj Actual NPC'!$G$5:$S$5,0))</f>
        <v>0</v>
      </c>
      <c r="M54" s="121">
        <f>+$G54*INDEX('(3.3) Adj Actual NPC'!$G:$SI,MATCH($C54,'(3.3) Adj Actual NPC'!$C:$C,0),MATCH(M$5,'(3.3) Adj Actual NPC'!$G$5:$S$5,0))</f>
        <v>0</v>
      </c>
      <c r="N54" s="121">
        <f>+$G54*INDEX('(3.3) Adj Actual NPC'!$G:$SI,MATCH($C54,'(3.3) Adj Actual NPC'!$C:$C,0),MATCH(N$5,'(3.3) Adj Actual NPC'!$G$5:$S$5,0))</f>
        <v>0</v>
      </c>
      <c r="O54" s="121">
        <f>+$G54*INDEX('(3.3) Adj Actual NPC'!$G:$SI,MATCH($C54,'(3.3) Adj Actual NPC'!$C:$C,0),MATCH(O$5,'(3.3) Adj Actual NPC'!$G$5:$S$5,0))</f>
        <v>0</v>
      </c>
      <c r="P54" s="121">
        <f>+$G54*INDEX('(3.3) Adj Actual NPC'!$G:$SI,MATCH($C54,'(3.3) Adj Actual NPC'!$C:$C,0),MATCH(P$5,'(3.3) Adj Actual NPC'!$G$5:$S$5,0))</f>
        <v>0</v>
      </c>
      <c r="Q54" s="121">
        <f>+$G54*INDEX('(3.3) Adj Actual NPC'!$G:$SI,MATCH($C54,'(3.3) Adj Actual NPC'!$C:$C,0),MATCH(Q$5,'(3.3) Adj Actual NPC'!$G$5:$S$5,0))</f>
        <v>0</v>
      </c>
      <c r="R54" s="121">
        <f>+$G54*INDEX('(3.3) Adj Actual NPC'!$G:$SI,MATCH($C54,'(3.3) Adj Actual NPC'!$C:$C,0),MATCH(R$5,'(3.3) Adj Actual NPC'!$G$5:$S$5,0))</f>
        <v>0</v>
      </c>
      <c r="S54" s="121">
        <f>+$G54*INDEX('(3.3) Adj Actual NPC'!$G:$SI,MATCH($C54,'(3.3) Adj Actual NPC'!$C:$C,0),MATCH(S$5,'(3.3) Adj Actual NPC'!$G$5:$S$5,0))</f>
        <v>0</v>
      </c>
      <c r="T54" s="121">
        <f>+$G54*INDEX('(3.3) Adj Actual NPC'!$G:$SI,MATCH($C54,'(3.3) Adj Actual NPC'!$C:$C,0),MATCH(T$5,'(3.3) Adj Actual NPC'!$G$5:$S$5,0))</f>
        <v>0</v>
      </c>
      <c r="U54" s="121">
        <f>+$G54*INDEX('(3.3) Adj Actual NPC'!$G:$SI,MATCH($C54,'(3.3) Adj Actual NPC'!$C:$C,0),MATCH(U$5,'(3.3) Adj Actual NPC'!$G$5:$S$5,0))</f>
        <v>0</v>
      </c>
      <c r="V54" s="121">
        <f>+$G54*INDEX('(3.3) Adj Actual NPC'!$G:$SI,MATCH($C54,'(3.3) Adj Actual NPC'!$C:$C,0),MATCH(V$5,'(3.3) Adj Actual NPC'!$G$5:$S$5,0))</f>
        <v>0</v>
      </c>
    </row>
    <row r="55" spans="1:22" ht="12.75" customHeight="1" x14ac:dyDescent="0.2">
      <c r="C55" s="145" t="s">
        <v>166</v>
      </c>
      <c r="D55" s="145"/>
      <c r="E55" s="126" t="s">
        <v>42</v>
      </c>
      <c r="F55" s="162"/>
      <c r="G55" s="161">
        <v>1</v>
      </c>
      <c r="I55" s="144">
        <f t="shared" si="5"/>
        <v>0</v>
      </c>
      <c r="J55" s="119"/>
      <c r="K55" s="121">
        <f>+$G55*INDEX('(3.3) Adj Actual NPC'!$G:$SI,MATCH($C55,'(3.3) Adj Actual NPC'!$C:$C,0),MATCH(K$5,'(3.3) Adj Actual NPC'!$G$5:$S$5,0))</f>
        <v>0</v>
      </c>
      <c r="L55" s="121">
        <f>+$G55*INDEX('(3.3) Adj Actual NPC'!$G:$SI,MATCH($C55,'(3.3) Adj Actual NPC'!$C:$C,0),MATCH(L$5,'(3.3) Adj Actual NPC'!$G$5:$S$5,0))</f>
        <v>0</v>
      </c>
      <c r="M55" s="121">
        <f>+$G55*INDEX('(3.3) Adj Actual NPC'!$G:$SI,MATCH($C55,'(3.3) Adj Actual NPC'!$C:$C,0),MATCH(M$5,'(3.3) Adj Actual NPC'!$G$5:$S$5,0))</f>
        <v>0</v>
      </c>
      <c r="N55" s="121">
        <f>+$G55*INDEX('(3.3) Adj Actual NPC'!$G:$SI,MATCH($C55,'(3.3) Adj Actual NPC'!$C:$C,0),MATCH(N$5,'(3.3) Adj Actual NPC'!$G$5:$S$5,0))</f>
        <v>0</v>
      </c>
      <c r="O55" s="121">
        <f>+$G55*INDEX('(3.3) Adj Actual NPC'!$G:$SI,MATCH($C55,'(3.3) Adj Actual NPC'!$C:$C,0),MATCH(O$5,'(3.3) Adj Actual NPC'!$G$5:$S$5,0))</f>
        <v>0</v>
      </c>
      <c r="P55" s="121">
        <f>+$G55*INDEX('(3.3) Adj Actual NPC'!$G:$SI,MATCH($C55,'(3.3) Adj Actual NPC'!$C:$C,0),MATCH(P$5,'(3.3) Adj Actual NPC'!$G$5:$S$5,0))</f>
        <v>0</v>
      </c>
      <c r="Q55" s="121">
        <f>+$G55*INDEX('(3.3) Adj Actual NPC'!$G:$SI,MATCH($C55,'(3.3) Adj Actual NPC'!$C:$C,0),MATCH(Q$5,'(3.3) Adj Actual NPC'!$G$5:$S$5,0))</f>
        <v>0</v>
      </c>
      <c r="R55" s="121">
        <f>+$G55*INDEX('(3.3) Adj Actual NPC'!$G:$SI,MATCH($C55,'(3.3) Adj Actual NPC'!$C:$C,0),MATCH(R$5,'(3.3) Adj Actual NPC'!$G$5:$S$5,0))</f>
        <v>0</v>
      </c>
      <c r="S55" s="121">
        <f>+$G55*INDEX('(3.3) Adj Actual NPC'!$G:$SI,MATCH($C55,'(3.3) Adj Actual NPC'!$C:$C,0),MATCH(S$5,'(3.3) Adj Actual NPC'!$G$5:$S$5,0))</f>
        <v>0</v>
      </c>
      <c r="T55" s="121">
        <f>+$G55*INDEX('(3.3) Adj Actual NPC'!$G:$SI,MATCH($C55,'(3.3) Adj Actual NPC'!$C:$C,0),MATCH(T$5,'(3.3) Adj Actual NPC'!$G$5:$S$5,0))</f>
        <v>0</v>
      </c>
      <c r="U55" s="121">
        <f>+$G55*INDEX('(3.3) Adj Actual NPC'!$G:$SI,MATCH($C55,'(3.3) Adj Actual NPC'!$C:$C,0),MATCH(U$5,'(3.3) Adj Actual NPC'!$G$5:$S$5,0))</f>
        <v>0</v>
      </c>
      <c r="V55" s="121">
        <f>+$G55*INDEX('(3.3) Adj Actual NPC'!$G:$SI,MATCH($C55,'(3.3) Adj Actual NPC'!$C:$C,0),MATCH(V$5,'(3.3) Adj Actual NPC'!$G$5:$S$5,0))</f>
        <v>0</v>
      </c>
    </row>
    <row r="56" spans="1:22" ht="12.75" customHeight="1" x14ac:dyDescent="0.2">
      <c r="C56" s="145" t="s">
        <v>165</v>
      </c>
      <c r="D56" s="145"/>
      <c r="E56" s="126" t="s">
        <v>42</v>
      </c>
      <c r="F56" s="162"/>
      <c r="G56" s="161">
        <v>1</v>
      </c>
      <c r="I56" s="144">
        <f t="shared" si="5"/>
        <v>0</v>
      </c>
      <c r="J56" s="119"/>
      <c r="K56" s="121">
        <f>+$G56*INDEX('(3.3) Adj Actual NPC'!$G:$SI,MATCH($C56,'(3.3) Adj Actual NPC'!$C:$C,0),MATCH(K$5,'(3.3) Adj Actual NPC'!$G$5:$S$5,0))</f>
        <v>0</v>
      </c>
      <c r="L56" s="121">
        <f>+$G56*INDEX('(3.3) Adj Actual NPC'!$G:$SI,MATCH($C56,'(3.3) Adj Actual NPC'!$C:$C,0),MATCH(L$5,'(3.3) Adj Actual NPC'!$G$5:$S$5,0))</f>
        <v>0</v>
      </c>
      <c r="M56" s="121">
        <f>+$G56*INDEX('(3.3) Adj Actual NPC'!$G:$SI,MATCH($C56,'(3.3) Adj Actual NPC'!$C:$C,0),MATCH(M$5,'(3.3) Adj Actual NPC'!$G$5:$S$5,0))</f>
        <v>0</v>
      </c>
      <c r="N56" s="121">
        <f>+$G56*INDEX('(3.3) Adj Actual NPC'!$G:$SI,MATCH($C56,'(3.3) Adj Actual NPC'!$C:$C,0),MATCH(N$5,'(3.3) Adj Actual NPC'!$G$5:$S$5,0))</f>
        <v>0</v>
      </c>
      <c r="O56" s="121">
        <f>+$G56*INDEX('(3.3) Adj Actual NPC'!$G:$SI,MATCH($C56,'(3.3) Adj Actual NPC'!$C:$C,0),MATCH(O$5,'(3.3) Adj Actual NPC'!$G$5:$S$5,0))</f>
        <v>0</v>
      </c>
      <c r="P56" s="121">
        <f>+$G56*INDEX('(3.3) Adj Actual NPC'!$G:$SI,MATCH($C56,'(3.3) Adj Actual NPC'!$C:$C,0),MATCH(P$5,'(3.3) Adj Actual NPC'!$G$5:$S$5,0))</f>
        <v>0</v>
      </c>
      <c r="Q56" s="121">
        <f>+$G56*INDEX('(3.3) Adj Actual NPC'!$G:$SI,MATCH($C56,'(3.3) Adj Actual NPC'!$C:$C,0),MATCH(Q$5,'(3.3) Adj Actual NPC'!$G$5:$S$5,0))</f>
        <v>0</v>
      </c>
      <c r="R56" s="121">
        <f>+$G56*INDEX('(3.3) Adj Actual NPC'!$G:$SI,MATCH($C56,'(3.3) Adj Actual NPC'!$C:$C,0),MATCH(R$5,'(3.3) Adj Actual NPC'!$G$5:$S$5,0))</f>
        <v>0</v>
      </c>
      <c r="S56" s="121">
        <f>+$G56*INDEX('(3.3) Adj Actual NPC'!$G:$SI,MATCH($C56,'(3.3) Adj Actual NPC'!$C:$C,0),MATCH(S$5,'(3.3) Adj Actual NPC'!$G$5:$S$5,0))</f>
        <v>0</v>
      </c>
      <c r="T56" s="121">
        <f>+$G56*INDEX('(3.3) Adj Actual NPC'!$G:$SI,MATCH($C56,'(3.3) Adj Actual NPC'!$C:$C,0),MATCH(T$5,'(3.3) Adj Actual NPC'!$G$5:$S$5,0))</f>
        <v>0</v>
      </c>
      <c r="U56" s="121">
        <f>+$G56*INDEX('(3.3) Adj Actual NPC'!$G:$SI,MATCH($C56,'(3.3) Adj Actual NPC'!$C:$C,0),MATCH(U$5,'(3.3) Adj Actual NPC'!$G$5:$S$5,0))</f>
        <v>0</v>
      </c>
      <c r="V56" s="121">
        <f>+$G56*INDEX('(3.3) Adj Actual NPC'!$G:$SI,MATCH($C56,'(3.3) Adj Actual NPC'!$C:$C,0),MATCH(V$5,'(3.3) Adj Actual NPC'!$G$5:$S$5,0))</f>
        <v>0</v>
      </c>
    </row>
    <row r="57" spans="1:22" ht="12.75" customHeight="1" x14ac:dyDescent="0.2">
      <c r="C57" s="145" t="s">
        <v>164</v>
      </c>
      <c r="D57" s="145"/>
      <c r="E57" s="126" t="s">
        <v>42</v>
      </c>
      <c r="F57" s="162"/>
      <c r="G57" s="161">
        <v>1</v>
      </c>
      <c r="I57" s="144">
        <f t="shared" si="5"/>
        <v>0</v>
      </c>
      <c r="J57" s="119"/>
      <c r="K57" s="121">
        <f>+$G57*INDEX('(3.3) Adj Actual NPC'!$G:$SI,MATCH($C57,'(3.3) Adj Actual NPC'!$C:$C,0),MATCH(K$5,'(3.3) Adj Actual NPC'!$G$5:$S$5,0))</f>
        <v>0</v>
      </c>
      <c r="L57" s="121">
        <f>+$G57*INDEX('(3.3) Adj Actual NPC'!$G:$SI,MATCH($C57,'(3.3) Adj Actual NPC'!$C:$C,0),MATCH(L$5,'(3.3) Adj Actual NPC'!$G$5:$S$5,0))</f>
        <v>0</v>
      </c>
      <c r="M57" s="121">
        <f>+$G57*INDEX('(3.3) Adj Actual NPC'!$G:$SI,MATCH($C57,'(3.3) Adj Actual NPC'!$C:$C,0),MATCH(M$5,'(3.3) Adj Actual NPC'!$G$5:$S$5,0))</f>
        <v>0</v>
      </c>
      <c r="N57" s="121">
        <f>+$G57*INDEX('(3.3) Adj Actual NPC'!$G:$SI,MATCH($C57,'(3.3) Adj Actual NPC'!$C:$C,0),MATCH(N$5,'(3.3) Adj Actual NPC'!$G$5:$S$5,0))</f>
        <v>0</v>
      </c>
      <c r="O57" s="121">
        <f>+$G57*INDEX('(3.3) Adj Actual NPC'!$G:$SI,MATCH($C57,'(3.3) Adj Actual NPC'!$C:$C,0),MATCH(O$5,'(3.3) Adj Actual NPC'!$G$5:$S$5,0))</f>
        <v>0</v>
      </c>
      <c r="P57" s="121">
        <f>+$G57*INDEX('(3.3) Adj Actual NPC'!$G:$SI,MATCH($C57,'(3.3) Adj Actual NPC'!$C:$C,0),MATCH(P$5,'(3.3) Adj Actual NPC'!$G$5:$S$5,0))</f>
        <v>0</v>
      </c>
      <c r="Q57" s="121">
        <f>+$G57*INDEX('(3.3) Adj Actual NPC'!$G:$SI,MATCH($C57,'(3.3) Adj Actual NPC'!$C:$C,0),MATCH(Q$5,'(3.3) Adj Actual NPC'!$G$5:$S$5,0))</f>
        <v>0</v>
      </c>
      <c r="R57" s="121">
        <f>+$G57*INDEX('(3.3) Adj Actual NPC'!$G:$SI,MATCH($C57,'(3.3) Adj Actual NPC'!$C:$C,0),MATCH(R$5,'(3.3) Adj Actual NPC'!$G$5:$S$5,0))</f>
        <v>0</v>
      </c>
      <c r="S57" s="121">
        <f>+$G57*INDEX('(3.3) Adj Actual NPC'!$G:$SI,MATCH($C57,'(3.3) Adj Actual NPC'!$C:$C,0),MATCH(S$5,'(3.3) Adj Actual NPC'!$G$5:$S$5,0))</f>
        <v>0</v>
      </c>
      <c r="T57" s="121">
        <f>+$G57*INDEX('(3.3) Adj Actual NPC'!$G:$SI,MATCH($C57,'(3.3) Adj Actual NPC'!$C:$C,0),MATCH(T$5,'(3.3) Adj Actual NPC'!$G$5:$S$5,0))</f>
        <v>0</v>
      </c>
      <c r="U57" s="121">
        <f>+$G57*INDEX('(3.3) Adj Actual NPC'!$G:$SI,MATCH($C57,'(3.3) Adj Actual NPC'!$C:$C,0),MATCH(U$5,'(3.3) Adj Actual NPC'!$G$5:$S$5,0))</f>
        <v>0</v>
      </c>
      <c r="V57" s="121">
        <f>+$G57*INDEX('(3.3) Adj Actual NPC'!$G:$SI,MATCH($C57,'(3.3) Adj Actual NPC'!$C:$C,0),MATCH(V$5,'(3.3) Adj Actual NPC'!$G$5:$S$5,0))</f>
        <v>0</v>
      </c>
    </row>
    <row r="58" spans="1:22" ht="12.75" customHeight="1" x14ac:dyDescent="0.2">
      <c r="F58" s="145"/>
      <c r="G58" s="128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</row>
    <row r="59" spans="1:22" ht="12.75" customHeight="1" x14ac:dyDescent="0.2">
      <c r="A59" s="140"/>
      <c r="B59" s="167" t="s">
        <v>163</v>
      </c>
      <c r="G59" s="128"/>
      <c r="I59" s="144">
        <f>SUM(K59:V59)</f>
        <v>6501026.0599999987</v>
      </c>
      <c r="J59" s="144"/>
      <c r="K59" s="144">
        <f t="shared" ref="K59:V59" si="6">SUM(K35:K58)</f>
        <v>190625.73</v>
      </c>
      <c r="L59" s="144">
        <f t="shared" si="6"/>
        <v>475737.66000000009</v>
      </c>
      <c r="M59" s="144">
        <f t="shared" si="6"/>
        <v>644204.61</v>
      </c>
      <c r="N59" s="144">
        <f t="shared" si="6"/>
        <v>921278.42999999982</v>
      </c>
      <c r="O59" s="144">
        <f t="shared" si="6"/>
        <v>681322.72</v>
      </c>
      <c r="P59" s="144">
        <f t="shared" si="6"/>
        <v>804831.97000000009</v>
      </c>
      <c r="Q59" s="144">
        <f t="shared" si="6"/>
        <v>580260.98</v>
      </c>
      <c r="R59" s="144">
        <f t="shared" si="6"/>
        <v>387262.77</v>
      </c>
      <c r="S59" s="144">
        <f t="shared" si="6"/>
        <v>419012.33999999997</v>
      </c>
      <c r="T59" s="144">
        <f t="shared" si="6"/>
        <v>574474.85000000009</v>
      </c>
      <c r="U59" s="144">
        <f t="shared" si="6"/>
        <v>581195.41</v>
      </c>
      <c r="V59" s="144">
        <f t="shared" si="6"/>
        <v>240818.58999999997</v>
      </c>
    </row>
    <row r="60" spans="1:22" ht="12.75" customHeight="1" x14ac:dyDescent="0.2">
      <c r="A60" s="140"/>
      <c r="B60" s="167"/>
      <c r="G60" s="128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</row>
    <row r="61" spans="1:22" ht="12.75" customHeight="1" x14ac:dyDescent="0.2">
      <c r="B61" s="111" t="s">
        <v>162</v>
      </c>
      <c r="G61" s="128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</row>
    <row r="62" spans="1:22" ht="12.75" customHeight="1" x14ac:dyDescent="0.2">
      <c r="C62" s="157" t="s">
        <v>161</v>
      </c>
      <c r="D62" s="157"/>
      <c r="E62" s="126" t="s">
        <v>42</v>
      </c>
      <c r="F62" s="125"/>
      <c r="G62" s="161">
        <v>1</v>
      </c>
      <c r="I62" s="144">
        <f t="shared" ref="I62:I102" si="7">SUM(K62:V62)</f>
        <v>0</v>
      </c>
      <c r="J62" s="160"/>
      <c r="K62" s="159">
        <f>+$G62*INDEX('(3.3) Adj Actual NPC'!$G:$SI,MATCH($C62,'(3.3) Adj Actual NPC'!$C:$C,0),MATCH(K$5,'(3.3) Adj Actual NPC'!$G$5:$S$5,0))</f>
        <v>0</v>
      </c>
      <c r="L62" s="159">
        <f>+$G62*INDEX('(3.3) Adj Actual NPC'!$G:$SI,MATCH($C62,'(3.3) Adj Actual NPC'!$C:$C,0),MATCH(L$5,'(3.3) Adj Actual NPC'!$G$5:$S$5,0))</f>
        <v>0</v>
      </c>
      <c r="M62" s="159">
        <f>+$G62*INDEX('(3.3) Adj Actual NPC'!$G:$SI,MATCH($C62,'(3.3) Adj Actual NPC'!$C:$C,0),MATCH(M$5,'(3.3) Adj Actual NPC'!$G$5:$S$5,0))</f>
        <v>0</v>
      </c>
      <c r="N62" s="159">
        <f>+$G62*INDEX('(3.3) Adj Actual NPC'!$G:$SI,MATCH($C62,'(3.3) Adj Actual NPC'!$C:$C,0),MATCH(N$5,'(3.3) Adj Actual NPC'!$G$5:$S$5,0))</f>
        <v>0</v>
      </c>
      <c r="O62" s="159">
        <f>+$G62*INDEX('(3.3) Adj Actual NPC'!$G:$SI,MATCH($C62,'(3.3) Adj Actual NPC'!$C:$C,0),MATCH(O$5,'(3.3) Adj Actual NPC'!$G$5:$S$5,0))</f>
        <v>0</v>
      </c>
      <c r="P62" s="159">
        <f>+$G62*INDEX('(3.3) Adj Actual NPC'!$G:$SI,MATCH($C62,'(3.3) Adj Actual NPC'!$C:$C,0),MATCH(P$5,'(3.3) Adj Actual NPC'!$G$5:$S$5,0))</f>
        <v>0</v>
      </c>
      <c r="Q62" s="159">
        <f>+$G62*INDEX('(3.3) Adj Actual NPC'!$G:$SI,MATCH($C62,'(3.3) Adj Actual NPC'!$C:$C,0),MATCH(Q$5,'(3.3) Adj Actual NPC'!$G$5:$S$5,0))</f>
        <v>0</v>
      </c>
      <c r="R62" s="159">
        <f>+$G62*INDEX('(3.3) Adj Actual NPC'!$G:$SI,MATCH($C62,'(3.3) Adj Actual NPC'!$C:$C,0),MATCH(R$5,'(3.3) Adj Actual NPC'!$G$5:$S$5,0))</f>
        <v>0</v>
      </c>
      <c r="S62" s="159">
        <f>+$G62*INDEX('(3.3) Adj Actual NPC'!$G:$SI,MATCH($C62,'(3.3) Adj Actual NPC'!$C:$C,0),MATCH(S$5,'(3.3) Adj Actual NPC'!$G$5:$S$5,0))</f>
        <v>0</v>
      </c>
      <c r="T62" s="159">
        <f>+$G62*INDEX('(3.3) Adj Actual NPC'!$G:$SI,MATCH($C62,'(3.3) Adj Actual NPC'!$C:$C,0),MATCH(T$5,'(3.3) Adj Actual NPC'!$G$5:$S$5,0))</f>
        <v>0</v>
      </c>
      <c r="U62" s="159">
        <f>+$G62*INDEX('(3.3) Adj Actual NPC'!$G:$SI,MATCH($C62,'(3.3) Adj Actual NPC'!$C:$C,0),MATCH(U$5,'(3.3) Adj Actual NPC'!$G$5:$S$5,0))</f>
        <v>0</v>
      </c>
      <c r="V62" s="159">
        <f>+$G62*INDEX('(3.3) Adj Actual NPC'!$G:$SI,MATCH($C62,'(3.3) Adj Actual NPC'!$C:$C,0),MATCH(V$5,'(3.3) Adj Actual NPC'!$G$5:$S$5,0))</f>
        <v>0</v>
      </c>
    </row>
    <row r="63" spans="1:22" ht="12.75" customHeight="1" x14ac:dyDescent="0.2">
      <c r="C63" s="157" t="s">
        <v>160</v>
      </c>
      <c r="D63" s="157"/>
      <c r="E63" s="126" t="s">
        <v>42</v>
      </c>
      <c r="F63" s="125"/>
      <c r="G63" s="161">
        <v>1</v>
      </c>
      <c r="I63" s="144">
        <f t="shared" si="7"/>
        <v>0</v>
      </c>
      <c r="J63" s="160"/>
      <c r="K63" s="159">
        <f>+$G63*INDEX('(3.3) Adj Actual NPC'!$G:$SI,MATCH($C63,'(3.3) Adj Actual NPC'!$C:$C,0),MATCH(K$5,'(3.3) Adj Actual NPC'!$G$5:$S$5,0))</f>
        <v>0</v>
      </c>
      <c r="L63" s="159">
        <f>+$G63*INDEX('(3.3) Adj Actual NPC'!$G:$SI,MATCH($C63,'(3.3) Adj Actual NPC'!$C:$C,0),MATCH(L$5,'(3.3) Adj Actual NPC'!$G$5:$S$5,0))</f>
        <v>0</v>
      </c>
      <c r="M63" s="159">
        <f>+$G63*INDEX('(3.3) Adj Actual NPC'!$G:$SI,MATCH($C63,'(3.3) Adj Actual NPC'!$C:$C,0),MATCH(M$5,'(3.3) Adj Actual NPC'!$G$5:$S$5,0))</f>
        <v>0</v>
      </c>
      <c r="N63" s="159">
        <f>+$G63*INDEX('(3.3) Adj Actual NPC'!$G:$SI,MATCH($C63,'(3.3) Adj Actual NPC'!$C:$C,0),MATCH(N$5,'(3.3) Adj Actual NPC'!$G$5:$S$5,0))</f>
        <v>0</v>
      </c>
      <c r="O63" s="159">
        <f>+$G63*INDEX('(3.3) Adj Actual NPC'!$G:$SI,MATCH($C63,'(3.3) Adj Actual NPC'!$C:$C,0),MATCH(O$5,'(3.3) Adj Actual NPC'!$G$5:$S$5,0))</f>
        <v>0</v>
      </c>
      <c r="P63" s="159">
        <f>+$G63*INDEX('(3.3) Adj Actual NPC'!$G:$SI,MATCH($C63,'(3.3) Adj Actual NPC'!$C:$C,0),MATCH(P$5,'(3.3) Adj Actual NPC'!$G$5:$S$5,0))</f>
        <v>0</v>
      </c>
      <c r="Q63" s="159">
        <f>+$G63*INDEX('(3.3) Adj Actual NPC'!$G:$SI,MATCH($C63,'(3.3) Adj Actual NPC'!$C:$C,0),MATCH(Q$5,'(3.3) Adj Actual NPC'!$G$5:$S$5,0))</f>
        <v>0</v>
      </c>
      <c r="R63" s="159">
        <f>+$G63*INDEX('(3.3) Adj Actual NPC'!$G:$SI,MATCH($C63,'(3.3) Adj Actual NPC'!$C:$C,0),MATCH(R$5,'(3.3) Adj Actual NPC'!$G$5:$S$5,0))</f>
        <v>0</v>
      </c>
      <c r="S63" s="159">
        <f>+$G63*INDEX('(3.3) Adj Actual NPC'!$G:$SI,MATCH($C63,'(3.3) Adj Actual NPC'!$C:$C,0),MATCH(S$5,'(3.3) Adj Actual NPC'!$G$5:$S$5,0))</f>
        <v>0</v>
      </c>
      <c r="T63" s="159">
        <f>+$G63*INDEX('(3.3) Adj Actual NPC'!$G:$SI,MATCH($C63,'(3.3) Adj Actual NPC'!$C:$C,0),MATCH(T$5,'(3.3) Adj Actual NPC'!$G$5:$S$5,0))</f>
        <v>0</v>
      </c>
      <c r="U63" s="159">
        <f>+$G63*INDEX('(3.3) Adj Actual NPC'!$G:$SI,MATCH($C63,'(3.3) Adj Actual NPC'!$C:$C,0),MATCH(U$5,'(3.3) Adj Actual NPC'!$G$5:$S$5,0))</f>
        <v>0</v>
      </c>
      <c r="V63" s="159">
        <f>+$G63*INDEX('(3.3) Adj Actual NPC'!$G:$SI,MATCH($C63,'(3.3) Adj Actual NPC'!$C:$C,0),MATCH(V$5,'(3.3) Adj Actual NPC'!$G$5:$S$5,0))</f>
        <v>0</v>
      </c>
    </row>
    <row r="64" spans="1:22" ht="12.75" customHeight="1" x14ac:dyDescent="0.2">
      <c r="C64" s="157" t="s">
        <v>159</v>
      </c>
      <c r="D64" s="157"/>
      <c r="E64" s="126" t="s">
        <v>42</v>
      </c>
      <c r="F64" s="125"/>
      <c r="G64" s="161">
        <v>1</v>
      </c>
      <c r="I64" s="144">
        <f t="shared" si="7"/>
        <v>0</v>
      </c>
      <c r="J64" s="160"/>
      <c r="K64" s="159">
        <f>+$G64*INDEX('(3.3) Adj Actual NPC'!$G:$SI,MATCH($C64,'(3.3) Adj Actual NPC'!$C:$C,0),MATCH(K$5,'(3.3) Adj Actual NPC'!$G$5:$S$5,0))</f>
        <v>0</v>
      </c>
      <c r="L64" s="159">
        <f>+$G64*INDEX('(3.3) Adj Actual NPC'!$G:$SI,MATCH($C64,'(3.3) Adj Actual NPC'!$C:$C,0),MATCH(L$5,'(3.3) Adj Actual NPC'!$G$5:$S$5,0))</f>
        <v>0</v>
      </c>
      <c r="M64" s="159">
        <f>+$G64*INDEX('(3.3) Adj Actual NPC'!$G:$SI,MATCH($C64,'(3.3) Adj Actual NPC'!$C:$C,0),MATCH(M$5,'(3.3) Adj Actual NPC'!$G$5:$S$5,0))</f>
        <v>0</v>
      </c>
      <c r="N64" s="159">
        <f>+$G64*INDEX('(3.3) Adj Actual NPC'!$G:$SI,MATCH($C64,'(3.3) Adj Actual NPC'!$C:$C,0),MATCH(N$5,'(3.3) Adj Actual NPC'!$G$5:$S$5,0))</f>
        <v>0</v>
      </c>
      <c r="O64" s="159">
        <f>+$G64*INDEX('(3.3) Adj Actual NPC'!$G:$SI,MATCH($C64,'(3.3) Adj Actual NPC'!$C:$C,0),MATCH(O$5,'(3.3) Adj Actual NPC'!$G$5:$S$5,0))</f>
        <v>0</v>
      </c>
      <c r="P64" s="159">
        <f>+$G64*INDEX('(3.3) Adj Actual NPC'!$G:$SI,MATCH($C64,'(3.3) Adj Actual NPC'!$C:$C,0),MATCH(P$5,'(3.3) Adj Actual NPC'!$G$5:$S$5,0))</f>
        <v>0</v>
      </c>
      <c r="Q64" s="159">
        <f>+$G64*INDEX('(3.3) Adj Actual NPC'!$G:$SI,MATCH($C64,'(3.3) Adj Actual NPC'!$C:$C,0),MATCH(Q$5,'(3.3) Adj Actual NPC'!$G$5:$S$5,0))</f>
        <v>0</v>
      </c>
      <c r="R64" s="159">
        <f>+$G64*INDEX('(3.3) Adj Actual NPC'!$G:$SI,MATCH($C64,'(3.3) Adj Actual NPC'!$C:$C,0),MATCH(R$5,'(3.3) Adj Actual NPC'!$G$5:$S$5,0))</f>
        <v>0</v>
      </c>
      <c r="S64" s="159">
        <f>+$G64*INDEX('(3.3) Adj Actual NPC'!$G:$SI,MATCH($C64,'(3.3) Adj Actual NPC'!$C:$C,0),MATCH(S$5,'(3.3) Adj Actual NPC'!$G$5:$S$5,0))</f>
        <v>0</v>
      </c>
      <c r="T64" s="159">
        <f>+$G64*INDEX('(3.3) Adj Actual NPC'!$G:$SI,MATCH($C64,'(3.3) Adj Actual NPC'!$C:$C,0),MATCH(T$5,'(3.3) Adj Actual NPC'!$G$5:$S$5,0))</f>
        <v>0</v>
      </c>
      <c r="U64" s="159">
        <f>+$G64*INDEX('(3.3) Adj Actual NPC'!$G:$SI,MATCH($C64,'(3.3) Adj Actual NPC'!$C:$C,0),MATCH(U$5,'(3.3) Adj Actual NPC'!$G$5:$S$5,0))</f>
        <v>0</v>
      </c>
      <c r="V64" s="159">
        <f>+$G64*INDEX('(3.3) Adj Actual NPC'!$G:$SI,MATCH($C64,'(3.3) Adj Actual NPC'!$C:$C,0),MATCH(V$5,'(3.3) Adj Actual NPC'!$G$5:$S$5,0))</f>
        <v>0</v>
      </c>
    </row>
    <row r="65" spans="3:22" ht="12.75" customHeight="1" x14ac:dyDescent="0.2">
      <c r="C65" s="157" t="s">
        <v>158</v>
      </c>
      <c r="D65" s="157"/>
      <c r="E65" s="126" t="s">
        <v>42</v>
      </c>
      <c r="F65" s="125"/>
      <c r="G65" s="161">
        <v>1</v>
      </c>
      <c r="I65" s="144">
        <f t="shared" si="7"/>
        <v>0</v>
      </c>
      <c r="J65" s="160"/>
      <c r="K65" s="159">
        <f>+$G65*INDEX('(3.3) Adj Actual NPC'!$G:$SI,MATCH($C65,'(3.3) Adj Actual NPC'!$C:$C,0),MATCH(K$5,'(3.3) Adj Actual NPC'!$G$5:$S$5,0))</f>
        <v>0</v>
      </c>
      <c r="L65" s="159">
        <f>+$G65*INDEX('(3.3) Adj Actual NPC'!$G:$SI,MATCH($C65,'(3.3) Adj Actual NPC'!$C:$C,0),MATCH(L$5,'(3.3) Adj Actual NPC'!$G$5:$S$5,0))</f>
        <v>0</v>
      </c>
      <c r="M65" s="159">
        <f>+$G65*INDEX('(3.3) Adj Actual NPC'!$G:$SI,MATCH($C65,'(3.3) Adj Actual NPC'!$C:$C,0),MATCH(M$5,'(3.3) Adj Actual NPC'!$G$5:$S$5,0))</f>
        <v>0</v>
      </c>
      <c r="N65" s="159">
        <f>+$G65*INDEX('(3.3) Adj Actual NPC'!$G:$SI,MATCH($C65,'(3.3) Adj Actual NPC'!$C:$C,0),MATCH(N$5,'(3.3) Adj Actual NPC'!$G$5:$S$5,0))</f>
        <v>0</v>
      </c>
      <c r="O65" s="159">
        <f>+$G65*INDEX('(3.3) Adj Actual NPC'!$G:$SI,MATCH($C65,'(3.3) Adj Actual NPC'!$C:$C,0),MATCH(O$5,'(3.3) Adj Actual NPC'!$G$5:$S$5,0))</f>
        <v>0</v>
      </c>
      <c r="P65" s="159">
        <f>+$G65*INDEX('(3.3) Adj Actual NPC'!$G:$SI,MATCH($C65,'(3.3) Adj Actual NPC'!$C:$C,0),MATCH(P$5,'(3.3) Adj Actual NPC'!$G$5:$S$5,0))</f>
        <v>0</v>
      </c>
      <c r="Q65" s="159">
        <f>+$G65*INDEX('(3.3) Adj Actual NPC'!$G:$SI,MATCH($C65,'(3.3) Adj Actual NPC'!$C:$C,0),MATCH(Q$5,'(3.3) Adj Actual NPC'!$G$5:$S$5,0))</f>
        <v>0</v>
      </c>
      <c r="R65" s="159">
        <f>+$G65*INDEX('(3.3) Adj Actual NPC'!$G:$SI,MATCH($C65,'(3.3) Adj Actual NPC'!$C:$C,0),MATCH(R$5,'(3.3) Adj Actual NPC'!$G$5:$S$5,0))</f>
        <v>0</v>
      </c>
      <c r="S65" s="159">
        <f>+$G65*INDEX('(3.3) Adj Actual NPC'!$G:$SI,MATCH($C65,'(3.3) Adj Actual NPC'!$C:$C,0),MATCH(S$5,'(3.3) Adj Actual NPC'!$G$5:$S$5,0))</f>
        <v>0</v>
      </c>
      <c r="T65" s="159">
        <f>+$G65*INDEX('(3.3) Adj Actual NPC'!$G:$SI,MATCH($C65,'(3.3) Adj Actual NPC'!$C:$C,0),MATCH(T$5,'(3.3) Adj Actual NPC'!$G$5:$S$5,0))</f>
        <v>0</v>
      </c>
      <c r="U65" s="159">
        <f>+$G65*INDEX('(3.3) Adj Actual NPC'!$G:$SI,MATCH($C65,'(3.3) Adj Actual NPC'!$C:$C,0),MATCH(U$5,'(3.3) Adj Actual NPC'!$G$5:$S$5,0))</f>
        <v>0</v>
      </c>
      <c r="V65" s="159">
        <f>+$G65*INDEX('(3.3) Adj Actual NPC'!$G:$SI,MATCH($C65,'(3.3) Adj Actual NPC'!$C:$C,0),MATCH(V$5,'(3.3) Adj Actual NPC'!$G$5:$S$5,0))</f>
        <v>0</v>
      </c>
    </row>
    <row r="66" spans="3:22" ht="12.75" customHeight="1" x14ac:dyDescent="0.2">
      <c r="C66" s="157" t="s">
        <v>157</v>
      </c>
      <c r="D66" s="157"/>
      <c r="E66" s="126" t="s">
        <v>41</v>
      </c>
      <c r="F66" s="125"/>
      <c r="G66" s="161">
        <v>1</v>
      </c>
      <c r="I66" s="144">
        <f t="shared" si="7"/>
        <v>231757.09000000003</v>
      </c>
      <c r="J66" s="160"/>
      <c r="K66" s="159">
        <f>+$G66*INDEX('(3.3) Adj Actual NPC'!$G:$SI,MATCH($C66,'(3.3) Adj Actual NPC'!$C:$C,0),MATCH(K$5,'(3.3) Adj Actual NPC'!$G$5:$S$5,0))</f>
        <v>0</v>
      </c>
      <c r="L66" s="159">
        <f>+$G66*INDEX('(3.3) Adj Actual NPC'!$G:$SI,MATCH($C66,'(3.3) Adj Actual NPC'!$C:$C,0),MATCH(L$5,'(3.3) Adj Actual NPC'!$G$5:$S$5,0))</f>
        <v>0.01</v>
      </c>
      <c r="M66" s="159">
        <f>+$G66*INDEX('(3.3) Adj Actual NPC'!$G:$SI,MATCH($C66,'(3.3) Adj Actual NPC'!$C:$C,0),MATCH(M$5,'(3.3) Adj Actual NPC'!$G$5:$S$5,0))</f>
        <v>0</v>
      </c>
      <c r="N66" s="159">
        <f>+$G66*INDEX('(3.3) Adj Actual NPC'!$G:$SI,MATCH($C66,'(3.3) Adj Actual NPC'!$C:$C,0),MATCH(N$5,'(3.3) Adj Actual NPC'!$G$5:$S$5,0))</f>
        <v>185.8</v>
      </c>
      <c r="O66" s="159">
        <f>+$G66*INDEX('(3.3) Adj Actual NPC'!$G:$SI,MATCH($C66,'(3.3) Adj Actual NPC'!$C:$C,0),MATCH(O$5,'(3.3) Adj Actual NPC'!$G$5:$S$5,0))</f>
        <v>21646.31</v>
      </c>
      <c r="P66" s="159">
        <f>+$G66*INDEX('(3.3) Adj Actual NPC'!$G:$SI,MATCH($C66,'(3.3) Adj Actual NPC'!$C:$C,0),MATCH(P$5,'(3.3) Adj Actual NPC'!$G$5:$S$5,0))</f>
        <v>52082.9</v>
      </c>
      <c r="Q66" s="159">
        <f>+$G66*INDEX('(3.3) Adj Actual NPC'!$G:$SI,MATCH($C66,'(3.3) Adj Actual NPC'!$C:$C,0),MATCH(Q$5,'(3.3) Adj Actual NPC'!$G$5:$S$5,0))</f>
        <v>64483.060000000005</v>
      </c>
      <c r="R66" s="159">
        <f>+$G66*INDEX('(3.3) Adj Actual NPC'!$G:$SI,MATCH($C66,'(3.3) Adj Actual NPC'!$C:$C,0),MATCH(R$5,'(3.3) Adj Actual NPC'!$G$5:$S$5,0))</f>
        <v>60166.44</v>
      </c>
      <c r="S66" s="159">
        <f>+$G66*INDEX('(3.3) Adj Actual NPC'!$G:$SI,MATCH($C66,'(3.3) Adj Actual NPC'!$C:$C,0),MATCH(S$5,'(3.3) Adj Actual NPC'!$G$5:$S$5,0))</f>
        <v>28390.089999999997</v>
      </c>
      <c r="T66" s="159">
        <f>+$G66*INDEX('(3.3) Adj Actual NPC'!$G:$SI,MATCH($C66,'(3.3) Adj Actual NPC'!$C:$C,0),MATCH(T$5,'(3.3) Adj Actual NPC'!$G$5:$S$5,0))</f>
        <v>4802.4799999999996</v>
      </c>
      <c r="U66" s="159">
        <f>+$G66*INDEX('(3.3) Adj Actual NPC'!$G:$SI,MATCH($C66,'(3.3) Adj Actual NPC'!$C:$C,0),MATCH(U$5,'(3.3) Adj Actual NPC'!$G$5:$S$5,0))</f>
        <v>0</v>
      </c>
      <c r="V66" s="159">
        <f>+$G66*INDEX('(3.3) Adj Actual NPC'!$G:$SI,MATCH($C66,'(3.3) Adj Actual NPC'!$C:$C,0),MATCH(V$5,'(3.3) Adj Actual NPC'!$G$5:$S$5,0))</f>
        <v>0</v>
      </c>
    </row>
    <row r="67" spans="3:22" ht="12.75" customHeight="1" x14ac:dyDescent="0.2">
      <c r="C67" s="157" t="s">
        <v>156</v>
      </c>
      <c r="D67" s="157"/>
      <c r="E67" s="126" t="s">
        <v>42</v>
      </c>
      <c r="F67" s="125"/>
      <c r="G67" s="161">
        <v>1</v>
      </c>
      <c r="I67" s="144">
        <f t="shared" si="7"/>
        <v>0</v>
      </c>
      <c r="J67" s="160"/>
      <c r="K67" s="159">
        <f>+$G67*INDEX('(3.3) Adj Actual NPC'!$G:$SI,MATCH($C67,'(3.3) Adj Actual NPC'!$C:$C,0),MATCH(K$5,'(3.3) Adj Actual NPC'!$G$5:$S$5,0))</f>
        <v>0</v>
      </c>
      <c r="L67" s="159">
        <f>+$G67*INDEX('(3.3) Adj Actual NPC'!$G:$SI,MATCH($C67,'(3.3) Adj Actual NPC'!$C:$C,0),MATCH(L$5,'(3.3) Adj Actual NPC'!$G$5:$S$5,0))</f>
        <v>0</v>
      </c>
      <c r="M67" s="159">
        <f>+$G67*INDEX('(3.3) Adj Actual NPC'!$G:$SI,MATCH($C67,'(3.3) Adj Actual NPC'!$C:$C,0),MATCH(M$5,'(3.3) Adj Actual NPC'!$G$5:$S$5,0))</f>
        <v>0</v>
      </c>
      <c r="N67" s="159">
        <f>+$G67*INDEX('(3.3) Adj Actual NPC'!$G:$SI,MATCH($C67,'(3.3) Adj Actual NPC'!$C:$C,0),MATCH(N$5,'(3.3) Adj Actual NPC'!$G$5:$S$5,0))</f>
        <v>0</v>
      </c>
      <c r="O67" s="159">
        <f>+$G67*INDEX('(3.3) Adj Actual NPC'!$G:$SI,MATCH($C67,'(3.3) Adj Actual NPC'!$C:$C,0),MATCH(O$5,'(3.3) Adj Actual NPC'!$G$5:$S$5,0))</f>
        <v>0</v>
      </c>
      <c r="P67" s="159">
        <f>+$G67*INDEX('(3.3) Adj Actual NPC'!$G:$SI,MATCH($C67,'(3.3) Adj Actual NPC'!$C:$C,0),MATCH(P$5,'(3.3) Adj Actual NPC'!$G$5:$S$5,0))</f>
        <v>0</v>
      </c>
      <c r="Q67" s="159">
        <f>+$G67*INDEX('(3.3) Adj Actual NPC'!$G:$SI,MATCH($C67,'(3.3) Adj Actual NPC'!$C:$C,0),MATCH(Q$5,'(3.3) Adj Actual NPC'!$G$5:$S$5,0))</f>
        <v>0</v>
      </c>
      <c r="R67" s="159">
        <f>+$G67*INDEX('(3.3) Adj Actual NPC'!$G:$SI,MATCH($C67,'(3.3) Adj Actual NPC'!$C:$C,0),MATCH(R$5,'(3.3) Adj Actual NPC'!$G$5:$S$5,0))</f>
        <v>0</v>
      </c>
      <c r="S67" s="159">
        <f>+$G67*INDEX('(3.3) Adj Actual NPC'!$G:$SI,MATCH($C67,'(3.3) Adj Actual NPC'!$C:$C,0),MATCH(S$5,'(3.3) Adj Actual NPC'!$G$5:$S$5,0))</f>
        <v>0</v>
      </c>
      <c r="T67" s="159">
        <f>+$G67*INDEX('(3.3) Adj Actual NPC'!$G:$SI,MATCH($C67,'(3.3) Adj Actual NPC'!$C:$C,0),MATCH(T$5,'(3.3) Adj Actual NPC'!$G$5:$S$5,0))</f>
        <v>0</v>
      </c>
      <c r="U67" s="159">
        <f>+$G67*INDEX('(3.3) Adj Actual NPC'!$G:$SI,MATCH($C67,'(3.3) Adj Actual NPC'!$C:$C,0),MATCH(U$5,'(3.3) Adj Actual NPC'!$G$5:$S$5,0))</f>
        <v>0</v>
      </c>
      <c r="V67" s="159">
        <f>+$G67*INDEX('(3.3) Adj Actual NPC'!$G:$SI,MATCH($C67,'(3.3) Adj Actual NPC'!$C:$C,0),MATCH(V$5,'(3.3) Adj Actual NPC'!$G$5:$S$5,0))</f>
        <v>0</v>
      </c>
    </row>
    <row r="68" spans="3:22" ht="12.75" customHeight="1" x14ac:dyDescent="0.2">
      <c r="C68" s="145" t="s">
        <v>155</v>
      </c>
      <c r="D68" s="145"/>
      <c r="E68" s="126" t="s">
        <v>42</v>
      </c>
      <c r="F68" s="162"/>
      <c r="G68" s="161">
        <v>1</v>
      </c>
      <c r="I68" s="144">
        <f t="shared" si="7"/>
        <v>0</v>
      </c>
      <c r="J68" s="160"/>
      <c r="K68" s="159">
        <f>+$G68*INDEX('(3.3) Adj Actual NPC'!$G:$SI,MATCH($C68,'(3.3) Adj Actual NPC'!$C:$C,0),MATCH(K$5,'(3.3) Adj Actual NPC'!$G$5:$S$5,0))</f>
        <v>0</v>
      </c>
      <c r="L68" s="159">
        <f>+$G68*INDEX('(3.3) Adj Actual NPC'!$G:$SI,MATCH($C68,'(3.3) Adj Actual NPC'!$C:$C,0),MATCH(L$5,'(3.3) Adj Actual NPC'!$G$5:$S$5,0))</f>
        <v>0</v>
      </c>
      <c r="M68" s="159">
        <f>+$G68*INDEX('(3.3) Adj Actual NPC'!$G:$SI,MATCH($C68,'(3.3) Adj Actual NPC'!$C:$C,0),MATCH(M$5,'(3.3) Adj Actual NPC'!$G$5:$S$5,0))</f>
        <v>0</v>
      </c>
      <c r="N68" s="159">
        <f>+$G68*INDEX('(3.3) Adj Actual NPC'!$G:$SI,MATCH($C68,'(3.3) Adj Actual NPC'!$C:$C,0),MATCH(N$5,'(3.3) Adj Actual NPC'!$G$5:$S$5,0))</f>
        <v>0</v>
      </c>
      <c r="O68" s="159">
        <f>+$G68*INDEX('(3.3) Adj Actual NPC'!$G:$SI,MATCH($C68,'(3.3) Adj Actual NPC'!$C:$C,0),MATCH(O$5,'(3.3) Adj Actual NPC'!$G$5:$S$5,0))</f>
        <v>0</v>
      </c>
      <c r="P68" s="159">
        <f>+$G68*INDEX('(3.3) Adj Actual NPC'!$G:$SI,MATCH($C68,'(3.3) Adj Actual NPC'!$C:$C,0),MATCH(P$5,'(3.3) Adj Actual NPC'!$G$5:$S$5,0))</f>
        <v>0</v>
      </c>
      <c r="Q68" s="159">
        <f>+$G68*INDEX('(3.3) Adj Actual NPC'!$G:$SI,MATCH($C68,'(3.3) Adj Actual NPC'!$C:$C,0),MATCH(Q$5,'(3.3) Adj Actual NPC'!$G$5:$S$5,0))</f>
        <v>0</v>
      </c>
      <c r="R68" s="159">
        <f>+$G68*INDEX('(3.3) Adj Actual NPC'!$G:$SI,MATCH($C68,'(3.3) Adj Actual NPC'!$C:$C,0),MATCH(R$5,'(3.3) Adj Actual NPC'!$G$5:$S$5,0))</f>
        <v>0</v>
      </c>
      <c r="S68" s="159">
        <f>+$G68*INDEX('(3.3) Adj Actual NPC'!$G:$SI,MATCH($C68,'(3.3) Adj Actual NPC'!$C:$C,0),MATCH(S$5,'(3.3) Adj Actual NPC'!$G$5:$S$5,0))</f>
        <v>0</v>
      </c>
      <c r="T68" s="159">
        <f>+$G68*INDEX('(3.3) Adj Actual NPC'!$G:$SI,MATCH($C68,'(3.3) Adj Actual NPC'!$C:$C,0),MATCH(T$5,'(3.3) Adj Actual NPC'!$G$5:$S$5,0))</f>
        <v>0</v>
      </c>
      <c r="U68" s="159">
        <f>+$G68*INDEX('(3.3) Adj Actual NPC'!$G:$SI,MATCH($C68,'(3.3) Adj Actual NPC'!$C:$C,0),MATCH(U$5,'(3.3) Adj Actual NPC'!$G$5:$S$5,0))</f>
        <v>0</v>
      </c>
      <c r="V68" s="159">
        <f>+$G68*INDEX('(3.3) Adj Actual NPC'!$G:$SI,MATCH($C68,'(3.3) Adj Actual NPC'!$C:$C,0),MATCH(V$5,'(3.3) Adj Actual NPC'!$G$5:$S$5,0))</f>
        <v>0</v>
      </c>
    </row>
    <row r="69" spans="3:22" ht="12.75" customHeight="1" x14ac:dyDescent="0.2">
      <c r="C69" s="145" t="s">
        <v>154</v>
      </c>
      <c r="D69" s="145"/>
      <c r="E69" s="126" t="s">
        <v>42</v>
      </c>
      <c r="F69" s="162"/>
      <c r="G69" s="161">
        <v>1</v>
      </c>
      <c r="I69" s="144">
        <f t="shared" si="7"/>
        <v>0</v>
      </c>
      <c r="J69" s="160"/>
      <c r="K69" s="159">
        <f>+$G69*INDEX('(3.3) Adj Actual NPC'!$G:$SI,MATCH($C69,'(3.3) Adj Actual NPC'!$C:$C,0),MATCH(K$5,'(3.3) Adj Actual NPC'!$G$5:$S$5,0))</f>
        <v>0</v>
      </c>
      <c r="L69" s="159">
        <f>+$G69*INDEX('(3.3) Adj Actual NPC'!$G:$SI,MATCH($C69,'(3.3) Adj Actual NPC'!$C:$C,0),MATCH(L$5,'(3.3) Adj Actual NPC'!$G$5:$S$5,0))</f>
        <v>0</v>
      </c>
      <c r="M69" s="159">
        <f>+$G69*INDEX('(3.3) Adj Actual NPC'!$G:$SI,MATCH($C69,'(3.3) Adj Actual NPC'!$C:$C,0),MATCH(M$5,'(3.3) Adj Actual NPC'!$G$5:$S$5,0))</f>
        <v>0</v>
      </c>
      <c r="N69" s="159">
        <f>+$G69*INDEX('(3.3) Adj Actual NPC'!$G:$SI,MATCH($C69,'(3.3) Adj Actual NPC'!$C:$C,0),MATCH(N$5,'(3.3) Adj Actual NPC'!$G$5:$S$5,0))</f>
        <v>0</v>
      </c>
      <c r="O69" s="159">
        <f>+$G69*INDEX('(3.3) Adj Actual NPC'!$G:$SI,MATCH($C69,'(3.3) Adj Actual NPC'!$C:$C,0),MATCH(O$5,'(3.3) Adj Actual NPC'!$G$5:$S$5,0))</f>
        <v>0</v>
      </c>
      <c r="P69" s="159">
        <f>+$G69*INDEX('(3.3) Adj Actual NPC'!$G:$SI,MATCH($C69,'(3.3) Adj Actual NPC'!$C:$C,0),MATCH(P$5,'(3.3) Adj Actual NPC'!$G$5:$S$5,0))</f>
        <v>0</v>
      </c>
      <c r="Q69" s="159">
        <f>+$G69*INDEX('(3.3) Adj Actual NPC'!$G:$SI,MATCH($C69,'(3.3) Adj Actual NPC'!$C:$C,0),MATCH(Q$5,'(3.3) Adj Actual NPC'!$G$5:$S$5,0))</f>
        <v>0</v>
      </c>
      <c r="R69" s="159">
        <f>+$G69*INDEX('(3.3) Adj Actual NPC'!$G:$SI,MATCH($C69,'(3.3) Adj Actual NPC'!$C:$C,0),MATCH(R$5,'(3.3) Adj Actual NPC'!$G$5:$S$5,0))</f>
        <v>0</v>
      </c>
      <c r="S69" s="159">
        <f>+$G69*INDEX('(3.3) Adj Actual NPC'!$G:$SI,MATCH($C69,'(3.3) Adj Actual NPC'!$C:$C,0),MATCH(S$5,'(3.3) Adj Actual NPC'!$G$5:$S$5,0))</f>
        <v>0</v>
      </c>
      <c r="T69" s="159">
        <f>+$G69*INDEX('(3.3) Adj Actual NPC'!$G:$SI,MATCH($C69,'(3.3) Adj Actual NPC'!$C:$C,0),MATCH(T$5,'(3.3) Adj Actual NPC'!$G$5:$S$5,0))</f>
        <v>0</v>
      </c>
      <c r="U69" s="159">
        <f>+$G69*INDEX('(3.3) Adj Actual NPC'!$G:$SI,MATCH($C69,'(3.3) Adj Actual NPC'!$C:$C,0),MATCH(U$5,'(3.3) Adj Actual NPC'!$G$5:$S$5,0))</f>
        <v>0</v>
      </c>
      <c r="V69" s="159">
        <f>+$G69*INDEX('(3.3) Adj Actual NPC'!$G:$SI,MATCH($C69,'(3.3) Adj Actual NPC'!$C:$C,0),MATCH(V$5,'(3.3) Adj Actual NPC'!$G$5:$S$5,0))</f>
        <v>0</v>
      </c>
    </row>
    <row r="70" spans="3:22" ht="12.75" customHeight="1" x14ac:dyDescent="0.2">
      <c r="C70" s="145" t="s">
        <v>153</v>
      </c>
      <c r="D70" s="145"/>
      <c r="E70" s="126" t="s">
        <v>42</v>
      </c>
      <c r="F70" s="162"/>
      <c r="G70" s="161">
        <v>1</v>
      </c>
      <c r="I70" s="144">
        <f t="shared" si="7"/>
        <v>0</v>
      </c>
      <c r="J70" s="160"/>
      <c r="K70" s="159">
        <f>+$G70*INDEX('(3.3) Adj Actual NPC'!$G:$SI,MATCH($C70,'(3.3) Adj Actual NPC'!$C:$C,0),MATCH(K$5,'(3.3) Adj Actual NPC'!$G$5:$S$5,0))</f>
        <v>0</v>
      </c>
      <c r="L70" s="159">
        <f>+$G70*INDEX('(3.3) Adj Actual NPC'!$G:$SI,MATCH($C70,'(3.3) Adj Actual NPC'!$C:$C,0),MATCH(L$5,'(3.3) Adj Actual NPC'!$G$5:$S$5,0))</f>
        <v>0</v>
      </c>
      <c r="M70" s="159">
        <f>+$G70*INDEX('(3.3) Adj Actual NPC'!$G:$SI,MATCH($C70,'(3.3) Adj Actual NPC'!$C:$C,0),MATCH(M$5,'(3.3) Adj Actual NPC'!$G$5:$S$5,0))</f>
        <v>0</v>
      </c>
      <c r="N70" s="159">
        <f>+$G70*INDEX('(3.3) Adj Actual NPC'!$G:$SI,MATCH($C70,'(3.3) Adj Actual NPC'!$C:$C,0),MATCH(N$5,'(3.3) Adj Actual NPC'!$G$5:$S$5,0))</f>
        <v>0</v>
      </c>
      <c r="O70" s="159">
        <f>+$G70*INDEX('(3.3) Adj Actual NPC'!$G:$SI,MATCH($C70,'(3.3) Adj Actual NPC'!$C:$C,0),MATCH(O$5,'(3.3) Adj Actual NPC'!$G$5:$S$5,0))</f>
        <v>0</v>
      </c>
      <c r="P70" s="159">
        <f>+$G70*INDEX('(3.3) Adj Actual NPC'!$G:$SI,MATCH($C70,'(3.3) Adj Actual NPC'!$C:$C,0),MATCH(P$5,'(3.3) Adj Actual NPC'!$G$5:$S$5,0))</f>
        <v>0</v>
      </c>
      <c r="Q70" s="159">
        <f>+$G70*INDEX('(3.3) Adj Actual NPC'!$G:$SI,MATCH($C70,'(3.3) Adj Actual NPC'!$C:$C,0),MATCH(Q$5,'(3.3) Adj Actual NPC'!$G$5:$S$5,0))</f>
        <v>0</v>
      </c>
      <c r="R70" s="159">
        <f>+$G70*INDEX('(3.3) Adj Actual NPC'!$G:$SI,MATCH($C70,'(3.3) Adj Actual NPC'!$C:$C,0),MATCH(R$5,'(3.3) Adj Actual NPC'!$G$5:$S$5,0))</f>
        <v>0</v>
      </c>
      <c r="S70" s="159">
        <f>+$G70*INDEX('(3.3) Adj Actual NPC'!$G:$SI,MATCH($C70,'(3.3) Adj Actual NPC'!$C:$C,0),MATCH(S$5,'(3.3) Adj Actual NPC'!$G$5:$S$5,0))</f>
        <v>0</v>
      </c>
      <c r="T70" s="159">
        <f>+$G70*INDEX('(3.3) Adj Actual NPC'!$G:$SI,MATCH($C70,'(3.3) Adj Actual NPC'!$C:$C,0),MATCH(T$5,'(3.3) Adj Actual NPC'!$G$5:$S$5,0))</f>
        <v>0</v>
      </c>
      <c r="U70" s="159">
        <f>+$G70*INDEX('(3.3) Adj Actual NPC'!$G:$SI,MATCH($C70,'(3.3) Adj Actual NPC'!$C:$C,0),MATCH(U$5,'(3.3) Adj Actual NPC'!$G$5:$S$5,0))</f>
        <v>0</v>
      </c>
      <c r="V70" s="159">
        <f>+$G70*INDEX('(3.3) Adj Actual NPC'!$G:$SI,MATCH($C70,'(3.3) Adj Actual NPC'!$C:$C,0),MATCH(V$5,'(3.3) Adj Actual NPC'!$G$5:$S$5,0))</f>
        <v>0</v>
      </c>
    </row>
    <row r="71" spans="3:22" ht="12.75" customHeight="1" x14ac:dyDescent="0.2">
      <c r="C71" s="163" t="s">
        <v>152</v>
      </c>
      <c r="D71" s="145"/>
      <c r="E71" s="126" t="s">
        <v>42</v>
      </c>
      <c r="F71" s="162"/>
      <c r="G71" s="161">
        <v>1</v>
      </c>
      <c r="I71" s="144">
        <f t="shared" si="7"/>
        <v>0</v>
      </c>
      <c r="J71" s="160"/>
      <c r="K71" s="159">
        <f>+$G71*INDEX('(3.3) Adj Actual NPC'!$G:$SI,MATCH($C71,'(3.3) Adj Actual NPC'!$C:$C,0),MATCH(K$5,'(3.3) Adj Actual NPC'!$G$5:$S$5,0))</f>
        <v>0</v>
      </c>
      <c r="L71" s="159">
        <f>+$G71*INDEX('(3.3) Adj Actual NPC'!$G:$SI,MATCH($C71,'(3.3) Adj Actual NPC'!$C:$C,0),MATCH(L$5,'(3.3) Adj Actual NPC'!$G$5:$S$5,0))</f>
        <v>0</v>
      </c>
      <c r="M71" s="159">
        <f>+$G71*INDEX('(3.3) Adj Actual NPC'!$G:$SI,MATCH($C71,'(3.3) Adj Actual NPC'!$C:$C,0),MATCH(M$5,'(3.3) Adj Actual NPC'!$G$5:$S$5,0))</f>
        <v>0</v>
      </c>
      <c r="N71" s="159">
        <f>+$G71*INDEX('(3.3) Adj Actual NPC'!$G:$SI,MATCH($C71,'(3.3) Adj Actual NPC'!$C:$C,0),MATCH(N$5,'(3.3) Adj Actual NPC'!$G$5:$S$5,0))</f>
        <v>0</v>
      </c>
      <c r="O71" s="159">
        <f>+$G71*INDEX('(3.3) Adj Actual NPC'!$G:$SI,MATCH($C71,'(3.3) Adj Actual NPC'!$C:$C,0),MATCH(O$5,'(3.3) Adj Actual NPC'!$G$5:$S$5,0))</f>
        <v>0</v>
      </c>
      <c r="P71" s="159">
        <f>+$G71*INDEX('(3.3) Adj Actual NPC'!$G:$SI,MATCH($C71,'(3.3) Adj Actual NPC'!$C:$C,0),MATCH(P$5,'(3.3) Adj Actual NPC'!$G$5:$S$5,0))</f>
        <v>0</v>
      </c>
      <c r="Q71" s="159">
        <f>+$G71*INDEX('(3.3) Adj Actual NPC'!$G:$SI,MATCH($C71,'(3.3) Adj Actual NPC'!$C:$C,0),MATCH(Q$5,'(3.3) Adj Actual NPC'!$G$5:$S$5,0))</f>
        <v>0</v>
      </c>
      <c r="R71" s="159">
        <f>+$G71*INDEX('(3.3) Adj Actual NPC'!$G:$SI,MATCH($C71,'(3.3) Adj Actual NPC'!$C:$C,0),MATCH(R$5,'(3.3) Adj Actual NPC'!$G$5:$S$5,0))</f>
        <v>0</v>
      </c>
      <c r="S71" s="159">
        <f>+$G71*INDEX('(3.3) Adj Actual NPC'!$G:$SI,MATCH($C71,'(3.3) Adj Actual NPC'!$C:$C,0),MATCH(S$5,'(3.3) Adj Actual NPC'!$G$5:$S$5,0))</f>
        <v>0</v>
      </c>
      <c r="T71" s="159">
        <f>+$G71*INDEX('(3.3) Adj Actual NPC'!$G:$SI,MATCH($C71,'(3.3) Adj Actual NPC'!$C:$C,0),MATCH(T$5,'(3.3) Adj Actual NPC'!$G$5:$S$5,0))</f>
        <v>0</v>
      </c>
      <c r="U71" s="159">
        <f>+$G71*INDEX('(3.3) Adj Actual NPC'!$G:$SI,MATCH($C71,'(3.3) Adj Actual NPC'!$C:$C,0),MATCH(U$5,'(3.3) Adj Actual NPC'!$G$5:$S$5,0))</f>
        <v>0</v>
      </c>
      <c r="V71" s="159">
        <f>+$G71*INDEX('(3.3) Adj Actual NPC'!$G:$SI,MATCH($C71,'(3.3) Adj Actual NPC'!$C:$C,0),MATCH(V$5,'(3.3) Adj Actual NPC'!$G$5:$S$5,0))</f>
        <v>0</v>
      </c>
    </row>
    <row r="72" spans="3:22" ht="12.75" customHeight="1" x14ac:dyDescent="0.2">
      <c r="C72" s="163" t="s">
        <v>151</v>
      </c>
      <c r="D72" s="145"/>
      <c r="E72" s="126" t="s">
        <v>42</v>
      </c>
      <c r="F72" s="162"/>
      <c r="G72" s="161">
        <v>1</v>
      </c>
      <c r="I72" s="144">
        <f t="shared" si="7"/>
        <v>0</v>
      </c>
      <c r="J72" s="160"/>
      <c r="K72" s="159">
        <f>+$G72*INDEX('(3.3) Adj Actual NPC'!$G:$SI,MATCH($C72,'(3.3) Adj Actual NPC'!$C:$C,0),MATCH(K$5,'(3.3) Adj Actual NPC'!$G$5:$S$5,0))</f>
        <v>0</v>
      </c>
      <c r="L72" s="159">
        <f>+$G72*INDEX('(3.3) Adj Actual NPC'!$G:$SI,MATCH($C72,'(3.3) Adj Actual NPC'!$C:$C,0),MATCH(L$5,'(3.3) Adj Actual NPC'!$G$5:$S$5,0))</f>
        <v>0</v>
      </c>
      <c r="M72" s="159">
        <f>+$G72*INDEX('(3.3) Adj Actual NPC'!$G:$SI,MATCH($C72,'(3.3) Adj Actual NPC'!$C:$C,0),MATCH(M$5,'(3.3) Adj Actual NPC'!$G$5:$S$5,0))</f>
        <v>0</v>
      </c>
      <c r="N72" s="159">
        <f>+$G72*INDEX('(3.3) Adj Actual NPC'!$G:$SI,MATCH($C72,'(3.3) Adj Actual NPC'!$C:$C,0),MATCH(N$5,'(3.3) Adj Actual NPC'!$G$5:$S$5,0))</f>
        <v>0</v>
      </c>
      <c r="O72" s="159">
        <f>+$G72*INDEX('(3.3) Adj Actual NPC'!$G:$SI,MATCH($C72,'(3.3) Adj Actual NPC'!$C:$C,0),MATCH(O$5,'(3.3) Adj Actual NPC'!$G$5:$S$5,0))</f>
        <v>0</v>
      </c>
      <c r="P72" s="159">
        <f>+$G72*INDEX('(3.3) Adj Actual NPC'!$G:$SI,MATCH($C72,'(3.3) Adj Actual NPC'!$C:$C,0),MATCH(P$5,'(3.3) Adj Actual NPC'!$G$5:$S$5,0))</f>
        <v>0</v>
      </c>
      <c r="Q72" s="159">
        <f>+$G72*INDEX('(3.3) Adj Actual NPC'!$G:$SI,MATCH($C72,'(3.3) Adj Actual NPC'!$C:$C,0),MATCH(Q$5,'(3.3) Adj Actual NPC'!$G$5:$S$5,0))</f>
        <v>0</v>
      </c>
      <c r="R72" s="159">
        <f>+$G72*INDEX('(3.3) Adj Actual NPC'!$G:$SI,MATCH($C72,'(3.3) Adj Actual NPC'!$C:$C,0),MATCH(R$5,'(3.3) Adj Actual NPC'!$G$5:$S$5,0))</f>
        <v>0</v>
      </c>
      <c r="S72" s="159">
        <f>+$G72*INDEX('(3.3) Adj Actual NPC'!$G:$SI,MATCH($C72,'(3.3) Adj Actual NPC'!$C:$C,0),MATCH(S$5,'(3.3) Adj Actual NPC'!$G$5:$S$5,0))</f>
        <v>0</v>
      </c>
      <c r="T72" s="159">
        <f>+$G72*INDEX('(3.3) Adj Actual NPC'!$G:$SI,MATCH($C72,'(3.3) Adj Actual NPC'!$C:$C,0),MATCH(T$5,'(3.3) Adj Actual NPC'!$G$5:$S$5,0))</f>
        <v>0</v>
      </c>
      <c r="U72" s="159">
        <f>+$G72*INDEX('(3.3) Adj Actual NPC'!$G:$SI,MATCH($C72,'(3.3) Adj Actual NPC'!$C:$C,0),MATCH(U$5,'(3.3) Adj Actual NPC'!$G$5:$S$5,0))</f>
        <v>0</v>
      </c>
      <c r="V72" s="159">
        <f>+$G72*INDEX('(3.3) Adj Actual NPC'!$G:$SI,MATCH($C72,'(3.3) Adj Actual NPC'!$C:$C,0),MATCH(V$5,'(3.3) Adj Actual NPC'!$G$5:$S$5,0))</f>
        <v>0</v>
      </c>
    </row>
    <row r="73" spans="3:22" ht="12.75" customHeight="1" x14ac:dyDescent="0.2">
      <c r="C73" s="163" t="s">
        <v>150</v>
      </c>
      <c r="D73" s="145"/>
      <c r="E73" s="126" t="s">
        <v>42</v>
      </c>
      <c r="F73" s="162"/>
      <c r="G73" s="161">
        <v>1</v>
      </c>
      <c r="I73" s="144">
        <f t="shared" si="7"/>
        <v>0</v>
      </c>
      <c r="J73" s="160"/>
      <c r="K73" s="159">
        <f>+$G73*INDEX('(3.3) Adj Actual NPC'!$G:$SI,MATCH($C73,'(3.3) Adj Actual NPC'!$C:$C,0),MATCH(K$5,'(3.3) Adj Actual NPC'!$G$5:$S$5,0))</f>
        <v>0</v>
      </c>
      <c r="L73" s="159">
        <f>+$G73*INDEX('(3.3) Adj Actual NPC'!$G:$SI,MATCH($C73,'(3.3) Adj Actual NPC'!$C:$C,0),MATCH(L$5,'(3.3) Adj Actual NPC'!$G$5:$S$5,0))</f>
        <v>0</v>
      </c>
      <c r="M73" s="159">
        <f>+$G73*INDEX('(3.3) Adj Actual NPC'!$G:$SI,MATCH($C73,'(3.3) Adj Actual NPC'!$C:$C,0),MATCH(M$5,'(3.3) Adj Actual NPC'!$G$5:$S$5,0))</f>
        <v>0</v>
      </c>
      <c r="N73" s="159">
        <f>+$G73*INDEX('(3.3) Adj Actual NPC'!$G:$SI,MATCH($C73,'(3.3) Adj Actual NPC'!$C:$C,0),MATCH(N$5,'(3.3) Adj Actual NPC'!$G$5:$S$5,0))</f>
        <v>0</v>
      </c>
      <c r="O73" s="159">
        <f>+$G73*INDEX('(3.3) Adj Actual NPC'!$G:$SI,MATCH($C73,'(3.3) Adj Actual NPC'!$C:$C,0),MATCH(O$5,'(3.3) Adj Actual NPC'!$G$5:$S$5,0))</f>
        <v>0</v>
      </c>
      <c r="P73" s="159">
        <f>+$G73*INDEX('(3.3) Adj Actual NPC'!$G:$SI,MATCH($C73,'(3.3) Adj Actual NPC'!$C:$C,0),MATCH(P$5,'(3.3) Adj Actual NPC'!$G$5:$S$5,0))</f>
        <v>0</v>
      </c>
      <c r="Q73" s="159">
        <f>+$G73*INDEX('(3.3) Adj Actual NPC'!$G:$SI,MATCH($C73,'(3.3) Adj Actual NPC'!$C:$C,0),MATCH(Q$5,'(3.3) Adj Actual NPC'!$G$5:$S$5,0))</f>
        <v>0</v>
      </c>
      <c r="R73" s="159">
        <f>+$G73*INDEX('(3.3) Adj Actual NPC'!$G:$SI,MATCH($C73,'(3.3) Adj Actual NPC'!$C:$C,0),MATCH(R$5,'(3.3) Adj Actual NPC'!$G$5:$S$5,0))</f>
        <v>0</v>
      </c>
      <c r="S73" s="159">
        <f>+$G73*INDEX('(3.3) Adj Actual NPC'!$G:$SI,MATCH($C73,'(3.3) Adj Actual NPC'!$C:$C,0),MATCH(S$5,'(3.3) Adj Actual NPC'!$G$5:$S$5,0))</f>
        <v>0</v>
      </c>
      <c r="T73" s="159">
        <f>+$G73*INDEX('(3.3) Adj Actual NPC'!$G:$SI,MATCH($C73,'(3.3) Adj Actual NPC'!$C:$C,0),MATCH(T$5,'(3.3) Adj Actual NPC'!$G$5:$S$5,0))</f>
        <v>0</v>
      </c>
      <c r="U73" s="159">
        <f>+$G73*INDEX('(3.3) Adj Actual NPC'!$G:$SI,MATCH($C73,'(3.3) Adj Actual NPC'!$C:$C,0),MATCH(U$5,'(3.3) Adj Actual NPC'!$G$5:$S$5,0))</f>
        <v>0</v>
      </c>
      <c r="V73" s="159">
        <f>+$G73*INDEX('(3.3) Adj Actual NPC'!$G:$SI,MATCH($C73,'(3.3) Adj Actual NPC'!$C:$C,0),MATCH(V$5,'(3.3) Adj Actual NPC'!$G$5:$S$5,0))</f>
        <v>0</v>
      </c>
    </row>
    <row r="74" spans="3:22" ht="12.75" customHeight="1" x14ac:dyDescent="0.2">
      <c r="C74" s="163" t="s">
        <v>149</v>
      </c>
      <c r="D74" s="145"/>
      <c r="E74" s="126" t="s">
        <v>42</v>
      </c>
      <c r="F74" s="162"/>
      <c r="G74" s="161">
        <v>1</v>
      </c>
      <c r="I74" s="144">
        <f t="shared" si="7"/>
        <v>0</v>
      </c>
      <c r="J74" s="160"/>
      <c r="K74" s="159">
        <f>+$G74*INDEX('(3.3) Adj Actual NPC'!$G:$SI,MATCH($C74,'(3.3) Adj Actual NPC'!$C:$C,0),MATCH(K$5,'(3.3) Adj Actual NPC'!$G$5:$S$5,0))</f>
        <v>0</v>
      </c>
      <c r="L74" s="159">
        <f>+$G74*INDEX('(3.3) Adj Actual NPC'!$G:$SI,MATCH($C74,'(3.3) Adj Actual NPC'!$C:$C,0),MATCH(L$5,'(3.3) Adj Actual NPC'!$G$5:$S$5,0))</f>
        <v>0</v>
      </c>
      <c r="M74" s="159">
        <f>+$G74*INDEX('(3.3) Adj Actual NPC'!$G:$SI,MATCH($C74,'(3.3) Adj Actual NPC'!$C:$C,0),MATCH(M$5,'(3.3) Adj Actual NPC'!$G$5:$S$5,0))</f>
        <v>0</v>
      </c>
      <c r="N74" s="159">
        <f>+$G74*INDEX('(3.3) Adj Actual NPC'!$G:$SI,MATCH($C74,'(3.3) Adj Actual NPC'!$C:$C,0),MATCH(N$5,'(3.3) Adj Actual NPC'!$G$5:$S$5,0))</f>
        <v>0</v>
      </c>
      <c r="O74" s="159">
        <f>+$G74*INDEX('(3.3) Adj Actual NPC'!$G:$SI,MATCH($C74,'(3.3) Adj Actual NPC'!$C:$C,0),MATCH(O$5,'(3.3) Adj Actual NPC'!$G$5:$S$5,0))</f>
        <v>0</v>
      </c>
      <c r="P74" s="159">
        <f>+$G74*INDEX('(3.3) Adj Actual NPC'!$G:$SI,MATCH($C74,'(3.3) Adj Actual NPC'!$C:$C,0),MATCH(P$5,'(3.3) Adj Actual NPC'!$G$5:$S$5,0))</f>
        <v>0</v>
      </c>
      <c r="Q74" s="159">
        <f>+$G74*INDEX('(3.3) Adj Actual NPC'!$G:$SI,MATCH($C74,'(3.3) Adj Actual NPC'!$C:$C,0),MATCH(Q$5,'(3.3) Adj Actual NPC'!$G$5:$S$5,0))</f>
        <v>0</v>
      </c>
      <c r="R74" s="159">
        <f>+$G74*INDEX('(3.3) Adj Actual NPC'!$G:$SI,MATCH($C74,'(3.3) Adj Actual NPC'!$C:$C,0),MATCH(R$5,'(3.3) Adj Actual NPC'!$G$5:$S$5,0))</f>
        <v>0</v>
      </c>
      <c r="S74" s="159">
        <f>+$G74*INDEX('(3.3) Adj Actual NPC'!$G:$SI,MATCH($C74,'(3.3) Adj Actual NPC'!$C:$C,0),MATCH(S$5,'(3.3) Adj Actual NPC'!$G$5:$S$5,0))</f>
        <v>0</v>
      </c>
      <c r="T74" s="159">
        <f>+$G74*INDEX('(3.3) Adj Actual NPC'!$G:$SI,MATCH($C74,'(3.3) Adj Actual NPC'!$C:$C,0),MATCH(T$5,'(3.3) Adj Actual NPC'!$G$5:$S$5,0))</f>
        <v>0</v>
      </c>
      <c r="U74" s="159">
        <f>+$G74*INDEX('(3.3) Adj Actual NPC'!$G:$SI,MATCH($C74,'(3.3) Adj Actual NPC'!$C:$C,0),MATCH(U$5,'(3.3) Adj Actual NPC'!$G$5:$S$5,0))</f>
        <v>0</v>
      </c>
      <c r="V74" s="159">
        <f>+$G74*INDEX('(3.3) Adj Actual NPC'!$G:$SI,MATCH($C74,'(3.3) Adj Actual NPC'!$C:$C,0),MATCH(V$5,'(3.3) Adj Actual NPC'!$G$5:$S$5,0))</f>
        <v>0</v>
      </c>
    </row>
    <row r="75" spans="3:22" ht="12.75" customHeight="1" x14ac:dyDescent="0.2">
      <c r="C75" s="163" t="s">
        <v>148</v>
      </c>
      <c r="D75" s="145"/>
      <c r="E75" s="126" t="s">
        <v>42</v>
      </c>
      <c r="F75" s="162"/>
      <c r="G75" s="161">
        <v>1</v>
      </c>
      <c r="I75" s="144">
        <f t="shared" si="7"/>
        <v>0</v>
      </c>
      <c r="J75" s="160"/>
      <c r="K75" s="159">
        <f>+$G75*INDEX('(3.3) Adj Actual NPC'!$G:$SI,MATCH($C75,'(3.3) Adj Actual NPC'!$C:$C,0),MATCH(K$5,'(3.3) Adj Actual NPC'!$G$5:$S$5,0))</f>
        <v>0</v>
      </c>
      <c r="L75" s="159">
        <f>+$G75*INDEX('(3.3) Adj Actual NPC'!$G:$SI,MATCH($C75,'(3.3) Adj Actual NPC'!$C:$C,0),MATCH(L$5,'(3.3) Adj Actual NPC'!$G$5:$S$5,0))</f>
        <v>0</v>
      </c>
      <c r="M75" s="159">
        <f>+$G75*INDEX('(3.3) Adj Actual NPC'!$G:$SI,MATCH($C75,'(3.3) Adj Actual NPC'!$C:$C,0),MATCH(M$5,'(3.3) Adj Actual NPC'!$G$5:$S$5,0))</f>
        <v>0</v>
      </c>
      <c r="N75" s="159">
        <f>+$G75*INDEX('(3.3) Adj Actual NPC'!$G:$SI,MATCH($C75,'(3.3) Adj Actual NPC'!$C:$C,0),MATCH(N$5,'(3.3) Adj Actual NPC'!$G$5:$S$5,0))</f>
        <v>0</v>
      </c>
      <c r="O75" s="159">
        <f>+$G75*INDEX('(3.3) Adj Actual NPC'!$G:$SI,MATCH($C75,'(3.3) Adj Actual NPC'!$C:$C,0),MATCH(O$5,'(3.3) Adj Actual NPC'!$G$5:$S$5,0))</f>
        <v>0</v>
      </c>
      <c r="P75" s="159">
        <f>+$G75*INDEX('(3.3) Adj Actual NPC'!$G:$SI,MATCH($C75,'(3.3) Adj Actual NPC'!$C:$C,0),MATCH(P$5,'(3.3) Adj Actual NPC'!$G$5:$S$5,0))</f>
        <v>0</v>
      </c>
      <c r="Q75" s="159">
        <f>+$G75*INDEX('(3.3) Adj Actual NPC'!$G:$SI,MATCH($C75,'(3.3) Adj Actual NPC'!$C:$C,0),MATCH(Q$5,'(3.3) Adj Actual NPC'!$G$5:$S$5,0))</f>
        <v>0</v>
      </c>
      <c r="R75" s="159">
        <f>+$G75*INDEX('(3.3) Adj Actual NPC'!$G:$SI,MATCH($C75,'(3.3) Adj Actual NPC'!$C:$C,0),MATCH(R$5,'(3.3) Adj Actual NPC'!$G$5:$S$5,0))</f>
        <v>0</v>
      </c>
      <c r="S75" s="159">
        <f>+$G75*INDEX('(3.3) Adj Actual NPC'!$G:$SI,MATCH($C75,'(3.3) Adj Actual NPC'!$C:$C,0),MATCH(S$5,'(3.3) Adj Actual NPC'!$G$5:$S$5,0))</f>
        <v>0</v>
      </c>
      <c r="T75" s="159">
        <f>+$G75*INDEX('(3.3) Adj Actual NPC'!$G:$SI,MATCH($C75,'(3.3) Adj Actual NPC'!$C:$C,0),MATCH(T$5,'(3.3) Adj Actual NPC'!$G$5:$S$5,0))</f>
        <v>0</v>
      </c>
      <c r="U75" s="159">
        <f>+$G75*INDEX('(3.3) Adj Actual NPC'!$G:$SI,MATCH($C75,'(3.3) Adj Actual NPC'!$C:$C,0),MATCH(U$5,'(3.3) Adj Actual NPC'!$G$5:$S$5,0))</f>
        <v>0</v>
      </c>
      <c r="V75" s="159">
        <f>+$G75*INDEX('(3.3) Adj Actual NPC'!$G:$SI,MATCH($C75,'(3.3) Adj Actual NPC'!$C:$C,0),MATCH(V$5,'(3.3) Adj Actual NPC'!$G$5:$S$5,0))</f>
        <v>0</v>
      </c>
    </row>
    <row r="76" spans="3:22" ht="12.75" customHeight="1" x14ac:dyDescent="0.2">
      <c r="C76" s="145" t="s">
        <v>147</v>
      </c>
      <c r="D76" s="145"/>
      <c r="E76" s="126" t="s">
        <v>42</v>
      </c>
      <c r="F76" s="162"/>
      <c r="G76" s="161">
        <v>1</v>
      </c>
      <c r="I76" s="144">
        <f t="shared" si="7"/>
        <v>0</v>
      </c>
      <c r="J76" s="160"/>
      <c r="K76" s="159">
        <f>+$G76*INDEX('(3.3) Adj Actual NPC'!$G:$SI,MATCH($C76,'(3.3) Adj Actual NPC'!$C:$C,0),MATCH(K$5,'(3.3) Adj Actual NPC'!$G$5:$S$5,0))</f>
        <v>0</v>
      </c>
      <c r="L76" s="159">
        <f>+$G76*INDEX('(3.3) Adj Actual NPC'!$G:$SI,MATCH($C76,'(3.3) Adj Actual NPC'!$C:$C,0),MATCH(L$5,'(3.3) Adj Actual NPC'!$G$5:$S$5,0))</f>
        <v>0</v>
      </c>
      <c r="M76" s="159">
        <f>+$G76*INDEX('(3.3) Adj Actual NPC'!$G:$SI,MATCH($C76,'(3.3) Adj Actual NPC'!$C:$C,0),MATCH(M$5,'(3.3) Adj Actual NPC'!$G$5:$S$5,0))</f>
        <v>0</v>
      </c>
      <c r="N76" s="159">
        <f>+$G76*INDEX('(3.3) Adj Actual NPC'!$G:$SI,MATCH($C76,'(3.3) Adj Actual NPC'!$C:$C,0),MATCH(N$5,'(3.3) Adj Actual NPC'!$G$5:$S$5,0))</f>
        <v>0</v>
      </c>
      <c r="O76" s="159">
        <f>+$G76*INDEX('(3.3) Adj Actual NPC'!$G:$SI,MATCH($C76,'(3.3) Adj Actual NPC'!$C:$C,0),MATCH(O$5,'(3.3) Adj Actual NPC'!$G$5:$S$5,0))</f>
        <v>0</v>
      </c>
      <c r="P76" s="159">
        <f>+$G76*INDEX('(3.3) Adj Actual NPC'!$G:$SI,MATCH($C76,'(3.3) Adj Actual NPC'!$C:$C,0),MATCH(P$5,'(3.3) Adj Actual NPC'!$G$5:$S$5,0))</f>
        <v>0</v>
      </c>
      <c r="Q76" s="159">
        <f>+$G76*INDEX('(3.3) Adj Actual NPC'!$G:$SI,MATCH($C76,'(3.3) Adj Actual NPC'!$C:$C,0),MATCH(Q$5,'(3.3) Adj Actual NPC'!$G$5:$S$5,0))</f>
        <v>0</v>
      </c>
      <c r="R76" s="159">
        <f>+$G76*INDEX('(3.3) Adj Actual NPC'!$G:$SI,MATCH($C76,'(3.3) Adj Actual NPC'!$C:$C,0),MATCH(R$5,'(3.3) Adj Actual NPC'!$G$5:$S$5,0))</f>
        <v>0</v>
      </c>
      <c r="S76" s="159">
        <f>+$G76*INDEX('(3.3) Adj Actual NPC'!$G:$SI,MATCH($C76,'(3.3) Adj Actual NPC'!$C:$C,0),MATCH(S$5,'(3.3) Adj Actual NPC'!$G$5:$S$5,0))</f>
        <v>0</v>
      </c>
      <c r="T76" s="159">
        <f>+$G76*INDEX('(3.3) Adj Actual NPC'!$G:$SI,MATCH($C76,'(3.3) Adj Actual NPC'!$C:$C,0),MATCH(T$5,'(3.3) Adj Actual NPC'!$G$5:$S$5,0))</f>
        <v>0</v>
      </c>
      <c r="U76" s="159">
        <f>+$G76*INDEX('(3.3) Adj Actual NPC'!$G:$SI,MATCH($C76,'(3.3) Adj Actual NPC'!$C:$C,0),MATCH(U$5,'(3.3) Adj Actual NPC'!$G$5:$S$5,0))</f>
        <v>0</v>
      </c>
      <c r="V76" s="159">
        <f>+$G76*INDEX('(3.3) Adj Actual NPC'!$G:$SI,MATCH($C76,'(3.3) Adj Actual NPC'!$C:$C,0),MATCH(V$5,'(3.3) Adj Actual NPC'!$G$5:$S$5,0))</f>
        <v>0</v>
      </c>
    </row>
    <row r="77" spans="3:22" ht="12.75" customHeight="1" x14ac:dyDescent="0.2">
      <c r="C77" s="145" t="s">
        <v>146</v>
      </c>
      <c r="D77" s="145"/>
      <c r="E77" s="126" t="s">
        <v>42</v>
      </c>
      <c r="F77" s="162"/>
      <c r="G77" s="161">
        <v>1</v>
      </c>
      <c r="I77" s="144">
        <f t="shared" si="7"/>
        <v>0</v>
      </c>
      <c r="J77" s="160"/>
      <c r="K77" s="159">
        <f>+$G77*INDEX('(3.3) Adj Actual NPC'!$G:$SI,MATCH($C77,'(3.3) Adj Actual NPC'!$C:$C,0),MATCH(K$5,'(3.3) Adj Actual NPC'!$G$5:$S$5,0))</f>
        <v>0</v>
      </c>
      <c r="L77" s="159">
        <f>+$G77*INDEX('(3.3) Adj Actual NPC'!$G:$SI,MATCH($C77,'(3.3) Adj Actual NPC'!$C:$C,0),MATCH(L$5,'(3.3) Adj Actual NPC'!$G$5:$S$5,0))</f>
        <v>0</v>
      </c>
      <c r="M77" s="159">
        <f>+$G77*INDEX('(3.3) Adj Actual NPC'!$G:$SI,MATCH($C77,'(3.3) Adj Actual NPC'!$C:$C,0),MATCH(M$5,'(3.3) Adj Actual NPC'!$G$5:$S$5,0))</f>
        <v>0</v>
      </c>
      <c r="N77" s="159">
        <f>+$G77*INDEX('(3.3) Adj Actual NPC'!$G:$SI,MATCH($C77,'(3.3) Adj Actual NPC'!$C:$C,0),MATCH(N$5,'(3.3) Adj Actual NPC'!$G$5:$S$5,0))</f>
        <v>0</v>
      </c>
      <c r="O77" s="159">
        <f>+$G77*INDEX('(3.3) Adj Actual NPC'!$G:$SI,MATCH($C77,'(3.3) Adj Actual NPC'!$C:$C,0),MATCH(O$5,'(3.3) Adj Actual NPC'!$G$5:$S$5,0))</f>
        <v>0</v>
      </c>
      <c r="P77" s="159">
        <f>+$G77*INDEX('(3.3) Adj Actual NPC'!$G:$SI,MATCH($C77,'(3.3) Adj Actual NPC'!$C:$C,0),MATCH(P$5,'(3.3) Adj Actual NPC'!$G$5:$S$5,0))</f>
        <v>0</v>
      </c>
      <c r="Q77" s="159">
        <f>+$G77*INDEX('(3.3) Adj Actual NPC'!$G:$SI,MATCH($C77,'(3.3) Adj Actual NPC'!$C:$C,0),MATCH(Q$5,'(3.3) Adj Actual NPC'!$G$5:$S$5,0))</f>
        <v>0</v>
      </c>
      <c r="R77" s="159">
        <f>+$G77*INDEX('(3.3) Adj Actual NPC'!$G:$SI,MATCH($C77,'(3.3) Adj Actual NPC'!$C:$C,0),MATCH(R$5,'(3.3) Adj Actual NPC'!$G$5:$S$5,0))</f>
        <v>0</v>
      </c>
      <c r="S77" s="159">
        <f>+$G77*INDEX('(3.3) Adj Actual NPC'!$G:$SI,MATCH($C77,'(3.3) Adj Actual NPC'!$C:$C,0),MATCH(S$5,'(3.3) Adj Actual NPC'!$G$5:$S$5,0))</f>
        <v>0</v>
      </c>
      <c r="T77" s="159">
        <f>+$G77*INDEX('(3.3) Adj Actual NPC'!$G:$SI,MATCH($C77,'(3.3) Adj Actual NPC'!$C:$C,0),MATCH(T$5,'(3.3) Adj Actual NPC'!$G$5:$S$5,0))</f>
        <v>0</v>
      </c>
      <c r="U77" s="159">
        <f>+$G77*INDEX('(3.3) Adj Actual NPC'!$G:$SI,MATCH($C77,'(3.3) Adj Actual NPC'!$C:$C,0),MATCH(U$5,'(3.3) Adj Actual NPC'!$G$5:$S$5,0))</f>
        <v>0</v>
      </c>
      <c r="V77" s="159">
        <f>+$G77*INDEX('(3.3) Adj Actual NPC'!$G:$SI,MATCH($C77,'(3.3) Adj Actual NPC'!$C:$C,0),MATCH(V$5,'(3.3) Adj Actual NPC'!$G$5:$S$5,0))</f>
        <v>0</v>
      </c>
    </row>
    <row r="78" spans="3:22" ht="12.75" customHeight="1" x14ac:dyDescent="0.2">
      <c r="C78" s="145" t="s">
        <v>145</v>
      </c>
      <c r="D78" s="145"/>
      <c r="E78" s="126" t="s">
        <v>42</v>
      </c>
      <c r="F78" s="162"/>
      <c r="G78" s="161">
        <v>1</v>
      </c>
      <c r="I78" s="144">
        <f t="shared" si="7"/>
        <v>0</v>
      </c>
      <c r="J78" s="160"/>
      <c r="K78" s="159">
        <f>+$G78*INDEX('(3.3) Adj Actual NPC'!$G:$SI,MATCH($C78,'(3.3) Adj Actual NPC'!$C:$C,0),MATCH(K$5,'(3.3) Adj Actual NPC'!$G$5:$S$5,0))</f>
        <v>0</v>
      </c>
      <c r="L78" s="159">
        <f>+$G78*INDEX('(3.3) Adj Actual NPC'!$G:$SI,MATCH($C78,'(3.3) Adj Actual NPC'!$C:$C,0),MATCH(L$5,'(3.3) Adj Actual NPC'!$G$5:$S$5,0))</f>
        <v>0</v>
      </c>
      <c r="M78" s="159">
        <f>+$G78*INDEX('(3.3) Adj Actual NPC'!$G:$SI,MATCH($C78,'(3.3) Adj Actual NPC'!$C:$C,0),MATCH(M$5,'(3.3) Adj Actual NPC'!$G$5:$S$5,0))</f>
        <v>0</v>
      </c>
      <c r="N78" s="159">
        <f>+$G78*INDEX('(3.3) Adj Actual NPC'!$G:$SI,MATCH($C78,'(3.3) Adj Actual NPC'!$C:$C,0),MATCH(N$5,'(3.3) Adj Actual NPC'!$G$5:$S$5,0))</f>
        <v>0</v>
      </c>
      <c r="O78" s="159">
        <f>+$G78*INDEX('(3.3) Adj Actual NPC'!$G:$SI,MATCH($C78,'(3.3) Adj Actual NPC'!$C:$C,0),MATCH(O$5,'(3.3) Adj Actual NPC'!$G$5:$S$5,0))</f>
        <v>0</v>
      </c>
      <c r="P78" s="159">
        <f>+$G78*INDEX('(3.3) Adj Actual NPC'!$G:$SI,MATCH($C78,'(3.3) Adj Actual NPC'!$C:$C,0),MATCH(P$5,'(3.3) Adj Actual NPC'!$G$5:$S$5,0))</f>
        <v>0</v>
      </c>
      <c r="Q78" s="159">
        <f>+$G78*INDEX('(3.3) Adj Actual NPC'!$G:$SI,MATCH($C78,'(3.3) Adj Actual NPC'!$C:$C,0),MATCH(Q$5,'(3.3) Adj Actual NPC'!$G$5:$S$5,0))</f>
        <v>0</v>
      </c>
      <c r="R78" s="159">
        <f>+$G78*INDEX('(3.3) Adj Actual NPC'!$G:$SI,MATCH($C78,'(3.3) Adj Actual NPC'!$C:$C,0),MATCH(R$5,'(3.3) Adj Actual NPC'!$G$5:$S$5,0))</f>
        <v>0</v>
      </c>
      <c r="S78" s="159">
        <f>+$G78*INDEX('(3.3) Adj Actual NPC'!$G:$SI,MATCH($C78,'(3.3) Adj Actual NPC'!$C:$C,0),MATCH(S$5,'(3.3) Adj Actual NPC'!$G$5:$S$5,0))</f>
        <v>0</v>
      </c>
      <c r="T78" s="159">
        <f>+$G78*INDEX('(3.3) Adj Actual NPC'!$G:$SI,MATCH($C78,'(3.3) Adj Actual NPC'!$C:$C,0),MATCH(T$5,'(3.3) Adj Actual NPC'!$G$5:$S$5,0))</f>
        <v>0</v>
      </c>
      <c r="U78" s="159">
        <f>+$G78*INDEX('(3.3) Adj Actual NPC'!$G:$SI,MATCH($C78,'(3.3) Adj Actual NPC'!$C:$C,0),MATCH(U$5,'(3.3) Adj Actual NPC'!$G$5:$S$5,0))</f>
        <v>0</v>
      </c>
      <c r="V78" s="159">
        <f>+$G78*INDEX('(3.3) Adj Actual NPC'!$G:$SI,MATCH($C78,'(3.3) Adj Actual NPC'!$C:$C,0),MATCH(V$5,'(3.3) Adj Actual NPC'!$G$5:$S$5,0))</f>
        <v>0</v>
      </c>
    </row>
    <row r="79" spans="3:22" ht="12.75" customHeight="1" x14ac:dyDescent="0.2">
      <c r="C79" s="163" t="s">
        <v>144</v>
      </c>
      <c r="D79" s="145"/>
      <c r="E79" s="126" t="s">
        <v>42</v>
      </c>
      <c r="F79" s="162"/>
      <c r="G79" s="161">
        <v>1</v>
      </c>
      <c r="I79" s="144">
        <f t="shared" si="7"/>
        <v>0</v>
      </c>
      <c r="J79" s="160"/>
      <c r="K79" s="159">
        <f>+$G79*INDEX('(3.3) Adj Actual NPC'!$G:$SI,MATCH($C79,'(3.3) Adj Actual NPC'!$C:$C,0),MATCH(K$5,'(3.3) Adj Actual NPC'!$G$5:$S$5,0))</f>
        <v>0</v>
      </c>
      <c r="L79" s="159">
        <f>+$G79*INDEX('(3.3) Adj Actual NPC'!$G:$SI,MATCH($C79,'(3.3) Adj Actual NPC'!$C:$C,0),MATCH(L$5,'(3.3) Adj Actual NPC'!$G$5:$S$5,0))</f>
        <v>0</v>
      </c>
      <c r="M79" s="159">
        <f>+$G79*INDEX('(3.3) Adj Actual NPC'!$G:$SI,MATCH($C79,'(3.3) Adj Actual NPC'!$C:$C,0),MATCH(M$5,'(3.3) Adj Actual NPC'!$G$5:$S$5,0))</f>
        <v>0</v>
      </c>
      <c r="N79" s="159">
        <f>+$G79*INDEX('(3.3) Adj Actual NPC'!$G:$SI,MATCH($C79,'(3.3) Adj Actual NPC'!$C:$C,0),MATCH(N$5,'(3.3) Adj Actual NPC'!$G$5:$S$5,0))</f>
        <v>0</v>
      </c>
      <c r="O79" s="159">
        <f>+$G79*INDEX('(3.3) Adj Actual NPC'!$G:$SI,MATCH($C79,'(3.3) Adj Actual NPC'!$C:$C,0),MATCH(O$5,'(3.3) Adj Actual NPC'!$G$5:$S$5,0))</f>
        <v>0</v>
      </c>
      <c r="P79" s="159">
        <f>+$G79*INDEX('(3.3) Adj Actual NPC'!$G:$SI,MATCH($C79,'(3.3) Adj Actual NPC'!$C:$C,0),MATCH(P$5,'(3.3) Adj Actual NPC'!$G$5:$S$5,0))</f>
        <v>0</v>
      </c>
      <c r="Q79" s="159">
        <f>+$G79*INDEX('(3.3) Adj Actual NPC'!$G:$SI,MATCH($C79,'(3.3) Adj Actual NPC'!$C:$C,0),MATCH(Q$5,'(3.3) Adj Actual NPC'!$G$5:$S$5,0))</f>
        <v>0</v>
      </c>
      <c r="R79" s="159">
        <f>+$G79*INDEX('(3.3) Adj Actual NPC'!$G:$SI,MATCH($C79,'(3.3) Adj Actual NPC'!$C:$C,0),MATCH(R$5,'(3.3) Adj Actual NPC'!$G$5:$S$5,0))</f>
        <v>0</v>
      </c>
      <c r="S79" s="159">
        <f>+$G79*INDEX('(3.3) Adj Actual NPC'!$G:$SI,MATCH($C79,'(3.3) Adj Actual NPC'!$C:$C,0),MATCH(S$5,'(3.3) Adj Actual NPC'!$G$5:$S$5,0))</f>
        <v>0</v>
      </c>
      <c r="T79" s="159">
        <f>+$G79*INDEX('(3.3) Adj Actual NPC'!$G:$SI,MATCH($C79,'(3.3) Adj Actual NPC'!$C:$C,0),MATCH(T$5,'(3.3) Adj Actual NPC'!$G$5:$S$5,0))</f>
        <v>0</v>
      </c>
      <c r="U79" s="159">
        <f>+$G79*INDEX('(3.3) Adj Actual NPC'!$G:$SI,MATCH($C79,'(3.3) Adj Actual NPC'!$C:$C,0),MATCH(U$5,'(3.3) Adj Actual NPC'!$G$5:$S$5,0))</f>
        <v>0</v>
      </c>
      <c r="V79" s="159">
        <f>+$G79*INDEX('(3.3) Adj Actual NPC'!$G:$SI,MATCH($C79,'(3.3) Adj Actual NPC'!$C:$C,0),MATCH(V$5,'(3.3) Adj Actual NPC'!$G$5:$S$5,0))</f>
        <v>0</v>
      </c>
    </row>
    <row r="80" spans="3:22" ht="12.75" customHeight="1" x14ac:dyDescent="0.2">
      <c r="C80" s="163" t="s">
        <v>143</v>
      </c>
      <c r="D80" s="145"/>
      <c r="E80" s="126" t="s">
        <v>42</v>
      </c>
      <c r="F80" s="162"/>
      <c r="G80" s="161">
        <v>1</v>
      </c>
      <c r="I80" s="144">
        <f t="shared" si="7"/>
        <v>0</v>
      </c>
      <c r="J80" s="160"/>
      <c r="K80" s="159">
        <f>+$G80*INDEX('(3.3) Adj Actual NPC'!$G:$SI,MATCH($C80,'(3.3) Adj Actual NPC'!$C:$C,0),MATCH(K$5,'(3.3) Adj Actual NPC'!$G$5:$S$5,0))</f>
        <v>0</v>
      </c>
      <c r="L80" s="159">
        <f>+$G80*INDEX('(3.3) Adj Actual NPC'!$G:$SI,MATCH($C80,'(3.3) Adj Actual NPC'!$C:$C,0),MATCH(L$5,'(3.3) Adj Actual NPC'!$G$5:$S$5,0))</f>
        <v>0</v>
      </c>
      <c r="M80" s="159">
        <f>+$G80*INDEX('(3.3) Adj Actual NPC'!$G:$SI,MATCH($C80,'(3.3) Adj Actual NPC'!$C:$C,0),MATCH(M$5,'(3.3) Adj Actual NPC'!$G$5:$S$5,0))</f>
        <v>0</v>
      </c>
      <c r="N80" s="159">
        <f>+$G80*INDEX('(3.3) Adj Actual NPC'!$G:$SI,MATCH($C80,'(3.3) Adj Actual NPC'!$C:$C,0),MATCH(N$5,'(3.3) Adj Actual NPC'!$G$5:$S$5,0))</f>
        <v>0</v>
      </c>
      <c r="O80" s="159">
        <f>+$G80*INDEX('(3.3) Adj Actual NPC'!$G:$SI,MATCH($C80,'(3.3) Adj Actual NPC'!$C:$C,0),MATCH(O$5,'(3.3) Adj Actual NPC'!$G$5:$S$5,0))</f>
        <v>0</v>
      </c>
      <c r="P80" s="159">
        <f>+$G80*INDEX('(3.3) Adj Actual NPC'!$G:$SI,MATCH($C80,'(3.3) Adj Actual NPC'!$C:$C,0),MATCH(P$5,'(3.3) Adj Actual NPC'!$G$5:$S$5,0))</f>
        <v>0</v>
      </c>
      <c r="Q80" s="159">
        <f>+$G80*INDEX('(3.3) Adj Actual NPC'!$G:$SI,MATCH($C80,'(3.3) Adj Actual NPC'!$C:$C,0),MATCH(Q$5,'(3.3) Adj Actual NPC'!$G$5:$S$5,0))</f>
        <v>0</v>
      </c>
      <c r="R80" s="159">
        <f>+$G80*INDEX('(3.3) Adj Actual NPC'!$G:$SI,MATCH($C80,'(3.3) Adj Actual NPC'!$C:$C,0),MATCH(R$5,'(3.3) Adj Actual NPC'!$G$5:$S$5,0))</f>
        <v>0</v>
      </c>
      <c r="S80" s="159">
        <f>+$G80*INDEX('(3.3) Adj Actual NPC'!$G:$SI,MATCH($C80,'(3.3) Adj Actual NPC'!$C:$C,0),MATCH(S$5,'(3.3) Adj Actual NPC'!$G$5:$S$5,0))</f>
        <v>0</v>
      </c>
      <c r="T80" s="159">
        <f>+$G80*INDEX('(3.3) Adj Actual NPC'!$G:$SI,MATCH($C80,'(3.3) Adj Actual NPC'!$C:$C,0),MATCH(T$5,'(3.3) Adj Actual NPC'!$G$5:$S$5,0))</f>
        <v>0</v>
      </c>
      <c r="U80" s="159">
        <f>+$G80*INDEX('(3.3) Adj Actual NPC'!$G:$SI,MATCH($C80,'(3.3) Adj Actual NPC'!$C:$C,0),MATCH(U$5,'(3.3) Adj Actual NPC'!$G$5:$S$5,0))</f>
        <v>0</v>
      </c>
      <c r="V80" s="159">
        <f>+$G80*INDEX('(3.3) Adj Actual NPC'!$G:$SI,MATCH($C80,'(3.3) Adj Actual NPC'!$C:$C,0),MATCH(V$5,'(3.3) Adj Actual NPC'!$G$5:$S$5,0))</f>
        <v>0</v>
      </c>
    </row>
    <row r="81" spans="3:22" ht="12.75" customHeight="1" x14ac:dyDescent="0.2">
      <c r="C81" s="163" t="s">
        <v>142</v>
      </c>
      <c r="D81" s="145"/>
      <c r="E81" s="126" t="s">
        <v>42</v>
      </c>
      <c r="F81" s="162"/>
      <c r="G81" s="161">
        <v>1</v>
      </c>
      <c r="I81" s="144">
        <f t="shared" si="7"/>
        <v>0</v>
      </c>
      <c r="J81" s="160"/>
      <c r="K81" s="159">
        <f>+$G81*INDEX('(3.3) Adj Actual NPC'!$G:$SI,MATCH($C81,'(3.3) Adj Actual NPC'!$C:$C,0),MATCH(K$5,'(3.3) Adj Actual NPC'!$G$5:$S$5,0))</f>
        <v>0</v>
      </c>
      <c r="L81" s="159">
        <f>+$G81*INDEX('(3.3) Adj Actual NPC'!$G:$SI,MATCH($C81,'(3.3) Adj Actual NPC'!$C:$C,0),MATCH(L$5,'(3.3) Adj Actual NPC'!$G$5:$S$5,0))</f>
        <v>0</v>
      </c>
      <c r="M81" s="159">
        <f>+$G81*INDEX('(3.3) Adj Actual NPC'!$G:$SI,MATCH($C81,'(3.3) Adj Actual NPC'!$C:$C,0),MATCH(M$5,'(3.3) Adj Actual NPC'!$G$5:$S$5,0))</f>
        <v>0</v>
      </c>
      <c r="N81" s="159">
        <f>+$G81*INDEX('(3.3) Adj Actual NPC'!$G:$SI,MATCH($C81,'(3.3) Adj Actual NPC'!$C:$C,0),MATCH(N$5,'(3.3) Adj Actual NPC'!$G$5:$S$5,0))</f>
        <v>0</v>
      </c>
      <c r="O81" s="159">
        <f>+$G81*INDEX('(3.3) Adj Actual NPC'!$G:$SI,MATCH($C81,'(3.3) Adj Actual NPC'!$C:$C,0),MATCH(O$5,'(3.3) Adj Actual NPC'!$G$5:$S$5,0))</f>
        <v>0</v>
      </c>
      <c r="P81" s="159">
        <f>+$G81*INDEX('(3.3) Adj Actual NPC'!$G:$SI,MATCH($C81,'(3.3) Adj Actual NPC'!$C:$C,0),MATCH(P$5,'(3.3) Adj Actual NPC'!$G$5:$S$5,0))</f>
        <v>0</v>
      </c>
      <c r="Q81" s="159">
        <f>+$G81*INDEX('(3.3) Adj Actual NPC'!$G:$SI,MATCH($C81,'(3.3) Adj Actual NPC'!$C:$C,0),MATCH(Q$5,'(3.3) Adj Actual NPC'!$G$5:$S$5,0))</f>
        <v>0</v>
      </c>
      <c r="R81" s="159">
        <f>+$G81*INDEX('(3.3) Adj Actual NPC'!$G:$SI,MATCH($C81,'(3.3) Adj Actual NPC'!$C:$C,0),MATCH(R$5,'(3.3) Adj Actual NPC'!$G$5:$S$5,0))</f>
        <v>0</v>
      </c>
      <c r="S81" s="159">
        <f>+$G81*INDEX('(3.3) Adj Actual NPC'!$G:$SI,MATCH($C81,'(3.3) Adj Actual NPC'!$C:$C,0),MATCH(S$5,'(3.3) Adj Actual NPC'!$G$5:$S$5,0))</f>
        <v>0</v>
      </c>
      <c r="T81" s="159">
        <f>+$G81*INDEX('(3.3) Adj Actual NPC'!$G:$SI,MATCH($C81,'(3.3) Adj Actual NPC'!$C:$C,0),MATCH(T$5,'(3.3) Adj Actual NPC'!$G$5:$S$5,0))</f>
        <v>0</v>
      </c>
      <c r="U81" s="159">
        <f>+$G81*INDEX('(3.3) Adj Actual NPC'!$G:$SI,MATCH($C81,'(3.3) Adj Actual NPC'!$C:$C,0),MATCH(U$5,'(3.3) Adj Actual NPC'!$G$5:$S$5,0))</f>
        <v>0</v>
      </c>
      <c r="V81" s="159">
        <f>+$G81*INDEX('(3.3) Adj Actual NPC'!$G:$SI,MATCH($C81,'(3.3) Adj Actual NPC'!$C:$C,0),MATCH(V$5,'(3.3) Adj Actual NPC'!$G$5:$S$5,0))</f>
        <v>0</v>
      </c>
    </row>
    <row r="82" spans="3:22" ht="12.75" customHeight="1" x14ac:dyDescent="0.2">
      <c r="C82" s="163" t="s">
        <v>141</v>
      </c>
      <c r="D82" s="145"/>
      <c r="E82" s="126" t="s">
        <v>42</v>
      </c>
      <c r="F82" s="162"/>
      <c r="G82" s="161">
        <v>1</v>
      </c>
      <c r="I82" s="144">
        <f t="shared" si="7"/>
        <v>0</v>
      </c>
      <c r="J82" s="160"/>
      <c r="K82" s="159">
        <f>+$G82*INDEX('(3.3) Adj Actual NPC'!$G:$SI,MATCH($C82,'(3.3) Adj Actual NPC'!$C:$C,0),MATCH(K$5,'(3.3) Adj Actual NPC'!$G$5:$S$5,0))</f>
        <v>0</v>
      </c>
      <c r="L82" s="159">
        <f>+$G82*INDEX('(3.3) Adj Actual NPC'!$G:$SI,MATCH($C82,'(3.3) Adj Actual NPC'!$C:$C,0),MATCH(L$5,'(3.3) Adj Actual NPC'!$G$5:$S$5,0))</f>
        <v>0</v>
      </c>
      <c r="M82" s="159">
        <f>+$G82*INDEX('(3.3) Adj Actual NPC'!$G:$SI,MATCH($C82,'(3.3) Adj Actual NPC'!$C:$C,0),MATCH(M$5,'(3.3) Adj Actual NPC'!$G$5:$S$5,0))</f>
        <v>0</v>
      </c>
      <c r="N82" s="159">
        <f>+$G82*INDEX('(3.3) Adj Actual NPC'!$G:$SI,MATCH($C82,'(3.3) Adj Actual NPC'!$C:$C,0),MATCH(N$5,'(3.3) Adj Actual NPC'!$G$5:$S$5,0))</f>
        <v>0</v>
      </c>
      <c r="O82" s="159">
        <f>+$G82*INDEX('(3.3) Adj Actual NPC'!$G:$SI,MATCH($C82,'(3.3) Adj Actual NPC'!$C:$C,0),MATCH(O$5,'(3.3) Adj Actual NPC'!$G$5:$S$5,0))</f>
        <v>0</v>
      </c>
      <c r="P82" s="159">
        <f>+$G82*INDEX('(3.3) Adj Actual NPC'!$G:$SI,MATCH($C82,'(3.3) Adj Actual NPC'!$C:$C,0),MATCH(P$5,'(3.3) Adj Actual NPC'!$G$5:$S$5,0))</f>
        <v>0</v>
      </c>
      <c r="Q82" s="159">
        <f>+$G82*INDEX('(3.3) Adj Actual NPC'!$G:$SI,MATCH($C82,'(3.3) Adj Actual NPC'!$C:$C,0),MATCH(Q$5,'(3.3) Adj Actual NPC'!$G$5:$S$5,0))</f>
        <v>0</v>
      </c>
      <c r="R82" s="159">
        <f>+$G82*INDEX('(3.3) Adj Actual NPC'!$G:$SI,MATCH($C82,'(3.3) Adj Actual NPC'!$C:$C,0),MATCH(R$5,'(3.3) Adj Actual NPC'!$G$5:$S$5,0))</f>
        <v>0</v>
      </c>
      <c r="S82" s="159">
        <f>+$G82*INDEX('(3.3) Adj Actual NPC'!$G:$SI,MATCH($C82,'(3.3) Adj Actual NPC'!$C:$C,0),MATCH(S$5,'(3.3) Adj Actual NPC'!$G$5:$S$5,0))</f>
        <v>0</v>
      </c>
      <c r="T82" s="159">
        <f>+$G82*INDEX('(3.3) Adj Actual NPC'!$G:$SI,MATCH($C82,'(3.3) Adj Actual NPC'!$C:$C,0),MATCH(T$5,'(3.3) Adj Actual NPC'!$G$5:$S$5,0))</f>
        <v>0</v>
      </c>
      <c r="U82" s="159">
        <f>+$G82*INDEX('(3.3) Adj Actual NPC'!$G:$SI,MATCH($C82,'(3.3) Adj Actual NPC'!$C:$C,0),MATCH(U$5,'(3.3) Adj Actual NPC'!$G$5:$S$5,0))</f>
        <v>0</v>
      </c>
      <c r="V82" s="159">
        <f>+$G82*INDEX('(3.3) Adj Actual NPC'!$G:$SI,MATCH($C82,'(3.3) Adj Actual NPC'!$C:$C,0),MATCH(V$5,'(3.3) Adj Actual NPC'!$G$5:$S$5,0))</f>
        <v>0</v>
      </c>
    </row>
    <row r="83" spans="3:22" ht="12.75" customHeight="1" x14ac:dyDescent="0.2">
      <c r="C83" s="145" t="s">
        <v>140</v>
      </c>
      <c r="D83" s="145"/>
      <c r="E83" s="126" t="s">
        <v>42</v>
      </c>
      <c r="F83" s="162"/>
      <c r="G83" s="161">
        <v>1</v>
      </c>
      <c r="I83" s="144">
        <f t="shared" si="7"/>
        <v>0</v>
      </c>
      <c r="J83" s="160"/>
      <c r="K83" s="159">
        <f>+$G83*INDEX('(3.3) Adj Actual NPC'!$G:$SI,MATCH($C83,'(3.3) Adj Actual NPC'!$C:$C,0),MATCH(K$5,'(3.3) Adj Actual NPC'!$G$5:$S$5,0))</f>
        <v>0</v>
      </c>
      <c r="L83" s="159">
        <f>+$G83*INDEX('(3.3) Adj Actual NPC'!$G:$SI,MATCH($C83,'(3.3) Adj Actual NPC'!$C:$C,0),MATCH(L$5,'(3.3) Adj Actual NPC'!$G$5:$S$5,0))</f>
        <v>0</v>
      </c>
      <c r="M83" s="159">
        <f>+$G83*INDEX('(3.3) Adj Actual NPC'!$G:$SI,MATCH($C83,'(3.3) Adj Actual NPC'!$C:$C,0),MATCH(M$5,'(3.3) Adj Actual NPC'!$G$5:$S$5,0))</f>
        <v>0</v>
      </c>
      <c r="N83" s="159">
        <f>+$G83*INDEX('(3.3) Adj Actual NPC'!$G:$SI,MATCH($C83,'(3.3) Adj Actual NPC'!$C:$C,0),MATCH(N$5,'(3.3) Adj Actual NPC'!$G$5:$S$5,0))</f>
        <v>0</v>
      </c>
      <c r="O83" s="159">
        <f>+$G83*INDEX('(3.3) Adj Actual NPC'!$G:$SI,MATCH($C83,'(3.3) Adj Actual NPC'!$C:$C,0),MATCH(O$5,'(3.3) Adj Actual NPC'!$G$5:$S$5,0))</f>
        <v>0</v>
      </c>
      <c r="P83" s="159">
        <f>+$G83*INDEX('(3.3) Adj Actual NPC'!$G:$SI,MATCH($C83,'(3.3) Adj Actual NPC'!$C:$C,0),MATCH(P$5,'(3.3) Adj Actual NPC'!$G$5:$S$5,0))</f>
        <v>0</v>
      </c>
      <c r="Q83" s="159">
        <f>+$G83*INDEX('(3.3) Adj Actual NPC'!$G:$SI,MATCH($C83,'(3.3) Adj Actual NPC'!$C:$C,0),MATCH(Q$5,'(3.3) Adj Actual NPC'!$G$5:$S$5,0))</f>
        <v>0</v>
      </c>
      <c r="R83" s="159">
        <f>+$G83*INDEX('(3.3) Adj Actual NPC'!$G:$SI,MATCH($C83,'(3.3) Adj Actual NPC'!$C:$C,0),MATCH(R$5,'(3.3) Adj Actual NPC'!$G$5:$S$5,0))</f>
        <v>0</v>
      </c>
      <c r="S83" s="159">
        <f>+$G83*INDEX('(3.3) Adj Actual NPC'!$G:$SI,MATCH($C83,'(3.3) Adj Actual NPC'!$C:$C,0),MATCH(S$5,'(3.3) Adj Actual NPC'!$G$5:$S$5,0))</f>
        <v>0</v>
      </c>
      <c r="T83" s="159">
        <f>+$G83*INDEX('(3.3) Adj Actual NPC'!$G:$SI,MATCH($C83,'(3.3) Adj Actual NPC'!$C:$C,0),MATCH(T$5,'(3.3) Adj Actual NPC'!$G$5:$S$5,0))</f>
        <v>0</v>
      </c>
      <c r="U83" s="159">
        <f>+$G83*INDEX('(3.3) Adj Actual NPC'!$G:$SI,MATCH($C83,'(3.3) Adj Actual NPC'!$C:$C,0),MATCH(U$5,'(3.3) Adj Actual NPC'!$G$5:$S$5,0))</f>
        <v>0</v>
      </c>
      <c r="V83" s="159">
        <f>+$G83*INDEX('(3.3) Adj Actual NPC'!$G:$SI,MATCH($C83,'(3.3) Adj Actual NPC'!$C:$C,0),MATCH(V$5,'(3.3) Adj Actual NPC'!$G$5:$S$5,0))</f>
        <v>0</v>
      </c>
    </row>
    <row r="84" spans="3:22" ht="12.75" customHeight="1" x14ac:dyDescent="0.2">
      <c r="C84" s="145" t="s">
        <v>139</v>
      </c>
      <c r="D84" s="145"/>
      <c r="E84" s="126" t="s">
        <v>42</v>
      </c>
      <c r="F84" s="162"/>
      <c r="G84" s="161">
        <v>1</v>
      </c>
      <c r="I84" s="144">
        <f t="shared" si="7"/>
        <v>0</v>
      </c>
      <c r="J84" s="160"/>
      <c r="K84" s="159">
        <f>+$G84*INDEX('(3.3) Adj Actual NPC'!$G:$SI,MATCH($C84,'(3.3) Adj Actual NPC'!$C:$C,0),MATCH(K$5,'(3.3) Adj Actual NPC'!$G$5:$S$5,0))</f>
        <v>0</v>
      </c>
      <c r="L84" s="159">
        <f>+$G84*INDEX('(3.3) Adj Actual NPC'!$G:$SI,MATCH($C84,'(3.3) Adj Actual NPC'!$C:$C,0),MATCH(L$5,'(3.3) Adj Actual NPC'!$G$5:$S$5,0))</f>
        <v>0</v>
      </c>
      <c r="M84" s="159">
        <f>+$G84*INDEX('(3.3) Adj Actual NPC'!$G:$SI,MATCH($C84,'(3.3) Adj Actual NPC'!$C:$C,0),MATCH(M$5,'(3.3) Adj Actual NPC'!$G$5:$S$5,0))</f>
        <v>0</v>
      </c>
      <c r="N84" s="159">
        <f>+$G84*INDEX('(3.3) Adj Actual NPC'!$G:$SI,MATCH($C84,'(3.3) Adj Actual NPC'!$C:$C,0),MATCH(N$5,'(3.3) Adj Actual NPC'!$G$5:$S$5,0))</f>
        <v>0</v>
      </c>
      <c r="O84" s="159">
        <f>+$G84*INDEX('(3.3) Adj Actual NPC'!$G:$SI,MATCH($C84,'(3.3) Adj Actual NPC'!$C:$C,0),MATCH(O$5,'(3.3) Adj Actual NPC'!$G$5:$S$5,0))</f>
        <v>0</v>
      </c>
      <c r="P84" s="159">
        <f>+$G84*INDEX('(3.3) Adj Actual NPC'!$G:$SI,MATCH($C84,'(3.3) Adj Actual NPC'!$C:$C,0),MATCH(P$5,'(3.3) Adj Actual NPC'!$G$5:$S$5,0))</f>
        <v>0</v>
      </c>
      <c r="Q84" s="159">
        <f>+$G84*INDEX('(3.3) Adj Actual NPC'!$G:$SI,MATCH($C84,'(3.3) Adj Actual NPC'!$C:$C,0),MATCH(Q$5,'(3.3) Adj Actual NPC'!$G$5:$S$5,0))</f>
        <v>0</v>
      </c>
      <c r="R84" s="159">
        <f>+$G84*INDEX('(3.3) Adj Actual NPC'!$G:$SI,MATCH($C84,'(3.3) Adj Actual NPC'!$C:$C,0),MATCH(R$5,'(3.3) Adj Actual NPC'!$G$5:$S$5,0))</f>
        <v>0</v>
      </c>
      <c r="S84" s="159">
        <f>+$G84*INDEX('(3.3) Adj Actual NPC'!$G:$SI,MATCH($C84,'(3.3) Adj Actual NPC'!$C:$C,0),MATCH(S$5,'(3.3) Adj Actual NPC'!$G$5:$S$5,0))</f>
        <v>0</v>
      </c>
      <c r="T84" s="159">
        <f>+$G84*INDEX('(3.3) Adj Actual NPC'!$G:$SI,MATCH($C84,'(3.3) Adj Actual NPC'!$C:$C,0),MATCH(T$5,'(3.3) Adj Actual NPC'!$G$5:$S$5,0))</f>
        <v>0</v>
      </c>
      <c r="U84" s="159">
        <f>+$G84*INDEX('(3.3) Adj Actual NPC'!$G:$SI,MATCH($C84,'(3.3) Adj Actual NPC'!$C:$C,0),MATCH(U$5,'(3.3) Adj Actual NPC'!$G$5:$S$5,0))</f>
        <v>0</v>
      </c>
      <c r="V84" s="159">
        <f>+$G84*INDEX('(3.3) Adj Actual NPC'!$G:$SI,MATCH($C84,'(3.3) Adj Actual NPC'!$C:$C,0),MATCH(V$5,'(3.3) Adj Actual NPC'!$G$5:$S$5,0))</f>
        <v>0</v>
      </c>
    </row>
    <row r="85" spans="3:22" ht="12.75" customHeight="1" x14ac:dyDescent="0.2">
      <c r="C85" s="145" t="s">
        <v>138</v>
      </c>
      <c r="D85" s="145"/>
      <c r="E85" s="126" t="s">
        <v>42</v>
      </c>
      <c r="F85" s="162"/>
      <c r="G85" s="161">
        <v>1</v>
      </c>
      <c r="I85" s="144">
        <f t="shared" si="7"/>
        <v>0</v>
      </c>
      <c r="J85" s="160"/>
      <c r="K85" s="159">
        <f>+$G85*INDEX('(3.3) Adj Actual NPC'!$G:$SI,MATCH($C85,'(3.3) Adj Actual NPC'!$C:$C,0),MATCH(K$5,'(3.3) Adj Actual NPC'!$G$5:$S$5,0))</f>
        <v>0</v>
      </c>
      <c r="L85" s="159">
        <f>+$G85*INDEX('(3.3) Adj Actual NPC'!$G:$SI,MATCH($C85,'(3.3) Adj Actual NPC'!$C:$C,0),MATCH(L$5,'(3.3) Adj Actual NPC'!$G$5:$S$5,0))</f>
        <v>0</v>
      </c>
      <c r="M85" s="159">
        <f>+$G85*INDEX('(3.3) Adj Actual NPC'!$G:$SI,MATCH($C85,'(3.3) Adj Actual NPC'!$C:$C,0),MATCH(M$5,'(3.3) Adj Actual NPC'!$G$5:$S$5,0))</f>
        <v>0</v>
      </c>
      <c r="N85" s="159">
        <f>+$G85*INDEX('(3.3) Adj Actual NPC'!$G:$SI,MATCH($C85,'(3.3) Adj Actual NPC'!$C:$C,0),MATCH(N$5,'(3.3) Adj Actual NPC'!$G$5:$S$5,0))</f>
        <v>0</v>
      </c>
      <c r="O85" s="159">
        <f>+$G85*INDEX('(3.3) Adj Actual NPC'!$G:$SI,MATCH($C85,'(3.3) Adj Actual NPC'!$C:$C,0),MATCH(O$5,'(3.3) Adj Actual NPC'!$G$5:$S$5,0))</f>
        <v>0</v>
      </c>
      <c r="P85" s="159">
        <f>+$G85*INDEX('(3.3) Adj Actual NPC'!$G:$SI,MATCH($C85,'(3.3) Adj Actual NPC'!$C:$C,0),MATCH(P$5,'(3.3) Adj Actual NPC'!$G$5:$S$5,0))</f>
        <v>0</v>
      </c>
      <c r="Q85" s="159">
        <f>+$G85*INDEX('(3.3) Adj Actual NPC'!$G:$SI,MATCH($C85,'(3.3) Adj Actual NPC'!$C:$C,0),MATCH(Q$5,'(3.3) Adj Actual NPC'!$G$5:$S$5,0))</f>
        <v>0</v>
      </c>
      <c r="R85" s="159">
        <f>+$G85*INDEX('(3.3) Adj Actual NPC'!$G:$SI,MATCH($C85,'(3.3) Adj Actual NPC'!$C:$C,0),MATCH(R$5,'(3.3) Adj Actual NPC'!$G$5:$S$5,0))</f>
        <v>0</v>
      </c>
      <c r="S85" s="159">
        <f>+$G85*INDEX('(3.3) Adj Actual NPC'!$G:$SI,MATCH($C85,'(3.3) Adj Actual NPC'!$C:$C,0),MATCH(S$5,'(3.3) Adj Actual NPC'!$G$5:$S$5,0))</f>
        <v>0</v>
      </c>
      <c r="T85" s="159">
        <f>+$G85*INDEX('(3.3) Adj Actual NPC'!$G:$SI,MATCH($C85,'(3.3) Adj Actual NPC'!$C:$C,0),MATCH(T$5,'(3.3) Adj Actual NPC'!$G$5:$S$5,0))</f>
        <v>0</v>
      </c>
      <c r="U85" s="159">
        <f>+$G85*INDEX('(3.3) Adj Actual NPC'!$G:$SI,MATCH($C85,'(3.3) Adj Actual NPC'!$C:$C,0),MATCH(U$5,'(3.3) Adj Actual NPC'!$G$5:$S$5,0))</f>
        <v>0</v>
      </c>
      <c r="V85" s="159">
        <f>+$G85*INDEX('(3.3) Adj Actual NPC'!$G:$SI,MATCH($C85,'(3.3) Adj Actual NPC'!$C:$C,0),MATCH(V$5,'(3.3) Adj Actual NPC'!$G$5:$S$5,0))</f>
        <v>0</v>
      </c>
    </row>
    <row r="86" spans="3:22" ht="12.75" customHeight="1" x14ac:dyDescent="0.2">
      <c r="C86" s="165" t="s">
        <v>137</v>
      </c>
      <c r="D86" s="165"/>
      <c r="E86" s="126" t="s">
        <v>42</v>
      </c>
      <c r="F86" s="162"/>
      <c r="G86" s="161">
        <v>1</v>
      </c>
      <c r="I86" s="144">
        <f t="shared" si="7"/>
        <v>0</v>
      </c>
      <c r="J86" s="160"/>
      <c r="K86" s="159">
        <f>+$G86*INDEX('(3.3) Adj Actual NPC'!$G:$SI,MATCH($C86,'(3.3) Adj Actual NPC'!$C:$C,0),MATCH(K$5,'(3.3) Adj Actual NPC'!$G$5:$S$5,0))</f>
        <v>0</v>
      </c>
      <c r="L86" s="159">
        <f>+$G86*INDEX('(3.3) Adj Actual NPC'!$G:$SI,MATCH($C86,'(3.3) Adj Actual NPC'!$C:$C,0),MATCH(L$5,'(3.3) Adj Actual NPC'!$G$5:$S$5,0))</f>
        <v>0</v>
      </c>
      <c r="M86" s="159">
        <f>+$G86*INDEX('(3.3) Adj Actual NPC'!$G:$SI,MATCH($C86,'(3.3) Adj Actual NPC'!$C:$C,0),MATCH(M$5,'(3.3) Adj Actual NPC'!$G$5:$S$5,0))</f>
        <v>0</v>
      </c>
      <c r="N86" s="159">
        <f>+$G86*INDEX('(3.3) Adj Actual NPC'!$G:$SI,MATCH($C86,'(3.3) Adj Actual NPC'!$C:$C,0),MATCH(N$5,'(3.3) Adj Actual NPC'!$G$5:$S$5,0))</f>
        <v>0</v>
      </c>
      <c r="O86" s="159">
        <f>+$G86*INDEX('(3.3) Adj Actual NPC'!$G:$SI,MATCH($C86,'(3.3) Adj Actual NPC'!$C:$C,0),MATCH(O$5,'(3.3) Adj Actual NPC'!$G$5:$S$5,0))</f>
        <v>0</v>
      </c>
      <c r="P86" s="159">
        <f>+$G86*INDEX('(3.3) Adj Actual NPC'!$G:$SI,MATCH($C86,'(3.3) Adj Actual NPC'!$C:$C,0),MATCH(P$5,'(3.3) Adj Actual NPC'!$G$5:$S$5,0))</f>
        <v>0</v>
      </c>
      <c r="Q86" s="159">
        <f>+$G86*INDEX('(3.3) Adj Actual NPC'!$G:$SI,MATCH($C86,'(3.3) Adj Actual NPC'!$C:$C,0),MATCH(Q$5,'(3.3) Adj Actual NPC'!$G$5:$S$5,0))</f>
        <v>0</v>
      </c>
      <c r="R86" s="159">
        <f>+$G86*INDEX('(3.3) Adj Actual NPC'!$G:$SI,MATCH($C86,'(3.3) Adj Actual NPC'!$C:$C,0),MATCH(R$5,'(3.3) Adj Actual NPC'!$G$5:$S$5,0))</f>
        <v>0</v>
      </c>
      <c r="S86" s="159">
        <f>+$G86*INDEX('(3.3) Adj Actual NPC'!$G:$SI,MATCH($C86,'(3.3) Adj Actual NPC'!$C:$C,0),MATCH(S$5,'(3.3) Adj Actual NPC'!$G$5:$S$5,0))</f>
        <v>0</v>
      </c>
      <c r="T86" s="159">
        <f>+$G86*INDEX('(3.3) Adj Actual NPC'!$G:$SI,MATCH($C86,'(3.3) Adj Actual NPC'!$C:$C,0),MATCH(T$5,'(3.3) Adj Actual NPC'!$G$5:$S$5,0))</f>
        <v>0</v>
      </c>
      <c r="U86" s="159">
        <f>+$G86*INDEX('(3.3) Adj Actual NPC'!$G:$SI,MATCH($C86,'(3.3) Adj Actual NPC'!$C:$C,0),MATCH(U$5,'(3.3) Adj Actual NPC'!$G$5:$S$5,0))</f>
        <v>0</v>
      </c>
      <c r="V86" s="159">
        <f>+$G86*INDEX('(3.3) Adj Actual NPC'!$G:$SI,MATCH($C86,'(3.3) Adj Actual NPC'!$C:$C,0),MATCH(V$5,'(3.3) Adj Actual NPC'!$G$5:$S$5,0))</f>
        <v>0</v>
      </c>
    </row>
    <row r="87" spans="3:22" ht="12.75" customHeight="1" x14ac:dyDescent="0.2">
      <c r="C87" s="165" t="s">
        <v>136</v>
      </c>
      <c r="D87" s="165"/>
      <c r="E87" s="126" t="s">
        <v>42</v>
      </c>
      <c r="F87" s="162"/>
      <c r="G87" s="161">
        <v>1</v>
      </c>
      <c r="I87" s="144">
        <f t="shared" si="7"/>
        <v>0</v>
      </c>
      <c r="J87" s="160"/>
      <c r="K87" s="159">
        <f>+$G87*INDEX('(3.3) Adj Actual NPC'!$G:$SI,MATCH($C87,'(3.3) Adj Actual NPC'!$C:$C,0),MATCH(K$5,'(3.3) Adj Actual NPC'!$G$5:$S$5,0))</f>
        <v>0</v>
      </c>
      <c r="L87" s="159">
        <f>+$G87*INDEX('(3.3) Adj Actual NPC'!$G:$SI,MATCH($C87,'(3.3) Adj Actual NPC'!$C:$C,0),MATCH(L$5,'(3.3) Adj Actual NPC'!$G$5:$S$5,0))</f>
        <v>0</v>
      </c>
      <c r="M87" s="159">
        <f>+$G87*INDEX('(3.3) Adj Actual NPC'!$G:$SI,MATCH($C87,'(3.3) Adj Actual NPC'!$C:$C,0),MATCH(M$5,'(3.3) Adj Actual NPC'!$G$5:$S$5,0))</f>
        <v>0</v>
      </c>
      <c r="N87" s="159">
        <f>+$G87*INDEX('(3.3) Adj Actual NPC'!$G:$SI,MATCH($C87,'(3.3) Adj Actual NPC'!$C:$C,0),MATCH(N$5,'(3.3) Adj Actual NPC'!$G$5:$S$5,0))</f>
        <v>0</v>
      </c>
      <c r="O87" s="159">
        <f>+$G87*INDEX('(3.3) Adj Actual NPC'!$G:$SI,MATCH($C87,'(3.3) Adj Actual NPC'!$C:$C,0),MATCH(O$5,'(3.3) Adj Actual NPC'!$G$5:$S$5,0))</f>
        <v>0</v>
      </c>
      <c r="P87" s="159">
        <f>+$G87*INDEX('(3.3) Adj Actual NPC'!$G:$SI,MATCH($C87,'(3.3) Adj Actual NPC'!$C:$C,0),MATCH(P$5,'(3.3) Adj Actual NPC'!$G$5:$S$5,0))</f>
        <v>0</v>
      </c>
      <c r="Q87" s="159">
        <f>+$G87*INDEX('(3.3) Adj Actual NPC'!$G:$SI,MATCH($C87,'(3.3) Adj Actual NPC'!$C:$C,0),MATCH(Q$5,'(3.3) Adj Actual NPC'!$G$5:$S$5,0))</f>
        <v>0</v>
      </c>
      <c r="R87" s="159">
        <f>+$G87*INDEX('(3.3) Adj Actual NPC'!$G:$SI,MATCH($C87,'(3.3) Adj Actual NPC'!$C:$C,0),MATCH(R$5,'(3.3) Adj Actual NPC'!$G$5:$S$5,0))</f>
        <v>0</v>
      </c>
      <c r="S87" s="159">
        <f>+$G87*INDEX('(3.3) Adj Actual NPC'!$G:$SI,MATCH($C87,'(3.3) Adj Actual NPC'!$C:$C,0),MATCH(S$5,'(3.3) Adj Actual NPC'!$G$5:$S$5,0))</f>
        <v>0</v>
      </c>
      <c r="T87" s="159">
        <f>+$G87*INDEX('(3.3) Adj Actual NPC'!$G:$SI,MATCH($C87,'(3.3) Adj Actual NPC'!$C:$C,0),MATCH(T$5,'(3.3) Adj Actual NPC'!$G$5:$S$5,0))</f>
        <v>0</v>
      </c>
      <c r="U87" s="159">
        <f>+$G87*INDEX('(3.3) Adj Actual NPC'!$G:$SI,MATCH($C87,'(3.3) Adj Actual NPC'!$C:$C,0),MATCH(U$5,'(3.3) Adj Actual NPC'!$G$5:$S$5,0))</f>
        <v>0</v>
      </c>
      <c r="V87" s="159">
        <f>+$G87*INDEX('(3.3) Adj Actual NPC'!$G:$SI,MATCH($C87,'(3.3) Adj Actual NPC'!$C:$C,0),MATCH(V$5,'(3.3) Adj Actual NPC'!$G$5:$S$5,0))</f>
        <v>0</v>
      </c>
    </row>
    <row r="88" spans="3:22" ht="12.75" customHeight="1" x14ac:dyDescent="0.2">
      <c r="C88" s="165" t="s">
        <v>135</v>
      </c>
      <c r="D88" s="165"/>
      <c r="E88" s="126" t="s">
        <v>42</v>
      </c>
      <c r="F88" s="162"/>
      <c r="G88" s="161">
        <v>1</v>
      </c>
      <c r="I88" s="144">
        <f t="shared" si="7"/>
        <v>0</v>
      </c>
      <c r="J88" s="160"/>
      <c r="K88" s="159">
        <f>+$G88*INDEX('(3.3) Adj Actual NPC'!$G:$SI,MATCH($C88,'(3.3) Adj Actual NPC'!$C:$C,0),MATCH(K$5,'(3.3) Adj Actual NPC'!$G$5:$S$5,0))</f>
        <v>0</v>
      </c>
      <c r="L88" s="159">
        <f>+$G88*INDEX('(3.3) Adj Actual NPC'!$G:$SI,MATCH($C88,'(3.3) Adj Actual NPC'!$C:$C,0),MATCH(L$5,'(3.3) Adj Actual NPC'!$G$5:$S$5,0))</f>
        <v>0</v>
      </c>
      <c r="M88" s="159">
        <f>+$G88*INDEX('(3.3) Adj Actual NPC'!$G:$SI,MATCH($C88,'(3.3) Adj Actual NPC'!$C:$C,0),MATCH(M$5,'(3.3) Adj Actual NPC'!$G$5:$S$5,0))</f>
        <v>0</v>
      </c>
      <c r="N88" s="159">
        <f>+$G88*INDEX('(3.3) Adj Actual NPC'!$G:$SI,MATCH($C88,'(3.3) Adj Actual NPC'!$C:$C,0),MATCH(N$5,'(3.3) Adj Actual NPC'!$G$5:$S$5,0))</f>
        <v>0</v>
      </c>
      <c r="O88" s="159">
        <f>+$G88*INDEX('(3.3) Adj Actual NPC'!$G:$SI,MATCH($C88,'(3.3) Adj Actual NPC'!$C:$C,0),MATCH(O$5,'(3.3) Adj Actual NPC'!$G$5:$S$5,0))</f>
        <v>0</v>
      </c>
      <c r="P88" s="159">
        <f>+$G88*INDEX('(3.3) Adj Actual NPC'!$G:$SI,MATCH($C88,'(3.3) Adj Actual NPC'!$C:$C,0),MATCH(P$5,'(3.3) Adj Actual NPC'!$G$5:$S$5,0))</f>
        <v>0</v>
      </c>
      <c r="Q88" s="159">
        <f>+$G88*INDEX('(3.3) Adj Actual NPC'!$G:$SI,MATCH($C88,'(3.3) Adj Actual NPC'!$C:$C,0),MATCH(Q$5,'(3.3) Adj Actual NPC'!$G$5:$S$5,0))</f>
        <v>0</v>
      </c>
      <c r="R88" s="159">
        <f>+$G88*INDEX('(3.3) Adj Actual NPC'!$G:$SI,MATCH($C88,'(3.3) Adj Actual NPC'!$C:$C,0),MATCH(R$5,'(3.3) Adj Actual NPC'!$G$5:$S$5,0))</f>
        <v>0</v>
      </c>
      <c r="S88" s="159">
        <f>+$G88*INDEX('(3.3) Adj Actual NPC'!$G:$SI,MATCH($C88,'(3.3) Adj Actual NPC'!$C:$C,0),MATCH(S$5,'(3.3) Adj Actual NPC'!$G$5:$S$5,0))</f>
        <v>0</v>
      </c>
      <c r="T88" s="159">
        <f>+$G88*INDEX('(3.3) Adj Actual NPC'!$G:$SI,MATCH($C88,'(3.3) Adj Actual NPC'!$C:$C,0),MATCH(T$5,'(3.3) Adj Actual NPC'!$G$5:$S$5,0))</f>
        <v>0</v>
      </c>
      <c r="U88" s="159">
        <f>+$G88*INDEX('(3.3) Adj Actual NPC'!$G:$SI,MATCH($C88,'(3.3) Adj Actual NPC'!$C:$C,0),MATCH(U$5,'(3.3) Adj Actual NPC'!$G$5:$S$5,0))</f>
        <v>0</v>
      </c>
      <c r="V88" s="159">
        <f>+$G88*INDEX('(3.3) Adj Actual NPC'!$G:$SI,MATCH($C88,'(3.3) Adj Actual NPC'!$C:$C,0),MATCH(V$5,'(3.3) Adj Actual NPC'!$G$5:$S$5,0))</f>
        <v>0</v>
      </c>
    </row>
    <row r="89" spans="3:22" ht="12.75" customHeight="1" x14ac:dyDescent="0.2">
      <c r="C89" s="165" t="s">
        <v>134</v>
      </c>
      <c r="D89" s="165"/>
      <c r="E89" s="126" t="s">
        <v>42</v>
      </c>
      <c r="F89" s="162"/>
      <c r="G89" s="161">
        <v>1</v>
      </c>
      <c r="I89" s="144">
        <f t="shared" si="7"/>
        <v>0</v>
      </c>
      <c r="J89" s="160"/>
      <c r="K89" s="159">
        <f>+$G89*INDEX('(3.3) Adj Actual NPC'!$G:$SI,MATCH($C89,'(3.3) Adj Actual NPC'!$C:$C,0),MATCH(K$5,'(3.3) Adj Actual NPC'!$G$5:$S$5,0))</f>
        <v>0</v>
      </c>
      <c r="L89" s="159">
        <f>+$G89*INDEX('(3.3) Adj Actual NPC'!$G:$SI,MATCH($C89,'(3.3) Adj Actual NPC'!$C:$C,0),MATCH(L$5,'(3.3) Adj Actual NPC'!$G$5:$S$5,0))</f>
        <v>0</v>
      </c>
      <c r="M89" s="159">
        <f>+$G89*INDEX('(3.3) Adj Actual NPC'!$G:$SI,MATCH($C89,'(3.3) Adj Actual NPC'!$C:$C,0),MATCH(M$5,'(3.3) Adj Actual NPC'!$G$5:$S$5,0))</f>
        <v>0</v>
      </c>
      <c r="N89" s="159">
        <f>+$G89*INDEX('(3.3) Adj Actual NPC'!$G:$SI,MATCH($C89,'(3.3) Adj Actual NPC'!$C:$C,0),MATCH(N$5,'(3.3) Adj Actual NPC'!$G$5:$S$5,0))</f>
        <v>0</v>
      </c>
      <c r="O89" s="159">
        <f>+$G89*INDEX('(3.3) Adj Actual NPC'!$G:$SI,MATCH($C89,'(3.3) Adj Actual NPC'!$C:$C,0),MATCH(O$5,'(3.3) Adj Actual NPC'!$G$5:$S$5,0))</f>
        <v>0</v>
      </c>
      <c r="P89" s="159">
        <f>+$G89*INDEX('(3.3) Adj Actual NPC'!$G:$SI,MATCH($C89,'(3.3) Adj Actual NPC'!$C:$C,0),MATCH(P$5,'(3.3) Adj Actual NPC'!$G$5:$S$5,0))</f>
        <v>0</v>
      </c>
      <c r="Q89" s="159">
        <f>+$G89*INDEX('(3.3) Adj Actual NPC'!$G:$SI,MATCH($C89,'(3.3) Adj Actual NPC'!$C:$C,0),MATCH(Q$5,'(3.3) Adj Actual NPC'!$G$5:$S$5,0))</f>
        <v>0</v>
      </c>
      <c r="R89" s="159">
        <f>+$G89*INDEX('(3.3) Adj Actual NPC'!$G:$SI,MATCH($C89,'(3.3) Adj Actual NPC'!$C:$C,0),MATCH(R$5,'(3.3) Adj Actual NPC'!$G$5:$S$5,0))</f>
        <v>0</v>
      </c>
      <c r="S89" s="159">
        <f>+$G89*INDEX('(3.3) Adj Actual NPC'!$G:$SI,MATCH($C89,'(3.3) Adj Actual NPC'!$C:$C,0),MATCH(S$5,'(3.3) Adj Actual NPC'!$G$5:$S$5,0))</f>
        <v>0</v>
      </c>
      <c r="T89" s="159">
        <f>+$G89*INDEX('(3.3) Adj Actual NPC'!$G:$SI,MATCH($C89,'(3.3) Adj Actual NPC'!$C:$C,0),MATCH(T$5,'(3.3) Adj Actual NPC'!$G$5:$S$5,0))</f>
        <v>0</v>
      </c>
      <c r="U89" s="159">
        <f>+$G89*INDEX('(3.3) Adj Actual NPC'!$G:$SI,MATCH($C89,'(3.3) Adj Actual NPC'!$C:$C,0),MATCH(U$5,'(3.3) Adj Actual NPC'!$G$5:$S$5,0))</f>
        <v>0</v>
      </c>
      <c r="V89" s="159">
        <f>+$G89*INDEX('(3.3) Adj Actual NPC'!$G:$SI,MATCH($C89,'(3.3) Adj Actual NPC'!$C:$C,0),MATCH(V$5,'(3.3) Adj Actual NPC'!$G$5:$S$5,0))</f>
        <v>0</v>
      </c>
    </row>
    <row r="90" spans="3:22" ht="12.75" customHeight="1" x14ac:dyDescent="0.2">
      <c r="C90" s="165" t="s">
        <v>133</v>
      </c>
      <c r="D90" s="165"/>
      <c r="E90" s="126" t="s">
        <v>42</v>
      </c>
      <c r="F90" s="162"/>
      <c r="G90" s="161">
        <v>1</v>
      </c>
      <c r="I90" s="144">
        <f t="shared" si="7"/>
        <v>0</v>
      </c>
      <c r="J90" s="160"/>
      <c r="K90" s="159">
        <f>+$G90*INDEX('(3.3) Adj Actual NPC'!$G:$SI,MATCH($C90,'(3.3) Adj Actual NPC'!$C:$C,0),MATCH(K$5,'(3.3) Adj Actual NPC'!$G$5:$S$5,0))</f>
        <v>0</v>
      </c>
      <c r="L90" s="159">
        <f>+$G90*INDEX('(3.3) Adj Actual NPC'!$G:$SI,MATCH($C90,'(3.3) Adj Actual NPC'!$C:$C,0),MATCH(L$5,'(3.3) Adj Actual NPC'!$G$5:$S$5,0))</f>
        <v>0</v>
      </c>
      <c r="M90" s="159">
        <f>+$G90*INDEX('(3.3) Adj Actual NPC'!$G:$SI,MATCH($C90,'(3.3) Adj Actual NPC'!$C:$C,0),MATCH(M$5,'(3.3) Adj Actual NPC'!$G$5:$S$5,0))</f>
        <v>0</v>
      </c>
      <c r="N90" s="159">
        <f>+$G90*INDEX('(3.3) Adj Actual NPC'!$G:$SI,MATCH($C90,'(3.3) Adj Actual NPC'!$C:$C,0),MATCH(N$5,'(3.3) Adj Actual NPC'!$G$5:$S$5,0))</f>
        <v>0</v>
      </c>
      <c r="O90" s="159">
        <f>+$G90*INDEX('(3.3) Adj Actual NPC'!$G:$SI,MATCH($C90,'(3.3) Adj Actual NPC'!$C:$C,0),MATCH(O$5,'(3.3) Adj Actual NPC'!$G$5:$S$5,0))</f>
        <v>0</v>
      </c>
      <c r="P90" s="159">
        <f>+$G90*INDEX('(3.3) Adj Actual NPC'!$G:$SI,MATCH($C90,'(3.3) Adj Actual NPC'!$C:$C,0),MATCH(P$5,'(3.3) Adj Actual NPC'!$G$5:$S$5,0))</f>
        <v>0</v>
      </c>
      <c r="Q90" s="159">
        <f>+$G90*INDEX('(3.3) Adj Actual NPC'!$G:$SI,MATCH($C90,'(3.3) Adj Actual NPC'!$C:$C,0),MATCH(Q$5,'(3.3) Adj Actual NPC'!$G$5:$S$5,0))</f>
        <v>0</v>
      </c>
      <c r="R90" s="159">
        <f>+$G90*INDEX('(3.3) Adj Actual NPC'!$G:$SI,MATCH($C90,'(3.3) Adj Actual NPC'!$C:$C,0),MATCH(R$5,'(3.3) Adj Actual NPC'!$G$5:$S$5,0))</f>
        <v>0</v>
      </c>
      <c r="S90" s="159">
        <f>+$G90*INDEX('(3.3) Adj Actual NPC'!$G:$SI,MATCH($C90,'(3.3) Adj Actual NPC'!$C:$C,0),MATCH(S$5,'(3.3) Adj Actual NPC'!$G$5:$S$5,0))</f>
        <v>0</v>
      </c>
      <c r="T90" s="159">
        <f>+$G90*INDEX('(3.3) Adj Actual NPC'!$G:$SI,MATCH($C90,'(3.3) Adj Actual NPC'!$C:$C,0),MATCH(T$5,'(3.3) Adj Actual NPC'!$G$5:$S$5,0))</f>
        <v>0</v>
      </c>
      <c r="U90" s="159">
        <f>+$G90*INDEX('(3.3) Adj Actual NPC'!$G:$SI,MATCH($C90,'(3.3) Adj Actual NPC'!$C:$C,0),MATCH(U$5,'(3.3) Adj Actual NPC'!$G$5:$S$5,0))</f>
        <v>0</v>
      </c>
      <c r="V90" s="159">
        <f>+$G90*INDEX('(3.3) Adj Actual NPC'!$G:$SI,MATCH($C90,'(3.3) Adj Actual NPC'!$C:$C,0),MATCH(V$5,'(3.3) Adj Actual NPC'!$G$5:$S$5,0))</f>
        <v>0</v>
      </c>
    </row>
    <row r="91" spans="3:22" ht="12.75" customHeight="1" x14ac:dyDescent="0.2">
      <c r="C91" s="165" t="s">
        <v>132</v>
      </c>
      <c r="D91" s="165"/>
      <c r="E91" s="126" t="s">
        <v>42</v>
      </c>
      <c r="F91" s="162"/>
      <c r="G91" s="161">
        <v>1</v>
      </c>
      <c r="I91" s="144">
        <f t="shared" si="7"/>
        <v>0</v>
      </c>
      <c r="J91" s="160"/>
      <c r="K91" s="159">
        <f>+$G91*INDEX('(3.3) Adj Actual NPC'!$G:$SI,MATCH($C91,'(3.3) Adj Actual NPC'!$C:$C,0),MATCH(K$5,'(3.3) Adj Actual NPC'!$G$5:$S$5,0))</f>
        <v>0</v>
      </c>
      <c r="L91" s="159">
        <f>+$G91*INDEX('(3.3) Adj Actual NPC'!$G:$SI,MATCH($C91,'(3.3) Adj Actual NPC'!$C:$C,0),MATCH(L$5,'(3.3) Adj Actual NPC'!$G$5:$S$5,0))</f>
        <v>0</v>
      </c>
      <c r="M91" s="159">
        <f>+$G91*INDEX('(3.3) Adj Actual NPC'!$G:$SI,MATCH($C91,'(3.3) Adj Actual NPC'!$C:$C,0),MATCH(M$5,'(3.3) Adj Actual NPC'!$G$5:$S$5,0))</f>
        <v>0</v>
      </c>
      <c r="N91" s="159">
        <f>+$G91*INDEX('(3.3) Adj Actual NPC'!$G:$SI,MATCH($C91,'(3.3) Adj Actual NPC'!$C:$C,0),MATCH(N$5,'(3.3) Adj Actual NPC'!$G$5:$S$5,0))</f>
        <v>0</v>
      </c>
      <c r="O91" s="159">
        <f>+$G91*INDEX('(3.3) Adj Actual NPC'!$G:$SI,MATCH($C91,'(3.3) Adj Actual NPC'!$C:$C,0),MATCH(O$5,'(3.3) Adj Actual NPC'!$G$5:$S$5,0))</f>
        <v>0</v>
      </c>
      <c r="P91" s="159">
        <f>+$G91*INDEX('(3.3) Adj Actual NPC'!$G:$SI,MATCH($C91,'(3.3) Adj Actual NPC'!$C:$C,0),MATCH(P$5,'(3.3) Adj Actual NPC'!$G$5:$S$5,0))</f>
        <v>0</v>
      </c>
      <c r="Q91" s="159">
        <f>+$G91*INDEX('(3.3) Adj Actual NPC'!$G:$SI,MATCH($C91,'(3.3) Adj Actual NPC'!$C:$C,0),MATCH(Q$5,'(3.3) Adj Actual NPC'!$G$5:$S$5,0))</f>
        <v>0</v>
      </c>
      <c r="R91" s="159">
        <f>+$G91*INDEX('(3.3) Adj Actual NPC'!$G:$SI,MATCH($C91,'(3.3) Adj Actual NPC'!$C:$C,0),MATCH(R$5,'(3.3) Adj Actual NPC'!$G$5:$S$5,0))</f>
        <v>0</v>
      </c>
      <c r="S91" s="159">
        <f>+$G91*INDEX('(3.3) Adj Actual NPC'!$G:$SI,MATCH($C91,'(3.3) Adj Actual NPC'!$C:$C,0),MATCH(S$5,'(3.3) Adj Actual NPC'!$G$5:$S$5,0))</f>
        <v>0</v>
      </c>
      <c r="T91" s="159">
        <f>+$G91*INDEX('(3.3) Adj Actual NPC'!$G:$SI,MATCH($C91,'(3.3) Adj Actual NPC'!$C:$C,0),MATCH(T$5,'(3.3) Adj Actual NPC'!$G$5:$S$5,0))</f>
        <v>0</v>
      </c>
      <c r="U91" s="159">
        <f>+$G91*INDEX('(3.3) Adj Actual NPC'!$G:$SI,MATCH($C91,'(3.3) Adj Actual NPC'!$C:$C,0),MATCH(U$5,'(3.3) Adj Actual NPC'!$G$5:$S$5,0))</f>
        <v>0</v>
      </c>
      <c r="V91" s="159">
        <f>+$G91*INDEX('(3.3) Adj Actual NPC'!$G:$SI,MATCH($C91,'(3.3) Adj Actual NPC'!$C:$C,0),MATCH(V$5,'(3.3) Adj Actual NPC'!$G$5:$S$5,0))</f>
        <v>0</v>
      </c>
    </row>
    <row r="92" spans="3:22" ht="12.75" customHeight="1" x14ac:dyDescent="0.2">
      <c r="C92" s="166" t="s">
        <v>131</v>
      </c>
      <c r="D92" s="165"/>
      <c r="E92" s="126" t="s">
        <v>42</v>
      </c>
      <c r="F92" s="162"/>
      <c r="G92" s="161">
        <v>1</v>
      </c>
      <c r="I92" s="144">
        <f t="shared" si="7"/>
        <v>0</v>
      </c>
      <c r="J92" s="160"/>
      <c r="K92" s="159">
        <f>+$G92*INDEX('(3.3) Adj Actual NPC'!$G:$SI,MATCH($C92,'(3.3) Adj Actual NPC'!$C:$C,0),MATCH(K$5,'(3.3) Adj Actual NPC'!$G$5:$S$5,0))</f>
        <v>0</v>
      </c>
      <c r="L92" s="159">
        <f>+$G92*INDEX('(3.3) Adj Actual NPC'!$G:$SI,MATCH($C92,'(3.3) Adj Actual NPC'!$C:$C,0),MATCH(L$5,'(3.3) Adj Actual NPC'!$G$5:$S$5,0))</f>
        <v>0</v>
      </c>
      <c r="M92" s="159">
        <f>+$G92*INDEX('(3.3) Adj Actual NPC'!$G:$SI,MATCH($C92,'(3.3) Adj Actual NPC'!$C:$C,0),MATCH(M$5,'(3.3) Adj Actual NPC'!$G$5:$S$5,0))</f>
        <v>0</v>
      </c>
      <c r="N92" s="159">
        <f>+$G92*INDEX('(3.3) Adj Actual NPC'!$G:$SI,MATCH($C92,'(3.3) Adj Actual NPC'!$C:$C,0),MATCH(N$5,'(3.3) Adj Actual NPC'!$G$5:$S$5,0))</f>
        <v>0</v>
      </c>
      <c r="O92" s="159">
        <f>+$G92*INDEX('(3.3) Adj Actual NPC'!$G:$SI,MATCH($C92,'(3.3) Adj Actual NPC'!$C:$C,0),MATCH(O$5,'(3.3) Adj Actual NPC'!$G$5:$S$5,0))</f>
        <v>0</v>
      </c>
      <c r="P92" s="159">
        <f>+$G92*INDEX('(3.3) Adj Actual NPC'!$G:$SI,MATCH($C92,'(3.3) Adj Actual NPC'!$C:$C,0),MATCH(P$5,'(3.3) Adj Actual NPC'!$G$5:$S$5,0))</f>
        <v>0</v>
      </c>
      <c r="Q92" s="159">
        <f>+$G92*INDEX('(3.3) Adj Actual NPC'!$G:$SI,MATCH($C92,'(3.3) Adj Actual NPC'!$C:$C,0),MATCH(Q$5,'(3.3) Adj Actual NPC'!$G$5:$S$5,0))</f>
        <v>0</v>
      </c>
      <c r="R92" s="159">
        <f>+$G92*INDEX('(3.3) Adj Actual NPC'!$G:$SI,MATCH($C92,'(3.3) Adj Actual NPC'!$C:$C,0),MATCH(R$5,'(3.3) Adj Actual NPC'!$G$5:$S$5,0))</f>
        <v>0</v>
      </c>
      <c r="S92" s="159">
        <f>+$G92*INDEX('(3.3) Adj Actual NPC'!$G:$SI,MATCH($C92,'(3.3) Adj Actual NPC'!$C:$C,0),MATCH(S$5,'(3.3) Adj Actual NPC'!$G$5:$S$5,0))</f>
        <v>0</v>
      </c>
      <c r="T92" s="159">
        <f>+$G92*INDEX('(3.3) Adj Actual NPC'!$G:$SI,MATCH($C92,'(3.3) Adj Actual NPC'!$C:$C,0),MATCH(T$5,'(3.3) Adj Actual NPC'!$G$5:$S$5,0))</f>
        <v>0</v>
      </c>
      <c r="U92" s="159">
        <f>+$G92*INDEX('(3.3) Adj Actual NPC'!$G:$SI,MATCH($C92,'(3.3) Adj Actual NPC'!$C:$C,0),MATCH(U$5,'(3.3) Adj Actual NPC'!$G$5:$S$5,0))</f>
        <v>0</v>
      </c>
      <c r="V92" s="159">
        <f>+$G92*INDEX('(3.3) Adj Actual NPC'!$G:$SI,MATCH($C92,'(3.3) Adj Actual NPC'!$C:$C,0),MATCH(V$5,'(3.3) Adj Actual NPC'!$G$5:$S$5,0))</f>
        <v>0</v>
      </c>
    </row>
    <row r="93" spans="3:22" ht="12.75" customHeight="1" x14ac:dyDescent="0.2">
      <c r="C93" s="166" t="s">
        <v>130</v>
      </c>
      <c r="D93" s="165"/>
      <c r="E93" s="126" t="s">
        <v>42</v>
      </c>
      <c r="F93" s="162"/>
      <c r="G93" s="161">
        <v>1</v>
      </c>
      <c r="I93" s="144">
        <f t="shared" si="7"/>
        <v>0</v>
      </c>
      <c r="J93" s="160"/>
      <c r="K93" s="159">
        <f>+$G93*INDEX('(3.3) Adj Actual NPC'!$G:$SI,MATCH($C93,'(3.3) Adj Actual NPC'!$C:$C,0),MATCH(K$5,'(3.3) Adj Actual NPC'!$G$5:$S$5,0))</f>
        <v>0</v>
      </c>
      <c r="L93" s="159">
        <f>+$G93*INDEX('(3.3) Adj Actual NPC'!$G:$SI,MATCH($C93,'(3.3) Adj Actual NPC'!$C:$C,0),MATCH(L$5,'(3.3) Adj Actual NPC'!$G$5:$S$5,0))</f>
        <v>0</v>
      </c>
      <c r="M93" s="159">
        <f>+$G93*INDEX('(3.3) Adj Actual NPC'!$G:$SI,MATCH($C93,'(3.3) Adj Actual NPC'!$C:$C,0),MATCH(M$5,'(3.3) Adj Actual NPC'!$G$5:$S$5,0))</f>
        <v>0</v>
      </c>
      <c r="N93" s="159">
        <f>+$G93*INDEX('(3.3) Adj Actual NPC'!$G:$SI,MATCH($C93,'(3.3) Adj Actual NPC'!$C:$C,0),MATCH(N$5,'(3.3) Adj Actual NPC'!$G$5:$S$5,0))</f>
        <v>0</v>
      </c>
      <c r="O93" s="159">
        <f>+$G93*INDEX('(3.3) Adj Actual NPC'!$G:$SI,MATCH($C93,'(3.3) Adj Actual NPC'!$C:$C,0),MATCH(O$5,'(3.3) Adj Actual NPC'!$G$5:$S$5,0))</f>
        <v>0</v>
      </c>
      <c r="P93" s="159">
        <f>+$G93*INDEX('(3.3) Adj Actual NPC'!$G:$SI,MATCH($C93,'(3.3) Adj Actual NPC'!$C:$C,0),MATCH(P$5,'(3.3) Adj Actual NPC'!$G$5:$S$5,0))</f>
        <v>0</v>
      </c>
      <c r="Q93" s="159">
        <f>+$G93*INDEX('(3.3) Adj Actual NPC'!$G:$SI,MATCH($C93,'(3.3) Adj Actual NPC'!$C:$C,0),MATCH(Q$5,'(3.3) Adj Actual NPC'!$G$5:$S$5,0))</f>
        <v>0</v>
      </c>
      <c r="R93" s="159">
        <f>+$G93*INDEX('(3.3) Adj Actual NPC'!$G:$SI,MATCH($C93,'(3.3) Adj Actual NPC'!$C:$C,0),MATCH(R$5,'(3.3) Adj Actual NPC'!$G$5:$S$5,0))</f>
        <v>0</v>
      </c>
      <c r="S93" s="159">
        <f>+$G93*INDEX('(3.3) Adj Actual NPC'!$G:$SI,MATCH($C93,'(3.3) Adj Actual NPC'!$C:$C,0),MATCH(S$5,'(3.3) Adj Actual NPC'!$G$5:$S$5,0))</f>
        <v>0</v>
      </c>
      <c r="T93" s="159">
        <f>+$G93*INDEX('(3.3) Adj Actual NPC'!$G:$SI,MATCH($C93,'(3.3) Adj Actual NPC'!$C:$C,0),MATCH(T$5,'(3.3) Adj Actual NPC'!$G$5:$S$5,0))</f>
        <v>0</v>
      </c>
      <c r="U93" s="159">
        <f>+$G93*INDEX('(3.3) Adj Actual NPC'!$G:$SI,MATCH($C93,'(3.3) Adj Actual NPC'!$C:$C,0),MATCH(U$5,'(3.3) Adj Actual NPC'!$G$5:$S$5,0))</f>
        <v>0</v>
      </c>
      <c r="V93" s="159">
        <f>+$G93*INDEX('(3.3) Adj Actual NPC'!$G:$SI,MATCH($C93,'(3.3) Adj Actual NPC'!$C:$C,0),MATCH(V$5,'(3.3) Adj Actual NPC'!$G$5:$S$5,0))</f>
        <v>0</v>
      </c>
    </row>
    <row r="94" spans="3:22" ht="12.75" customHeight="1" x14ac:dyDescent="0.2">
      <c r="C94" s="166" t="s">
        <v>129</v>
      </c>
      <c r="D94" s="165"/>
      <c r="E94" s="126" t="s">
        <v>42</v>
      </c>
      <c r="F94" s="162"/>
      <c r="G94" s="161">
        <v>1</v>
      </c>
      <c r="I94" s="144">
        <f t="shared" si="7"/>
        <v>0</v>
      </c>
      <c r="J94" s="160"/>
      <c r="K94" s="159">
        <f>+$G94*INDEX('(3.3) Adj Actual NPC'!$G:$SI,MATCH($C94,'(3.3) Adj Actual NPC'!$C:$C,0),MATCH(K$5,'(3.3) Adj Actual NPC'!$G$5:$S$5,0))</f>
        <v>0</v>
      </c>
      <c r="L94" s="159">
        <f>+$G94*INDEX('(3.3) Adj Actual NPC'!$G:$SI,MATCH($C94,'(3.3) Adj Actual NPC'!$C:$C,0),MATCH(L$5,'(3.3) Adj Actual NPC'!$G$5:$S$5,0))</f>
        <v>0</v>
      </c>
      <c r="M94" s="159">
        <f>+$G94*INDEX('(3.3) Adj Actual NPC'!$G:$SI,MATCH($C94,'(3.3) Adj Actual NPC'!$C:$C,0),MATCH(M$5,'(3.3) Adj Actual NPC'!$G$5:$S$5,0))</f>
        <v>0</v>
      </c>
      <c r="N94" s="159">
        <f>+$G94*INDEX('(3.3) Adj Actual NPC'!$G:$SI,MATCH($C94,'(3.3) Adj Actual NPC'!$C:$C,0),MATCH(N$5,'(3.3) Adj Actual NPC'!$G$5:$S$5,0))</f>
        <v>0</v>
      </c>
      <c r="O94" s="159">
        <f>+$G94*INDEX('(3.3) Adj Actual NPC'!$G:$SI,MATCH($C94,'(3.3) Adj Actual NPC'!$C:$C,0),MATCH(O$5,'(3.3) Adj Actual NPC'!$G$5:$S$5,0))</f>
        <v>0</v>
      </c>
      <c r="P94" s="159">
        <f>+$G94*INDEX('(3.3) Adj Actual NPC'!$G:$SI,MATCH($C94,'(3.3) Adj Actual NPC'!$C:$C,0),MATCH(P$5,'(3.3) Adj Actual NPC'!$G$5:$S$5,0))</f>
        <v>0</v>
      </c>
      <c r="Q94" s="159">
        <f>+$G94*INDEX('(3.3) Adj Actual NPC'!$G:$SI,MATCH($C94,'(3.3) Adj Actual NPC'!$C:$C,0),MATCH(Q$5,'(3.3) Adj Actual NPC'!$G$5:$S$5,0))</f>
        <v>0</v>
      </c>
      <c r="R94" s="159">
        <f>+$G94*INDEX('(3.3) Adj Actual NPC'!$G:$SI,MATCH($C94,'(3.3) Adj Actual NPC'!$C:$C,0),MATCH(R$5,'(3.3) Adj Actual NPC'!$G$5:$S$5,0))</f>
        <v>0</v>
      </c>
      <c r="S94" s="159">
        <f>+$G94*INDEX('(3.3) Adj Actual NPC'!$G:$SI,MATCH($C94,'(3.3) Adj Actual NPC'!$C:$C,0),MATCH(S$5,'(3.3) Adj Actual NPC'!$G$5:$S$5,0))</f>
        <v>0</v>
      </c>
      <c r="T94" s="159">
        <f>+$G94*INDEX('(3.3) Adj Actual NPC'!$G:$SI,MATCH($C94,'(3.3) Adj Actual NPC'!$C:$C,0),MATCH(T$5,'(3.3) Adj Actual NPC'!$G$5:$S$5,0))</f>
        <v>0</v>
      </c>
      <c r="U94" s="159">
        <f>+$G94*INDEX('(3.3) Adj Actual NPC'!$G:$SI,MATCH($C94,'(3.3) Adj Actual NPC'!$C:$C,0),MATCH(U$5,'(3.3) Adj Actual NPC'!$G$5:$S$5,0))</f>
        <v>0</v>
      </c>
      <c r="V94" s="159">
        <f>+$G94*INDEX('(3.3) Adj Actual NPC'!$G:$SI,MATCH($C94,'(3.3) Adj Actual NPC'!$C:$C,0),MATCH(V$5,'(3.3) Adj Actual NPC'!$G$5:$S$5,0))</f>
        <v>0</v>
      </c>
    </row>
    <row r="95" spans="3:22" ht="12.75" customHeight="1" x14ac:dyDescent="0.2">
      <c r="C95" s="165" t="s">
        <v>128</v>
      </c>
      <c r="D95" s="165"/>
      <c r="E95" s="126" t="s">
        <v>42</v>
      </c>
      <c r="F95" s="162"/>
      <c r="G95" s="161">
        <v>1</v>
      </c>
      <c r="I95" s="144">
        <f t="shared" si="7"/>
        <v>0</v>
      </c>
      <c r="J95" s="160"/>
      <c r="K95" s="159">
        <f>+$G95*INDEX('(3.3) Adj Actual NPC'!$G:$SI,MATCH($C95,'(3.3) Adj Actual NPC'!$C:$C,0),MATCH(K$5,'(3.3) Adj Actual NPC'!$G$5:$S$5,0))</f>
        <v>0</v>
      </c>
      <c r="L95" s="159">
        <f>+$G95*INDEX('(3.3) Adj Actual NPC'!$G:$SI,MATCH($C95,'(3.3) Adj Actual NPC'!$C:$C,0),MATCH(L$5,'(3.3) Adj Actual NPC'!$G$5:$S$5,0))</f>
        <v>0</v>
      </c>
      <c r="M95" s="159">
        <f>+$G95*INDEX('(3.3) Adj Actual NPC'!$G:$SI,MATCH($C95,'(3.3) Adj Actual NPC'!$C:$C,0),MATCH(M$5,'(3.3) Adj Actual NPC'!$G$5:$S$5,0))</f>
        <v>0</v>
      </c>
      <c r="N95" s="159">
        <f>+$G95*INDEX('(3.3) Adj Actual NPC'!$G:$SI,MATCH($C95,'(3.3) Adj Actual NPC'!$C:$C,0),MATCH(N$5,'(3.3) Adj Actual NPC'!$G$5:$S$5,0))</f>
        <v>0</v>
      </c>
      <c r="O95" s="159">
        <f>+$G95*INDEX('(3.3) Adj Actual NPC'!$G:$SI,MATCH($C95,'(3.3) Adj Actual NPC'!$C:$C,0),MATCH(O$5,'(3.3) Adj Actual NPC'!$G$5:$S$5,0))</f>
        <v>0</v>
      </c>
      <c r="P95" s="159">
        <f>+$G95*INDEX('(3.3) Adj Actual NPC'!$G:$SI,MATCH($C95,'(3.3) Adj Actual NPC'!$C:$C,0),MATCH(P$5,'(3.3) Adj Actual NPC'!$G$5:$S$5,0))</f>
        <v>0</v>
      </c>
      <c r="Q95" s="159">
        <f>+$G95*INDEX('(3.3) Adj Actual NPC'!$G:$SI,MATCH($C95,'(3.3) Adj Actual NPC'!$C:$C,0),MATCH(Q$5,'(3.3) Adj Actual NPC'!$G$5:$S$5,0))</f>
        <v>0</v>
      </c>
      <c r="R95" s="159">
        <f>+$G95*INDEX('(3.3) Adj Actual NPC'!$G:$SI,MATCH($C95,'(3.3) Adj Actual NPC'!$C:$C,0),MATCH(R$5,'(3.3) Adj Actual NPC'!$G$5:$S$5,0))</f>
        <v>0</v>
      </c>
      <c r="S95" s="159">
        <f>+$G95*INDEX('(3.3) Adj Actual NPC'!$G:$SI,MATCH($C95,'(3.3) Adj Actual NPC'!$C:$C,0),MATCH(S$5,'(3.3) Adj Actual NPC'!$G$5:$S$5,0))</f>
        <v>0</v>
      </c>
      <c r="T95" s="159">
        <f>+$G95*INDEX('(3.3) Adj Actual NPC'!$G:$SI,MATCH($C95,'(3.3) Adj Actual NPC'!$C:$C,0),MATCH(T$5,'(3.3) Adj Actual NPC'!$G$5:$S$5,0))</f>
        <v>0</v>
      </c>
      <c r="U95" s="159">
        <f>+$G95*INDEX('(3.3) Adj Actual NPC'!$G:$SI,MATCH($C95,'(3.3) Adj Actual NPC'!$C:$C,0),MATCH(U$5,'(3.3) Adj Actual NPC'!$G$5:$S$5,0))</f>
        <v>0</v>
      </c>
      <c r="V95" s="159">
        <f>+$G95*INDEX('(3.3) Adj Actual NPC'!$G:$SI,MATCH($C95,'(3.3) Adj Actual NPC'!$C:$C,0),MATCH(V$5,'(3.3) Adj Actual NPC'!$G$5:$S$5,0))</f>
        <v>0</v>
      </c>
    </row>
    <row r="96" spans="3:22" ht="12.75" customHeight="1" x14ac:dyDescent="0.2">
      <c r="C96" s="155" t="s">
        <v>127</v>
      </c>
      <c r="D96" s="154"/>
      <c r="E96" s="153" t="s">
        <v>43</v>
      </c>
      <c r="F96" s="152"/>
      <c r="G96" s="151">
        <v>0.30000000000000004</v>
      </c>
      <c r="I96" s="144">
        <f t="shared" si="7"/>
        <v>0</v>
      </c>
      <c r="J96" s="160"/>
      <c r="K96" s="159">
        <f>+$G96*INDEX('(3.3) Adj Actual NPC'!$G:$SI,MATCH($C96,'(3.3) Adj Actual NPC'!$C:$C,0),MATCH(K$5,'(3.3) Adj Actual NPC'!$G$5:$S$5,0))</f>
        <v>0</v>
      </c>
      <c r="L96" s="159">
        <f>+$G96*INDEX('(3.3) Adj Actual NPC'!$G:$SI,MATCH($C96,'(3.3) Adj Actual NPC'!$C:$C,0),MATCH(L$5,'(3.3) Adj Actual NPC'!$G$5:$S$5,0))</f>
        <v>0</v>
      </c>
      <c r="M96" s="159">
        <f>+$G96*INDEX('(3.3) Adj Actual NPC'!$G:$SI,MATCH($C96,'(3.3) Adj Actual NPC'!$C:$C,0),MATCH(M$5,'(3.3) Adj Actual NPC'!$G$5:$S$5,0))</f>
        <v>0</v>
      </c>
      <c r="N96" s="159">
        <f>+$G96*INDEX('(3.3) Adj Actual NPC'!$G:$SI,MATCH($C96,'(3.3) Adj Actual NPC'!$C:$C,0),MATCH(N$5,'(3.3) Adj Actual NPC'!$G$5:$S$5,0))</f>
        <v>0</v>
      </c>
      <c r="O96" s="159">
        <f>+$G96*INDEX('(3.3) Adj Actual NPC'!$G:$SI,MATCH($C96,'(3.3) Adj Actual NPC'!$C:$C,0),MATCH(O$5,'(3.3) Adj Actual NPC'!$G$5:$S$5,0))</f>
        <v>0</v>
      </c>
      <c r="P96" s="159">
        <f>+$G96*INDEX('(3.3) Adj Actual NPC'!$G:$SI,MATCH($C96,'(3.3) Adj Actual NPC'!$C:$C,0),MATCH(P$5,'(3.3) Adj Actual NPC'!$G$5:$S$5,0))</f>
        <v>0</v>
      </c>
      <c r="Q96" s="159">
        <f>+$G96*INDEX('(3.3) Adj Actual NPC'!$G:$SI,MATCH($C96,'(3.3) Adj Actual NPC'!$C:$C,0),MATCH(Q$5,'(3.3) Adj Actual NPC'!$G$5:$S$5,0))</f>
        <v>0</v>
      </c>
      <c r="R96" s="159">
        <f>+$G96*INDEX('(3.3) Adj Actual NPC'!$G:$SI,MATCH($C96,'(3.3) Adj Actual NPC'!$C:$C,0),MATCH(R$5,'(3.3) Adj Actual NPC'!$G$5:$S$5,0))</f>
        <v>0</v>
      </c>
      <c r="S96" s="159">
        <f>+$G96*INDEX('(3.3) Adj Actual NPC'!$G:$SI,MATCH($C96,'(3.3) Adj Actual NPC'!$C:$C,0),MATCH(S$5,'(3.3) Adj Actual NPC'!$G$5:$S$5,0))</f>
        <v>0</v>
      </c>
      <c r="T96" s="159">
        <f>+$G96*INDEX('(3.3) Adj Actual NPC'!$G:$SI,MATCH($C96,'(3.3) Adj Actual NPC'!$C:$C,0),MATCH(T$5,'(3.3) Adj Actual NPC'!$G$5:$S$5,0))</f>
        <v>0</v>
      </c>
      <c r="U96" s="159">
        <f>+$G96*INDEX('(3.3) Adj Actual NPC'!$G:$SI,MATCH($C96,'(3.3) Adj Actual NPC'!$C:$C,0),MATCH(U$5,'(3.3) Adj Actual NPC'!$G$5:$S$5,0))</f>
        <v>0</v>
      </c>
      <c r="V96" s="159">
        <f>+$G96*INDEX('(3.3) Adj Actual NPC'!$G:$SI,MATCH($C96,'(3.3) Adj Actual NPC'!$C:$C,0),MATCH(V$5,'(3.3) Adj Actual NPC'!$G$5:$S$5,0))</f>
        <v>0</v>
      </c>
    </row>
    <row r="97" spans="1:22" ht="12.75" customHeight="1" x14ac:dyDescent="0.2">
      <c r="C97" s="150" t="s">
        <v>127</v>
      </c>
      <c r="D97" s="149"/>
      <c r="E97" s="164" t="s">
        <v>44</v>
      </c>
      <c r="F97" s="147"/>
      <c r="G97" s="146">
        <v>0.7</v>
      </c>
      <c r="I97" s="144">
        <f t="shared" si="7"/>
        <v>0</v>
      </c>
      <c r="J97" s="160"/>
      <c r="K97" s="159">
        <f>+$G97*INDEX('(3.3) Adj Actual NPC'!$G:$SI,MATCH($C97,'(3.3) Adj Actual NPC'!$C:$C,0),MATCH(K$5,'(3.3) Adj Actual NPC'!$G$5:$S$5,0))</f>
        <v>0</v>
      </c>
      <c r="L97" s="159">
        <f>+$G97*INDEX('(3.3) Adj Actual NPC'!$G:$SI,MATCH($C97,'(3.3) Adj Actual NPC'!$C:$C,0),MATCH(L$5,'(3.3) Adj Actual NPC'!$G$5:$S$5,0))</f>
        <v>0</v>
      </c>
      <c r="M97" s="159">
        <f>+$G97*INDEX('(3.3) Adj Actual NPC'!$G:$SI,MATCH($C97,'(3.3) Adj Actual NPC'!$C:$C,0),MATCH(M$5,'(3.3) Adj Actual NPC'!$G$5:$S$5,0))</f>
        <v>0</v>
      </c>
      <c r="N97" s="159">
        <f>+$G97*INDEX('(3.3) Adj Actual NPC'!$G:$SI,MATCH($C97,'(3.3) Adj Actual NPC'!$C:$C,0),MATCH(N$5,'(3.3) Adj Actual NPC'!$G$5:$S$5,0))</f>
        <v>0</v>
      </c>
      <c r="O97" s="159">
        <f>+$G97*INDEX('(3.3) Adj Actual NPC'!$G:$SI,MATCH($C97,'(3.3) Adj Actual NPC'!$C:$C,0),MATCH(O$5,'(3.3) Adj Actual NPC'!$G$5:$S$5,0))</f>
        <v>0</v>
      </c>
      <c r="P97" s="159">
        <f>+$G97*INDEX('(3.3) Adj Actual NPC'!$G:$SI,MATCH($C97,'(3.3) Adj Actual NPC'!$C:$C,0),MATCH(P$5,'(3.3) Adj Actual NPC'!$G$5:$S$5,0))</f>
        <v>0</v>
      </c>
      <c r="Q97" s="159">
        <f>+$G97*INDEX('(3.3) Adj Actual NPC'!$G:$SI,MATCH($C97,'(3.3) Adj Actual NPC'!$C:$C,0),MATCH(Q$5,'(3.3) Adj Actual NPC'!$G$5:$S$5,0))</f>
        <v>0</v>
      </c>
      <c r="R97" s="159">
        <f>+$G97*INDEX('(3.3) Adj Actual NPC'!$G:$SI,MATCH($C97,'(3.3) Adj Actual NPC'!$C:$C,0),MATCH(R$5,'(3.3) Adj Actual NPC'!$G$5:$S$5,0))</f>
        <v>0</v>
      </c>
      <c r="S97" s="159">
        <f>+$G97*INDEX('(3.3) Adj Actual NPC'!$G:$SI,MATCH($C97,'(3.3) Adj Actual NPC'!$C:$C,0),MATCH(S$5,'(3.3) Adj Actual NPC'!$G$5:$S$5,0))</f>
        <v>0</v>
      </c>
      <c r="T97" s="159">
        <f>+$G97*INDEX('(3.3) Adj Actual NPC'!$G:$SI,MATCH($C97,'(3.3) Adj Actual NPC'!$C:$C,0),MATCH(T$5,'(3.3) Adj Actual NPC'!$G$5:$S$5,0))</f>
        <v>0</v>
      </c>
      <c r="U97" s="159">
        <f>+$G97*INDEX('(3.3) Adj Actual NPC'!$G:$SI,MATCH($C97,'(3.3) Adj Actual NPC'!$C:$C,0),MATCH(U$5,'(3.3) Adj Actual NPC'!$G$5:$S$5,0))</f>
        <v>0</v>
      </c>
      <c r="V97" s="159">
        <f>+$G97*INDEX('(3.3) Adj Actual NPC'!$G:$SI,MATCH($C97,'(3.3) Adj Actual NPC'!$C:$C,0),MATCH(V$5,'(3.3) Adj Actual NPC'!$G$5:$S$5,0))</f>
        <v>0</v>
      </c>
    </row>
    <row r="98" spans="1:22" ht="12.75" customHeight="1" x14ac:dyDescent="0.2">
      <c r="C98" s="145" t="s">
        <v>126</v>
      </c>
      <c r="D98" s="145"/>
      <c r="E98" s="126" t="s">
        <v>42</v>
      </c>
      <c r="F98" s="162"/>
      <c r="G98" s="161">
        <v>1</v>
      </c>
      <c r="I98" s="144">
        <f t="shared" si="7"/>
        <v>0</v>
      </c>
      <c r="J98" s="160"/>
      <c r="K98" s="159">
        <f>+$G98*INDEX('(3.3) Adj Actual NPC'!$G:$SI,MATCH($C98,'(3.3) Adj Actual NPC'!$C:$C,0),MATCH(K$5,'(3.3) Adj Actual NPC'!$G$5:$S$5,0))</f>
        <v>0</v>
      </c>
      <c r="L98" s="159">
        <f>+$G98*INDEX('(3.3) Adj Actual NPC'!$G:$SI,MATCH($C98,'(3.3) Adj Actual NPC'!$C:$C,0),MATCH(L$5,'(3.3) Adj Actual NPC'!$G$5:$S$5,0))</f>
        <v>0</v>
      </c>
      <c r="M98" s="159">
        <f>+$G98*INDEX('(3.3) Adj Actual NPC'!$G:$SI,MATCH($C98,'(3.3) Adj Actual NPC'!$C:$C,0),MATCH(M$5,'(3.3) Adj Actual NPC'!$G$5:$S$5,0))</f>
        <v>0</v>
      </c>
      <c r="N98" s="159">
        <f>+$G98*INDEX('(3.3) Adj Actual NPC'!$G:$SI,MATCH($C98,'(3.3) Adj Actual NPC'!$C:$C,0),MATCH(N$5,'(3.3) Adj Actual NPC'!$G$5:$S$5,0))</f>
        <v>0</v>
      </c>
      <c r="O98" s="159">
        <f>+$G98*INDEX('(3.3) Adj Actual NPC'!$G:$SI,MATCH($C98,'(3.3) Adj Actual NPC'!$C:$C,0),MATCH(O$5,'(3.3) Adj Actual NPC'!$G$5:$S$5,0))</f>
        <v>0</v>
      </c>
      <c r="P98" s="159">
        <f>+$G98*INDEX('(3.3) Adj Actual NPC'!$G:$SI,MATCH($C98,'(3.3) Adj Actual NPC'!$C:$C,0),MATCH(P$5,'(3.3) Adj Actual NPC'!$G$5:$S$5,0))</f>
        <v>0</v>
      </c>
      <c r="Q98" s="159">
        <f>+$G98*INDEX('(3.3) Adj Actual NPC'!$G:$SI,MATCH($C98,'(3.3) Adj Actual NPC'!$C:$C,0),MATCH(Q$5,'(3.3) Adj Actual NPC'!$G$5:$S$5,0))</f>
        <v>0</v>
      </c>
      <c r="R98" s="159">
        <f>+$G98*INDEX('(3.3) Adj Actual NPC'!$G:$SI,MATCH($C98,'(3.3) Adj Actual NPC'!$C:$C,0),MATCH(R$5,'(3.3) Adj Actual NPC'!$G$5:$S$5,0))</f>
        <v>0</v>
      </c>
      <c r="S98" s="159">
        <f>+$G98*INDEX('(3.3) Adj Actual NPC'!$G:$SI,MATCH($C98,'(3.3) Adj Actual NPC'!$C:$C,0),MATCH(S$5,'(3.3) Adj Actual NPC'!$G$5:$S$5,0))</f>
        <v>0</v>
      </c>
      <c r="T98" s="159">
        <f>+$G98*INDEX('(3.3) Adj Actual NPC'!$G:$SI,MATCH($C98,'(3.3) Adj Actual NPC'!$C:$C,0),MATCH(T$5,'(3.3) Adj Actual NPC'!$G$5:$S$5,0))</f>
        <v>0</v>
      </c>
      <c r="U98" s="159">
        <f>+$G98*INDEX('(3.3) Adj Actual NPC'!$G:$SI,MATCH($C98,'(3.3) Adj Actual NPC'!$C:$C,0),MATCH(U$5,'(3.3) Adj Actual NPC'!$G$5:$S$5,0))</f>
        <v>0</v>
      </c>
      <c r="V98" s="159">
        <f>+$G98*INDEX('(3.3) Adj Actual NPC'!$G:$SI,MATCH($C98,'(3.3) Adj Actual NPC'!$C:$C,0),MATCH(V$5,'(3.3) Adj Actual NPC'!$G$5:$S$5,0))</f>
        <v>0</v>
      </c>
    </row>
    <row r="99" spans="1:22" ht="12.75" customHeight="1" x14ac:dyDescent="0.2">
      <c r="C99" s="145" t="s">
        <v>125</v>
      </c>
      <c r="D99" s="145"/>
      <c r="E99" s="126" t="s">
        <v>42</v>
      </c>
      <c r="F99" s="162"/>
      <c r="G99" s="161">
        <v>1</v>
      </c>
      <c r="I99" s="144">
        <f t="shared" si="7"/>
        <v>0</v>
      </c>
      <c r="J99" s="160"/>
      <c r="K99" s="159">
        <f>+$G99*INDEX('(3.3) Adj Actual NPC'!$G:$SI,MATCH($C99,'(3.3) Adj Actual NPC'!$C:$C,0),MATCH(K$5,'(3.3) Adj Actual NPC'!$G$5:$S$5,0))</f>
        <v>0</v>
      </c>
      <c r="L99" s="159">
        <f>+$G99*INDEX('(3.3) Adj Actual NPC'!$G:$SI,MATCH($C99,'(3.3) Adj Actual NPC'!$C:$C,0),MATCH(L$5,'(3.3) Adj Actual NPC'!$G$5:$S$5,0))</f>
        <v>0</v>
      </c>
      <c r="M99" s="159">
        <f>+$G99*INDEX('(3.3) Adj Actual NPC'!$G:$SI,MATCH($C99,'(3.3) Adj Actual NPC'!$C:$C,0),MATCH(M$5,'(3.3) Adj Actual NPC'!$G$5:$S$5,0))</f>
        <v>0</v>
      </c>
      <c r="N99" s="159">
        <f>+$G99*INDEX('(3.3) Adj Actual NPC'!$G:$SI,MATCH($C99,'(3.3) Adj Actual NPC'!$C:$C,0),MATCH(N$5,'(3.3) Adj Actual NPC'!$G$5:$S$5,0))</f>
        <v>0</v>
      </c>
      <c r="O99" s="159">
        <f>+$G99*INDEX('(3.3) Adj Actual NPC'!$G:$SI,MATCH($C99,'(3.3) Adj Actual NPC'!$C:$C,0),MATCH(O$5,'(3.3) Adj Actual NPC'!$G$5:$S$5,0))</f>
        <v>0</v>
      </c>
      <c r="P99" s="159">
        <f>+$G99*INDEX('(3.3) Adj Actual NPC'!$G:$SI,MATCH($C99,'(3.3) Adj Actual NPC'!$C:$C,0),MATCH(P$5,'(3.3) Adj Actual NPC'!$G$5:$S$5,0))</f>
        <v>0</v>
      </c>
      <c r="Q99" s="159">
        <f>+$G99*INDEX('(3.3) Adj Actual NPC'!$G:$SI,MATCH($C99,'(3.3) Adj Actual NPC'!$C:$C,0),MATCH(Q$5,'(3.3) Adj Actual NPC'!$G$5:$S$5,0))</f>
        <v>0</v>
      </c>
      <c r="R99" s="159">
        <f>+$G99*INDEX('(3.3) Adj Actual NPC'!$G:$SI,MATCH($C99,'(3.3) Adj Actual NPC'!$C:$C,0),MATCH(R$5,'(3.3) Adj Actual NPC'!$G$5:$S$5,0))</f>
        <v>0</v>
      </c>
      <c r="S99" s="159">
        <f>+$G99*INDEX('(3.3) Adj Actual NPC'!$G:$SI,MATCH($C99,'(3.3) Adj Actual NPC'!$C:$C,0),MATCH(S$5,'(3.3) Adj Actual NPC'!$G$5:$S$5,0))</f>
        <v>0</v>
      </c>
      <c r="T99" s="159">
        <f>+$G99*INDEX('(3.3) Adj Actual NPC'!$G:$SI,MATCH($C99,'(3.3) Adj Actual NPC'!$C:$C,0),MATCH(T$5,'(3.3) Adj Actual NPC'!$G$5:$S$5,0))</f>
        <v>0</v>
      </c>
      <c r="U99" s="159">
        <f>+$G99*INDEX('(3.3) Adj Actual NPC'!$G:$SI,MATCH($C99,'(3.3) Adj Actual NPC'!$C:$C,0),MATCH(U$5,'(3.3) Adj Actual NPC'!$G$5:$S$5,0))</f>
        <v>0</v>
      </c>
      <c r="V99" s="159">
        <f>+$G99*INDEX('(3.3) Adj Actual NPC'!$G:$SI,MATCH($C99,'(3.3) Adj Actual NPC'!$C:$C,0),MATCH(V$5,'(3.3) Adj Actual NPC'!$G$5:$S$5,0))</f>
        <v>0</v>
      </c>
    </row>
    <row r="100" spans="1:22" ht="12.75" customHeight="1" x14ac:dyDescent="0.2">
      <c r="C100" s="145" t="s">
        <v>124</v>
      </c>
      <c r="D100" s="145"/>
      <c r="E100" s="126" t="s">
        <v>42</v>
      </c>
      <c r="F100" s="162"/>
      <c r="G100" s="161">
        <v>1</v>
      </c>
      <c r="I100" s="144">
        <f t="shared" si="7"/>
        <v>0</v>
      </c>
      <c r="J100" s="160"/>
      <c r="K100" s="159">
        <f>+$G100*INDEX('(3.3) Adj Actual NPC'!$G:$SI,MATCH($C100,'(3.3) Adj Actual NPC'!$C:$C,0),MATCH(K$5,'(3.3) Adj Actual NPC'!$G$5:$S$5,0))</f>
        <v>0</v>
      </c>
      <c r="L100" s="159">
        <f>+$G100*INDEX('(3.3) Adj Actual NPC'!$G:$SI,MATCH($C100,'(3.3) Adj Actual NPC'!$C:$C,0),MATCH(L$5,'(3.3) Adj Actual NPC'!$G$5:$S$5,0))</f>
        <v>0</v>
      </c>
      <c r="M100" s="159">
        <f>+$G100*INDEX('(3.3) Adj Actual NPC'!$G:$SI,MATCH($C100,'(3.3) Adj Actual NPC'!$C:$C,0),MATCH(M$5,'(3.3) Adj Actual NPC'!$G$5:$S$5,0))</f>
        <v>0</v>
      </c>
      <c r="N100" s="159">
        <f>+$G100*INDEX('(3.3) Adj Actual NPC'!$G:$SI,MATCH($C100,'(3.3) Adj Actual NPC'!$C:$C,0),MATCH(N$5,'(3.3) Adj Actual NPC'!$G$5:$S$5,0))</f>
        <v>0</v>
      </c>
      <c r="O100" s="159">
        <f>+$G100*INDEX('(3.3) Adj Actual NPC'!$G:$SI,MATCH($C100,'(3.3) Adj Actual NPC'!$C:$C,0),MATCH(O$5,'(3.3) Adj Actual NPC'!$G$5:$S$5,0))</f>
        <v>0</v>
      </c>
      <c r="P100" s="159">
        <f>+$G100*INDEX('(3.3) Adj Actual NPC'!$G:$SI,MATCH($C100,'(3.3) Adj Actual NPC'!$C:$C,0),MATCH(P$5,'(3.3) Adj Actual NPC'!$G$5:$S$5,0))</f>
        <v>0</v>
      </c>
      <c r="Q100" s="159">
        <f>+$G100*INDEX('(3.3) Adj Actual NPC'!$G:$SI,MATCH($C100,'(3.3) Adj Actual NPC'!$C:$C,0),MATCH(Q$5,'(3.3) Adj Actual NPC'!$G$5:$S$5,0))</f>
        <v>0</v>
      </c>
      <c r="R100" s="159">
        <f>+$G100*INDEX('(3.3) Adj Actual NPC'!$G:$SI,MATCH($C100,'(3.3) Adj Actual NPC'!$C:$C,0),MATCH(R$5,'(3.3) Adj Actual NPC'!$G$5:$S$5,0))</f>
        <v>0</v>
      </c>
      <c r="S100" s="159">
        <f>+$G100*INDEX('(3.3) Adj Actual NPC'!$G:$SI,MATCH($C100,'(3.3) Adj Actual NPC'!$C:$C,0),MATCH(S$5,'(3.3) Adj Actual NPC'!$G$5:$S$5,0))</f>
        <v>0</v>
      </c>
      <c r="T100" s="159">
        <f>+$G100*INDEX('(3.3) Adj Actual NPC'!$G:$SI,MATCH($C100,'(3.3) Adj Actual NPC'!$C:$C,0),MATCH(T$5,'(3.3) Adj Actual NPC'!$G$5:$S$5,0))</f>
        <v>0</v>
      </c>
      <c r="U100" s="159">
        <f>+$G100*INDEX('(3.3) Adj Actual NPC'!$G:$SI,MATCH($C100,'(3.3) Adj Actual NPC'!$C:$C,0),MATCH(U$5,'(3.3) Adj Actual NPC'!$G$5:$S$5,0))</f>
        <v>0</v>
      </c>
      <c r="V100" s="159">
        <f>+$G100*INDEX('(3.3) Adj Actual NPC'!$G:$SI,MATCH($C100,'(3.3) Adj Actual NPC'!$C:$C,0),MATCH(V$5,'(3.3) Adj Actual NPC'!$G$5:$S$5,0))</f>
        <v>0</v>
      </c>
    </row>
    <row r="101" spans="1:22" ht="12.75" customHeight="1" x14ac:dyDescent="0.2">
      <c r="C101" s="163" t="s">
        <v>123</v>
      </c>
      <c r="D101" s="145"/>
      <c r="E101" s="126" t="s">
        <v>42</v>
      </c>
      <c r="F101" s="162"/>
      <c r="G101" s="161">
        <v>1</v>
      </c>
      <c r="I101" s="144">
        <f t="shared" si="7"/>
        <v>0</v>
      </c>
      <c r="J101" s="160"/>
      <c r="K101" s="159">
        <f>+$G101*INDEX('(3.3) Adj Actual NPC'!$G:$SI,MATCH($C101,'(3.3) Adj Actual NPC'!$C:$C,0),MATCH(K$5,'(3.3) Adj Actual NPC'!$G$5:$S$5,0))</f>
        <v>0</v>
      </c>
      <c r="L101" s="159">
        <f>+$G101*INDEX('(3.3) Adj Actual NPC'!$G:$SI,MATCH($C101,'(3.3) Adj Actual NPC'!$C:$C,0),MATCH(L$5,'(3.3) Adj Actual NPC'!$G$5:$S$5,0))</f>
        <v>0</v>
      </c>
      <c r="M101" s="159">
        <f>+$G101*INDEX('(3.3) Adj Actual NPC'!$G:$SI,MATCH($C101,'(3.3) Adj Actual NPC'!$C:$C,0),MATCH(M$5,'(3.3) Adj Actual NPC'!$G$5:$S$5,0))</f>
        <v>0</v>
      </c>
      <c r="N101" s="159">
        <f>+$G101*INDEX('(3.3) Adj Actual NPC'!$G:$SI,MATCH($C101,'(3.3) Adj Actual NPC'!$C:$C,0),MATCH(N$5,'(3.3) Adj Actual NPC'!$G$5:$S$5,0))</f>
        <v>0</v>
      </c>
      <c r="O101" s="159">
        <f>+$G101*INDEX('(3.3) Adj Actual NPC'!$G:$SI,MATCH($C101,'(3.3) Adj Actual NPC'!$C:$C,0),MATCH(O$5,'(3.3) Adj Actual NPC'!$G$5:$S$5,0))</f>
        <v>0</v>
      </c>
      <c r="P101" s="159">
        <f>+$G101*INDEX('(3.3) Adj Actual NPC'!$G:$SI,MATCH($C101,'(3.3) Adj Actual NPC'!$C:$C,0),MATCH(P$5,'(3.3) Adj Actual NPC'!$G$5:$S$5,0))</f>
        <v>0</v>
      </c>
      <c r="Q101" s="159">
        <f>+$G101*INDEX('(3.3) Adj Actual NPC'!$G:$SI,MATCH($C101,'(3.3) Adj Actual NPC'!$C:$C,0),MATCH(Q$5,'(3.3) Adj Actual NPC'!$G$5:$S$5,0))</f>
        <v>0</v>
      </c>
      <c r="R101" s="159">
        <f>+$G101*INDEX('(3.3) Adj Actual NPC'!$G:$SI,MATCH($C101,'(3.3) Adj Actual NPC'!$C:$C,0),MATCH(R$5,'(3.3) Adj Actual NPC'!$G$5:$S$5,0))</f>
        <v>0</v>
      </c>
      <c r="S101" s="159">
        <f>+$G101*INDEX('(3.3) Adj Actual NPC'!$G:$SI,MATCH($C101,'(3.3) Adj Actual NPC'!$C:$C,0),MATCH(S$5,'(3.3) Adj Actual NPC'!$G$5:$S$5,0))</f>
        <v>0</v>
      </c>
      <c r="T101" s="159">
        <f>+$G101*INDEX('(3.3) Adj Actual NPC'!$G:$SI,MATCH($C101,'(3.3) Adj Actual NPC'!$C:$C,0),MATCH(T$5,'(3.3) Adj Actual NPC'!$G$5:$S$5,0))</f>
        <v>0</v>
      </c>
      <c r="U101" s="159">
        <f>+$G101*INDEX('(3.3) Adj Actual NPC'!$G:$SI,MATCH($C101,'(3.3) Adj Actual NPC'!$C:$C,0),MATCH(U$5,'(3.3) Adj Actual NPC'!$G$5:$S$5,0))</f>
        <v>0</v>
      </c>
      <c r="V101" s="159">
        <f>+$G101*INDEX('(3.3) Adj Actual NPC'!$G:$SI,MATCH($C101,'(3.3) Adj Actual NPC'!$C:$C,0),MATCH(V$5,'(3.3) Adj Actual NPC'!$G$5:$S$5,0))</f>
        <v>0</v>
      </c>
    </row>
    <row r="102" spans="1:22" ht="12.75" customHeight="1" x14ac:dyDescent="0.2">
      <c r="C102" s="163" t="s">
        <v>122</v>
      </c>
      <c r="D102" s="145"/>
      <c r="E102" s="126" t="s">
        <v>42</v>
      </c>
      <c r="F102" s="162"/>
      <c r="G102" s="161">
        <v>1</v>
      </c>
      <c r="I102" s="144">
        <f t="shared" si="7"/>
        <v>0</v>
      </c>
      <c r="J102" s="160"/>
      <c r="K102" s="159">
        <f>+$G102*INDEX('(3.3) Adj Actual NPC'!$G:$SI,MATCH($C102,'(3.3) Adj Actual NPC'!$C:$C,0),MATCH(K$5,'(3.3) Adj Actual NPC'!$G$5:$S$5,0))</f>
        <v>0</v>
      </c>
      <c r="L102" s="159">
        <f>+$G102*INDEX('(3.3) Adj Actual NPC'!$G:$SI,MATCH($C102,'(3.3) Adj Actual NPC'!$C:$C,0),MATCH(L$5,'(3.3) Adj Actual NPC'!$G$5:$S$5,0))</f>
        <v>0</v>
      </c>
      <c r="M102" s="159">
        <f>+$G102*INDEX('(3.3) Adj Actual NPC'!$G:$SI,MATCH($C102,'(3.3) Adj Actual NPC'!$C:$C,0),MATCH(M$5,'(3.3) Adj Actual NPC'!$G$5:$S$5,0))</f>
        <v>0</v>
      </c>
      <c r="N102" s="159">
        <f>+$G102*INDEX('(3.3) Adj Actual NPC'!$G:$SI,MATCH($C102,'(3.3) Adj Actual NPC'!$C:$C,0),MATCH(N$5,'(3.3) Adj Actual NPC'!$G$5:$S$5,0))</f>
        <v>0</v>
      </c>
      <c r="O102" s="159">
        <f>+$G102*INDEX('(3.3) Adj Actual NPC'!$G:$SI,MATCH($C102,'(3.3) Adj Actual NPC'!$C:$C,0),MATCH(O$5,'(3.3) Adj Actual NPC'!$G$5:$S$5,0))</f>
        <v>0</v>
      </c>
      <c r="P102" s="159">
        <f>+$G102*INDEX('(3.3) Adj Actual NPC'!$G:$SI,MATCH($C102,'(3.3) Adj Actual NPC'!$C:$C,0),MATCH(P$5,'(3.3) Adj Actual NPC'!$G$5:$S$5,0))</f>
        <v>0</v>
      </c>
      <c r="Q102" s="159">
        <f>+$G102*INDEX('(3.3) Adj Actual NPC'!$G:$SI,MATCH($C102,'(3.3) Adj Actual NPC'!$C:$C,0),MATCH(Q$5,'(3.3) Adj Actual NPC'!$G$5:$S$5,0))</f>
        <v>0</v>
      </c>
      <c r="R102" s="159">
        <f>+$G102*INDEX('(3.3) Adj Actual NPC'!$G:$SI,MATCH($C102,'(3.3) Adj Actual NPC'!$C:$C,0),MATCH(R$5,'(3.3) Adj Actual NPC'!$G$5:$S$5,0))</f>
        <v>0</v>
      </c>
      <c r="S102" s="159">
        <f>+$G102*INDEX('(3.3) Adj Actual NPC'!$G:$SI,MATCH($C102,'(3.3) Adj Actual NPC'!$C:$C,0),MATCH(S$5,'(3.3) Adj Actual NPC'!$G$5:$S$5,0))</f>
        <v>0</v>
      </c>
      <c r="T102" s="159">
        <f>+$G102*INDEX('(3.3) Adj Actual NPC'!$G:$SI,MATCH($C102,'(3.3) Adj Actual NPC'!$C:$C,0),MATCH(T$5,'(3.3) Adj Actual NPC'!$G$5:$S$5,0))</f>
        <v>0</v>
      </c>
      <c r="U102" s="159">
        <f>+$G102*INDEX('(3.3) Adj Actual NPC'!$G:$SI,MATCH($C102,'(3.3) Adj Actual NPC'!$C:$C,0),MATCH(U$5,'(3.3) Adj Actual NPC'!$G$5:$S$5,0))</f>
        <v>0</v>
      </c>
      <c r="V102" s="159">
        <f>+$G102*INDEX('(3.3) Adj Actual NPC'!$G:$SI,MATCH($C102,'(3.3) Adj Actual NPC'!$C:$C,0),MATCH(V$5,'(3.3) Adj Actual NPC'!$G$5:$S$5,0))</f>
        <v>0</v>
      </c>
    </row>
    <row r="103" spans="1:22" ht="12.75" customHeight="1" x14ac:dyDescent="0.2">
      <c r="G103" s="128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</row>
    <row r="104" spans="1:22" ht="12.75" customHeight="1" x14ac:dyDescent="0.2">
      <c r="B104" s="111" t="s">
        <v>121</v>
      </c>
      <c r="G104" s="128"/>
      <c r="I104" s="144">
        <f>SUM(K104:V104)</f>
        <v>231757.09000000003</v>
      </c>
      <c r="J104" s="144"/>
      <c r="K104" s="144">
        <f t="shared" ref="K104:V104" si="8">SUM(K62:K102)</f>
        <v>0</v>
      </c>
      <c r="L104" s="144">
        <f t="shared" si="8"/>
        <v>0.01</v>
      </c>
      <c r="M104" s="144">
        <f t="shared" si="8"/>
        <v>0</v>
      </c>
      <c r="N104" s="144">
        <f t="shared" si="8"/>
        <v>185.8</v>
      </c>
      <c r="O104" s="144">
        <f t="shared" si="8"/>
        <v>21646.31</v>
      </c>
      <c r="P104" s="144">
        <f t="shared" si="8"/>
        <v>52082.9</v>
      </c>
      <c r="Q104" s="144">
        <f t="shared" si="8"/>
        <v>64483.060000000005</v>
      </c>
      <c r="R104" s="144">
        <f t="shared" si="8"/>
        <v>60166.44</v>
      </c>
      <c r="S104" s="144">
        <f t="shared" si="8"/>
        <v>28390.089999999997</v>
      </c>
      <c r="T104" s="144">
        <f t="shared" si="8"/>
        <v>4802.4799999999996</v>
      </c>
      <c r="U104" s="144">
        <f t="shared" si="8"/>
        <v>0</v>
      </c>
      <c r="V104" s="144">
        <f t="shared" si="8"/>
        <v>0</v>
      </c>
    </row>
    <row r="105" spans="1:22" ht="12.75" customHeight="1" x14ac:dyDescent="0.2">
      <c r="G105" s="128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</row>
    <row r="106" spans="1:22" ht="12.75" customHeight="1" x14ac:dyDescent="0.2">
      <c r="A106" s="115"/>
      <c r="B106" s="111" t="s">
        <v>120</v>
      </c>
      <c r="G106" s="128"/>
      <c r="H106" s="120" t="s">
        <v>62</v>
      </c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</row>
    <row r="107" spans="1:22" ht="12.75" customHeight="1" x14ac:dyDescent="0.2">
      <c r="A107" s="115"/>
      <c r="B107" s="111"/>
      <c r="C107" s="155" t="s">
        <v>119</v>
      </c>
      <c r="D107" s="154"/>
      <c r="E107" s="153" t="s">
        <v>43</v>
      </c>
      <c r="F107" s="152"/>
      <c r="G107" s="151">
        <v>0.7</v>
      </c>
      <c r="I107" s="103">
        <f t="shared" ref="I107:I112" si="9">SUM(K107:V107)</f>
        <v>2132309.9</v>
      </c>
      <c r="J107" s="103"/>
      <c r="K107" s="127">
        <f>+$G107*INDEX('(3.3) Adj Actual NPC'!$G:$SI,MATCH($C107,'(3.3) Adj Actual NPC'!$C:$C,0),MATCH(K$5,'(3.3) Adj Actual NPC'!$G$5:$S$5,0))</f>
        <v>106557.49999999993</v>
      </c>
      <c r="L107" s="127">
        <f>+$G107*INDEX('(3.3) Adj Actual NPC'!$G:$SI,MATCH($C107,'(3.3) Adj Actual NPC'!$C:$C,0),MATCH(L$5,'(3.3) Adj Actual NPC'!$G$5:$S$5,0))</f>
        <v>217153.3</v>
      </c>
      <c r="M107" s="127">
        <f>+$G107*INDEX('(3.3) Adj Actual NPC'!$G:$SI,MATCH($C107,'(3.3) Adj Actual NPC'!$C:$C,0),MATCH(M$5,'(3.3) Adj Actual NPC'!$G$5:$S$5,0))</f>
        <v>217153.3</v>
      </c>
      <c r="N107" s="127">
        <f>+$G107*INDEX('(3.3) Adj Actual NPC'!$G:$SI,MATCH($C107,'(3.3) Adj Actual NPC'!$C:$C,0),MATCH(N$5,'(3.3) Adj Actual NPC'!$G$5:$S$5,0))</f>
        <v>217153.3</v>
      </c>
      <c r="O107" s="127">
        <f>+$G107*INDEX('(3.3) Adj Actual NPC'!$G:$SI,MATCH($C107,'(3.3) Adj Actual NPC'!$C:$C,0),MATCH(O$5,'(3.3) Adj Actual NPC'!$G$5:$S$5,0))</f>
        <v>217153.3</v>
      </c>
      <c r="P107" s="127">
        <f>+$G107*INDEX('(3.3) Adj Actual NPC'!$G:$SI,MATCH($C107,'(3.3) Adj Actual NPC'!$C:$C,0),MATCH(P$5,'(3.3) Adj Actual NPC'!$G$5:$S$5,0))</f>
        <v>217153.3</v>
      </c>
      <c r="Q107" s="127">
        <f>+$G107*INDEX('(3.3) Adj Actual NPC'!$G:$SI,MATCH($C107,'(3.3) Adj Actual NPC'!$C:$C,0),MATCH(Q$5,'(3.3) Adj Actual NPC'!$G$5:$S$5,0))</f>
        <v>217153.3</v>
      </c>
      <c r="R107" s="127">
        <f>+$G107*INDEX('(3.3) Adj Actual NPC'!$G:$SI,MATCH($C107,'(3.3) Adj Actual NPC'!$C:$C,0),MATCH(R$5,'(3.3) Adj Actual NPC'!$G$5:$S$5,0))</f>
        <v>217153.3</v>
      </c>
      <c r="S107" s="127">
        <f>+$G107*INDEX('(3.3) Adj Actual NPC'!$G:$SI,MATCH($C107,'(3.3) Adj Actual NPC'!$C:$C,0),MATCH(S$5,'(3.3) Adj Actual NPC'!$G$5:$S$5,0))</f>
        <v>212181.9</v>
      </c>
      <c r="T107" s="127">
        <f>+$G107*INDEX('(3.3) Adj Actual NPC'!$G:$SI,MATCH($C107,'(3.3) Adj Actual NPC'!$C:$C,0),MATCH(T$5,'(3.3) Adj Actual NPC'!$G$5:$S$5,0))</f>
        <v>212181.9</v>
      </c>
      <c r="U107" s="127">
        <f>+$G107*INDEX('(3.3) Adj Actual NPC'!$G:$SI,MATCH($C107,'(3.3) Adj Actual NPC'!$C:$C,0),MATCH(U$5,'(3.3) Adj Actual NPC'!$G$5:$S$5,0))</f>
        <v>212181.9</v>
      </c>
      <c r="V107" s="127">
        <f>+$G107*INDEX('(3.3) Adj Actual NPC'!$G:$SI,MATCH($C107,'(3.3) Adj Actual NPC'!$C:$C,0),MATCH(V$5,'(3.3) Adj Actual NPC'!$G$5:$S$5,0))</f>
        <v>-130866.40000000004</v>
      </c>
    </row>
    <row r="108" spans="1:22" ht="12.75" customHeight="1" x14ac:dyDescent="0.2">
      <c r="A108" s="115"/>
      <c r="B108" s="111"/>
      <c r="C108" s="150" t="s">
        <v>119</v>
      </c>
      <c r="D108" s="149"/>
      <c r="E108" s="148" t="s">
        <v>45</v>
      </c>
      <c r="F108" s="147"/>
      <c r="G108" s="146">
        <v>0.30000000000000004</v>
      </c>
      <c r="I108" s="144">
        <f t="shared" si="9"/>
        <v>913847.09999999986</v>
      </c>
      <c r="J108" s="119"/>
      <c r="K108" s="121">
        <f>+$G108*INDEX('(3.3) Adj Actual NPC'!$G:$SI,MATCH($C108,'(3.3) Adj Actual NPC'!$C:$C,0),MATCH(K$5,'(3.3) Adj Actual NPC'!$G$5:$S$5,0))</f>
        <v>45667.499999999978</v>
      </c>
      <c r="L108" s="121">
        <f>+$G108*INDEX('(3.3) Adj Actual NPC'!$G:$SI,MATCH($C108,'(3.3) Adj Actual NPC'!$C:$C,0),MATCH(L$5,'(3.3) Adj Actual NPC'!$G$5:$S$5,0))</f>
        <v>93065.700000000012</v>
      </c>
      <c r="M108" s="121">
        <f>+$G108*INDEX('(3.3) Adj Actual NPC'!$G:$SI,MATCH($C108,'(3.3) Adj Actual NPC'!$C:$C,0),MATCH(M$5,'(3.3) Adj Actual NPC'!$G$5:$S$5,0))</f>
        <v>93065.700000000012</v>
      </c>
      <c r="N108" s="121">
        <f>+$G108*INDEX('(3.3) Adj Actual NPC'!$G:$SI,MATCH($C108,'(3.3) Adj Actual NPC'!$C:$C,0),MATCH(N$5,'(3.3) Adj Actual NPC'!$G$5:$S$5,0))</f>
        <v>93065.700000000012</v>
      </c>
      <c r="O108" s="121">
        <f>+$G108*INDEX('(3.3) Adj Actual NPC'!$G:$SI,MATCH($C108,'(3.3) Adj Actual NPC'!$C:$C,0),MATCH(O$5,'(3.3) Adj Actual NPC'!$G$5:$S$5,0))</f>
        <v>93065.700000000012</v>
      </c>
      <c r="P108" s="121">
        <f>+$G108*INDEX('(3.3) Adj Actual NPC'!$G:$SI,MATCH($C108,'(3.3) Adj Actual NPC'!$C:$C,0),MATCH(P$5,'(3.3) Adj Actual NPC'!$G$5:$S$5,0))</f>
        <v>93065.700000000012</v>
      </c>
      <c r="Q108" s="121">
        <f>+$G108*INDEX('(3.3) Adj Actual NPC'!$G:$SI,MATCH($C108,'(3.3) Adj Actual NPC'!$C:$C,0),MATCH(Q$5,'(3.3) Adj Actual NPC'!$G$5:$S$5,0))</f>
        <v>93065.700000000012</v>
      </c>
      <c r="R108" s="121">
        <f>+$G108*INDEX('(3.3) Adj Actual NPC'!$G:$SI,MATCH($C108,'(3.3) Adj Actual NPC'!$C:$C,0),MATCH(R$5,'(3.3) Adj Actual NPC'!$G$5:$S$5,0))</f>
        <v>93065.700000000012</v>
      </c>
      <c r="S108" s="121">
        <f>+$G108*INDEX('(3.3) Adj Actual NPC'!$G:$SI,MATCH($C108,'(3.3) Adj Actual NPC'!$C:$C,0),MATCH(S$5,'(3.3) Adj Actual NPC'!$G$5:$S$5,0))</f>
        <v>90935.10000000002</v>
      </c>
      <c r="T108" s="121">
        <f>+$G108*INDEX('(3.3) Adj Actual NPC'!$G:$SI,MATCH($C108,'(3.3) Adj Actual NPC'!$C:$C,0),MATCH(T$5,'(3.3) Adj Actual NPC'!$G$5:$S$5,0))</f>
        <v>90935.10000000002</v>
      </c>
      <c r="U108" s="121">
        <f>+$G108*INDEX('(3.3) Adj Actual NPC'!$G:$SI,MATCH($C108,'(3.3) Adj Actual NPC'!$C:$C,0),MATCH(U$5,'(3.3) Adj Actual NPC'!$G$5:$S$5,0))</f>
        <v>90935.10000000002</v>
      </c>
      <c r="V108" s="121">
        <f>+$G108*INDEX('(3.3) Adj Actual NPC'!$G:$SI,MATCH($C108,'(3.3) Adj Actual NPC'!$C:$C,0),MATCH(V$5,'(3.3) Adj Actual NPC'!$G$5:$S$5,0))</f>
        <v>-56085.600000000028</v>
      </c>
    </row>
    <row r="109" spans="1:22" ht="12.75" customHeight="1" x14ac:dyDescent="0.2">
      <c r="A109" s="115"/>
      <c r="B109" s="111"/>
      <c r="C109" s="158" t="s">
        <v>118</v>
      </c>
      <c r="D109" s="157"/>
      <c r="E109" s="126" t="s">
        <v>43</v>
      </c>
      <c r="F109" s="125"/>
      <c r="G109" s="156">
        <v>0.7</v>
      </c>
      <c r="I109" s="144">
        <f t="shared" si="9"/>
        <v>1362595.5</v>
      </c>
      <c r="J109" s="119"/>
      <c r="K109" s="121">
        <f>+$G109*INDEX('(3.3) Adj Actual NPC'!$G:$SI,MATCH($C109,'(3.3) Adj Actual NPC'!$C:$C,0),MATCH(K$5,'(3.3) Adj Actual NPC'!$G$5:$S$5,0))</f>
        <v>113549.625</v>
      </c>
      <c r="L109" s="121">
        <f>+$G109*INDEX('(3.3) Adj Actual NPC'!$G:$SI,MATCH($C109,'(3.3) Adj Actual NPC'!$C:$C,0),MATCH(L$5,'(3.3) Adj Actual NPC'!$G$5:$S$5,0))</f>
        <v>113549.625</v>
      </c>
      <c r="M109" s="121">
        <f>+$G109*INDEX('(3.3) Adj Actual NPC'!$G:$SI,MATCH($C109,'(3.3) Adj Actual NPC'!$C:$C,0),MATCH(M$5,'(3.3) Adj Actual NPC'!$G$5:$S$5,0))</f>
        <v>113549.625</v>
      </c>
      <c r="N109" s="121">
        <f>+$G109*INDEX('(3.3) Adj Actual NPC'!$G:$SI,MATCH($C109,'(3.3) Adj Actual NPC'!$C:$C,0),MATCH(N$5,'(3.3) Adj Actual NPC'!$G$5:$S$5,0))</f>
        <v>113549.625</v>
      </c>
      <c r="O109" s="121">
        <f>+$G109*INDEX('(3.3) Adj Actual NPC'!$G:$SI,MATCH($C109,'(3.3) Adj Actual NPC'!$C:$C,0),MATCH(O$5,'(3.3) Adj Actual NPC'!$G$5:$S$5,0))</f>
        <v>113549.625</v>
      </c>
      <c r="P109" s="121">
        <f>+$G109*INDEX('(3.3) Adj Actual NPC'!$G:$SI,MATCH($C109,'(3.3) Adj Actual NPC'!$C:$C,0),MATCH(P$5,'(3.3) Adj Actual NPC'!$G$5:$S$5,0))</f>
        <v>113549.625</v>
      </c>
      <c r="Q109" s="121">
        <f>+$G109*INDEX('(3.3) Adj Actual NPC'!$G:$SI,MATCH($C109,'(3.3) Adj Actual NPC'!$C:$C,0),MATCH(Q$5,'(3.3) Adj Actual NPC'!$G$5:$S$5,0))</f>
        <v>113549.625</v>
      </c>
      <c r="R109" s="121">
        <f>+$G109*INDEX('(3.3) Adj Actual NPC'!$G:$SI,MATCH($C109,'(3.3) Adj Actual NPC'!$C:$C,0),MATCH(R$5,'(3.3) Adj Actual NPC'!$G$5:$S$5,0))</f>
        <v>113549.625</v>
      </c>
      <c r="S109" s="121">
        <f>+$G109*INDEX('(3.3) Adj Actual NPC'!$G:$SI,MATCH($C109,'(3.3) Adj Actual NPC'!$C:$C,0),MATCH(S$5,'(3.3) Adj Actual NPC'!$G$5:$S$5,0))</f>
        <v>113549.625</v>
      </c>
      <c r="T109" s="121">
        <f>+$G109*INDEX('(3.3) Adj Actual NPC'!$G:$SI,MATCH($C109,'(3.3) Adj Actual NPC'!$C:$C,0),MATCH(T$5,'(3.3) Adj Actual NPC'!$G$5:$S$5,0))</f>
        <v>113549.625</v>
      </c>
      <c r="U109" s="121">
        <f>+$G109*INDEX('(3.3) Adj Actual NPC'!$G:$SI,MATCH($C109,'(3.3) Adj Actual NPC'!$C:$C,0),MATCH(U$5,'(3.3) Adj Actual NPC'!$G$5:$S$5,0))</f>
        <v>113549.625</v>
      </c>
      <c r="V109" s="121">
        <f>+$G109*INDEX('(3.3) Adj Actual NPC'!$G:$SI,MATCH($C109,'(3.3) Adj Actual NPC'!$C:$C,0),MATCH(V$5,'(3.3) Adj Actual NPC'!$G$5:$S$5,0))</f>
        <v>113549.625</v>
      </c>
    </row>
    <row r="110" spans="1:22" ht="12.75" customHeight="1" x14ac:dyDescent="0.2">
      <c r="A110" s="115"/>
      <c r="B110" s="111"/>
      <c r="C110" s="158" t="s">
        <v>118</v>
      </c>
      <c r="D110" s="157"/>
      <c r="E110" s="130" t="s">
        <v>45</v>
      </c>
      <c r="F110" s="125"/>
      <c r="G110" s="156">
        <v>0.30000000000000004</v>
      </c>
      <c r="I110" s="144">
        <f t="shared" si="9"/>
        <v>583969.50000000012</v>
      </c>
      <c r="J110" s="119"/>
      <c r="K110" s="121">
        <f>+$G110*INDEX('(3.3) Adj Actual NPC'!$G:$SI,MATCH($C110,'(3.3) Adj Actual NPC'!$C:$C,0),MATCH(K$5,'(3.3) Adj Actual NPC'!$G$5:$S$5,0))</f>
        <v>48664.125000000007</v>
      </c>
      <c r="L110" s="121">
        <f>+$G110*INDEX('(3.3) Adj Actual NPC'!$G:$SI,MATCH($C110,'(3.3) Adj Actual NPC'!$C:$C,0),MATCH(L$5,'(3.3) Adj Actual NPC'!$G$5:$S$5,0))</f>
        <v>48664.125000000007</v>
      </c>
      <c r="M110" s="121">
        <f>+$G110*INDEX('(3.3) Adj Actual NPC'!$G:$SI,MATCH($C110,'(3.3) Adj Actual NPC'!$C:$C,0),MATCH(M$5,'(3.3) Adj Actual NPC'!$G$5:$S$5,0))</f>
        <v>48664.125000000007</v>
      </c>
      <c r="N110" s="121">
        <f>+$G110*INDEX('(3.3) Adj Actual NPC'!$G:$SI,MATCH($C110,'(3.3) Adj Actual NPC'!$C:$C,0),MATCH(N$5,'(3.3) Adj Actual NPC'!$G$5:$S$5,0))</f>
        <v>48664.125000000007</v>
      </c>
      <c r="O110" s="121">
        <f>+$G110*INDEX('(3.3) Adj Actual NPC'!$G:$SI,MATCH($C110,'(3.3) Adj Actual NPC'!$C:$C,0),MATCH(O$5,'(3.3) Adj Actual NPC'!$G$5:$S$5,0))</f>
        <v>48664.125000000007</v>
      </c>
      <c r="P110" s="121">
        <f>+$G110*INDEX('(3.3) Adj Actual NPC'!$G:$SI,MATCH($C110,'(3.3) Adj Actual NPC'!$C:$C,0),MATCH(P$5,'(3.3) Adj Actual NPC'!$G$5:$S$5,0))</f>
        <v>48664.125000000007</v>
      </c>
      <c r="Q110" s="121">
        <f>+$G110*INDEX('(3.3) Adj Actual NPC'!$G:$SI,MATCH($C110,'(3.3) Adj Actual NPC'!$C:$C,0),MATCH(Q$5,'(3.3) Adj Actual NPC'!$G$5:$S$5,0))</f>
        <v>48664.125000000007</v>
      </c>
      <c r="R110" s="121">
        <f>+$G110*INDEX('(3.3) Adj Actual NPC'!$G:$SI,MATCH($C110,'(3.3) Adj Actual NPC'!$C:$C,0),MATCH(R$5,'(3.3) Adj Actual NPC'!$G$5:$S$5,0))</f>
        <v>48664.125000000007</v>
      </c>
      <c r="S110" s="121">
        <f>+$G110*INDEX('(3.3) Adj Actual NPC'!$G:$SI,MATCH($C110,'(3.3) Adj Actual NPC'!$C:$C,0),MATCH(S$5,'(3.3) Adj Actual NPC'!$G$5:$S$5,0))</f>
        <v>48664.125000000007</v>
      </c>
      <c r="T110" s="121">
        <f>+$G110*INDEX('(3.3) Adj Actual NPC'!$G:$SI,MATCH($C110,'(3.3) Adj Actual NPC'!$C:$C,0),MATCH(T$5,'(3.3) Adj Actual NPC'!$G$5:$S$5,0))</f>
        <v>48664.125000000007</v>
      </c>
      <c r="U110" s="121">
        <f>+$G110*INDEX('(3.3) Adj Actual NPC'!$G:$SI,MATCH($C110,'(3.3) Adj Actual NPC'!$C:$C,0),MATCH(U$5,'(3.3) Adj Actual NPC'!$G$5:$S$5,0))</f>
        <v>48664.125000000007</v>
      </c>
      <c r="V110" s="121">
        <f>+$G110*INDEX('(3.3) Adj Actual NPC'!$G:$SI,MATCH($C110,'(3.3) Adj Actual NPC'!$C:$C,0),MATCH(V$5,'(3.3) Adj Actual NPC'!$G$5:$S$5,0))</f>
        <v>48664.125000000007</v>
      </c>
    </row>
    <row r="111" spans="1:22" ht="12.75" customHeight="1" x14ac:dyDescent="0.2">
      <c r="A111" s="115"/>
      <c r="B111" s="111"/>
      <c r="C111" s="155" t="s">
        <v>117</v>
      </c>
      <c r="D111" s="154"/>
      <c r="E111" s="153" t="s">
        <v>43</v>
      </c>
      <c r="F111" s="152"/>
      <c r="G111" s="151">
        <v>0.7</v>
      </c>
      <c r="I111" s="144">
        <f t="shared" si="9"/>
        <v>-2065894.2359999991</v>
      </c>
      <c r="J111" s="119"/>
      <c r="K111" s="121">
        <f>+$G111*INDEX('(3.3) Adj Actual NPC'!$G:$SI,MATCH($C111,'(3.3) Adj Actual NPC'!$C:$C,0),MATCH(K$5,'(3.3) Adj Actual NPC'!$G$5:$S$5,0))</f>
        <v>-121280.67699999998</v>
      </c>
      <c r="L111" s="121">
        <f>+$G111*INDEX('(3.3) Adj Actual NPC'!$G:$SI,MATCH($C111,'(3.3) Adj Actual NPC'!$C:$C,0),MATCH(L$5,'(3.3) Adj Actual NPC'!$G$5:$S$5,0))</f>
        <v>-121280.67699999998</v>
      </c>
      <c r="M111" s="121">
        <f>+$G111*INDEX('(3.3) Adj Actual NPC'!$G:$SI,MATCH($C111,'(3.3) Adj Actual NPC'!$C:$C,0),MATCH(M$5,'(3.3) Adj Actual NPC'!$G$5:$S$5,0))</f>
        <v>-121280.67699999998</v>
      </c>
      <c r="N111" s="121">
        <f>+$G111*INDEX('(3.3) Adj Actual NPC'!$G:$SI,MATCH($C111,'(3.3) Adj Actual NPC'!$C:$C,0),MATCH(N$5,'(3.3) Adj Actual NPC'!$G$5:$S$5,0))</f>
        <v>-731806.78899999976</v>
      </c>
      <c r="O111" s="121">
        <f>+$G111*INDEX('(3.3) Adj Actual NPC'!$G:$SI,MATCH($C111,'(3.3) Adj Actual NPC'!$C:$C,0),MATCH(O$5,'(3.3) Adj Actual NPC'!$G$5:$S$5,0))</f>
        <v>-121280.67699999998</v>
      </c>
      <c r="P111" s="121">
        <f>+$G111*INDEX('(3.3) Adj Actual NPC'!$G:$SI,MATCH($C111,'(3.3) Adj Actual NPC'!$C:$C,0),MATCH(P$5,'(3.3) Adj Actual NPC'!$G$5:$S$5,0))</f>
        <v>-121280.67699999998</v>
      </c>
      <c r="Q111" s="121">
        <f>+$G111*INDEX('(3.3) Adj Actual NPC'!$G:$SI,MATCH($C111,'(3.3) Adj Actual NPC'!$C:$C,0),MATCH(Q$5,'(3.3) Adj Actual NPC'!$G$5:$S$5,0))</f>
        <v>-121280.67699999998</v>
      </c>
      <c r="R111" s="121">
        <f>+$G111*INDEX('(3.3) Adj Actual NPC'!$G:$SI,MATCH($C111,'(3.3) Adj Actual NPC'!$C:$C,0),MATCH(R$5,'(3.3) Adj Actual NPC'!$G$5:$S$5,0))</f>
        <v>-121280.67699999998</v>
      </c>
      <c r="S111" s="121">
        <f>+$G111*INDEX('(3.3) Adj Actual NPC'!$G:$SI,MATCH($C111,'(3.3) Adj Actual NPC'!$C:$C,0),MATCH(S$5,'(3.3) Adj Actual NPC'!$G$5:$S$5,0))</f>
        <v>-121280.67699999998</v>
      </c>
      <c r="T111" s="121">
        <f>+$G111*INDEX('(3.3) Adj Actual NPC'!$G:$SI,MATCH($C111,'(3.3) Adj Actual NPC'!$C:$C,0),MATCH(T$5,'(3.3) Adj Actual NPC'!$G$5:$S$5,0))</f>
        <v>-121280.67699999998</v>
      </c>
      <c r="U111" s="121">
        <f>+$G111*INDEX('(3.3) Adj Actual NPC'!$G:$SI,MATCH($C111,'(3.3) Adj Actual NPC'!$C:$C,0),MATCH(U$5,'(3.3) Adj Actual NPC'!$G$5:$S$5,0))</f>
        <v>-121280.67699999998</v>
      </c>
      <c r="V111" s="121">
        <f>+$G111*INDEX('(3.3) Adj Actual NPC'!$G:$SI,MATCH($C111,'(3.3) Adj Actual NPC'!$C:$C,0),MATCH(V$5,'(3.3) Adj Actual NPC'!$G$5:$S$5,0))</f>
        <v>-121280.67699999998</v>
      </c>
    </row>
    <row r="112" spans="1:22" ht="12.75" customHeight="1" x14ac:dyDescent="0.2">
      <c r="A112" s="115"/>
      <c r="B112" s="111"/>
      <c r="C112" s="150" t="s">
        <v>117</v>
      </c>
      <c r="D112" s="149"/>
      <c r="E112" s="148" t="s">
        <v>45</v>
      </c>
      <c r="F112" s="147"/>
      <c r="G112" s="146">
        <v>0.30000000000000004</v>
      </c>
      <c r="I112" s="144">
        <f t="shared" si="9"/>
        <v>-885383.24399999972</v>
      </c>
      <c r="J112" s="119"/>
      <c r="K112" s="121">
        <f>+$G112*INDEX('(3.3) Adj Actual NPC'!$G:$SI,MATCH($C112,'(3.3) Adj Actual NPC'!$C:$C,0),MATCH(K$5,'(3.3) Adj Actual NPC'!$G$5:$S$5,0))</f>
        <v>-51977.433000000005</v>
      </c>
      <c r="L112" s="121">
        <f>+$G112*INDEX('(3.3) Adj Actual NPC'!$G:$SI,MATCH($C112,'(3.3) Adj Actual NPC'!$C:$C,0),MATCH(L$5,'(3.3) Adj Actual NPC'!$G$5:$S$5,0))</f>
        <v>-51977.433000000005</v>
      </c>
      <c r="M112" s="121">
        <f>+$G112*INDEX('(3.3) Adj Actual NPC'!$G:$SI,MATCH($C112,'(3.3) Adj Actual NPC'!$C:$C,0),MATCH(M$5,'(3.3) Adj Actual NPC'!$G$5:$S$5,0))</f>
        <v>-51977.433000000005</v>
      </c>
      <c r="N112" s="121">
        <f>+$G112*INDEX('(3.3) Adj Actual NPC'!$G:$SI,MATCH($C112,'(3.3) Adj Actual NPC'!$C:$C,0),MATCH(N$5,'(3.3) Adj Actual NPC'!$G$5:$S$5,0))</f>
        <v>-313631.48099999997</v>
      </c>
      <c r="O112" s="121">
        <f>+$G112*INDEX('(3.3) Adj Actual NPC'!$G:$SI,MATCH($C112,'(3.3) Adj Actual NPC'!$C:$C,0),MATCH(O$5,'(3.3) Adj Actual NPC'!$G$5:$S$5,0))</f>
        <v>-51977.433000000005</v>
      </c>
      <c r="P112" s="121">
        <f>+$G112*INDEX('(3.3) Adj Actual NPC'!$G:$SI,MATCH($C112,'(3.3) Adj Actual NPC'!$C:$C,0),MATCH(P$5,'(3.3) Adj Actual NPC'!$G$5:$S$5,0))</f>
        <v>-51977.433000000005</v>
      </c>
      <c r="Q112" s="121">
        <f>+$G112*INDEX('(3.3) Adj Actual NPC'!$G:$SI,MATCH($C112,'(3.3) Adj Actual NPC'!$C:$C,0),MATCH(Q$5,'(3.3) Adj Actual NPC'!$G$5:$S$5,0))</f>
        <v>-51977.433000000005</v>
      </c>
      <c r="R112" s="121">
        <f>+$G112*INDEX('(3.3) Adj Actual NPC'!$G:$SI,MATCH($C112,'(3.3) Adj Actual NPC'!$C:$C,0),MATCH(R$5,'(3.3) Adj Actual NPC'!$G$5:$S$5,0))</f>
        <v>-51977.433000000005</v>
      </c>
      <c r="S112" s="121">
        <f>+$G112*INDEX('(3.3) Adj Actual NPC'!$G:$SI,MATCH($C112,'(3.3) Adj Actual NPC'!$C:$C,0),MATCH(S$5,'(3.3) Adj Actual NPC'!$G$5:$S$5,0))</f>
        <v>-51977.433000000005</v>
      </c>
      <c r="T112" s="121">
        <f>+$G112*INDEX('(3.3) Adj Actual NPC'!$G:$SI,MATCH($C112,'(3.3) Adj Actual NPC'!$C:$C,0),MATCH(T$5,'(3.3) Adj Actual NPC'!$G$5:$S$5,0))</f>
        <v>-51977.433000000005</v>
      </c>
      <c r="U112" s="121">
        <f>+$G112*INDEX('(3.3) Adj Actual NPC'!$G:$SI,MATCH($C112,'(3.3) Adj Actual NPC'!$C:$C,0),MATCH(U$5,'(3.3) Adj Actual NPC'!$G$5:$S$5,0))</f>
        <v>-51977.433000000005</v>
      </c>
      <c r="V112" s="121">
        <f>+$G112*INDEX('(3.3) Adj Actual NPC'!$G:$SI,MATCH($C112,'(3.3) Adj Actual NPC'!$C:$C,0),MATCH(V$5,'(3.3) Adj Actual NPC'!$G$5:$S$5,0))</f>
        <v>-51977.433000000005</v>
      </c>
    </row>
    <row r="113" spans="1:22" ht="12.75" customHeight="1" x14ac:dyDescent="0.2">
      <c r="A113" s="115"/>
      <c r="B113" s="111"/>
      <c r="F113" s="145"/>
      <c r="G113" s="128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</row>
    <row r="114" spans="1:22" ht="12.75" customHeight="1" x14ac:dyDescent="0.2">
      <c r="A114" s="115"/>
      <c r="B114" s="111" t="s">
        <v>116</v>
      </c>
      <c r="C114" s="145"/>
      <c r="D114" s="145"/>
      <c r="F114" s="145"/>
      <c r="G114" s="128"/>
      <c r="I114" s="144">
        <f>SUM(K114:V114)</f>
        <v>2041444.5200000007</v>
      </c>
      <c r="J114" s="144"/>
      <c r="K114" s="144">
        <f t="shared" ref="K114:V114" si="10">SUM(K107:K112)</f>
        <v>141180.6399999999</v>
      </c>
      <c r="L114" s="144">
        <f t="shared" si="10"/>
        <v>299174.64</v>
      </c>
      <c r="M114" s="144">
        <f t="shared" si="10"/>
        <v>299174.64</v>
      </c>
      <c r="N114" s="144">
        <f t="shared" si="10"/>
        <v>-573005.51999999979</v>
      </c>
      <c r="O114" s="144">
        <f t="shared" si="10"/>
        <v>299174.64</v>
      </c>
      <c r="P114" s="144">
        <f t="shared" si="10"/>
        <v>299174.64</v>
      </c>
      <c r="Q114" s="144">
        <f t="shared" si="10"/>
        <v>299174.64</v>
      </c>
      <c r="R114" s="144">
        <f t="shared" si="10"/>
        <v>299174.64</v>
      </c>
      <c r="S114" s="144">
        <f t="shared" si="10"/>
        <v>292072.64</v>
      </c>
      <c r="T114" s="144">
        <f t="shared" si="10"/>
        <v>292072.64</v>
      </c>
      <c r="U114" s="144">
        <f t="shared" si="10"/>
        <v>292072.64</v>
      </c>
      <c r="V114" s="144">
        <f t="shared" si="10"/>
        <v>-197996.36000000004</v>
      </c>
    </row>
    <row r="115" spans="1:22" ht="12.75" customHeight="1" x14ac:dyDescent="0.2">
      <c r="A115" s="115"/>
      <c r="B115" s="111"/>
      <c r="C115" s="145"/>
      <c r="D115" s="145"/>
      <c r="F115" s="145"/>
      <c r="G115" s="128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</row>
    <row r="116" spans="1:22" ht="12.75" customHeight="1" x14ac:dyDescent="0.2">
      <c r="A116" s="115"/>
      <c r="B116" s="111" t="s">
        <v>115</v>
      </c>
      <c r="C116" s="145"/>
      <c r="D116" s="145"/>
      <c r="F116" s="145"/>
      <c r="G116" s="128"/>
      <c r="I116" s="144">
        <f>SUM(K116:V116)</f>
        <v>8774227.6699999999</v>
      </c>
      <c r="J116" s="144"/>
      <c r="K116" s="144">
        <f t="shared" ref="K116:V116" si="11">K114+K104+K59</f>
        <v>331806.36999999988</v>
      </c>
      <c r="L116" s="144">
        <f t="shared" si="11"/>
        <v>774912.31</v>
      </c>
      <c r="M116" s="144">
        <f t="shared" si="11"/>
        <v>943379.25</v>
      </c>
      <c r="N116" s="144">
        <f t="shared" si="11"/>
        <v>348458.71000000008</v>
      </c>
      <c r="O116" s="144">
        <f t="shared" si="11"/>
        <v>1002143.6699999999</v>
      </c>
      <c r="P116" s="144">
        <f t="shared" si="11"/>
        <v>1156089.5100000002</v>
      </c>
      <c r="Q116" s="144">
        <f t="shared" si="11"/>
        <v>943918.67999999993</v>
      </c>
      <c r="R116" s="144">
        <f t="shared" si="11"/>
        <v>746603.85000000009</v>
      </c>
      <c r="S116" s="144">
        <f t="shared" si="11"/>
        <v>739475.07</v>
      </c>
      <c r="T116" s="144">
        <f t="shared" si="11"/>
        <v>871349.97000000009</v>
      </c>
      <c r="U116" s="144">
        <f t="shared" si="11"/>
        <v>873268.05</v>
      </c>
      <c r="V116" s="144">
        <f t="shared" si="11"/>
        <v>42822.229999999923</v>
      </c>
    </row>
    <row r="117" spans="1:22" ht="12.75" customHeight="1" x14ac:dyDescent="0.2">
      <c r="A117" s="115"/>
      <c r="B117" s="111"/>
      <c r="G117" s="128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</row>
    <row r="118" spans="1:22" ht="12.75" customHeight="1" x14ac:dyDescent="0.2">
      <c r="A118" s="115"/>
      <c r="B118" s="111" t="s">
        <v>114</v>
      </c>
      <c r="G118" s="128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</row>
    <row r="119" spans="1:22" ht="12.75" customHeight="1" x14ac:dyDescent="0.2">
      <c r="A119" s="115"/>
      <c r="B119" s="111"/>
      <c r="C119" s="145" t="s">
        <v>113</v>
      </c>
      <c r="D119" s="145"/>
      <c r="E119" s="126" t="s">
        <v>42</v>
      </c>
      <c r="F119" s="125"/>
      <c r="G119" s="124">
        <v>1</v>
      </c>
      <c r="H119" s="123"/>
      <c r="I119" s="103">
        <f t="shared" ref="I119:I124" si="12">SUM(K119:V119)</f>
        <v>0</v>
      </c>
      <c r="J119" s="103"/>
      <c r="K119" s="127">
        <f>+$G119*INDEX('(3.3) Adj Actual NPC'!$G:$SI,MATCH($C119,'(3.3) Adj Actual NPC'!$C:$C,0),MATCH(K$5,'(3.3) Adj Actual NPC'!$G$5:$S$5,0))</f>
        <v>0</v>
      </c>
      <c r="L119" s="127">
        <f>+$G119*INDEX('(3.3) Adj Actual NPC'!$G:$SI,MATCH($C119,'(3.3) Adj Actual NPC'!$C:$C,0),MATCH(L$5,'(3.3) Adj Actual NPC'!$G$5:$S$5,0))</f>
        <v>0</v>
      </c>
      <c r="M119" s="127">
        <f>+$G119*INDEX('(3.3) Adj Actual NPC'!$G:$SI,MATCH($C119,'(3.3) Adj Actual NPC'!$C:$C,0),MATCH(M$5,'(3.3) Adj Actual NPC'!$G$5:$S$5,0))</f>
        <v>0</v>
      </c>
      <c r="N119" s="127">
        <f>+$G119*INDEX('(3.3) Adj Actual NPC'!$G:$SI,MATCH($C119,'(3.3) Adj Actual NPC'!$C:$C,0),MATCH(N$5,'(3.3) Adj Actual NPC'!$G$5:$S$5,0))</f>
        <v>0</v>
      </c>
      <c r="O119" s="127">
        <f>+$G119*INDEX('(3.3) Adj Actual NPC'!$G:$SI,MATCH($C119,'(3.3) Adj Actual NPC'!$C:$C,0),MATCH(O$5,'(3.3) Adj Actual NPC'!$G$5:$S$5,0))</f>
        <v>0</v>
      </c>
      <c r="P119" s="127">
        <f>+$G119*INDEX('(3.3) Adj Actual NPC'!$G:$SI,MATCH($C119,'(3.3) Adj Actual NPC'!$C:$C,0),MATCH(P$5,'(3.3) Adj Actual NPC'!$G$5:$S$5,0))</f>
        <v>0</v>
      </c>
      <c r="Q119" s="127">
        <f>+$G119*INDEX('(3.3) Adj Actual NPC'!$G:$SI,MATCH($C119,'(3.3) Adj Actual NPC'!$C:$C,0),MATCH(Q$5,'(3.3) Adj Actual NPC'!$G$5:$S$5,0))</f>
        <v>0</v>
      </c>
      <c r="R119" s="127">
        <f>+$G119*INDEX('(3.3) Adj Actual NPC'!$G:$SI,MATCH($C119,'(3.3) Adj Actual NPC'!$C:$C,0),MATCH(R$5,'(3.3) Adj Actual NPC'!$G$5:$S$5,0))</f>
        <v>0</v>
      </c>
      <c r="S119" s="127">
        <f>+$G119*INDEX('(3.3) Adj Actual NPC'!$G:$SI,MATCH($C119,'(3.3) Adj Actual NPC'!$C:$C,0),MATCH(S$5,'(3.3) Adj Actual NPC'!$G$5:$S$5,0))</f>
        <v>0</v>
      </c>
      <c r="T119" s="127">
        <f>+$G119*INDEX('(3.3) Adj Actual NPC'!$G:$SI,MATCH($C119,'(3.3) Adj Actual NPC'!$C:$C,0),MATCH(T$5,'(3.3) Adj Actual NPC'!$G$5:$S$5,0))</f>
        <v>0</v>
      </c>
      <c r="U119" s="127">
        <f>+$G119*INDEX('(3.3) Adj Actual NPC'!$G:$SI,MATCH($C119,'(3.3) Adj Actual NPC'!$C:$C,0),MATCH(U$5,'(3.3) Adj Actual NPC'!$G$5:$S$5,0))</f>
        <v>0</v>
      </c>
      <c r="V119" s="127">
        <f>+$G119*INDEX('(3.3) Adj Actual NPC'!$G:$SI,MATCH($C119,'(3.3) Adj Actual NPC'!$C:$C,0),MATCH(V$5,'(3.3) Adj Actual NPC'!$G$5:$S$5,0))</f>
        <v>0</v>
      </c>
    </row>
    <row r="120" spans="1:22" ht="12.75" customHeight="1" x14ac:dyDescent="0.2">
      <c r="A120" s="115"/>
      <c r="B120" s="111"/>
      <c r="C120" s="145" t="s">
        <v>112</v>
      </c>
      <c r="D120" s="145"/>
      <c r="E120" s="126" t="s">
        <v>42</v>
      </c>
      <c r="F120" s="125"/>
      <c r="G120" s="124">
        <v>1</v>
      </c>
      <c r="H120" s="123"/>
      <c r="I120" s="144">
        <f t="shared" si="12"/>
        <v>0</v>
      </c>
      <c r="J120" s="122"/>
      <c r="K120" s="121">
        <f>+$G120*INDEX('(3.3) Adj Actual NPC'!$G:$SI,MATCH($C120,'(3.3) Adj Actual NPC'!$C:$C,0),MATCH(K$5,'(3.3) Adj Actual NPC'!$G$5:$S$5,0))</f>
        <v>0</v>
      </c>
      <c r="L120" s="121">
        <f>+$G120*INDEX('(3.3) Adj Actual NPC'!$G:$SI,MATCH($C120,'(3.3) Adj Actual NPC'!$C:$C,0),MATCH(L$5,'(3.3) Adj Actual NPC'!$G$5:$S$5,0))</f>
        <v>0</v>
      </c>
      <c r="M120" s="121">
        <f>+$G120*INDEX('(3.3) Adj Actual NPC'!$G:$SI,MATCH($C120,'(3.3) Adj Actual NPC'!$C:$C,0),MATCH(M$5,'(3.3) Adj Actual NPC'!$G$5:$S$5,0))</f>
        <v>0</v>
      </c>
      <c r="N120" s="121">
        <f>+$G120*INDEX('(3.3) Adj Actual NPC'!$G:$SI,MATCH($C120,'(3.3) Adj Actual NPC'!$C:$C,0),MATCH(N$5,'(3.3) Adj Actual NPC'!$G$5:$S$5,0))</f>
        <v>0</v>
      </c>
      <c r="O120" s="121">
        <f>+$G120*INDEX('(3.3) Adj Actual NPC'!$G:$SI,MATCH($C120,'(3.3) Adj Actual NPC'!$C:$C,0),MATCH(O$5,'(3.3) Adj Actual NPC'!$G$5:$S$5,0))</f>
        <v>0</v>
      </c>
      <c r="P120" s="121">
        <f>+$G120*INDEX('(3.3) Adj Actual NPC'!$G:$SI,MATCH($C120,'(3.3) Adj Actual NPC'!$C:$C,0),MATCH(P$5,'(3.3) Adj Actual NPC'!$G$5:$S$5,0))</f>
        <v>0</v>
      </c>
      <c r="Q120" s="121">
        <f>+$G120*INDEX('(3.3) Adj Actual NPC'!$G:$SI,MATCH($C120,'(3.3) Adj Actual NPC'!$C:$C,0),MATCH(Q$5,'(3.3) Adj Actual NPC'!$G$5:$S$5,0))</f>
        <v>0</v>
      </c>
      <c r="R120" s="121">
        <f>+$G120*INDEX('(3.3) Adj Actual NPC'!$G:$SI,MATCH($C120,'(3.3) Adj Actual NPC'!$C:$C,0),MATCH(R$5,'(3.3) Adj Actual NPC'!$G$5:$S$5,0))</f>
        <v>0</v>
      </c>
      <c r="S120" s="121">
        <f>+$G120*INDEX('(3.3) Adj Actual NPC'!$G:$SI,MATCH($C120,'(3.3) Adj Actual NPC'!$C:$C,0),MATCH(S$5,'(3.3) Adj Actual NPC'!$G$5:$S$5,0))</f>
        <v>0</v>
      </c>
      <c r="T120" s="121">
        <f>+$G120*INDEX('(3.3) Adj Actual NPC'!$G:$SI,MATCH($C120,'(3.3) Adj Actual NPC'!$C:$C,0),MATCH(T$5,'(3.3) Adj Actual NPC'!$G$5:$S$5,0))</f>
        <v>0</v>
      </c>
      <c r="U120" s="121">
        <f>+$G120*INDEX('(3.3) Adj Actual NPC'!$G:$SI,MATCH($C120,'(3.3) Adj Actual NPC'!$C:$C,0),MATCH(U$5,'(3.3) Adj Actual NPC'!$G$5:$S$5,0))</f>
        <v>0</v>
      </c>
      <c r="V120" s="121">
        <f>+$G120*INDEX('(3.3) Adj Actual NPC'!$G:$SI,MATCH($C120,'(3.3) Adj Actual NPC'!$C:$C,0),MATCH(V$5,'(3.3) Adj Actual NPC'!$G$5:$S$5,0))</f>
        <v>0</v>
      </c>
    </row>
    <row r="121" spans="1:22" ht="12.75" customHeight="1" x14ac:dyDescent="0.2">
      <c r="A121" s="115"/>
      <c r="B121" s="111"/>
      <c r="C121" s="145" t="s">
        <v>111</v>
      </c>
      <c r="D121" s="145"/>
      <c r="E121" s="126" t="s">
        <v>42</v>
      </c>
      <c r="F121" s="125"/>
      <c r="G121" s="124">
        <v>1</v>
      </c>
      <c r="H121" s="123"/>
      <c r="I121" s="144">
        <f t="shared" si="12"/>
        <v>0</v>
      </c>
      <c r="J121" s="122"/>
      <c r="K121" s="121">
        <f>+$G121*INDEX('(3.3) Adj Actual NPC'!$G:$SI,MATCH($C121,'(3.3) Adj Actual NPC'!$C:$C,0),MATCH(K$5,'(3.3) Adj Actual NPC'!$G$5:$S$5,0))</f>
        <v>0</v>
      </c>
      <c r="L121" s="121">
        <f>+$G121*INDEX('(3.3) Adj Actual NPC'!$G:$SI,MATCH($C121,'(3.3) Adj Actual NPC'!$C:$C,0),MATCH(L$5,'(3.3) Adj Actual NPC'!$G$5:$S$5,0))</f>
        <v>0</v>
      </c>
      <c r="M121" s="121">
        <f>+$G121*INDEX('(3.3) Adj Actual NPC'!$G:$SI,MATCH($C121,'(3.3) Adj Actual NPC'!$C:$C,0),MATCH(M$5,'(3.3) Adj Actual NPC'!$G$5:$S$5,0))</f>
        <v>0</v>
      </c>
      <c r="N121" s="121">
        <f>+$G121*INDEX('(3.3) Adj Actual NPC'!$G:$SI,MATCH($C121,'(3.3) Adj Actual NPC'!$C:$C,0),MATCH(N$5,'(3.3) Adj Actual NPC'!$G$5:$S$5,0))</f>
        <v>0</v>
      </c>
      <c r="O121" s="121">
        <f>+$G121*INDEX('(3.3) Adj Actual NPC'!$G:$SI,MATCH($C121,'(3.3) Adj Actual NPC'!$C:$C,0),MATCH(O$5,'(3.3) Adj Actual NPC'!$G$5:$S$5,0))</f>
        <v>0</v>
      </c>
      <c r="P121" s="121">
        <f>+$G121*INDEX('(3.3) Adj Actual NPC'!$G:$SI,MATCH($C121,'(3.3) Adj Actual NPC'!$C:$C,0),MATCH(P$5,'(3.3) Adj Actual NPC'!$G$5:$S$5,0))</f>
        <v>0</v>
      </c>
      <c r="Q121" s="121">
        <f>+$G121*INDEX('(3.3) Adj Actual NPC'!$G:$SI,MATCH($C121,'(3.3) Adj Actual NPC'!$C:$C,0),MATCH(Q$5,'(3.3) Adj Actual NPC'!$G$5:$S$5,0))</f>
        <v>0</v>
      </c>
      <c r="R121" s="121">
        <f>+$G121*INDEX('(3.3) Adj Actual NPC'!$G:$SI,MATCH($C121,'(3.3) Adj Actual NPC'!$C:$C,0),MATCH(R$5,'(3.3) Adj Actual NPC'!$G$5:$S$5,0))</f>
        <v>0</v>
      </c>
      <c r="S121" s="121">
        <f>+$G121*INDEX('(3.3) Adj Actual NPC'!$G:$SI,MATCH($C121,'(3.3) Adj Actual NPC'!$C:$C,0),MATCH(S$5,'(3.3) Adj Actual NPC'!$G$5:$S$5,0))</f>
        <v>0</v>
      </c>
      <c r="T121" s="121">
        <f>+$G121*INDEX('(3.3) Adj Actual NPC'!$G:$SI,MATCH($C121,'(3.3) Adj Actual NPC'!$C:$C,0),MATCH(T$5,'(3.3) Adj Actual NPC'!$G$5:$S$5,0))</f>
        <v>0</v>
      </c>
      <c r="U121" s="121">
        <f>+$G121*INDEX('(3.3) Adj Actual NPC'!$G:$SI,MATCH($C121,'(3.3) Adj Actual NPC'!$C:$C,0),MATCH(U$5,'(3.3) Adj Actual NPC'!$G$5:$S$5,0))</f>
        <v>0</v>
      </c>
      <c r="V121" s="121">
        <f>+$G121*INDEX('(3.3) Adj Actual NPC'!$G:$SI,MATCH($C121,'(3.3) Adj Actual NPC'!$C:$C,0),MATCH(V$5,'(3.3) Adj Actual NPC'!$G$5:$S$5,0))</f>
        <v>0</v>
      </c>
    </row>
    <row r="122" spans="1:22" ht="12.75" customHeight="1" x14ac:dyDescent="0.2">
      <c r="A122" s="115"/>
      <c r="B122" s="111"/>
      <c r="C122" s="145" t="s">
        <v>110</v>
      </c>
      <c r="D122" s="145"/>
      <c r="E122" s="126" t="s">
        <v>42</v>
      </c>
      <c r="F122" s="125"/>
      <c r="G122" s="124">
        <v>1</v>
      </c>
      <c r="H122" s="123"/>
      <c r="I122" s="144">
        <f t="shared" si="12"/>
        <v>0</v>
      </c>
      <c r="J122" s="122"/>
      <c r="K122" s="121">
        <f>+$G122*INDEX('(3.3) Adj Actual NPC'!$G:$SI,MATCH($C122,'(3.3) Adj Actual NPC'!$C:$C,0),MATCH(K$5,'(3.3) Adj Actual NPC'!$G$5:$S$5,0))</f>
        <v>0</v>
      </c>
      <c r="L122" s="121">
        <f>+$G122*INDEX('(3.3) Adj Actual NPC'!$G:$SI,MATCH($C122,'(3.3) Adj Actual NPC'!$C:$C,0),MATCH(L$5,'(3.3) Adj Actual NPC'!$G$5:$S$5,0))</f>
        <v>0</v>
      </c>
      <c r="M122" s="121">
        <f>+$G122*INDEX('(3.3) Adj Actual NPC'!$G:$SI,MATCH($C122,'(3.3) Adj Actual NPC'!$C:$C,0),MATCH(M$5,'(3.3) Adj Actual NPC'!$G$5:$S$5,0))</f>
        <v>0</v>
      </c>
      <c r="N122" s="121">
        <f>+$G122*INDEX('(3.3) Adj Actual NPC'!$G:$SI,MATCH($C122,'(3.3) Adj Actual NPC'!$C:$C,0),MATCH(N$5,'(3.3) Adj Actual NPC'!$G$5:$S$5,0))</f>
        <v>0</v>
      </c>
      <c r="O122" s="121">
        <f>+$G122*INDEX('(3.3) Adj Actual NPC'!$G:$SI,MATCH($C122,'(3.3) Adj Actual NPC'!$C:$C,0),MATCH(O$5,'(3.3) Adj Actual NPC'!$G$5:$S$5,0))</f>
        <v>0</v>
      </c>
      <c r="P122" s="121">
        <f>+$G122*INDEX('(3.3) Adj Actual NPC'!$G:$SI,MATCH($C122,'(3.3) Adj Actual NPC'!$C:$C,0),MATCH(P$5,'(3.3) Adj Actual NPC'!$G$5:$S$5,0))</f>
        <v>0</v>
      </c>
      <c r="Q122" s="121">
        <f>+$G122*INDEX('(3.3) Adj Actual NPC'!$G:$SI,MATCH($C122,'(3.3) Adj Actual NPC'!$C:$C,0),MATCH(Q$5,'(3.3) Adj Actual NPC'!$G$5:$S$5,0))</f>
        <v>0</v>
      </c>
      <c r="R122" s="121">
        <f>+$G122*INDEX('(3.3) Adj Actual NPC'!$G:$SI,MATCH($C122,'(3.3) Adj Actual NPC'!$C:$C,0),MATCH(R$5,'(3.3) Adj Actual NPC'!$G$5:$S$5,0))</f>
        <v>0</v>
      </c>
      <c r="S122" s="121">
        <f>+$G122*INDEX('(3.3) Adj Actual NPC'!$G:$SI,MATCH($C122,'(3.3) Adj Actual NPC'!$C:$C,0),MATCH(S$5,'(3.3) Adj Actual NPC'!$G$5:$S$5,0))</f>
        <v>0</v>
      </c>
      <c r="T122" s="121">
        <f>+$G122*INDEX('(3.3) Adj Actual NPC'!$G:$SI,MATCH($C122,'(3.3) Adj Actual NPC'!$C:$C,0),MATCH(T$5,'(3.3) Adj Actual NPC'!$G$5:$S$5,0))</f>
        <v>0</v>
      </c>
      <c r="U122" s="121">
        <f>+$G122*INDEX('(3.3) Adj Actual NPC'!$G:$SI,MATCH($C122,'(3.3) Adj Actual NPC'!$C:$C,0),MATCH(U$5,'(3.3) Adj Actual NPC'!$G$5:$S$5,0))</f>
        <v>0</v>
      </c>
      <c r="V122" s="121">
        <f>+$G122*INDEX('(3.3) Adj Actual NPC'!$G:$SI,MATCH($C122,'(3.3) Adj Actual NPC'!$C:$C,0),MATCH(V$5,'(3.3) Adj Actual NPC'!$G$5:$S$5,0))</f>
        <v>0</v>
      </c>
    </row>
    <row r="123" spans="1:22" ht="12.75" customHeight="1" x14ac:dyDescent="0.2">
      <c r="A123" s="115"/>
      <c r="B123" s="111"/>
      <c r="C123" s="145" t="s">
        <v>109</v>
      </c>
      <c r="D123" s="145"/>
      <c r="E123" s="126" t="s">
        <v>42</v>
      </c>
      <c r="F123" s="125"/>
      <c r="G123" s="124">
        <v>1</v>
      </c>
      <c r="H123" s="123" t="s">
        <v>62</v>
      </c>
      <c r="I123" s="144">
        <f t="shared" si="12"/>
        <v>0</v>
      </c>
      <c r="J123" s="122"/>
      <c r="K123" s="121">
        <f>+$G123*INDEX('(3.3) Adj Actual NPC'!$G:$SI,MATCH($C123,'(3.3) Adj Actual NPC'!$C:$C,0),MATCH(K$5,'(3.3) Adj Actual NPC'!$G$5:$S$5,0))</f>
        <v>0</v>
      </c>
      <c r="L123" s="121">
        <f>+$G123*INDEX('(3.3) Adj Actual NPC'!$G:$SI,MATCH($C123,'(3.3) Adj Actual NPC'!$C:$C,0),MATCH(L$5,'(3.3) Adj Actual NPC'!$G$5:$S$5,0))</f>
        <v>0</v>
      </c>
      <c r="M123" s="121">
        <f>+$G123*INDEX('(3.3) Adj Actual NPC'!$G:$SI,MATCH($C123,'(3.3) Adj Actual NPC'!$C:$C,0),MATCH(M$5,'(3.3) Adj Actual NPC'!$G$5:$S$5,0))</f>
        <v>0</v>
      </c>
      <c r="N123" s="121">
        <f>+$G123*INDEX('(3.3) Adj Actual NPC'!$G:$SI,MATCH($C123,'(3.3) Adj Actual NPC'!$C:$C,0),MATCH(N$5,'(3.3) Adj Actual NPC'!$G$5:$S$5,0))</f>
        <v>0</v>
      </c>
      <c r="O123" s="121">
        <f>+$G123*INDEX('(3.3) Adj Actual NPC'!$G:$SI,MATCH($C123,'(3.3) Adj Actual NPC'!$C:$C,0),MATCH(O$5,'(3.3) Adj Actual NPC'!$G$5:$S$5,0))</f>
        <v>0</v>
      </c>
      <c r="P123" s="121">
        <f>+$G123*INDEX('(3.3) Adj Actual NPC'!$G:$SI,MATCH($C123,'(3.3) Adj Actual NPC'!$C:$C,0),MATCH(P$5,'(3.3) Adj Actual NPC'!$G$5:$S$5,0))</f>
        <v>0</v>
      </c>
      <c r="Q123" s="121">
        <f>+$G123*INDEX('(3.3) Adj Actual NPC'!$G:$SI,MATCH($C123,'(3.3) Adj Actual NPC'!$C:$C,0),MATCH(Q$5,'(3.3) Adj Actual NPC'!$G$5:$S$5,0))</f>
        <v>0</v>
      </c>
      <c r="R123" s="121">
        <f>+$G123*INDEX('(3.3) Adj Actual NPC'!$G:$SI,MATCH($C123,'(3.3) Adj Actual NPC'!$C:$C,0),MATCH(R$5,'(3.3) Adj Actual NPC'!$G$5:$S$5,0))</f>
        <v>0</v>
      </c>
      <c r="S123" s="121">
        <f>+$G123*INDEX('(3.3) Adj Actual NPC'!$G:$SI,MATCH($C123,'(3.3) Adj Actual NPC'!$C:$C,0),MATCH(S$5,'(3.3) Adj Actual NPC'!$G$5:$S$5,0))</f>
        <v>0</v>
      </c>
      <c r="T123" s="121">
        <f>+$G123*INDEX('(3.3) Adj Actual NPC'!$G:$SI,MATCH($C123,'(3.3) Adj Actual NPC'!$C:$C,0),MATCH(T$5,'(3.3) Adj Actual NPC'!$G$5:$S$5,0))</f>
        <v>0</v>
      </c>
      <c r="U123" s="121">
        <f>+$G123*INDEX('(3.3) Adj Actual NPC'!$G:$SI,MATCH($C123,'(3.3) Adj Actual NPC'!$C:$C,0),MATCH(U$5,'(3.3) Adj Actual NPC'!$G$5:$S$5,0))</f>
        <v>0</v>
      </c>
      <c r="V123" s="121">
        <f>+$G123*INDEX('(3.3) Adj Actual NPC'!$G:$SI,MATCH($C123,'(3.3) Adj Actual NPC'!$C:$C,0),MATCH(V$5,'(3.3) Adj Actual NPC'!$G$5:$S$5,0))</f>
        <v>0</v>
      </c>
    </row>
    <row r="124" spans="1:22" ht="12.75" customHeight="1" x14ac:dyDescent="0.2">
      <c r="A124" s="115"/>
      <c r="B124" s="111"/>
      <c r="C124" s="99" t="s">
        <v>108</v>
      </c>
      <c r="E124" s="126" t="s">
        <v>42</v>
      </c>
      <c r="F124" s="125"/>
      <c r="G124" s="124">
        <v>1</v>
      </c>
      <c r="I124" s="144">
        <f t="shared" si="12"/>
        <v>0</v>
      </c>
      <c r="J124" s="122"/>
      <c r="K124" s="121">
        <f>+$G124*INDEX('(3.3) Adj Actual NPC'!$G:$SI,MATCH($C124,'(3.3) Adj Actual NPC'!$C:$C,0),MATCH(K$5,'(3.3) Adj Actual NPC'!$G$5:$S$5,0))</f>
        <v>0</v>
      </c>
      <c r="L124" s="121">
        <f>+$G124*INDEX('(3.3) Adj Actual NPC'!$G:$SI,MATCH($C124,'(3.3) Adj Actual NPC'!$C:$C,0),MATCH(L$5,'(3.3) Adj Actual NPC'!$G$5:$S$5,0))</f>
        <v>0</v>
      </c>
      <c r="M124" s="121">
        <f>+$G124*INDEX('(3.3) Adj Actual NPC'!$G:$SI,MATCH($C124,'(3.3) Adj Actual NPC'!$C:$C,0),MATCH(M$5,'(3.3) Adj Actual NPC'!$G$5:$S$5,0))</f>
        <v>0</v>
      </c>
      <c r="N124" s="121">
        <f>+$G124*INDEX('(3.3) Adj Actual NPC'!$G:$SI,MATCH($C124,'(3.3) Adj Actual NPC'!$C:$C,0),MATCH(N$5,'(3.3) Adj Actual NPC'!$G$5:$S$5,0))</f>
        <v>0</v>
      </c>
      <c r="O124" s="121">
        <f>+$G124*INDEX('(3.3) Adj Actual NPC'!$G:$SI,MATCH($C124,'(3.3) Adj Actual NPC'!$C:$C,0),MATCH(O$5,'(3.3) Adj Actual NPC'!$G$5:$S$5,0))</f>
        <v>0</v>
      </c>
      <c r="P124" s="121">
        <f>+$G124*INDEX('(3.3) Adj Actual NPC'!$G:$SI,MATCH($C124,'(3.3) Adj Actual NPC'!$C:$C,0),MATCH(P$5,'(3.3) Adj Actual NPC'!$G$5:$S$5,0))</f>
        <v>0</v>
      </c>
      <c r="Q124" s="121">
        <f>+$G124*INDEX('(3.3) Adj Actual NPC'!$G:$SI,MATCH($C124,'(3.3) Adj Actual NPC'!$C:$C,0),MATCH(Q$5,'(3.3) Adj Actual NPC'!$G$5:$S$5,0))</f>
        <v>0</v>
      </c>
      <c r="R124" s="121">
        <f>+$G124*INDEX('(3.3) Adj Actual NPC'!$G:$SI,MATCH($C124,'(3.3) Adj Actual NPC'!$C:$C,0),MATCH(R$5,'(3.3) Adj Actual NPC'!$G$5:$S$5,0))</f>
        <v>0</v>
      </c>
      <c r="S124" s="121">
        <f>+$G124*INDEX('(3.3) Adj Actual NPC'!$G:$SI,MATCH($C124,'(3.3) Adj Actual NPC'!$C:$C,0),MATCH(S$5,'(3.3) Adj Actual NPC'!$G$5:$S$5,0))</f>
        <v>0</v>
      </c>
      <c r="T124" s="121">
        <f>+$G124*INDEX('(3.3) Adj Actual NPC'!$G:$SI,MATCH($C124,'(3.3) Adj Actual NPC'!$C:$C,0),MATCH(T$5,'(3.3) Adj Actual NPC'!$G$5:$S$5,0))</f>
        <v>0</v>
      </c>
      <c r="U124" s="121">
        <f>+$G124*INDEX('(3.3) Adj Actual NPC'!$G:$SI,MATCH($C124,'(3.3) Adj Actual NPC'!$C:$C,0),MATCH(U$5,'(3.3) Adj Actual NPC'!$G$5:$S$5,0))</f>
        <v>0</v>
      </c>
      <c r="V124" s="121">
        <f>+$G124*INDEX('(3.3) Adj Actual NPC'!$G:$SI,MATCH($C124,'(3.3) Adj Actual NPC'!$C:$C,0),MATCH(V$5,'(3.3) Adj Actual NPC'!$G$5:$S$5,0))</f>
        <v>0</v>
      </c>
    </row>
    <row r="125" spans="1:22" ht="12.75" customHeight="1" x14ac:dyDescent="0.2">
      <c r="A125" s="115"/>
      <c r="B125" s="111"/>
      <c r="G125" s="128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</row>
    <row r="126" spans="1:22" ht="12.75" customHeight="1" x14ac:dyDescent="0.2">
      <c r="A126" s="115"/>
      <c r="B126" s="111" t="s">
        <v>107</v>
      </c>
      <c r="G126" s="128"/>
      <c r="I126" s="144">
        <f>SUM(K126:V126)</f>
        <v>0</v>
      </c>
      <c r="J126" s="117"/>
      <c r="K126" s="117">
        <f t="shared" ref="K126:V126" si="13">SUM(K119:K124)</f>
        <v>0</v>
      </c>
      <c r="L126" s="117">
        <f t="shared" si="13"/>
        <v>0</v>
      </c>
      <c r="M126" s="117">
        <f t="shared" si="13"/>
        <v>0</v>
      </c>
      <c r="N126" s="117">
        <f t="shared" si="13"/>
        <v>0</v>
      </c>
      <c r="O126" s="117">
        <f t="shared" si="13"/>
        <v>0</v>
      </c>
      <c r="P126" s="117">
        <f t="shared" si="13"/>
        <v>0</v>
      </c>
      <c r="Q126" s="117">
        <f t="shared" si="13"/>
        <v>0</v>
      </c>
      <c r="R126" s="117">
        <f t="shared" si="13"/>
        <v>0</v>
      </c>
      <c r="S126" s="117">
        <f t="shared" si="13"/>
        <v>0</v>
      </c>
      <c r="T126" s="117">
        <f t="shared" si="13"/>
        <v>0</v>
      </c>
      <c r="U126" s="117">
        <f t="shared" si="13"/>
        <v>0</v>
      </c>
      <c r="V126" s="117">
        <f t="shared" si="13"/>
        <v>0</v>
      </c>
    </row>
    <row r="127" spans="1:22" ht="12.75" customHeight="1" x14ac:dyDescent="0.2">
      <c r="A127" s="115"/>
      <c r="B127" s="111"/>
      <c r="G127" s="128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</row>
    <row r="128" spans="1:22" ht="12.75" customHeight="1" x14ac:dyDescent="0.2">
      <c r="A128" s="115"/>
      <c r="B128" s="111" t="s">
        <v>106</v>
      </c>
      <c r="G128" s="128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</row>
    <row r="129" spans="1:22" ht="12.75" customHeight="1" x14ac:dyDescent="0.2">
      <c r="A129" s="115"/>
      <c r="B129" s="111"/>
      <c r="C129" s="99" t="s">
        <v>105</v>
      </c>
      <c r="E129" s="126" t="s">
        <v>42</v>
      </c>
      <c r="F129" s="125"/>
      <c r="G129" s="124">
        <v>1</v>
      </c>
      <c r="I129" s="144">
        <f t="shared" ref="I129:I136" si="14">SUM(K129:V129)</f>
        <v>239696.30047989299</v>
      </c>
      <c r="J129" s="122"/>
      <c r="K129" s="141">
        <f>+$G129*INDEX('(3.3) Adj Actual NPC'!$G124:$S135,MATCH($C129,'(3.3) Adj Actual NPC'!$C124:$C135,0),MATCH(K$5,'(3.3) Adj Actual NPC'!$G$5:$S$5,0))</f>
        <v>-1.6859999974258244E-2</v>
      </c>
      <c r="L129" s="141">
        <f>+$G129*INDEX('(3.3) Adj Actual NPC'!$G124:$S135,MATCH($C129,'(3.3) Adj Actual NPC'!$C124:$C135,0),MATCH(L$5,'(3.3) Adj Actual NPC'!$G$5:$S$5,0))</f>
        <v>-2.6099999959114939E-3</v>
      </c>
      <c r="M129" s="141">
        <f>+$G129*INDEX('(3.3) Adj Actual NPC'!$G124:$S135,MATCH($C129,'(3.3) Adj Actual NPC'!$C124:$C135,0),MATCH(M$5,'(3.3) Adj Actual NPC'!$G$5:$S$5,0))</f>
        <v>-7.9999881563708186E-7</v>
      </c>
      <c r="N129" s="141">
        <f>+$G129*INDEX('(3.3) Adj Actual NPC'!$G124:$S135,MATCH($C129,'(3.3) Adj Actual NPC'!$C124:$C135,0),MATCH(N$5,'(3.3) Adj Actual NPC'!$G$5:$S$5,0))</f>
        <v>4300</v>
      </c>
      <c r="O129" s="141">
        <f>+$G129*INDEX('(3.3) Adj Actual NPC'!$G124:$S135,MATCH($C129,'(3.3) Adj Actual NPC'!$C124:$C135,0),MATCH(O$5,'(3.3) Adj Actual NPC'!$G$5:$S$5,0))</f>
        <v>3200</v>
      </c>
      <c r="P129" s="141">
        <f>+$G129*INDEX('(3.3) Adj Actual NPC'!$G124:$S135,MATCH($C129,'(3.3) Adj Actual NPC'!$C124:$C135,0),MATCH(P$5,'(3.3) Adj Actual NPC'!$G$5:$S$5,0))</f>
        <v>1.32</v>
      </c>
      <c r="Q129" s="141">
        <f>+$G129*INDEX('(3.3) Adj Actual NPC'!$G124:$S135,MATCH($C129,'(3.3) Adj Actual NPC'!$C124:$C135,0),MATCH(Q$5,'(3.3) Adj Actual NPC'!$G$5:$S$5,0))</f>
        <v>-5.6359858717769384E-6</v>
      </c>
      <c r="R129" s="141">
        <f>+$G129*INDEX('(3.3) Adj Actual NPC'!$G124:$S135,MATCH($C129,'(3.3) Adj Actual NPC'!$C124:$C135,0),MATCH(R$5,'(3.3) Adj Actual NPC'!$G$5:$S$5,0))</f>
        <v>-3.3928081393241882E-5</v>
      </c>
      <c r="S129" s="141">
        <f>+$G129*INDEX('(3.3) Adj Actual NPC'!$G124:$S135,MATCH($C129,'(3.3) Adj Actual NPC'!$C124:$C135,0),MATCH(S$5,'(3.3) Adj Actual NPC'!$G$5:$S$5,0))</f>
        <v>-1.4000397641211748E-7</v>
      </c>
      <c r="T129" s="141">
        <f>+$G129*INDEX('(3.3) Adj Actual NPC'!$G124:$S135,MATCH($C129,'(3.3) Adj Actual NPC'!$C124:$C135,0),MATCH(T$5,'(3.3) Adj Actual NPC'!$G$5:$S$5,0))</f>
        <v>-3.1870004022493958E-6</v>
      </c>
      <c r="U129" s="141">
        <f>+$G129*INDEX('(3.3) Adj Actual NPC'!$G124:$S135,MATCH($C129,'(3.3) Adj Actual NPC'!$C124:$C135,0),MATCH(U$5,'(3.3) Adj Actual NPC'!$G$5:$S$5,0))</f>
        <v>-6.4159685280174017E-6</v>
      </c>
      <c r="V129" s="141">
        <f>+$G129*INDEX('(3.3) Adj Actual NPC'!$G124:$S135,MATCH($C129,'(3.3) Adj Actual NPC'!$C124:$C135,0),MATCH(V$5,'(3.3) Adj Actual NPC'!$G$5:$S$5,0))</f>
        <v>232195</v>
      </c>
    </row>
    <row r="130" spans="1:22" ht="12.75" customHeight="1" x14ac:dyDescent="0.2">
      <c r="A130" s="115"/>
      <c r="B130" s="111"/>
      <c r="C130" s="99" t="s">
        <v>104</v>
      </c>
      <c r="E130" s="126" t="s">
        <v>42</v>
      </c>
      <c r="F130" s="125"/>
      <c r="G130" s="124">
        <v>1</v>
      </c>
      <c r="I130" s="144">
        <f t="shared" si="14"/>
        <v>98870.499994349986</v>
      </c>
      <c r="J130" s="122"/>
      <c r="K130" s="141">
        <f>+$G130*INDEX('(3.3) Adj Actual NPC'!$G125:$S136,MATCH($C130,'(3.3) Adj Actual NPC'!$C125:$C136,0),MATCH(K$5,'(3.3) Adj Actual NPC'!$G$5:$S$5,0))</f>
        <v>0</v>
      </c>
      <c r="L130" s="141">
        <f>+$G130*INDEX('(3.3) Adj Actual NPC'!$G125:$S136,MATCH($C130,'(3.3) Adj Actual NPC'!$C125:$C136,0),MATCH(L$5,'(3.3) Adj Actual NPC'!$G$5:$S$5,0))</f>
        <v>5000</v>
      </c>
      <c r="M130" s="141">
        <f>+$G130*INDEX('(3.3) Adj Actual NPC'!$G125:$S136,MATCH($C130,'(3.3) Adj Actual NPC'!$C125:$C136,0),MATCH(M$5,'(3.3) Adj Actual NPC'!$G$5:$S$5,0))</f>
        <v>22375</v>
      </c>
      <c r="N130" s="141">
        <f>+$G130*INDEX('(3.3) Adj Actual NPC'!$G125:$S136,MATCH($C130,'(3.3) Adj Actual NPC'!$C125:$C136,0),MATCH(N$5,'(3.3) Adj Actual NPC'!$G$5:$S$5,0))</f>
        <v>13482.5</v>
      </c>
      <c r="O130" s="141">
        <f>+$G130*INDEX('(3.3) Adj Actual NPC'!$G125:$S136,MATCH($C130,'(3.3) Adj Actual NPC'!$C125:$C136,0),MATCH(O$5,'(3.3) Adj Actual NPC'!$G$5:$S$5,0))</f>
        <v>-5.3500043577514589E-6</v>
      </c>
      <c r="P130" s="141">
        <f>+$G130*INDEX('(3.3) Adj Actual NPC'!$G125:$S136,MATCH($C130,'(3.3) Adj Actual NPC'!$C125:$C136,0),MATCH(P$5,'(3.3) Adj Actual NPC'!$G$5:$S$5,0))</f>
        <v>24055</v>
      </c>
      <c r="Q130" s="141">
        <f>+$G130*INDEX('(3.3) Adj Actual NPC'!$G125:$S136,MATCH($C130,'(3.3) Adj Actual NPC'!$C125:$C136,0),MATCH(Q$5,'(3.3) Adj Actual NPC'!$G$5:$S$5,0))</f>
        <v>-3.0000046535860747E-7</v>
      </c>
      <c r="R130" s="141">
        <f>+$G130*INDEX('(3.3) Adj Actual NPC'!$G125:$S136,MATCH($C130,'(3.3) Adj Actual NPC'!$C125:$C136,0),MATCH(R$5,'(3.3) Adj Actual NPC'!$G$5:$S$5,0))</f>
        <v>0</v>
      </c>
      <c r="S130" s="141">
        <f>+$G130*INDEX('(3.3) Adj Actual NPC'!$G125:$S136,MATCH($C130,'(3.3) Adj Actual NPC'!$C125:$C136,0),MATCH(S$5,'(3.3) Adj Actual NPC'!$G$5:$S$5,0))</f>
        <v>0</v>
      </c>
      <c r="T130" s="141">
        <f>+$G130*INDEX('(3.3) Adj Actual NPC'!$G125:$S136,MATCH($C130,'(3.3) Adj Actual NPC'!$C125:$C136,0),MATCH(T$5,'(3.3) Adj Actual NPC'!$G$5:$S$5,0))</f>
        <v>26808</v>
      </c>
      <c r="U130" s="141">
        <f>+$G130*INDEX('(3.3) Adj Actual NPC'!$G125:$S136,MATCH($C130,'(3.3) Adj Actual NPC'!$C125:$C136,0),MATCH(U$5,'(3.3) Adj Actual NPC'!$G$5:$S$5,0))</f>
        <v>7150</v>
      </c>
      <c r="V130" s="141">
        <f>+$G130*INDEX('(3.3) Adj Actual NPC'!$G125:$S136,MATCH($C130,'(3.3) Adj Actual NPC'!$C125:$C136,0),MATCH(V$5,'(3.3) Adj Actual NPC'!$G$5:$S$5,0))</f>
        <v>0</v>
      </c>
    </row>
    <row r="131" spans="1:22" ht="12.75" customHeight="1" x14ac:dyDescent="0.2">
      <c r="A131" s="115"/>
      <c r="B131" s="111"/>
      <c r="C131" s="99" t="s">
        <v>79</v>
      </c>
      <c r="E131" s="126" t="s">
        <v>42</v>
      </c>
      <c r="F131" s="125"/>
      <c r="G131" s="124">
        <v>1</v>
      </c>
      <c r="I131" s="144">
        <f t="shared" si="14"/>
        <v>0</v>
      </c>
      <c r="J131" s="122"/>
      <c r="K131" s="141">
        <f>+$G131*INDEX('(3.3) Adj Actual NPC'!$G126:$S137,MATCH($C131,'(3.3) Adj Actual NPC'!$C126:$C137,0),MATCH(K$5,'(3.3) Adj Actual NPC'!$G$5:$S$5,0))</f>
        <v>0</v>
      </c>
      <c r="L131" s="141">
        <f>+$G131*INDEX('(3.3) Adj Actual NPC'!$G126:$S137,MATCH($C131,'(3.3) Adj Actual NPC'!$C126:$C137,0),MATCH(L$5,'(3.3) Adj Actual NPC'!$G$5:$S$5,0))</f>
        <v>0</v>
      </c>
      <c r="M131" s="141">
        <f>+$G131*INDEX('(3.3) Adj Actual NPC'!$G126:$S137,MATCH($C131,'(3.3) Adj Actual NPC'!$C126:$C137,0),MATCH(M$5,'(3.3) Adj Actual NPC'!$G$5:$S$5,0))</f>
        <v>0</v>
      </c>
      <c r="N131" s="141">
        <f>+$G131*INDEX('(3.3) Adj Actual NPC'!$G126:$S137,MATCH($C131,'(3.3) Adj Actual NPC'!$C126:$C137,0),MATCH(N$5,'(3.3) Adj Actual NPC'!$G$5:$S$5,0))</f>
        <v>0</v>
      </c>
      <c r="O131" s="141">
        <f>+$G131*INDEX('(3.3) Adj Actual NPC'!$G126:$S137,MATCH($C131,'(3.3) Adj Actual NPC'!$C126:$C137,0),MATCH(O$5,'(3.3) Adj Actual NPC'!$G$5:$S$5,0))</f>
        <v>0</v>
      </c>
      <c r="P131" s="141">
        <f>+$G131*INDEX('(3.3) Adj Actual NPC'!$G126:$S137,MATCH($C131,'(3.3) Adj Actual NPC'!$C126:$C137,0),MATCH(P$5,'(3.3) Adj Actual NPC'!$G$5:$S$5,0))</f>
        <v>0</v>
      </c>
      <c r="Q131" s="141">
        <f>+$G131*INDEX('(3.3) Adj Actual NPC'!$G126:$S137,MATCH($C131,'(3.3) Adj Actual NPC'!$C126:$C137,0),MATCH(Q$5,'(3.3) Adj Actual NPC'!$G$5:$S$5,0))</f>
        <v>0</v>
      </c>
      <c r="R131" s="141">
        <f>+$G131*INDEX('(3.3) Adj Actual NPC'!$G126:$S137,MATCH($C131,'(3.3) Adj Actual NPC'!$C126:$C137,0),MATCH(R$5,'(3.3) Adj Actual NPC'!$G$5:$S$5,0))</f>
        <v>0</v>
      </c>
      <c r="S131" s="141">
        <f>+$G131*INDEX('(3.3) Adj Actual NPC'!$G126:$S137,MATCH($C131,'(3.3) Adj Actual NPC'!$C126:$C137,0),MATCH(S$5,'(3.3) Adj Actual NPC'!$G$5:$S$5,0))</f>
        <v>0</v>
      </c>
      <c r="T131" s="141">
        <f>+$G131*INDEX('(3.3) Adj Actual NPC'!$G126:$S137,MATCH($C131,'(3.3) Adj Actual NPC'!$C126:$C137,0),MATCH(T$5,'(3.3) Adj Actual NPC'!$G$5:$S$5,0))</f>
        <v>0</v>
      </c>
      <c r="U131" s="141">
        <f>+$G131*INDEX('(3.3) Adj Actual NPC'!$G126:$S137,MATCH($C131,'(3.3) Adj Actual NPC'!$C126:$C137,0),MATCH(U$5,'(3.3) Adj Actual NPC'!$G$5:$S$5,0))</f>
        <v>0</v>
      </c>
      <c r="V131" s="141">
        <f>+$G131*INDEX('(3.3) Adj Actual NPC'!$G126:$S137,MATCH($C131,'(3.3) Adj Actual NPC'!$C126:$C137,0),MATCH(V$5,'(3.3) Adj Actual NPC'!$G$5:$S$5,0))</f>
        <v>0</v>
      </c>
    </row>
    <row r="132" spans="1:22" ht="12.75" customHeight="1" x14ac:dyDescent="0.2">
      <c r="A132" s="115"/>
      <c r="B132" s="111"/>
      <c r="C132" s="99" t="s">
        <v>103</v>
      </c>
      <c r="E132" s="126" t="s">
        <v>42</v>
      </c>
      <c r="F132" s="125"/>
      <c r="G132" s="124">
        <v>1</v>
      </c>
      <c r="I132" s="144">
        <f t="shared" si="14"/>
        <v>114679361.67825507</v>
      </c>
      <c r="J132" s="122"/>
      <c r="K132" s="141">
        <f>+$G132*INDEX('(3.3) Adj Actual NPC'!$G127:$S138,MATCH($C132,'(3.3) Adj Actual NPC'!$C127:$C138,0),MATCH(K$5,'(3.3) Adj Actual NPC'!$G$5:$S$5,0))</f>
        <v>21780085.309185054</v>
      </c>
      <c r="L132" s="141">
        <f>+$G132*INDEX('(3.3) Adj Actual NPC'!$G127:$S138,MATCH($C132,'(3.3) Adj Actual NPC'!$C127:$C138,0),MATCH(L$5,'(3.3) Adj Actual NPC'!$G$5:$S$5,0))</f>
        <v>9764809.3162330985</v>
      </c>
      <c r="M132" s="141">
        <f>+$G132*INDEX('(3.3) Adj Actual NPC'!$G127:$S138,MATCH($C132,'(3.3) Adj Actual NPC'!$C127:$C138,0),MATCH(M$5,'(3.3) Adj Actual NPC'!$G$5:$S$5,0))</f>
        <v>5176782.9833489694</v>
      </c>
      <c r="N132" s="141">
        <f>+$G132*INDEX('(3.3) Adj Actual NPC'!$G127:$S138,MATCH($C132,'(3.3) Adj Actual NPC'!$C127:$C138,0),MATCH(N$5,'(3.3) Adj Actual NPC'!$G$5:$S$5,0))</f>
        <v>4996742.6081778575</v>
      </c>
      <c r="O132" s="141">
        <f>+$G132*INDEX('(3.3) Adj Actual NPC'!$G127:$S138,MATCH($C132,'(3.3) Adj Actual NPC'!$C127:$C138,0),MATCH(O$5,'(3.3) Adj Actual NPC'!$G$5:$S$5,0))</f>
        <v>3539718.1111887144</v>
      </c>
      <c r="P132" s="141">
        <f>+$G132*INDEX('(3.3) Adj Actual NPC'!$G127:$S138,MATCH($C132,'(3.3) Adj Actual NPC'!$C127:$C138,0),MATCH(P$5,'(3.3) Adj Actual NPC'!$G$5:$S$5,0))</f>
        <v>5360456.6672217725</v>
      </c>
      <c r="Q132" s="141">
        <f>+$G132*INDEX('(3.3) Adj Actual NPC'!$G127:$S138,MATCH($C132,'(3.3) Adj Actual NPC'!$C127:$C138,0),MATCH(Q$5,'(3.3) Adj Actual NPC'!$G$5:$S$5,0))</f>
        <v>8626540.4002232943</v>
      </c>
      <c r="R132" s="141">
        <f>+$G132*INDEX('(3.3) Adj Actual NPC'!$G127:$S138,MATCH($C132,'(3.3) Adj Actual NPC'!$C127:$C138,0),MATCH(R$5,'(3.3) Adj Actual NPC'!$G$5:$S$5,0))</f>
        <v>15209726.43624907</v>
      </c>
      <c r="S132" s="141">
        <f>+$G132*INDEX('(3.3) Adj Actual NPC'!$G127:$S138,MATCH($C132,'(3.3) Adj Actual NPC'!$C127:$C138,0),MATCH(S$5,'(3.3) Adj Actual NPC'!$G$5:$S$5,0))</f>
        <v>8604549.397474274</v>
      </c>
      <c r="T132" s="141">
        <f>+$G132*INDEX('(3.3) Adj Actual NPC'!$G127:$S138,MATCH($C132,'(3.3) Adj Actual NPC'!$C127:$C138,0),MATCH(T$5,'(3.3) Adj Actual NPC'!$G$5:$S$5,0))</f>
        <v>6571237.6837099185</v>
      </c>
      <c r="U132" s="141">
        <f>+$G132*INDEX('(3.3) Adj Actual NPC'!$G127:$S138,MATCH($C132,'(3.3) Adj Actual NPC'!$C127:$C138,0),MATCH(U$5,'(3.3) Adj Actual NPC'!$G$5:$S$5,0))</f>
        <v>8813278.691003345</v>
      </c>
      <c r="V132" s="141">
        <f>+$G132*INDEX('(3.3) Adj Actual NPC'!$G127:$S138,MATCH($C132,'(3.3) Adj Actual NPC'!$C127:$C138,0),MATCH(V$5,'(3.3) Adj Actual NPC'!$G$5:$S$5,0))</f>
        <v>16235434.074239718</v>
      </c>
    </row>
    <row r="133" spans="1:22" ht="12.75" customHeight="1" x14ac:dyDescent="0.2">
      <c r="A133" s="115"/>
      <c r="B133" s="111"/>
      <c r="C133" s="99" t="s">
        <v>102</v>
      </c>
      <c r="E133" s="126" t="s">
        <v>42</v>
      </c>
      <c r="F133" s="125"/>
      <c r="G133" s="124">
        <v>1</v>
      </c>
      <c r="I133" s="144">
        <f t="shared" si="14"/>
        <v>0</v>
      </c>
      <c r="J133" s="122"/>
      <c r="K133" s="141">
        <f>+$G133*INDEX('(3.3) Adj Actual NPC'!$G128:$S139,MATCH($C133,'(3.3) Adj Actual NPC'!$C128:$C139,0),MATCH(K$5,'(3.3) Adj Actual NPC'!$G$5:$S$5,0))</f>
        <v>0</v>
      </c>
      <c r="L133" s="141">
        <f>+$G133*INDEX('(3.3) Adj Actual NPC'!$G128:$S139,MATCH($C133,'(3.3) Adj Actual NPC'!$C128:$C139,0),MATCH(L$5,'(3.3) Adj Actual NPC'!$G$5:$S$5,0))</f>
        <v>0</v>
      </c>
      <c r="M133" s="141">
        <f>+$G133*INDEX('(3.3) Adj Actual NPC'!$G128:$S139,MATCH($C133,'(3.3) Adj Actual NPC'!$C128:$C139,0),MATCH(M$5,'(3.3) Adj Actual NPC'!$G$5:$S$5,0))</f>
        <v>0</v>
      </c>
      <c r="N133" s="141">
        <f>+$G133*INDEX('(3.3) Adj Actual NPC'!$G128:$S139,MATCH($C133,'(3.3) Adj Actual NPC'!$C128:$C139,0),MATCH(N$5,'(3.3) Adj Actual NPC'!$G$5:$S$5,0))</f>
        <v>0</v>
      </c>
      <c r="O133" s="141">
        <f>+$G133*INDEX('(3.3) Adj Actual NPC'!$G128:$S139,MATCH($C133,'(3.3) Adj Actual NPC'!$C128:$C139,0),MATCH(O$5,'(3.3) Adj Actual NPC'!$G$5:$S$5,0))</f>
        <v>0</v>
      </c>
      <c r="P133" s="141">
        <f>+$G133*INDEX('(3.3) Adj Actual NPC'!$G128:$S139,MATCH($C133,'(3.3) Adj Actual NPC'!$C128:$C139,0),MATCH(P$5,'(3.3) Adj Actual NPC'!$G$5:$S$5,0))</f>
        <v>0</v>
      </c>
      <c r="Q133" s="141">
        <f>+$G133*INDEX('(3.3) Adj Actual NPC'!$G128:$S139,MATCH($C133,'(3.3) Adj Actual NPC'!$C128:$C139,0),MATCH(Q$5,'(3.3) Adj Actual NPC'!$G$5:$S$5,0))</f>
        <v>0</v>
      </c>
      <c r="R133" s="141">
        <f>+$G133*INDEX('(3.3) Adj Actual NPC'!$G128:$S139,MATCH($C133,'(3.3) Adj Actual NPC'!$C128:$C139,0),MATCH(R$5,'(3.3) Adj Actual NPC'!$G$5:$S$5,0))</f>
        <v>0</v>
      </c>
      <c r="S133" s="141">
        <f>+$G133*INDEX('(3.3) Adj Actual NPC'!$G128:$S139,MATCH($C133,'(3.3) Adj Actual NPC'!$C128:$C139,0),MATCH(S$5,'(3.3) Adj Actual NPC'!$G$5:$S$5,0))</f>
        <v>0</v>
      </c>
      <c r="T133" s="141">
        <f>+$G133*INDEX('(3.3) Adj Actual NPC'!$G128:$S139,MATCH($C133,'(3.3) Adj Actual NPC'!$C128:$C139,0),MATCH(T$5,'(3.3) Adj Actual NPC'!$G$5:$S$5,0))</f>
        <v>0</v>
      </c>
      <c r="U133" s="141">
        <f>+$G133*INDEX('(3.3) Adj Actual NPC'!$G128:$S139,MATCH($C133,'(3.3) Adj Actual NPC'!$C128:$C139,0),MATCH(U$5,'(3.3) Adj Actual NPC'!$G$5:$S$5,0))</f>
        <v>0</v>
      </c>
      <c r="V133" s="141">
        <f>+$G133*INDEX('(3.3) Adj Actual NPC'!$G128:$S139,MATCH($C133,'(3.3) Adj Actual NPC'!$C128:$C139,0),MATCH(V$5,'(3.3) Adj Actual NPC'!$G$5:$S$5,0))</f>
        <v>0</v>
      </c>
    </row>
    <row r="134" spans="1:22" ht="12.75" customHeight="1" x14ac:dyDescent="0.2">
      <c r="A134" s="115"/>
      <c r="B134" s="111"/>
      <c r="C134" s="99" t="s">
        <v>101</v>
      </c>
      <c r="E134" s="126" t="s">
        <v>42</v>
      </c>
      <c r="F134" s="125"/>
      <c r="G134" s="124">
        <v>1</v>
      </c>
      <c r="I134" s="144">
        <f t="shared" si="14"/>
        <v>793361.23234081222</v>
      </c>
      <c r="J134" s="122"/>
      <c r="K134" s="141">
        <f>+$G134*INDEX('(3.3) Adj Actual NPC'!$G129:$S140,MATCH($C134,'(3.3) Adj Actual NPC'!$C129:$C140,0),MATCH(K$5,'(3.3) Adj Actual NPC'!$G$5:$S$5,0))</f>
        <v>-0.12915599998086691</v>
      </c>
      <c r="L134" s="141">
        <f>+$G134*INDEX('(3.3) Adj Actual NPC'!$G129:$S140,MATCH($C134,'(3.3) Adj Actual NPC'!$C129:$C140,0),MATCH(L$5,'(3.3) Adj Actual NPC'!$G$5:$S$5,0))</f>
        <v>-9.7829999984242022E-2</v>
      </c>
      <c r="M134" s="141">
        <f>+$G134*INDEX('(3.3) Adj Actual NPC'!$G129:$S140,MATCH($C134,'(3.3) Adj Actual NPC'!$C129:$C140,0),MATCH(M$5,'(3.3) Adj Actual NPC'!$G$5:$S$5,0))</f>
        <v>321926.29000000004</v>
      </c>
      <c r="N134" s="141">
        <f>+$G134*INDEX('(3.3) Adj Actual NPC'!$G129:$S140,MATCH($C134,'(3.3) Adj Actual NPC'!$C129:$C140,0),MATCH(N$5,'(3.3) Adj Actual NPC'!$G$5:$S$5,0))</f>
        <v>255527.65999999997</v>
      </c>
      <c r="O134" s="141">
        <f>+$G134*INDEX('(3.3) Adj Actual NPC'!$G129:$S140,MATCH($C134,'(3.3) Adj Actual NPC'!$C129:$C140,0),MATCH(O$5,'(3.3) Adj Actual NPC'!$G$5:$S$5,0))</f>
        <v>-1.2251996668055654E-4</v>
      </c>
      <c r="P134" s="141">
        <f>+$G134*INDEX('(3.3) Adj Actual NPC'!$G129:$S140,MATCH($C134,'(3.3) Adj Actual NPC'!$C129:$C140,0),MATCH(P$5,'(3.3) Adj Actual NPC'!$G$5:$S$5,0))</f>
        <v>215907.51</v>
      </c>
      <c r="Q134" s="141">
        <f>+$G134*INDEX('(3.3) Adj Actual NPC'!$G129:$S140,MATCH($C134,'(3.3) Adj Actual NPC'!$C129:$C140,0),MATCH(Q$5,'(3.3) Adj Actual NPC'!$G$5:$S$5,0))</f>
        <v>-1.095660263672471E-4</v>
      </c>
      <c r="R134" s="141">
        <f>+$G134*INDEX('(3.3) Adj Actual NPC'!$G129:$S140,MATCH($C134,'(3.3) Adj Actual NPC'!$C129:$C140,0),MATCH(R$5,'(3.3) Adj Actual NPC'!$G$5:$S$5,0))</f>
        <v>-1.0291207581758499E-4</v>
      </c>
      <c r="S134" s="141">
        <f>+$G134*INDEX('(3.3) Adj Actual NPC'!$G129:$S140,MATCH($C134,'(3.3) Adj Actual NPC'!$C129:$C140,0),MATCH(S$5,'(3.3) Adj Actual NPC'!$G$5:$S$5,0))</f>
        <v>-5.0214002840220928E-5</v>
      </c>
      <c r="T134" s="141">
        <f>+$G134*INDEX('(3.3) Adj Actual NPC'!$G129:$S140,MATCH($C134,'(3.3) Adj Actual NPC'!$C129:$C140,0),MATCH(T$5,'(3.3) Adj Actual NPC'!$G$5:$S$5,0))</f>
        <v>-1.432499848306179E-4</v>
      </c>
      <c r="U134" s="141">
        <f>+$G134*INDEX('(3.3) Adj Actual NPC'!$G129:$S140,MATCH($C134,'(3.3) Adj Actual NPC'!$C129:$C140,0),MATCH(U$5,'(3.3) Adj Actual NPC'!$G$5:$S$5,0))</f>
        <v>-7.8497978392988443E-5</v>
      </c>
      <c r="V134" s="141">
        <f>+$G134*INDEX('(3.3) Adj Actual NPC'!$G129:$S140,MATCH($C134,'(3.3) Adj Actual NPC'!$C129:$C140,0),MATCH(V$5,'(3.3) Adj Actual NPC'!$G$5:$S$5,0))</f>
        <v>-6.6228036303073168E-5</v>
      </c>
    </row>
    <row r="135" spans="1:22" ht="12.75" customHeight="1" x14ac:dyDescent="0.2">
      <c r="A135" s="115"/>
      <c r="B135" s="111"/>
      <c r="C135" s="99" t="s">
        <v>100</v>
      </c>
      <c r="E135" s="126" t="s">
        <v>42</v>
      </c>
      <c r="F135" s="125"/>
      <c r="G135" s="124">
        <v>1</v>
      </c>
      <c r="I135" s="144">
        <f t="shared" si="14"/>
        <v>-28107789.619999997</v>
      </c>
      <c r="J135" s="122"/>
      <c r="K135" s="141">
        <f>+$G135*INDEX('(3.3) Adj Actual NPC'!$G130:$S141,MATCH($C135,'(3.3) Adj Actual NPC'!$C130:$C141,0),MATCH(K$5,'(3.3) Adj Actual NPC'!$G$5:$S$5,0))</f>
        <v>-2906339.86</v>
      </c>
      <c r="L135" s="141">
        <f>+$G135*INDEX('(3.3) Adj Actual NPC'!$G130:$S141,MATCH($C135,'(3.3) Adj Actual NPC'!$C130:$C141,0),MATCH(L$5,'(3.3) Adj Actual NPC'!$G$5:$S$5,0))</f>
        <v>-2044171.43</v>
      </c>
      <c r="M135" s="141">
        <f>+$G135*INDEX('(3.3) Adj Actual NPC'!$G130:$S141,MATCH($C135,'(3.3) Adj Actual NPC'!$C130:$C141,0),MATCH(M$5,'(3.3) Adj Actual NPC'!$G$5:$S$5,0))</f>
        <v>-2340034.4099999992</v>
      </c>
      <c r="N135" s="141">
        <f>+$G135*INDEX('(3.3) Adj Actual NPC'!$G130:$S141,MATCH($C135,'(3.3) Adj Actual NPC'!$C130:$C141,0),MATCH(N$5,'(3.3) Adj Actual NPC'!$G$5:$S$5,0))</f>
        <v>-2664061.629999999</v>
      </c>
      <c r="O135" s="141">
        <f>+$G135*INDEX('(3.3) Adj Actual NPC'!$G130:$S141,MATCH($C135,'(3.3) Adj Actual NPC'!$C130:$C141,0),MATCH(O$5,'(3.3) Adj Actual NPC'!$G$5:$S$5,0))</f>
        <v>-1617382.5099999995</v>
      </c>
      <c r="P135" s="141">
        <f>+$G135*INDEX('(3.3) Adj Actual NPC'!$G130:$S141,MATCH($C135,'(3.3) Adj Actual NPC'!$C130:$C141,0),MATCH(P$5,'(3.3) Adj Actual NPC'!$G$5:$S$5,0))</f>
        <v>-1024634.6700000002</v>
      </c>
      <c r="Q135" s="141">
        <f>+$G135*INDEX('(3.3) Adj Actual NPC'!$G130:$S141,MATCH($C135,'(3.3) Adj Actual NPC'!$C130:$C141,0),MATCH(Q$5,'(3.3) Adj Actual NPC'!$G$5:$S$5,0))</f>
        <v>-2743957.2600000007</v>
      </c>
      <c r="R135" s="141">
        <f>+$G135*INDEX('(3.3) Adj Actual NPC'!$G130:$S141,MATCH($C135,'(3.3) Adj Actual NPC'!$C130:$C141,0),MATCH(R$5,'(3.3) Adj Actual NPC'!$G$5:$S$5,0))</f>
        <v>-3527084.25</v>
      </c>
      <c r="S135" s="141">
        <f>+$G135*INDEX('(3.3) Adj Actual NPC'!$G130:$S141,MATCH($C135,'(3.3) Adj Actual NPC'!$C130:$C141,0),MATCH(S$5,'(3.3) Adj Actual NPC'!$G$5:$S$5,0))</f>
        <v>-1592459.57</v>
      </c>
      <c r="T135" s="141">
        <f>+$G135*INDEX('(3.3) Adj Actual NPC'!$G130:$S141,MATCH($C135,'(3.3) Adj Actual NPC'!$C130:$C141,0),MATCH(T$5,'(3.3) Adj Actual NPC'!$G$5:$S$5,0))</f>
        <v>-2210411.2899999996</v>
      </c>
      <c r="U135" s="141">
        <f>+$G135*INDEX('(3.3) Adj Actual NPC'!$G130:$S141,MATCH($C135,'(3.3) Adj Actual NPC'!$C130:$C141,0),MATCH(U$5,'(3.3) Adj Actual NPC'!$G$5:$S$5,0))</f>
        <v>-1259540.1800000004</v>
      </c>
      <c r="V135" s="141">
        <f>+$G135*INDEX('(3.3) Adj Actual NPC'!$G130:$S141,MATCH($C135,'(3.3) Adj Actual NPC'!$C130:$C141,0),MATCH(V$5,'(3.3) Adj Actual NPC'!$G$5:$S$5,0))</f>
        <v>-4177712.56</v>
      </c>
    </row>
    <row r="136" spans="1:22" ht="12.75" customHeight="1" x14ac:dyDescent="0.2">
      <c r="A136" s="115"/>
      <c r="B136" s="111"/>
      <c r="C136" s="99" t="s">
        <v>99</v>
      </c>
      <c r="E136" s="126" t="s">
        <v>42</v>
      </c>
      <c r="F136" s="125"/>
      <c r="G136" s="124">
        <v>1</v>
      </c>
      <c r="I136" s="144">
        <f t="shared" si="14"/>
        <v>9312755.0700000022</v>
      </c>
      <c r="J136" s="122"/>
      <c r="K136" s="141">
        <f>+$G136*INDEX('(3.3) Adj Actual NPC'!$G131:$S142,MATCH($C136,'(3.3) Adj Actual NPC'!$C131:$C142,0),MATCH(K$5,'(3.3) Adj Actual NPC'!$G$5:$S$5,0))</f>
        <v>1262797.05</v>
      </c>
      <c r="L136" s="141">
        <f>+$G136*INDEX('(3.3) Adj Actual NPC'!$G131:$S142,MATCH($C136,'(3.3) Adj Actual NPC'!$C131:$C142,0),MATCH(L$5,'(3.3) Adj Actual NPC'!$G$5:$S$5,0))</f>
        <v>680619.04000000027</v>
      </c>
      <c r="M136" s="141">
        <f>+$G136*INDEX('(3.3) Adj Actual NPC'!$G131:$S142,MATCH($C136,'(3.3) Adj Actual NPC'!$C131:$C142,0),MATCH(M$5,'(3.3) Adj Actual NPC'!$G$5:$S$5,0))</f>
        <v>106271.70000000014</v>
      </c>
      <c r="N136" s="141">
        <f>+$G136*INDEX('(3.3) Adj Actual NPC'!$G131:$S142,MATCH($C136,'(3.3) Adj Actual NPC'!$C131:$C142,0),MATCH(N$5,'(3.3) Adj Actual NPC'!$G$5:$S$5,0))</f>
        <v>550246.22999999986</v>
      </c>
      <c r="O136" s="141">
        <f>+$G136*INDEX('(3.3) Adj Actual NPC'!$G131:$S142,MATCH($C136,'(3.3) Adj Actual NPC'!$C131:$C142,0),MATCH(O$5,'(3.3) Adj Actual NPC'!$G$5:$S$5,0))</f>
        <v>510579.18000000005</v>
      </c>
      <c r="P136" s="141">
        <f>+$G136*INDEX('(3.3) Adj Actual NPC'!$G131:$S142,MATCH($C136,'(3.3) Adj Actual NPC'!$C131:$C142,0),MATCH(P$5,'(3.3) Adj Actual NPC'!$G$5:$S$5,0))</f>
        <v>318673.84999999986</v>
      </c>
      <c r="Q136" s="141">
        <f>+$G136*INDEX('(3.3) Adj Actual NPC'!$G131:$S142,MATCH($C136,'(3.3) Adj Actual NPC'!$C131:$C142,0),MATCH(Q$5,'(3.3) Adj Actual NPC'!$G$5:$S$5,0))</f>
        <v>1748132.4399999995</v>
      </c>
      <c r="R136" s="141">
        <f>+$G136*INDEX('(3.3) Adj Actual NPC'!$G131:$S142,MATCH($C136,'(3.3) Adj Actual NPC'!$C131:$C142,0),MATCH(R$5,'(3.3) Adj Actual NPC'!$G$5:$S$5,0))</f>
        <v>2147708.67</v>
      </c>
      <c r="S136" s="141">
        <f>+$G136*INDEX('(3.3) Adj Actual NPC'!$G131:$S142,MATCH($C136,'(3.3) Adj Actual NPC'!$C131:$C142,0),MATCH(S$5,'(3.3) Adj Actual NPC'!$G$5:$S$5,0))</f>
        <v>1410838.5599999998</v>
      </c>
      <c r="T136" s="141">
        <f>+$G136*INDEX('(3.3) Adj Actual NPC'!$G131:$S142,MATCH($C136,'(3.3) Adj Actual NPC'!$C131:$C142,0),MATCH(T$5,'(3.3) Adj Actual NPC'!$G$5:$S$5,0))</f>
        <v>1020424.009999999</v>
      </c>
      <c r="U136" s="141">
        <f>+$G136*INDEX('(3.3) Adj Actual NPC'!$G131:$S142,MATCH($C136,'(3.3) Adj Actual NPC'!$C131:$C142,0),MATCH(U$5,'(3.3) Adj Actual NPC'!$G$5:$S$5,0))</f>
        <v>1461583.7800000005</v>
      </c>
      <c r="V136" s="141">
        <f>+$G136*INDEX('(3.3) Adj Actual NPC'!$G131:$S142,MATCH($C136,'(3.3) Adj Actual NPC'!$C131:$C142,0),MATCH(V$5,'(3.3) Adj Actual NPC'!$G$5:$S$5,0))</f>
        <v>-1905119.4399999997</v>
      </c>
    </row>
    <row r="137" spans="1:22" ht="12.75" customHeight="1" x14ac:dyDescent="0.2">
      <c r="A137" s="115"/>
      <c r="B137" s="111"/>
      <c r="E137" s="126"/>
      <c r="F137" s="125"/>
      <c r="G137" s="124"/>
      <c r="I137" s="144"/>
      <c r="J137" s="122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</row>
    <row r="138" spans="1:22" ht="12.75" customHeight="1" x14ac:dyDescent="0.2">
      <c r="A138" s="115"/>
      <c r="B138" s="111" t="s">
        <v>98</v>
      </c>
      <c r="E138" s="126"/>
      <c r="F138" s="125"/>
      <c r="G138" s="124"/>
      <c r="H138" s="123"/>
      <c r="I138" s="142">
        <f>SUM(K138:V138)</f>
        <v>97016255.161070153</v>
      </c>
      <c r="J138" s="142"/>
      <c r="K138" s="143">
        <f t="shared" ref="K138:V138" si="15">SUM(K129:K136)</f>
        <v>20136542.353169054</v>
      </c>
      <c r="L138" s="143">
        <f t="shared" si="15"/>
        <v>8406256.8257931005</v>
      </c>
      <c r="M138" s="143">
        <f t="shared" si="15"/>
        <v>3287321.5633481704</v>
      </c>
      <c r="N138" s="143">
        <f t="shared" si="15"/>
        <v>3156237.3681778586</v>
      </c>
      <c r="O138" s="143">
        <f t="shared" si="15"/>
        <v>2436114.7810608447</v>
      </c>
      <c r="P138" s="143">
        <f t="shared" si="15"/>
        <v>4894459.6772217723</v>
      </c>
      <c r="Q138" s="143">
        <f t="shared" si="15"/>
        <v>7630715.5801077904</v>
      </c>
      <c r="R138" s="143">
        <f t="shared" si="15"/>
        <v>13830350.856112229</v>
      </c>
      <c r="S138" s="143">
        <f t="shared" si="15"/>
        <v>8422928.3874239214</v>
      </c>
      <c r="T138" s="143">
        <f t="shared" si="15"/>
        <v>5408058.4035634818</v>
      </c>
      <c r="U138" s="143">
        <f t="shared" si="15"/>
        <v>9022472.2909184303</v>
      </c>
      <c r="V138" s="143">
        <f t="shared" si="15"/>
        <v>10384797.07417349</v>
      </c>
    </row>
    <row r="139" spans="1:22" ht="12.75" customHeight="1" x14ac:dyDescent="0.2">
      <c r="A139" s="115"/>
      <c r="B139" s="111"/>
      <c r="E139" s="126"/>
      <c r="F139" s="125"/>
      <c r="G139" s="124"/>
      <c r="H139" s="123"/>
      <c r="I139" s="142"/>
      <c r="J139" s="142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</row>
    <row r="140" spans="1:22" ht="12.75" customHeight="1" x14ac:dyDescent="0.2">
      <c r="A140" s="115"/>
      <c r="B140" s="111" t="s">
        <v>97</v>
      </c>
      <c r="E140" s="131" t="s">
        <v>39</v>
      </c>
      <c r="F140" s="125"/>
      <c r="G140" s="124">
        <v>1</v>
      </c>
      <c r="H140" s="123"/>
      <c r="I140" s="142">
        <f>SUM(K140:V140)</f>
        <v>0</v>
      </c>
      <c r="J140" s="142"/>
      <c r="K140" s="141">
        <f>+$G140*INDEX('(3.3) Adj Actual NPC'!$G:$S,MATCH($B140,'(3.3) Adj Actual NPC'!$B:$B,0),MATCH(K$5,'(3.3) Adj Actual NPC'!$G$5:$S$5,0))</f>
        <v>0</v>
      </c>
      <c r="L140" s="141">
        <f>+$G140*INDEX('(3.3) Adj Actual NPC'!$G:$S,MATCH($B140,'(3.3) Adj Actual NPC'!$B:$B,0),MATCH(L$5,'(3.3) Adj Actual NPC'!$G$5:$S$5,0))</f>
        <v>0</v>
      </c>
      <c r="M140" s="141">
        <f>+$G140*INDEX('(3.3) Adj Actual NPC'!$G:$S,MATCH($B140,'(3.3) Adj Actual NPC'!$B:$B,0),MATCH(M$5,'(3.3) Adj Actual NPC'!$G$5:$S$5,0))</f>
        <v>0</v>
      </c>
      <c r="N140" s="141">
        <f>+$G140*INDEX('(3.3) Adj Actual NPC'!$G:$S,MATCH($B140,'(3.3) Adj Actual NPC'!$B:$B,0),MATCH(N$5,'(3.3) Adj Actual NPC'!$G$5:$S$5,0))</f>
        <v>0</v>
      </c>
      <c r="O140" s="141">
        <f>+$G140*INDEX('(3.3) Adj Actual NPC'!$G:$S,MATCH($B140,'(3.3) Adj Actual NPC'!$B:$B,0),MATCH(O$5,'(3.3) Adj Actual NPC'!$G$5:$S$5,0))</f>
        <v>0</v>
      </c>
      <c r="P140" s="141">
        <f>+$G140*INDEX('(3.3) Adj Actual NPC'!$G:$S,MATCH($B140,'(3.3) Adj Actual NPC'!$B:$B,0),MATCH(P$5,'(3.3) Adj Actual NPC'!$G$5:$S$5,0))</f>
        <v>0</v>
      </c>
      <c r="Q140" s="141">
        <f>+$G140*INDEX('(3.3) Adj Actual NPC'!$G:$S,MATCH($B140,'(3.3) Adj Actual NPC'!$B:$B,0),MATCH(Q$5,'(3.3) Adj Actual NPC'!$G$5:$S$5,0))</f>
        <v>0</v>
      </c>
      <c r="R140" s="141">
        <f>+$G140*INDEX('(3.3) Adj Actual NPC'!$G:$S,MATCH($B140,'(3.3) Adj Actual NPC'!$B:$B,0),MATCH(R$5,'(3.3) Adj Actual NPC'!$G$5:$S$5,0))</f>
        <v>0</v>
      </c>
      <c r="S140" s="141">
        <f>+$G140*INDEX('(3.3) Adj Actual NPC'!$G:$S,MATCH($B140,'(3.3) Adj Actual NPC'!$B:$B,0),MATCH(S$5,'(3.3) Adj Actual NPC'!$G$5:$S$5,0))</f>
        <v>0</v>
      </c>
      <c r="T140" s="141">
        <f>+$G140*INDEX('(3.3) Adj Actual NPC'!$G:$S,MATCH($B140,'(3.3) Adj Actual NPC'!$B:$B,0),MATCH(T$5,'(3.3) Adj Actual NPC'!$G$5:$S$5,0))</f>
        <v>0</v>
      </c>
      <c r="U140" s="141">
        <f>+$G140*INDEX('(3.3) Adj Actual NPC'!$G:$S,MATCH($B140,'(3.3) Adj Actual NPC'!$B:$B,0),MATCH(U$5,'(3.3) Adj Actual NPC'!$G$5:$S$5,0))</f>
        <v>0</v>
      </c>
      <c r="V140" s="141">
        <f>+$G140*INDEX('(3.3) Adj Actual NPC'!$G:$S,MATCH($B140,'(3.3) Adj Actual NPC'!$B:$B,0),MATCH(V$5,'(3.3) Adj Actual NPC'!$G$5:$S$5,0))</f>
        <v>0</v>
      </c>
    </row>
    <row r="141" spans="1:22" ht="12.75" customHeight="1" x14ac:dyDescent="0.2">
      <c r="A141" s="115"/>
      <c r="B141" s="111"/>
      <c r="G141" s="128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</row>
    <row r="142" spans="1:22" s="101" customFormat="1" ht="12.75" customHeight="1" x14ac:dyDescent="0.2">
      <c r="A142" s="140" t="s">
        <v>96</v>
      </c>
      <c r="B142" s="115"/>
      <c r="E142" s="114"/>
      <c r="G142" s="129"/>
      <c r="H142" s="113" t="s">
        <v>62</v>
      </c>
      <c r="I142" s="139">
        <f>SUM(K142:V142)</f>
        <v>105790482.83107015</v>
      </c>
      <c r="J142" s="139"/>
      <c r="K142" s="139">
        <f t="shared" ref="K142:V142" si="16">SUM(K116,K126,K138:K140)</f>
        <v>20468348.723169055</v>
      </c>
      <c r="L142" s="139">
        <f t="shared" si="16"/>
        <v>9181169.135793101</v>
      </c>
      <c r="M142" s="139">
        <f t="shared" si="16"/>
        <v>4230700.8133481704</v>
      </c>
      <c r="N142" s="139">
        <f t="shared" si="16"/>
        <v>3504696.0781778586</v>
      </c>
      <c r="O142" s="139">
        <f t="shared" si="16"/>
        <v>3438258.4510608446</v>
      </c>
      <c r="P142" s="139">
        <f t="shared" si="16"/>
        <v>6050549.187221773</v>
      </c>
      <c r="Q142" s="139">
        <f t="shared" si="16"/>
        <v>8574634.2601077911</v>
      </c>
      <c r="R142" s="139">
        <f t="shared" si="16"/>
        <v>14576954.706112228</v>
      </c>
      <c r="S142" s="139">
        <f t="shared" si="16"/>
        <v>9162403.4574239217</v>
      </c>
      <c r="T142" s="139">
        <f t="shared" si="16"/>
        <v>6279408.3735634815</v>
      </c>
      <c r="U142" s="139">
        <f t="shared" si="16"/>
        <v>9895740.3409184311</v>
      </c>
      <c r="V142" s="139">
        <f t="shared" si="16"/>
        <v>10427619.30417349</v>
      </c>
    </row>
    <row r="143" spans="1:22" ht="12.75" customHeight="1" x14ac:dyDescent="0.2">
      <c r="A143" s="115"/>
      <c r="B143" s="111"/>
      <c r="G143" s="128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</row>
    <row r="144" spans="1:22" ht="12.75" customHeight="1" x14ac:dyDescent="0.2">
      <c r="A144" s="115" t="s">
        <v>95</v>
      </c>
      <c r="B144" s="111"/>
      <c r="G144" s="128"/>
      <c r="H144" s="120" t="s">
        <v>62</v>
      </c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</row>
    <row r="145" spans="1:22" ht="12.75" customHeight="1" x14ac:dyDescent="0.2">
      <c r="A145" s="115"/>
      <c r="C145" s="137" t="s">
        <v>94</v>
      </c>
      <c r="D145" s="111"/>
      <c r="E145" s="138" t="s">
        <v>36</v>
      </c>
      <c r="F145" s="125"/>
      <c r="G145" s="136" t="s">
        <v>89</v>
      </c>
      <c r="H145" s="123"/>
      <c r="I145" s="103">
        <f>SUM(K145:V145)</f>
        <v>17158311.699999999</v>
      </c>
      <c r="J145" s="103"/>
      <c r="K145" s="135">
        <v>1468109.6149999998</v>
      </c>
      <c r="L145" s="135">
        <v>1468422.4149999998</v>
      </c>
      <c r="M145" s="135">
        <v>1452182.4149999998</v>
      </c>
      <c r="N145" s="135">
        <v>1442032.4149999998</v>
      </c>
      <c r="O145" s="135">
        <v>1427817.8149999999</v>
      </c>
      <c r="P145" s="135">
        <v>1385647.47</v>
      </c>
      <c r="Q145" s="135">
        <v>1390494.585</v>
      </c>
      <c r="R145" s="135">
        <v>1392672.605</v>
      </c>
      <c r="S145" s="135">
        <v>1387903.655</v>
      </c>
      <c r="T145" s="135">
        <v>1392684.9449999998</v>
      </c>
      <c r="U145" s="135">
        <v>1463955.17</v>
      </c>
      <c r="V145" s="135">
        <v>1486388.595</v>
      </c>
    </row>
    <row r="146" spans="1:22" ht="12.75" customHeight="1" x14ac:dyDescent="0.2">
      <c r="A146" s="115"/>
      <c r="C146" s="137" t="s">
        <v>93</v>
      </c>
      <c r="D146" s="111"/>
      <c r="E146" s="131" t="s">
        <v>36</v>
      </c>
      <c r="F146" s="125"/>
      <c r="G146" s="136" t="s">
        <v>89</v>
      </c>
      <c r="H146" s="123"/>
      <c r="I146" s="122">
        <f>SUM(K146:V146)</f>
        <v>0</v>
      </c>
      <c r="J146" s="122"/>
      <c r="K146" s="135">
        <v>0</v>
      </c>
      <c r="L146" s="135">
        <v>0</v>
      </c>
      <c r="M146" s="135">
        <v>0</v>
      </c>
      <c r="N146" s="135">
        <v>0</v>
      </c>
      <c r="O146" s="135">
        <v>0</v>
      </c>
      <c r="P146" s="135">
        <v>0</v>
      </c>
      <c r="Q146" s="135">
        <v>0</v>
      </c>
      <c r="R146" s="135">
        <v>0</v>
      </c>
      <c r="S146" s="135">
        <v>0</v>
      </c>
      <c r="T146" s="135">
        <v>0</v>
      </c>
      <c r="U146" s="135">
        <v>0</v>
      </c>
      <c r="V146" s="135">
        <v>0</v>
      </c>
    </row>
    <row r="147" spans="1:22" ht="12.75" customHeight="1" x14ac:dyDescent="0.2">
      <c r="A147" s="115"/>
      <c r="C147" s="137" t="s">
        <v>92</v>
      </c>
      <c r="D147" s="111"/>
      <c r="E147" s="131" t="s">
        <v>36</v>
      </c>
      <c r="F147" s="125"/>
      <c r="G147" s="136" t="s">
        <v>89</v>
      </c>
      <c r="H147" s="123"/>
      <c r="I147" s="122">
        <f>SUM(K147:V147)</f>
        <v>82344620.657499999</v>
      </c>
      <c r="J147" s="122"/>
      <c r="K147" s="135">
        <v>7124146.4400000013</v>
      </c>
      <c r="L147" s="135">
        <v>6689498.700000003</v>
      </c>
      <c r="M147" s="135">
        <v>6587679.6549999984</v>
      </c>
      <c r="N147" s="135">
        <v>6762401.6000000006</v>
      </c>
      <c r="O147" s="135">
        <v>6675827.7625000011</v>
      </c>
      <c r="P147" s="135">
        <v>6880627.2600000035</v>
      </c>
      <c r="Q147" s="135">
        <v>6880601.6999999974</v>
      </c>
      <c r="R147" s="135">
        <v>6754716.2199999997</v>
      </c>
      <c r="S147" s="135">
        <v>6652675.0000000019</v>
      </c>
      <c r="T147" s="135">
        <v>6995651.4800000023</v>
      </c>
      <c r="U147" s="135">
        <v>7103906.6300000008</v>
      </c>
      <c r="V147" s="135">
        <v>7236888.21</v>
      </c>
    </row>
    <row r="148" spans="1:22" ht="12.75" customHeight="1" x14ac:dyDescent="0.2">
      <c r="A148" s="115"/>
      <c r="C148" s="137" t="s">
        <v>91</v>
      </c>
      <c r="D148" s="111"/>
      <c r="E148" s="131" t="s">
        <v>34</v>
      </c>
      <c r="F148" s="125"/>
      <c r="G148" s="136" t="s">
        <v>89</v>
      </c>
      <c r="H148" s="123"/>
      <c r="I148" s="122">
        <f>SUM(K148:V148)</f>
        <v>0</v>
      </c>
      <c r="J148" s="122"/>
      <c r="K148" s="135">
        <v>0</v>
      </c>
      <c r="L148" s="135">
        <v>0</v>
      </c>
      <c r="M148" s="135">
        <v>0</v>
      </c>
      <c r="N148" s="135">
        <v>0</v>
      </c>
      <c r="O148" s="135">
        <v>0</v>
      </c>
      <c r="P148" s="135">
        <v>0</v>
      </c>
      <c r="Q148" s="135">
        <v>0</v>
      </c>
      <c r="R148" s="135">
        <v>0</v>
      </c>
      <c r="S148" s="135">
        <v>0</v>
      </c>
      <c r="T148" s="135">
        <v>0</v>
      </c>
      <c r="U148" s="135">
        <v>0</v>
      </c>
      <c r="V148" s="135">
        <v>0</v>
      </c>
    </row>
    <row r="149" spans="1:22" ht="12.75" customHeight="1" x14ac:dyDescent="0.2">
      <c r="A149" s="115"/>
      <c r="C149" s="137" t="s">
        <v>90</v>
      </c>
      <c r="D149" s="111"/>
      <c r="E149" s="131" t="s">
        <v>36</v>
      </c>
      <c r="F149" s="125"/>
      <c r="G149" s="136" t="s">
        <v>89</v>
      </c>
      <c r="H149" s="123"/>
      <c r="I149" s="122">
        <f>SUM(K149:V149)</f>
        <v>13210924.549999999</v>
      </c>
      <c r="J149" s="122"/>
      <c r="K149" s="135">
        <v>1048706.27</v>
      </c>
      <c r="L149" s="135">
        <v>993056.48</v>
      </c>
      <c r="M149" s="135">
        <v>1063244</v>
      </c>
      <c r="N149" s="135">
        <v>990230</v>
      </c>
      <c r="O149" s="135">
        <v>1212414</v>
      </c>
      <c r="P149" s="135">
        <v>1035616.06</v>
      </c>
      <c r="Q149" s="135">
        <v>1573941.76</v>
      </c>
      <c r="R149" s="135">
        <v>1265295.54</v>
      </c>
      <c r="S149" s="135">
        <v>1022983.78</v>
      </c>
      <c r="T149" s="135">
        <v>1028060</v>
      </c>
      <c r="U149" s="135">
        <v>1014858.66</v>
      </c>
      <c r="V149" s="135">
        <v>962518</v>
      </c>
    </row>
    <row r="150" spans="1:22" ht="12.75" customHeight="1" x14ac:dyDescent="0.2">
      <c r="A150" s="115"/>
      <c r="B150" s="111"/>
      <c r="G150" s="128"/>
      <c r="H150" s="120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</row>
    <row r="151" spans="1:22" s="101" customFormat="1" ht="12.75" customHeight="1" x14ac:dyDescent="0.2">
      <c r="A151" s="115" t="s">
        <v>88</v>
      </c>
      <c r="B151" s="115"/>
      <c r="E151" s="114"/>
      <c r="G151" s="129"/>
      <c r="H151" s="113"/>
      <c r="I151" s="134">
        <f>SUM(K151:V151)</f>
        <v>112713856.9075</v>
      </c>
      <c r="J151" s="134"/>
      <c r="K151" s="134">
        <f t="shared" ref="K151:V151" si="17">SUM(K145:K150)</f>
        <v>9640962.3250000011</v>
      </c>
      <c r="L151" s="134">
        <f t="shared" si="17"/>
        <v>9150977.5950000025</v>
      </c>
      <c r="M151" s="134">
        <f t="shared" si="17"/>
        <v>9103106.0699999984</v>
      </c>
      <c r="N151" s="134">
        <f t="shared" si="17"/>
        <v>9194664.0150000006</v>
      </c>
      <c r="O151" s="134">
        <f t="shared" si="17"/>
        <v>9316059.5775000006</v>
      </c>
      <c r="P151" s="134">
        <f t="shared" si="17"/>
        <v>9301890.7900000028</v>
      </c>
      <c r="Q151" s="134">
        <f t="shared" si="17"/>
        <v>9845038.0449999981</v>
      </c>
      <c r="R151" s="134">
        <f t="shared" si="17"/>
        <v>9412684.3649999984</v>
      </c>
      <c r="S151" s="134">
        <f t="shared" si="17"/>
        <v>9063562.4350000024</v>
      </c>
      <c r="T151" s="134">
        <f t="shared" si="17"/>
        <v>9416396.4250000026</v>
      </c>
      <c r="U151" s="134">
        <f t="shared" si="17"/>
        <v>9582720.4600000009</v>
      </c>
      <c r="V151" s="134">
        <f t="shared" si="17"/>
        <v>9685794.8049999997</v>
      </c>
    </row>
    <row r="152" spans="1:22" ht="12.75" customHeight="1" x14ac:dyDescent="0.2">
      <c r="A152" s="115"/>
      <c r="B152" s="111"/>
      <c r="G152" s="128"/>
      <c r="H152" s="120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</row>
    <row r="153" spans="1:22" ht="12.75" customHeight="1" x14ac:dyDescent="0.2">
      <c r="A153" s="115" t="s">
        <v>87</v>
      </c>
      <c r="B153" s="111"/>
      <c r="G153" s="128"/>
      <c r="H153" s="120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</row>
    <row r="154" spans="1:22" ht="12.75" customHeight="1" x14ac:dyDescent="0.2">
      <c r="A154" s="115"/>
      <c r="C154" s="111" t="s">
        <v>86</v>
      </c>
      <c r="D154" s="111"/>
      <c r="E154" s="131" t="s">
        <v>30</v>
      </c>
      <c r="F154" s="125"/>
      <c r="G154" s="124">
        <v>1</v>
      </c>
      <c r="H154" s="123"/>
      <c r="I154" s="133">
        <f t="shared" ref="I154:I163" si="18">SUM(K154:V154)</f>
        <v>0</v>
      </c>
      <c r="J154" s="133"/>
      <c r="K154" s="132">
        <f>+$G154*INDEX('(3.3) Adj Actual NPC'!$G:$SI,MATCH($C154,'(3.3) Adj Actual NPC'!$C:$C,0),MATCH(K$5,'(3.3) Adj Actual NPC'!$G$5:$S$5,0))</f>
        <v>0</v>
      </c>
      <c r="L154" s="132">
        <f>+$G154*INDEX('(3.3) Adj Actual NPC'!$G:$SI,MATCH($C154,'(3.3) Adj Actual NPC'!$C:$C,0),MATCH(L$5,'(3.3) Adj Actual NPC'!$G$5:$S$5,0))</f>
        <v>0</v>
      </c>
      <c r="M154" s="132">
        <f>+$G154*INDEX('(3.3) Adj Actual NPC'!$G:$SI,MATCH($C154,'(3.3) Adj Actual NPC'!$C:$C,0),MATCH(M$5,'(3.3) Adj Actual NPC'!$G$5:$S$5,0))</f>
        <v>0</v>
      </c>
      <c r="N154" s="132">
        <f>+$G154*INDEX('(3.3) Adj Actual NPC'!$G:$SI,MATCH($C154,'(3.3) Adj Actual NPC'!$C:$C,0),MATCH(N$5,'(3.3) Adj Actual NPC'!$G$5:$S$5,0))</f>
        <v>0</v>
      </c>
      <c r="O154" s="132">
        <f>+$G154*INDEX('(3.3) Adj Actual NPC'!$G:$SI,MATCH($C154,'(3.3) Adj Actual NPC'!$C:$C,0),MATCH(O$5,'(3.3) Adj Actual NPC'!$G$5:$S$5,0))</f>
        <v>0</v>
      </c>
      <c r="P154" s="132">
        <f>+$G154*INDEX('(3.3) Adj Actual NPC'!$G:$SI,MATCH($C154,'(3.3) Adj Actual NPC'!$C:$C,0),MATCH(P$5,'(3.3) Adj Actual NPC'!$G$5:$S$5,0))</f>
        <v>0</v>
      </c>
      <c r="Q154" s="132">
        <f>+$G154*INDEX('(3.3) Adj Actual NPC'!$G:$SI,MATCH($C154,'(3.3) Adj Actual NPC'!$C:$C,0),MATCH(Q$5,'(3.3) Adj Actual NPC'!$G$5:$S$5,0))</f>
        <v>0</v>
      </c>
      <c r="R154" s="132">
        <f>+$G154*INDEX('(3.3) Adj Actual NPC'!$G:$SI,MATCH($C154,'(3.3) Adj Actual NPC'!$C:$C,0),MATCH(R$5,'(3.3) Adj Actual NPC'!$G$5:$S$5,0))</f>
        <v>0</v>
      </c>
      <c r="S154" s="132">
        <f>+$G154*INDEX('(3.3) Adj Actual NPC'!$G:$SI,MATCH($C154,'(3.3) Adj Actual NPC'!$C:$C,0),MATCH(S$5,'(3.3) Adj Actual NPC'!$G$5:$S$5,0))</f>
        <v>0</v>
      </c>
      <c r="T154" s="132">
        <f>+$G154*INDEX('(3.3) Adj Actual NPC'!$G:$SI,MATCH($C154,'(3.3) Adj Actual NPC'!$C:$C,0),MATCH(T$5,'(3.3) Adj Actual NPC'!$G$5:$S$5,0))</f>
        <v>0</v>
      </c>
      <c r="U154" s="132">
        <f>+$G154*INDEX('(3.3) Adj Actual NPC'!$G:$SI,MATCH($C154,'(3.3) Adj Actual NPC'!$C:$C,0),MATCH(U$5,'(3.3) Adj Actual NPC'!$G$5:$S$5,0))</f>
        <v>0</v>
      </c>
      <c r="V154" s="132">
        <f>+$G154*INDEX('(3.3) Adj Actual NPC'!$G:$SI,MATCH($C154,'(3.3) Adj Actual NPC'!$C:$C,0),MATCH(V$5,'(3.3) Adj Actual NPC'!$G$5:$S$5,0))</f>
        <v>0</v>
      </c>
    </row>
    <row r="155" spans="1:22" ht="12.75" customHeight="1" x14ac:dyDescent="0.2">
      <c r="A155" s="115"/>
      <c r="C155" s="111" t="s">
        <v>85</v>
      </c>
      <c r="D155" s="111"/>
      <c r="E155" s="131" t="s">
        <v>30</v>
      </c>
      <c r="F155" s="125"/>
      <c r="G155" s="124">
        <v>1</v>
      </c>
      <c r="H155" s="123"/>
      <c r="I155" s="122">
        <f t="shared" si="18"/>
        <v>8009524.3241286445</v>
      </c>
      <c r="J155" s="103"/>
      <c r="K155" s="121">
        <f>+$G155*INDEX('(3.3) Adj Actual NPC'!$G:$SI,MATCH($C155,'(3.3) Adj Actual NPC'!$C:$C,0),MATCH(K$5,'(3.3) Adj Actual NPC'!$G$5:$S$5,0))</f>
        <v>798715.616245365</v>
      </c>
      <c r="L155" s="121">
        <f>+$G155*INDEX('(3.3) Adj Actual NPC'!$G:$SI,MATCH($C155,'(3.3) Adj Actual NPC'!$C:$C,0),MATCH(L$5,'(3.3) Adj Actual NPC'!$G$5:$S$5,0))</f>
        <v>542629.80052385735</v>
      </c>
      <c r="M155" s="121">
        <f>+$G155*INDEX('(3.3) Adj Actual NPC'!$G:$SI,MATCH($C155,'(3.3) Adj Actual NPC'!$C:$C,0),MATCH(M$5,'(3.3) Adj Actual NPC'!$G$5:$S$5,0))</f>
        <v>417772.56870560331</v>
      </c>
      <c r="N155" s="121">
        <f>+$G155*INDEX('(3.3) Adj Actual NPC'!$G:$SI,MATCH($C155,'(3.3) Adj Actual NPC'!$C:$C,0),MATCH(N$5,'(3.3) Adj Actual NPC'!$G$5:$S$5,0))</f>
        <v>479921.3430007589</v>
      </c>
      <c r="O155" s="121">
        <f>+$G155*INDEX('(3.3) Adj Actual NPC'!$G:$SI,MATCH($C155,'(3.3) Adj Actual NPC'!$C:$C,0),MATCH(O$5,'(3.3) Adj Actual NPC'!$G$5:$S$5,0))</f>
        <v>665537.62681184721</v>
      </c>
      <c r="P155" s="121">
        <f>+$G155*INDEX('(3.3) Adj Actual NPC'!$G:$SI,MATCH($C155,'(3.3) Adj Actual NPC'!$C:$C,0),MATCH(P$5,'(3.3) Adj Actual NPC'!$G$5:$S$5,0))</f>
        <v>586735.32488523424</v>
      </c>
      <c r="Q155" s="121">
        <f>+$G155*INDEX('(3.3) Adj Actual NPC'!$G:$SI,MATCH($C155,'(3.3) Adj Actual NPC'!$C:$C,0),MATCH(Q$5,'(3.3) Adj Actual NPC'!$G$5:$S$5,0))</f>
        <v>951994.87945343368</v>
      </c>
      <c r="R155" s="121">
        <f>+$G155*INDEX('(3.3) Adj Actual NPC'!$G:$SI,MATCH($C155,'(3.3) Adj Actual NPC'!$C:$C,0),MATCH(R$5,'(3.3) Adj Actual NPC'!$G$5:$S$5,0))</f>
        <v>978013.64902196103</v>
      </c>
      <c r="S155" s="121">
        <f>+$G155*INDEX('(3.3) Adj Actual NPC'!$G:$SI,MATCH($C155,'(3.3) Adj Actual NPC'!$C:$C,0),MATCH(S$5,'(3.3) Adj Actual NPC'!$G$5:$S$5,0))</f>
        <v>592799.09741444746</v>
      </c>
      <c r="T155" s="121">
        <f>+$G155*INDEX('(3.3) Adj Actual NPC'!$G:$SI,MATCH($C155,'(3.3) Adj Actual NPC'!$C:$C,0),MATCH(T$5,'(3.3) Adj Actual NPC'!$G$5:$S$5,0))</f>
        <v>759328.88030356809</v>
      </c>
      <c r="U155" s="121">
        <f>+$G155*INDEX('(3.3) Adj Actual NPC'!$G:$SI,MATCH($C155,'(3.3) Adj Actual NPC'!$C:$C,0),MATCH(U$5,'(3.3) Adj Actual NPC'!$G$5:$S$5,0))</f>
        <v>556653.59734696639</v>
      </c>
      <c r="V155" s="121">
        <f>+$G155*INDEX('(3.3) Adj Actual NPC'!$G:$SI,MATCH($C155,'(3.3) Adj Actual NPC'!$C:$C,0),MATCH(V$5,'(3.3) Adj Actual NPC'!$G$5:$S$5,0))</f>
        <v>679421.94041560253</v>
      </c>
    </row>
    <row r="156" spans="1:22" ht="12.75" customHeight="1" x14ac:dyDescent="0.2">
      <c r="A156" s="115"/>
      <c r="C156" s="111" t="s">
        <v>84</v>
      </c>
      <c r="D156" s="111"/>
      <c r="E156" s="131" t="s">
        <v>30</v>
      </c>
      <c r="F156" s="125"/>
      <c r="G156" s="124">
        <v>1</v>
      </c>
      <c r="H156" s="123"/>
      <c r="I156" s="122">
        <f t="shared" si="18"/>
        <v>0</v>
      </c>
      <c r="J156" s="103"/>
      <c r="K156" s="121">
        <f>+$G156*INDEX('(3.3) Adj Actual NPC'!$G:$SI,MATCH($C156,'(3.3) Adj Actual NPC'!$C:$C,0),MATCH(K$5,'(3.3) Adj Actual NPC'!$G$5:$S$5,0))</f>
        <v>0</v>
      </c>
      <c r="L156" s="121">
        <f>+$G156*INDEX('(3.3) Adj Actual NPC'!$G:$SI,MATCH($C156,'(3.3) Adj Actual NPC'!$C:$C,0),MATCH(L$5,'(3.3) Adj Actual NPC'!$G$5:$S$5,0))</f>
        <v>0</v>
      </c>
      <c r="M156" s="121">
        <f>+$G156*INDEX('(3.3) Adj Actual NPC'!$G:$SI,MATCH($C156,'(3.3) Adj Actual NPC'!$C:$C,0),MATCH(M$5,'(3.3) Adj Actual NPC'!$G$5:$S$5,0))</f>
        <v>0</v>
      </c>
      <c r="N156" s="121">
        <f>+$G156*INDEX('(3.3) Adj Actual NPC'!$G:$SI,MATCH($C156,'(3.3) Adj Actual NPC'!$C:$C,0),MATCH(N$5,'(3.3) Adj Actual NPC'!$G$5:$S$5,0))</f>
        <v>0</v>
      </c>
      <c r="O156" s="121">
        <f>+$G156*INDEX('(3.3) Adj Actual NPC'!$G:$SI,MATCH($C156,'(3.3) Adj Actual NPC'!$C:$C,0),MATCH(O$5,'(3.3) Adj Actual NPC'!$G$5:$S$5,0))</f>
        <v>0</v>
      </c>
      <c r="P156" s="121">
        <f>+$G156*INDEX('(3.3) Adj Actual NPC'!$G:$SI,MATCH($C156,'(3.3) Adj Actual NPC'!$C:$C,0),MATCH(P$5,'(3.3) Adj Actual NPC'!$G$5:$S$5,0))</f>
        <v>0</v>
      </c>
      <c r="Q156" s="121">
        <f>+$G156*INDEX('(3.3) Adj Actual NPC'!$G:$SI,MATCH($C156,'(3.3) Adj Actual NPC'!$C:$C,0),MATCH(Q$5,'(3.3) Adj Actual NPC'!$G$5:$S$5,0))</f>
        <v>0</v>
      </c>
      <c r="R156" s="121">
        <f>+$G156*INDEX('(3.3) Adj Actual NPC'!$G:$SI,MATCH($C156,'(3.3) Adj Actual NPC'!$C:$C,0),MATCH(R$5,'(3.3) Adj Actual NPC'!$G$5:$S$5,0))</f>
        <v>0</v>
      </c>
      <c r="S156" s="121">
        <f>+$G156*INDEX('(3.3) Adj Actual NPC'!$G:$SI,MATCH($C156,'(3.3) Adj Actual NPC'!$C:$C,0),MATCH(S$5,'(3.3) Adj Actual NPC'!$G$5:$S$5,0))</f>
        <v>0</v>
      </c>
      <c r="T156" s="121">
        <f>+$G156*INDEX('(3.3) Adj Actual NPC'!$G:$SI,MATCH($C156,'(3.3) Adj Actual NPC'!$C:$C,0),MATCH(T$5,'(3.3) Adj Actual NPC'!$G$5:$S$5,0))</f>
        <v>0</v>
      </c>
      <c r="U156" s="121">
        <f>+$G156*INDEX('(3.3) Adj Actual NPC'!$G:$SI,MATCH($C156,'(3.3) Adj Actual NPC'!$C:$C,0),MATCH(U$5,'(3.3) Adj Actual NPC'!$G$5:$S$5,0))</f>
        <v>0</v>
      </c>
      <c r="V156" s="121">
        <f>+$G156*INDEX('(3.3) Adj Actual NPC'!$G:$SI,MATCH($C156,'(3.3) Adj Actual NPC'!$C:$C,0),MATCH(V$5,'(3.3) Adj Actual NPC'!$G$5:$S$5,0))</f>
        <v>0</v>
      </c>
    </row>
    <row r="157" spans="1:22" ht="12.75" customHeight="1" x14ac:dyDescent="0.2">
      <c r="A157" s="115"/>
      <c r="C157" s="111" t="s">
        <v>83</v>
      </c>
      <c r="D157" s="111"/>
      <c r="E157" s="131" t="s">
        <v>30</v>
      </c>
      <c r="F157" s="125"/>
      <c r="G157" s="124">
        <v>1</v>
      </c>
      <c r="H157" s="123"/>
      <c r="I157" s="122">
        <f t="shared" si="18"/>
        <v>0</v>
      </c>
      <c r="J157" s="103"/>
      <c r="K157" s="121">
        <f>+$G157*INDEX('(3.3) Adj Actual NPC'!$G:$SI,MATCH($C157,'(3.3) Adj Actual NPC'!$C:$C,0),MATCH(K$5,'(3.3) Adj Actual NPC'!$G$5:$S$5,0))</f>
        <v>0</v>
      </c>
      <c r="L157" s="121">
        <f>+$G157*INDEX('(3.3) Adj Actual NPC'!$G:$SI,MATCH($C157,'(3.3) Adj Actual NPC'!$C:$C,0),MATCH(L$5,'(3.3) Adj Actual NPC'!$G$5:$S$5,0))</f>
        <v>0</v>
      </c>
      <c r="M157" s="121">
        <f>+$G157*INDEX('(3.3) Adj Actual NPC'!$G:$SI,MATCH($C157,'(3.3) Adj Actual NPC'!$C:$C,0),MATCH(M$5,'(3.3) Adj Actual NPC'!$G$5:$S$5,0))</f>
        <v>0</v>
      </c>
      <c r="N157" s="121">
        <f>+$G157*INDEX('(3.3) Adj Actual NPC'!$G:$SI,MATCH($C157,'(3.3) Adj Actual NPC'!$C:$C,0),MATCH(N$5,'(3.3) Adj Actual NPC'!$G$5:$S$5,0))</f>
        <v>0</v>
      </c>
      <c r="O157" s="121">
        <f>+$G157*INDEX('(3.3) Adj Actual NPC'!$G:$SI,MATCH($C157,'(3.3) Adj Actual NPC'!$C:$C,0),MATCH(O$5,'(3.3) Adj Actual NPC'!$G$5:$S$5,0))</f>
        <v>0</v>
      </c>
      <c r="P157" s="121">
        <f>+$G157*INDEX('(3.3) Adj Actual NPC'!$G:$SI,MATCH($C157,'(3.3) Adj Actual NPC'!$C:$C,0),MATCH(P$5,'(3.3) Adj Actual NPC'!$G$5:$S$5,0))</f>
        <v>0</v>
      </c>
      <c r="Q157" s="121">
        <f>+$G157*INDEX('(3.3) Adj Actual NPC'!$G:$SI,MATCH($C157,'(3.3) Adj Actual NPC'!$C:$C,0),MATCH(Q$5,'(3.3) Adj Actual NPC'!$G$5:$S$5,0))</f>
        <v>0</v>
      </c>
      <c r="R157" s="121">
        <f>+$G157*INDEX('(3.3) Adj Actual NPC'!$G:$SI,MATCH($C157,'(3.3) Adj Actual NPC'!$C:$C,0),MATCH(R$5,'(3.3) Adj Actual NPC'!$G$5:$S$5,0))</f>
        <v>0</v>
      </c>
      <c r="S157" s="121">
        <f>+$G157*INDEX('(3.3) Adj Actual NPC'!$G:$SI,MATCH($C157,'(3.3) Adj Actual NPC'!$C:$C,0),MATCH(S$5,'(3.3) Adj Actual NPC'!$G$5:$S$5,0))</f>
        <v>0</v>
      </c>
      <c r="T157" s="121">
        <f>+$G157*INDEX('(3.3) Adj Actual NPC'!$G:$SI,MATCH($C157,'(3.3) Adj Actual NPC'!$C:$C,0),MATCH(T$5,'(3.3) Adj Actual NPC'!$G$5:$S$5,0))</f>
        <v>0</v>
      </c>
      <c r="U157" s="121">
        <f>+$G157*INDEX('(3.3) Adj Actual NPC'!$G:$SI,MATCH($C157,'(3.3) Adj Actual NPC'!$C:$C,0),MATCH(U$5,'(3.3) Adj Actual NPC'!$G$5:$S$5,0))</f>
        <v>0</v>
      </c>
      <c r="V157" s="121">
        <f>+$G157*INDEX('(3.3) Adj Actual NPC'!$G:$SI,MATCH($C157,'(3.3) Adj Actual NPC'!$C:$C,0),MATCH(V$5,'(3.3) Adj Actual NPC'!$G$5:$S$5,0))</f>
        <v>0</v>
      </c>
    </row>
    <row r="158" spans="1:22" ht="12.75" customHeight="1" x14ac:dyDescent="0.2">
      <c r="A158" s="115"/>
      <c r="C158" s="111" t="s">
        <v>82</v>
      </c>
      <c r="D158" s="111"/>
      <c r="E158" s="131" t="s">
        <v>30</v>
      </c>
      <c r="F158" s="125"/>
      <c r="G158" s="124">
        <v>1</v>
      </c>
      <c r="H158" s="123"/>
      <c r="I158" s="122">
        <f t="shared" si="18"/>
        <v>0</v>
      </c>
      <c r="J158" s="103"/>
      <c r="K158" s="121">
        <f>+$G158*INDEX('(3.3) Adj Actual NPC'!$G:$SI,MATCH($C158,'(3.3) Adj Actual NPC'!$C:$C,0),MATCH(K$5,'(3.3) Adj Actual NPC'!$G$5:$S$5,0))</f>
        <v>0</v>
      </c>
      <c r="L158" s="121">
        <f>+$G158*INDEX('(3.3) Adj Actual NPC'!$G:$SI,MATCH($C158,'(3.3) Adj Actual NPC'!$C:$C,0),MATCH(L$5,'(3.3) Adj Actual NPC'!$G$5:$S$5,0))</f>
        <v>0</v>
      </c>
      <c r="M158" s="121">
        <f>+$G158*INDEX('(3.3) Adj Actual NPC'!$G:$SI,MATCH($C158,'(3.3) Adj Actual NPC'!$C:$C,0),MATCH(M$5,'(3.3) Adj Actual NPC'!$G$5:$S$5,0))</f>
        <v>0</v>
      </c>
      <c r="N158" s="121">
        <f>+$G158*INDEX('(3.3) Adj Actual NPC'!$G:$SI,MATCH($C158,'(3.3) Adj Actual NPC'!$C:$C,0),MATCH(N$5,'(3.3) Adj Actual NPC'!$G$5:$S$5,0))</f>
        <v>0</v>
      </c>
      <c r="O158" s="121">
        <f>+$G158*INDEX('(3.3) Adj Actual NPC'!$G:$SI,MATCH($C158,'(3.3) Adj Actual NPC'!$C:$C,0),MATCH(O$5,'(3.3) Adj Actual NPC'!$G$5:$S$5,0))</f>
        <v>0</v>
      </c>
      <c r="P158" s="121">
        <f>+$G158*INDEX('(3.3) Adj Actual NPC'!$G:$SI,MATCH($C158,'(3.3) Adj Actual NPC'!$C:$C,0),MATCH(P$5,'(3.3) Adj Actual NPC'!$G$5:$S$5,0))</f>
        <v>0</v>
      </c>
      <c r="Q158" s="121">
        <f>+$G158*INDEX('(3.3) Adj Actual NPC'!$G:$SI,MATCH($C158,'(3.3) Adj Actual NPC'!$C:$C,0),MATCH(Q$5,'(3.3) Adj Actual NPC'!$G$5:$S$5,0))</f>
        <v>0</v>
      </c>
      <c r="R158" s="121">
        <f>+$G158*INDEX('(3.3) Adj Actual NPC'!$G:$SI,MATCH($C158,'(3.3) Adj Actual NPC'!$C:$C,0),MATCH(R$5,'(3.3) Adj Actual NPC'!$G$5:$S$5,0))</f>
        <v>0</v>
      </c>
      <c r="S158" s="121">
        <f>+$G158*INDEX('(3.3) Adj Actual NPC'!$G:$SI,MATCH($C158,'(3.3) Adj Actual NPC'!$C:$C,0),MATCH(S$5,'(3.3) Adj Actual NPC'!$G$5:$S$5,0))</f>
        <v>0</v>
      </c>
      <c r="T158" s="121">
        <f>+$G158*INDEX('(3.3) Adj Actual NPC'!$G:$SI,MATCH($C158,'(3.3) Adj Actual NPC'!$C:$C,0),MATCH(T$5,'(3.3) Adj Actual NPC'!$G$5:$S$5,0))</f>
        <v>0</v>
      </c>
      <c r="U158" s="121">
        <f>+$G158*INDEX('(3.3) Adj Actual NPC'!$G:$SI,MATCH($C158,'(3.3) Adj Actual NPC'!$C:$C,0),MATCH(U$5,'(3.3) Adj Actual NPC'!$G$5:$S$5,0))</f>
        <v>0</v>
      </c>
      <c r="V158" s="121">
        <f>+$G158*INDEX('(3.3) Adj Actual NPC'!$G:$SI,MATCH($C158,'(3.3) Adj Actual NPC'!$C:$C,0),MATCH(V$5,'(3.3) Adj Actual NPC'!$G$5:$S$5,0))</f>
        <v>0</v>
      </c>
    </row>
    <row r="159" spans="1:22" ht="12.75" customHeight="1" x14ac:dyDescent="0.2">
      <c r="A159" s="115"/>
      <c r="C159" s="111" t="s">
        <v>81</v>
      </c>
      <c r="D159" s="111"/>
      <c r="E159" s="131" t="s">
        <v>30</v>
      </c>
      <c r="F159" s="125"/>
      <c r="G159" s="124">
        <v>1</v>
      </c>
      <c r="H159" s="123"/>
      <c r="I159" s="122">
        <f t="shared" si="18"/>
        <v>0</v>
      </c>
      <c r="J159" s="103"/>
      <c r="K159" s="121">
        <f>+$G159*INDEX('(3.3) Adj Actual NPC'!$G:$SI,MATCH($C159,'(3.3) Adj Actual NPC'!$C:$C,0),MATCH(K$5,'(3.3) Adj Actual NPC'!$G$5:$S$5,0))</f>
        <v>0</v>
      </c>
      <c r="L159" s="121">
        <f>+$G159*INDEX('(3.3) Adj Actual NPC'!$G:$SI,MATCH($C159,'(3.3) Adj Actual NPC'!$C:$C,0),MATCH(L$5,'(3.3) Adj Actual NPC'!$G$5:$S$5,0))</f>
        <v>0</v>
      </c>
      <c r="M159" s="121">
        <f>+$G159*INDEX('(3.3) Adj Actual NPC'!$G:$SI,MATCH($C159,'(3.3) Adj Actual NPC'!$C:$C,0),MATCH(M$5,'(3.3) Adj Actual NPC'!$G$5:$S$5,0))</f>
        <v>0</v>
      </c>
      <c r="N159" s="121">
        <f>+$G159*INDEX('(3.3) Adj Actual NPC'!$G:$SI,MATCH($C159,'(3.3) Adj Actual NPC'!$C:$C,0),MATCH(N$5,'(3.3) Adj Actual NPC'!$G$5:$S$5,0))</f>
        <v>0</v>
      </c>
      <c r="O159" s="121">
        <f>+$G159*INDEX('(3.3) Adj Actual NPC'!$G:$SI,MATCH($C159,'(3.3) Adj Actual NPC'!$C:$C,0),MATCH(O$5,'(3.3) Adj Actual NPC'!$G$5:$S$5,0))</f>
        <v>0</v>
      </c>
      <c r="P159" s="121">
        <f>+$G159*INDEX('(3.3) Adj Actual NPC'!$G:$SI,MATCH($C159,'(3.3) Adj Actual NPC'!$C:$C,0),MATCH(P$5,'(3.3) Adj Actual NPC'!$G$5:$S$5,0))</f>
        <v>0</v>
      </c>
      <c r="Q159" s="121">
        <f>+$G159*INDEX('(3.3) Adj Actual NPC'!$G:$SI,MATCH($C159,'(3.3) Adj Actual NPC'!$C:$C,0),MATCH(Q$5,'(3.3) Adj Actual NPC'!$G$5:$S$5,0))</f>
        <v>0</v>
      </c>
      <c r="R159" s="121">
        <f>+$G159*INDEX('(3.3) Adj Actual NPC'!$G:$SI,MATCH($C159,'(3.3) Adj Actual NPC'!$C:$C,0),MATCH(R$5,'(3.3) Adj Actual NPC'!$G$5:$S$5,0))</f>
        <v>0</v>
      </c>
      <c r="S159" s="121">
        <f>+$G159*INDEX('(3.3) Adj Actual NPC'!$G:$SI,MATCH($C159,'(3.3) Adj Actual NPC'!$C:$C,0),MATCH(S$5,'(3.3) Adj Actual NPC'!$G$5:$S$5,0))</f>
        <v>0</v>
      </c>
      <c r="T159" s="121">
        <f>+$G159*INDEX('(3.3) Adj Actual NPC'!$G:$SI,MATCH($C159,'(3.3) Adj Actual NPC'!$C:$C,0),MATCH(T$5,'(3.3) Adj Actual NPC'!$G$5:$S$5,0))</f>
        <v>0</v>
      </c>
      <c r="U159" s="121">
        <f>+$G159*INDEX('(3.3) Adj Actual NPC'!$G:$SI,MATCH($C159,'(3.3) Adj Actual NPC'!$C:$C,0),MATCH(U$5,'(3.3) Adj Actual NPC'!$G$5:$S$5,0))</f>
        <v>0</v>
      </c>
      <c r="V159" s="121">
        <f>+$G159*INDEX('(3.3) Adj Actual NPC'!$G:$SI,MATCH($C159,'(3.3) Adj Actual NPC'!$C:$C,0),MATCH(V$5,'(3.3) Adj Actual NPC'!$G$5:$S$5,0))</f>
        <v>0</v>
      </c>
    </row>
    <row r="160" spans="1:22" ht="12.75" customHeight="1" x14ac:dyDescent="0.2">
      <c r="A160" s="115"/>
      <c r="C160" s="111" t="s">
        <v>80</v>
      </c>
      <c r="D160" s="111"/>
      <c r="E160" s="131" t="s">
        <v>30</v>
      </c>
      <c r="F160" s="125"/>
      <c r="G160" s="124">
        <v>1</v>
      </c>
      <c r="H160" s="123"/>
      <c r="I160" s="122">
        <f t="shared" si="18"/>
        <v>0</v>
      </c>
      <c r="J160" s="103"/>
      <c r="K160" s="121">
        <f>+$G160*INDEX('(3.3) Adj Actual NPC'!$G:$SI,MATCH($C160,'(3.3) Adj Actual NPC'!$C:$C,0),MATCH(K$5,'(3.3) Adj Actual NPC'!$G$5:$S$5,0))</f>
        <v>0</v>
      </c>
      <c r="L160" s="121">
        <f>+$G160*INDEX('(3.3) Adj Actual NPC'!$G:$SI,MATCH($C160,'(3.3) Adj Actual NPC'!$C:$C,0),MATCH(L$5,'(3.3) Adj Actual NPC'!$G$5:$S$5,0))</f>
        <v>0</v>
      </c>
      <c r="M160" s="121">
        <f>+$G160*INDEX('(3.3) Adj Actual NPC'!$G:$SI,MATCH($C160,'(3.3) Adj Actual NPC'!$C:$C,0),MATCH(M$5,'(3.3) Adj Actual NPC'!$G$5:$S$5,0))</f>
        <v>0</v>
      </c>
      <c r="N160" s="121">
        <f>+$G160*INDEX('(3.3) Adj Actual NPC'!$G:$SI,MATCH($C160,'(3.3) Adj Actual NPC'!$C:$C,0),MATCH(N$5,'(3.3) Adj Actual NPC'!$G$5:$S$5,0))</f>
        <v>0</v>
      </c>
      <c r="O160" s="121">
        <f>+$G160*INDEX('(3.3) Adj Actual NPC'!$G:$SI,MATCH($C160,'(3.3) Adj Actual NPC'!$C:$C,0),MATCH(O$5,'(3.3) Adj Actual NPC'!$G$5:$S$5,0))</f>
        <v>0</v>
      </c>
      <c r="P160" s="121">
        <f>+$G160*INDEX('(3.3) Adj Actual NPC'!$G:$SI,MATCH($C160,'(3.3) Adj Actual NPC'!$C:$C,0),MATCH(P$5,'(3.3) Adj Actual NPC'!$G$5:$S$5,0))</f>
        <v>0</v>
      </c>
      <c r="Q160" s="121">
        <f>+$G160*INDEX('(3.3) Adj Actual NPC'!$G:$SI,MATCH($C160,'(3.3) Adj Actual NPC'!$C:$C,0),MATCH(Q$5,'(3.3) Adj Actual NPC'!$G$5:$S$5,0))</f>
        <v>0</v>
      </c>
      <c r="R160" s="121">
        <f>+$G160*INDEX('(3.3) Adj Actual NPC'!$G:$SI,MATCH($C160,'(3.3) Adj Actual NPC'!$C:$C,0),MATCH(R$5,'(3.3) Adj Actual NPC'!$G$5:$S$5,0))</f>
        <v>0</v>
      </c>
      <c r="S160" s="121">
        <f>+$G160*INDEX('(3.3) Adj Actual NPC'!$G:$SI,MATCH($C160,'(3.3) Adj Actual NPC'!$C:$C,0),MATCH(S$5,'(3.3) Adj Actual NPC'!$G$5:$S$5,0))</f>
        <v>0</v>
      </c>
      <c r="T160" s="121">
        <f>+$G160*INDEX('(3.3) Adj Actual NPC'!$G:$SI,MATCH($C160,'(3.3) Adj Actual NPC'!$C:$C,0),MATCH(T$5,'(3.3) Adj Actual NPC'!$G$5:$S$5,0))</f>
        <v>0</v>
      </c>
      <c r="U160" s="121">
        <f>+$G160*INDEX('(3.3) Adj Actual NPC'!$G:$SI,MATCH($C160,'(3.3) Adj Actual NPC'!$C:$C,0),MATCH(U$5,'(3.3) Adj Actual NPC'!$G$5:$S$5,0))</f>
        <v>0</v>
      </c>
      <c r="V160" s="121">
        <f>+$G160*INDEX('(3.3) Adj Actual NPC'!$G:$SI,MATCH($C160,'(3.3) Adj Actual NPC'!$C:$C,0),MATCH(V$5,'(3.3) Adj Actual NPC'!$G$5:$S$5,0))</f>
        <v>0</v>
      </c>
    </row>
    <row r="161" spans="1:22" ht="12.75" customHeight="1" x14ac:dyDescent="0.2">
      <c r="A161" s="115"/>
      <c r="C161" s="111" t="s">
        <v>79</v>
      </c>
      <c r="D161" s="111"/>
      <c r="E161" s="131" t="s">
        <v>30</v>
      </c>
      <c r="F161" s="125"/>
      <c r="G161" s="124">
        <v>1</v>
      </c>
      <c r="H161" s="123"/>
      <c r="I161" s="122">
        <f t="shared" si="18"/>
        <v>237252881.79184428</v>
      </c>
      <c r="J161" s="103"/>
      <c r="K161" s="121">
        <f>+$G161*INDEX('(3.3) Adj Actual NPC'!$G145:$S155,MATCH($C161,'(3.3) Adj Actual NPC'!$C145:$C155,0),MATCH(K$5,'(3.3) Adj Actual NPC'!$G$5:$S$5,0))</f>
        <v>20532971.910687655</v>
      </c>
      <c r="L161" s="121">
        <f>+$G161*INDEX('(3.3) Adj Actual NPC'!$G145:$S155,MATCH($C161,'(3.3) Adj Actual NPC'!$C145:$C155,0),MATCH(L$5,'(3.3) Adj Actual NPC'!$G$5:$S$5,0))</f>
        <v>18315710.894280422</v>
      </c>
      <c r="M161" s="121">
        <f>+$G161*INDEX('(3.3) Adj Actual NPC'!$G145:$S155,MATCH($C161,'(3.3) Adj Actual NPC'!$C145:$C155,0),MATCH(M$5,'(3.3) Adj Actual NPC'!$G$5:$S$5,0))</f>
        <v>17683539.383086745</v>
      </c>
      <c r="N161" s="121">
        <f>+$G161*INDEX('(3.3) Adj Actual NPC'!$G145:$S155,MATCH($C161,'(3.3) Adj Actual NPC'!$C145:$C155,0),MATCH(N$5,'(3.3) Adj Actual NPC'!$G$5:$S$5,0))</f>
        <v>13191046.728630187</v>
      </c>
      <c r="O161" s="121">
        <f>+$G161*INDEX('(3.3) Adj Actual NPC'!$G145:$S155,MATCH($C161,'(3.3) Adj Actual NPC'!$C145:$C155,0),MATCH(O$5,'(3.3) Adj Actual NPC'!$G$5:$S$5,0))</f>
        <v>16749952.160269376</v>
      </c>
      <c r="P161" s="121">
        <f>+$G161*INDEX('(3.3) Adj Actual NPC'!$G145:$S155,MATCH($C161,'(3.3) Adj Actual NPC'!$C145:$C155,0),MATCH(P$5,'(3.3) Adj Actual NPC'!$G$5:$S$5,0))</f>
        <v>18799877.304058082</v>
      </c>
      <c r="Q161" s="121">
        <f>+$G161*INDEX('(3.3) Adj Actual NPC'!$G145:$S155,MATCH($C161,'(3.3) Adj Actual NPC'!$C145:$C155,0),MATCH(Q$5,'(3.3) Adj Actual NPC'!$G$5:$S$5,0))</f>
        <v>24306600.648292702</v>
      </c>
      <c r="R161" s="121">
        <f>+$G161*INDEX('(3.3) Adj Actual NPC'!$G145:$S155,MATCH($C161,'(3.3) Adj Actual NPC'!$C145:$C155,0),MATCH(R$5,'(3.3) Adj Actual NPC'!$G$5:$S$5,0))</f>
        <v>25017324.118313756</v>
      </c>
      <c r="S161" s="121">
        <f>+$G161*INDEX('(3.3) Adj Actual NPC'!$G145:$S155,MATCH($C161,'(3.3) Adj Actual NPC'!$C145:$C155,0),MATCH(S$5,'(3.3) Adj Actual NPC'!$G$5:$S$5,0))</f>
        <v>22384381.816016655</v>
      </c>
      <c r="T161" s="121">
        <f>+$G161*INDEX('(3.3) Adj Actual NPC'!$G145:$S155,MATCH($C161,'(3.3) Adj Actual NPC'!$C145:$C155,0),MATCH(T$5,'(3.3) Adj Actual NPC'!$G$5:$S$5,0))</f>
        <v>19422706.668954726</v>
      </c>
      <c r="U161" s="121">
        <f>+$G161*INDEX('(3.3) Adj Actual NPC'!$G145:$S155,MATCH($C161,'(3.3) Adj Actual NPC'!$C145:$C155,0),MATCH(U$5,'(3.3) Adj Actual NPC'!$G$5:$S$5,0))</f>
        <v>17874055.87371837</v>
      </c>
      <c r="V161" s="121">
        <f>+$G161*INDEX('(3.3) Adj Actual NPC'!$G145:$S155,MATCH($C161,'(3.3) Adj Actual NPC'!$C145:$C155,0),MATCH(V$5,'(3.3) Adj Actual NPC'!$G$5:$S$5,0))</f>
        <v>22974714.2855356</v>
      </c>
    </row>
    <row r="162" spans="1:22" ht="12.75" customHeight="1" x14ac:dyDescent="0.2">
      <c r="A162" s="115"/>
      <c r="C162" s="111" t="s">
        <v>78</v>
      </c>
      <c r="D162" s="111"/>
      <c r="E162" s="131" t="s">
        <v>30</v>
      </c>
      <c r="F162" s="125"/>
      <c r="G162" s="124">
        <v>1</v>
      </c>
      <c r="H162" s="123" t="s">
        <v>62</v>
      </c>
      <c r="I162" s="122">
        <f t="shared" si="18"/>
        <v>0</v>
      </c>
      <c r="J162" s="103"/>
      <c r="K162" s="121">
        <f>+$G162*INDEX('(3.3) Adj Actual NPC'!$G:$SI,MATCH($C162,'(3.3) Adj Actual NPC'!$C:$C,0),MATCH(K$5,'(3.3) Adj Actual NPC'!$G$5:$S$5,0))</f>
        <v>0</v>
      </c>
      <c r="L162" s="121">
        <f>+$G162*INDEX('(3.3) Adj Actual NPC'!$G:$SI,MATCH($C162,'(3.3) Adj Actual NPC'!$C:$C,0),MATCH(L$5,'(3.3) Adj Actual NPC'!$G$5:$S$5,0))</f>
        <v>0</v>
      </c>
      <c r="M162" s="121">
        <f>+$G162*INDEX('(3.3) Adj Actual NPC'!$G:$SI,MATCH($C162,'(3.3) Adj Actual NPC'!$C:$C,0),MATCH(M$5,'(3.3) Adj Actual NPC'!$G$5:$S$5,0))</f>
        <v>0</v>
      </c>
      <c r="N162" s="121">
        <f>+$G162*INDEX('(3.3) Adj Actual NPC'!$G:$SI,MATCH($C162,'(3.3) Adj Actual NPC'!$C:$C,0),MATCH(N$5,'(3.3) Adj Actual NPC'!$G$5:$S$5,0))</f>
        <v>0</v>
      </c>
      <c r="O162" s="121">
        <f>+$G162*INDEX('(3.3) Adj Actual NPC'!$G:$SI,MATCH($C162,'(3.3) Adj Actual NPC'!$C:$C,0),MATCH(O$5,'(3.3) Adj Actual NPC'!$G$5:$S$5,0))</f>
        <v>0</v>
      </c>
      <c r="P162" s="121">
        <f>+$G162*INDEX('(3.3) Adj Actual NPC'!$G:$SI,MATCH($C162,'(3.3) Adj Actual NPC'!$C:$C,0),MATCH(P$5,'(3.3) Adj Actual NPC'!$G$5:$S$5,0))</f>
        <v>0</v>
      </c>
      <c r="Q162" s="121">
        <f>+$G162*INDEX('(3.3) Adj Actual NPC'!$G:$SI,MATCH($C162,'(3.3) Adj Actual NPC'!$C:$C,0),MATCH(Q$5,'(3.3) Adj Actual NPC'!$G$5:$S$5,0))</f>
        <v>0</v>
      </c>
      <c r="R162" s="121">
        <f>+$G162*INDEX('(3.3) Adj Actual NPC'!$G:$SI,MATCH($C162,'(3.3) Adj Actual NPC'!$C:$C,0),MATCH(R$5,'(3.3) Adj Actual NPC'!$G$5:$S$5,0))</f>
        <v>0</v>
      </c>
      <c r="S162" s="121">
        <f>+$G162*INDEX('(3.3) Adj Actual NPC'!$G:$SI,MATCH($C162,'(3.3) Adj Actual NPC'!$C:$C,0),MATCH(S$5,'(3.3) Adj Actual NPC'!$G$5:$S$5,0))</f>
        <v>0</v>
      </c>
      <c r="T162" s="121">
        <f>+$G162*INDEX('(3.3) Adj Actual NPC'!$G:$SI,MATCH($C162,'(3.3) Adj Actual NPC'!$C:$C,0),MATCH(T$5,'(3.3) Adj Actual NPC'!$G$5:$S$5,0))</f>
        <v>0</v>
      </c>
      <c r="U162" s="121">
        <f>+$G162*INDEX('(3.3) Adj Actual NPC'!$G:$SI,MATCH($C162,'(3.3) Adj Actual NPC'!$C:$C,0),MATCH(U$5,'(3.3) Adj Actual NPC'!$G$5:$S$5,0))</f>
        <v>0</v>
      </c>
      <c r="V162" s="121">
        <f>+$G162*INDEX('(3.3) Adj Actual NPC'!$G:$SI,MATCH($C162,'(3.3) Adj Actual NPC'!$C:$C,0),MATCH(V$5,'(3.3) Adj Actual NPC'!$G$5:$S$5,0))</f>
        <v>0</v>
      </c>
    </row>
    <row r="163" spans="1:22" ht="12.75" customHeight="1" x14ac:dyDescent="0.2">
      <c r="A163" s="115"/>
      <c r="C163" s="111" t="s">
        <v>77</v>
      </c>
      <c r="D163" s="111"/>
      <c r="E163" s="131" t="s">
        <v>30</v>
      </c>
      <c r="F163" s="125"/>
      <c r="G163" s="124">
        <v>1</v>
      </c>
      <c r="H163" s="123"/>
      <c r="I163" s="122">
        <f t="shared" si="18"/>
        <v>0</v>
      </c>
      <c r="J163" s="103"/>
      <c r="K163" s="121">
        <f>+$G163*INDEX('(3.3) Adj Actual NPC'!$G:$SI,MATCH($C163,'(3.3) Adj Actual NPC'!$C:$C,0),MATCH(K$5,'(3.3) Adj Actual NPC'!$G$5:$S$5,0))</f>
        <v>0</v>
      </c>
      <c r="L163" s="121">
        <f>+$G163*INDEX('(3.3) Adj Actual NPC'!$G:$SI,MATCH($C163,'(3.3) Adj Actual NPC'!$C:$C,0),MATCH(L$5,'(3.3) Adj Actual NPC'!$G$5:$S$5,0))</f>
        <v>0</v>
      </c>
      <c r="M163" s="121">
        <f>+$G163*INDEX('(3.3) Adj Actual NPC'!$G:$SI,MATCH($C163,'(3.3) Adj Actual NPC'!$C:$C,0),MATCH(M$5,'(3.3) Adj Actual NPC'!$G$5:$S$5,0))</f>
        <v>0</v>
      </c>
      <c r="N163" s="121">
        <f>+$G163*INDEX('(3.3) Adj Actual NPC'!$G:$SI,MATCH($C163,'(3.3) Adj Actual NPC'!$C:$C,0),MATCH(N$5,'(3.3) Adj Actual NPC'!$G$5:$S$5,0))</f>
        <v>0</v>
      </c>
      <c r="O163" s="121">
        <f>+$G163*INDEX('(3.3) Adj Actual NPC'!$G:$SI,MATCH($C163,'(3.3) Adj Actual NPC'!$C:$C,0),MATCH(O$5,'(3.3) Adj Actual NPC'!$G$5:$S$5,0))</f>
        <v>0</v>
      </c>
      <c r="P163" s="121">
        <f>+$G163*INDEX('(3.3) Adj Actual NPC'!$G:$SI,MATCH($C163,'(3.3) Adj Actual NPC'!$C:$C,0),MATCH(P$5,'(3.3) Adj Actual NPC'!$G$5:$S$5,0))</f>
        <v>0</v>
      </c>
      <c r="Q163" s="121">
        <f>+$G163*INDEX('(3.3) Adj Actual NPC'!$G:$SI,MATCH($C163,'(3.3) Adj Actual NPC'!$C:$C,0),MATCH(Q$5,'(3.3) Adj Actual NPC'!$G$5:$S$5,0))</f>
        <v>0</v>
      </c>
      <c r="R163" s="121">
        <f>+$G163*INDEX('(3.3) Adj Actual NPC'!$G:$SI,MATCH($C163,'(3.3) Adj Actual NPC'!$C:$C,0),MATCH(R$5,'(3.3) Adj Actual NPC'!$G$5:$S$5,0))</f>
        <v>0</v>
      </c>
      <c r="S163" s="121">
        <f>+$G163*INDEX('(3.3) Adj Actual NPC'!$G:$SI,MATCH($C163,'(3.3) Adj Actual NPC'!$C:$C,0),MATCH(S$5,'(3.3) Adj Actual NPC'!$G$5:$S$5,0))</f>
        <v>0</v>
      </c>
      <c r="T163" s="121">
        <f>+$G163*INDEX('(3.3) Adj Actual NPC'!$G:$SI,MATCH($C163,'(3.3) Adj Actual NPC'!$C:$C,0),MATCH(T$5,'(3.3) Adj Actual NPC'!$G$5:$S$5,0))</f>
        <v>0</v>
      </c>
      <c r="U163" s="121">
        <f>+$G163*INDEX('(3.3) Adj Actual NPC'!$G:$SI,MATCH($C163,'(3.3) Adj Actual NPC'!$C:$C,0),MATCH(U$5,'(3.3) Adj Actual NPC'!$G$5:$S$5,0))</f>
        <v>0</v>
      </c>
      <c r="V163" s="121">
        <f>+$G163*INDEX('(3.3) Adj Actual NPC'!$G:$SI,MATCH($C163,'(3.3) Adj Actual NPC'!$C:$C,0),MATCH(V$5,'(3.3) Adj Actual NPC'!$G$5:$S$5,0))</f>
        <v>0</v>
      </c>
    </row>
    <row r="164" spans="1:22" ht="12.75" customHeight="1" x14ac:dyDescent="0.2">
      <c r="A164" s="115"/>
      <c r="B164" s="111"/>
      <c r="G164" s="128"/>
      <c r="H164" s="120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</row>
    <row r="165" spans="1:22" s="101" customFormat="1" ht="12.75" customHeight="1" x14ac:dyDescent="0.2">
      <c r="A165" s="101" t="s">
        <v>76</v>
      </c>
      <c r="E165" s="114"/>
      <c r="G165" s="129"/>
      <c r="H165" s="113"/>
      <c r="I165" s="117">
        <f>SUM(K165:V165)</f>
        <v>245262406.11597294</v>
      </c>
      <c r="J165" s="117"/>
      <c r="K165" s="117">
        <f t="shared" ref="K165:V165" si="19">SUM(K154:K164)</f>
        <v>21331687.526933022</v>
      </c>
      <c r="L165" s="117">
        <f t="shared" si="19"/>
        <v>18858340.694804281</v>
      </c>
      <c r="M165" s="117">
        <f t="shared" si="19"/>
        <v>18101311.951792348</v>
      </c>
      <c r="N165" s="117">
        <f t="shared" si="19"/>
        <v>13670968.071630945</v>
      </c>
      <c r="O165" s="117">
        <f t="shared" si="19"/>
        <v>17415489.787081223</v>
      </c>
      <c r="P165" s="117">
        <f t="shared" si="19"/>
        <v>19386612.628943317</v>
      </c>
      <c r="Q165" s="117">
        <f t="shared" si="19"/>
        <v>25258595.527746134</v>
      </c>
      <c r="R165" s="117">
        <f t="shared" si="19"/>
        <v>25995337.767335717</v>
      </c>
      <c r="S165" s="117">
        <f t="shared" si="19"/>
        <v>22977180.913431104</v>
      </c>
      <c r="T165" s="117">
        <f t="shared" si="19"/>
        <v>20182035.549258295</v>
      </c>
      <c r="U165" s="117">
        <f t="shared" si="19"/>
        <v>18430709.471065335</v>
      </c>
      <c r="V165" s="117">
        <f t="shared" si="19"/>
        <v>23654136.225951202</v>
      </c>
    </row>
    <row r="166" spans="1:22" ht="12.75" customHeight="1" x14ac:dyDescent="0.2">
      <c r="G166" s="128"/>
      <c r="H166" s="120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</row>
    <row r="167" spans="1:22" ht="12.75" customHeight="1" x14ac:dyDescent="0.2">
      <c r="A167" s="101" t="s">
        <v>75</v>
      </c>
      <c r="G167" s="128"/>
      <c r="H167" s="120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</row>
    <row r="168" spans="1:22" ht="12.75" customHeight="1" x14ac:dyDescent="0.2">
      <c r="C168" s="99" t="s">
        <v>74</v>
      </c>
      <c r="E168" s="130" t="s">
        <v>28</v>
      </c>
      <c r="F168" s="125"/>
      <c r="G168" s="124">
        <v>1</v>
      </c>
      <c r="H168" s="123" t="s">
        <v>62</v>
      </c>
      <c r="I168" s="103">
        <f t="shared" ref="I168:I174" si="20">SUM(K168:V168)</f>
        <v>52097506.380000003</v>
      </c>
      <c r="J168" s="103"/>
      <c r="K168" s="127">
        <f>+$G168*INDEX('(3.3) Adj Actual NPC'!$G:$SI,MATCH($C168,'(3.3) Adj Actual NPC'!$C:$C,0),MATCH(K$5,'(3.3) Adj Actual NPC'!$G$5:$S$5,0))</f>
        <v>6909767.8399999999</v>
      </c>
      <c r="L168" s="127">
        <f>+$G168*INDEX('(3.3) Adj Actual NPC'!$G:$SI,MATCH($C168,'(3.3) Adj Actual NPC'!$C:$C,0),MATCH(L$5,'(3.3) Adj Actual NPC'!$G$5:$S$5,0))</f>
        <v>2526077.64</v>
      </c>
      <c r="M168" s="127">
        <f>+$G168*INDEX('(3.3) Adj Actual NPC'!$G:$SI,MATCH($C168,'(3.3) Adj Actual NPC'!$C:$C,0),MATCH(M$5,'(3.3) Adj Actual NPC'!$G$5:$S$5,0))</f>
        <v>2557886.2200000002</v>
      </c>
      <c r="N168" s="127">
        <f>+$G168*INDEX('(3.3) Adj Actual NPC'!$G:$SI,MATCH($C168,'(3.3) Adj Actual NPC'!$C:$C,0),MATCH(N$5,'(3.3) Adj Actual NPC'!$G$5:$S$5,0))</f>
        <v>3204725.28</v>
      </c>
      <c r="O168" s="127">
        <f>+$G168*INDEX('(3.3) Adj Actual NPC'!$G:$SI,MATCH($C168,'(3.3) Adj Actual NPC'!$C:$C,0),MATCH(O$5,'(3.3) Adj Actual NPC'!$G$5:$S$5,0))</f>
        <v>3264089.64</v>
      </c>
      <c r="P168" s="127">
        <f>+$G168*INDEX('(3.3) Adj Actual NPC'!$G:$SI,MATCH($C168,'(3.3) Adj Actual NPC'!$C:$C,0),MATCH(P$5,'(3.3) Adj Actual NPC'!$G$5:$S$5,0))</f>
        <v>2022895.34</v>
      </c>
      <c r="Q168" s="127">
        <f>+$G168*INDEX('(3.3) Adj Actual NPC'!$G:$SI,MATCH($C168,'(3.3) Adj Actual NPC'!$C:$C,0),MATCH(Q$5,'(3.3) Adj Actual NPC'!$G$5:$S$5,0))</f>
        <v>4054035.45</v>
      </c>
      <c r="R168" s="127">
        <f>+$G168*INDEX('(3.3) Adj Actual NPC'!$G:$SI,MATCH($C168,'(3.3) Adj Actual NPC'!$C:$C,0),MATCH(R$5,'(3.3) Adj Actual NPC'!$G$5:$S$5,0))</f>
        <v>6146026.21</v>
      </c>
      <c r="S168" s="127">
        <f>+$G168*INDEX('(3.3) Adj Actual NPC'!$G:$SI,MATCH($C168,'(3.3) Adj Actual NPC'!$C:$C,0),MATCH(S$5,'(3.3) Adj Actual NPC'!$G$5:$S$5,0))</f>
        <v>3973529.07</v>
      </c>
      <c r="T168" s="127">
        <f>+$G168*INDEX('(3.3) Adj Actual NPC'!$G:$SI,MATCH($C168,'(3.3) Adj Actual NPC'!$C:$C,0),MATCH(T$5,'(3.3) Adj Actual NPC'!$G$5:$S$5,0))</f>
        <v>6243990.5700000003</v>
      </c>
      <c r="U168" s="127">
        <f>+$G168*INDEX('(3.3) Adj Actual NPC'!$G:$SI,MATCH($C168,'(3.3) Adj Actual NPC'!$C:$C,0),MATCH(U$5,'(3.3) Adj Actual NPC'!$G$5:$S$5,0))</f>
        <v>5203146.45</v>
      </c>
      <c r="V168" s="127">
        <f>+$G168*INDEX('(3.3) Adj Actual NPC'!$G:$SI,MATCH($C168,'(3.3) Adj Actual NPC'!$C:$C,0),MATCH(V$5,'(3.3) Adj Actual NPC'!$G$5:$S$5,0))</f>
        <v>5991336.6699999999</v>
      </c>
    </row>
    <row r="169" spans="1:22" ht="12.75" customHeight="1" x14ac:dyDescent="0.2">
      <c r="C169" s="99" t="s">
        <v>73</v>
      </c>
      <c r="E169" s="130" t="s">
        <v>28</v>
      </c>
      <c r="F169" s="125"/>
      <c r="G169" s="124">
        <v>1</v>
      </c>
      <c r="H169" s="123"/>
      <c r="I169" s="122">
        <f t="shared" si="20"/>
        <v>0</v>
      </c>
      <c r="J169" s="103"/>
      <c r="K169" s="121">
        <f>+$G169*INDEX('(3.3) Adj Actual NPC'!$G:$SI,MATCH($C169,'(3.3) Adj Actual NPC'!$C:$C,0),MATCH(K$5,'(3.3) Adj Actual NPC'!$G$5:$S$5,0))</f>
        <v>0</v>
      </c>
      <c r="L169" s="121">
        <f>+$G169*INDEX('(3.3) Adj Actual NPC'!$G:$SI,MATCH($C169,'(3.3) Adj Actual NPC'!$C:$C,0),MATCH(L$5,'(3.3) Adj Actual NPC'!$G$5:$S$5,0))</f>
        <v>0</v>
      </c>
      <c r="M169" s="121">
        <f>+$G169*INDEX('(3.3) Adj Actual NPC'!$G:$SI,MATCH($C169,'(3.3) Adj Actual NPC'!$C:$C,0),MATCH(M$5,'(3.3) Adj Actual NPC'!$G$5:$S$5,0))</f>
        <v>0</v>
      </c>
      <c r="N169" s="121">
        <f>+$G169*INDEX('(3.3) Adj Actual NPC'!$G:$SI,MATCH($C169,'(3.3) Adj Actual NPC'!$C:$C,0),MATCH(N$5,'(3.3) Adj Actual NPC'!$G$5:$S$5,0))</f>
        <v>0</v>
      </c>
      <c r="O169" s="121">
        <f>+$G169*INDEX('(3.3) Adj Actual NPC'!$G:$SI,MATCH($C169,'(3.3) Adj Actual NPC'!$C:$C,0),MATCH(O$5,'(3.3) Adj Actual NPC'!$G$5:$S$5,0))</f>
        <v>0</v>
      </c>
      <c r="P169" s="121">
        <f>+$G169*INDEX('(3.3) Adj Actual NPC'!$G:$SI,MATCH($C169,'(3.3) Adj Actual NPC'!$C:$C,0),MATCH(P$5,'(3.3) Adj Actual NPC'!$G$5:$S$5,0))</f>
        <v>0</v>
      </c>
      <c r="Q169" s="121">
        <f>+$G169*INDEX('(3.3) Adj Actual NPC'!$G:$SI,MATCH($C169,'(3.3) Adj Actual NPC'!$C:$C,0),MATCH(Q$5,'(3.3) Adj Actual NPC'!$G$5:$S$5,0))</f>
        <v>0</v>
      </c>
      <c r="R169" s="121">
        <f>+$G169*INDEX('(3.3) Adj Actual NPC'!$G:$SI,MATCH($C169,'(3.3) Adj Actual NPC'!$C:$C,0),MATCH(R$5,'(3.3) Adj Actual NPC'!$G$5:$S$5,0))</f>
        <v>0</v>
      </c>
      <c r="S169" s="121">
        <f>+$G169*INDEX('(3.3) Adj Actual NPC'!$G:$SI,MATCH($C169,'(3.3) Adj Actual NPC'!$C:$C,0),MATCH(S$5,'(3.3) Adj Actual NPC'!$G$5:$S$5,0))</f>
        <v>0</v>
      </c>
      <c r="T169" s="121">
        <f>+$G169*INDEX('(3.3) Adj Actual NPC'!$G:$SI,MATCH($C169,'(3.3) Adj Actual NPC'!$C:$C,0),MATCH(T$5,'(3.3) Adj Actual NPC'!$G$5:$S$5,0))</f>
        <v>0</v>
      </c>
      <c r="U169" s="121">
        <f>+$G169*INDEX('(3.3) Adj Actual NPC'!$G:$SI,MATCH($C169,'(3.3) Adj Actual NPC'!$C:$C,0),MATCH(U$5,'(3.3) Adj Actual NPC'!$G$5:$S$5,0))</f>
        <v>0</v>
      </c>
      <c r="V169" s="121">
        <f>+$G169*INDEX('(3.3) Adj Actual NPC'!$G:$SI,MATCH($C169,'(3.3) Adj Actual NPC'!$C:$C,0),MATCH(V$5,'(3.3) Adj Actual NPC'!$G$5:$S$5,0))</f>
        <v>0</v>
      </c>
    </row>
    <row r="170" spans="1:22" ht="12.75" customHeight="1" x14ac:dyDescent="0.2">
      <c r="C170" s="111" t="s">
        <v>72</v>
      </c>
      <c r="D170" s="111"/>
      <c r="E170" s="130" t="s">
        <v>29</v>
      </c>
      <c r="F170" s="125"/>
      <c r="G170" s="124">
        <v>1</v>
      </c>
      <c r="H170" s="123"/>
      <c r="I170" s="122">
        <f t="shared" si="20"/>
        <v>0</v>
      </c>
      <c r="J170" s="103"/>
      <c r="K170" s="121">
        <f>+$G170*INDEX('(3.3) Adj Actual NPC'!$G:$SI,MATCH($C170,'(3.3) Adj Actual NPC'!$C:$C,0),MATCH(K$5,'(3.3) Adj Actual NPC'!$G$5:$S$5,0))</f>
        <v>0</v>
      </c>
      <c r="L170" s="121">
        <f>+$G170*INDEX('(3.3) Adj Actual NPC'!$G:$SI,MATCH($C170,'(3.3) Adj Actual NPC'!$C:$C,0),MATCH(L$5,'(3.3) Adj Actual NPC'!$G$5:$S$5,0))</f>
        <v>0</v>
      </c>
      <c r="M170" s="121">
        <f>+$G170*INDEX('(3.3) Adj Actual NPC'!$G:$SI,MATCH($C170,'(3.3) Adj Actual NPC'!$C:$C,0),MATCH(M$5,'(3.3) Adj Actual NPC'!$G$5:$S$5,0))</f>
        <v>0</v>
      </c>
      <c r="N170" s="121">
        <f>+$G170*INDEX('(3.3) Adj Actual NPC'!$G:$SI,MATCH($C170,'(3.3) Adj Actual NPC'!$C:$C,0),MATCH(N$5,'(3.3) Adj Actual NPC'!$G$5:$S$5,0))</f>
        <v>0</v>
      </c>
      <c r="O170" s="121">
        <f>+$G170*INDEX('(3.3) Adj Actual NPC'!$G:$SI,MATCH($C170,'(3.3) Adj Actual NPC'!$C:$C,0),MATCH(O$5,'(3.3) Adj Actual NPC'!$G$5:$S$5,0))</f>
        <v>0</v>
      </c>
      <c r="P170" s="121">
        <f>+$G170*INDEX('(3.3) Adj Actual NPC'!$G:$SI,MATCH($C170,'(3.3) Adj Actual NPC'!$C:$C,0),MATCH(P$5,'(3.3) Adj Actual NPC'!$G$5:$S$5,0))</f>
        <v>0</v>
      </c>
      <c r="Q170" s="121">
        <f>+$G170*INDEX('(3.3) Adj Actual NPC'!$G:$SI,MATCH($C170,'(3.3) Adj Actual NPC'!$C:$C,0),MATCH(Q$5,'(3.3) Adj Actual NPC'!$G$5:$S$5,0))</f>
        <v>0</v>
      </c>
      <c r="R170" s="121">
        <f>+$G170*INDEX('(3.3) Adj Actual NPC'!$G:$SI,MATCH($C170,'(3.3) Adj Actual NPC'!$C:$C,0),MATCH(R$5,'(3.3) Adj Actual NPC'!$G$5:$S$5,0))</f>
        <v>0</v>
      </c>
      <c r="S170" s="121">
        <f>+$G170*INDEX('(3.3) Adj Actual NPC'!$G:$SI,MATCH($C170,'(3.3) Adj Actual NPC'!$C:$C,0),MATCH(S$5,'(3.3) Adj Actual NPC'!$G$5:$S$5,0))</f>
        <v>0</v>
      </c>
      <c r="T170" s="121">
        <f>+$G170*INDEX('(3.3) Adj Actual NPC'!$G:$SI,MATCH($C170,'(3.3) Adj Actual NPC'!$C:$C,0),MATCH(T$5,'(3.3) Adj Actual NPC'!$G$5:$S$5,0))</f>
        <v>0</v>
      </c>
      <c r="U170" s="121">
        <f>+$G170*INDEX('(3.3) Adj Actual NPC'!$G:$SI,MATCH($C170,'(3.3) Adj Actual NPC'!$C:$C,0),MATCH(U$5,'(3.3) Adj Actual NPC'!$G$5:$S$5,0))</f>
        <v>0</v>
      </c>
      <c r="V170" s="121">
        <f>+$G170*INDEX('(3.3) Adj Actual NPC'!$G:$SI,MATCH($C170,'(3.3) Adj Actual NPC'!$C:$C,0),MATCH(V$5,'(3.3) Adj Actual NPC'!$G$5:$S$5,0))</f>
        <v>0</v>
      </c>
    </row>
    <row r="171" spans="1:22" ht="12.75" customHeight="1" x14ac:dyDescent="0.2">
      <c r="C171" s="111" t="s">
        <v>71</v>
      </c>
      <c r="D171" s="111"/>
      <c r="E171" s="130" t="s">
        <v>28</v>
      </c>
      <c r="F171" s="125"/>
      <c r="G171" s="124">
        <v>1</v>
      </c>
      <c r="H171" s="123"/>
      <c r="I171" s="122">
        <f t="shared" si="20"/>
        <v>0</v>
      </c>
      <c r="J171" s="103"/>
      <c r="K171" s="121">
        <f>+$G171*INDEX('(3.3) Adj Actual NPC'!$G:$SI,MATCH($C171,'(3.3) Adj Actual NPC'!$C:$C,0),MATCH(K$5,'(3.3) Adj Actual NPC'!$G$5:$S$5,0))</f>
        <v>0</v>
      </c>
      <c r="L171" s="121">
        <f>+$G171*INDEX('(3.3) Adj Actual NPC'!$G:$SI,MATCH($C171,'(3.3) Adj Actual NPC'!$C:$C,0),MATCH(L$5,'(3.3) Adj Actual NPC'!$G$5:$S$5,0))</f>
        <v>0</v>
      </c>
      <c r="M171" s="121">
        <f>+$G171*INDEX('(3.3) Adj Actual NPC'!$G:$SI,MATCH($C171,'(3.3) Adj Actual NPC'!$C:$C,0),MATCH(M$5,'(3.3) Adj Actual NPC'!$G$5:$S$5,0))</f>
        <v>0</v>
      </c>
      <c r="N171" s="121">
        <f>+$G171*INDEX('(3.3) Adj Actual NPC'!$G:$SI,MATCH($C171,'(3.3) Adj Actual NPC'!$C:$C,0),MATCH(N$5,'(3.3) Adj Actual NPC'!$G$5:$S$5,0))</f>
        <v>0</v>
      </c>
      <c r="O171" s="121">
        <f>+$G171*INDEX('(3.3) Adj Actual NPC'!$G:$SI,MATCH($C171,'(3.3) Adj Actual NPC'!$C:$C,0),MATCH(O$5,'(3.3) Adj Actual NPC'!$G$5:$S$5,0))</f>
        <v>0</v>
      </c>
      <c r="P171" s="121">
        <f>+$G171*INDEX('(3.3) Adj Actual NPC'!$G:$SI,MATCH($C171,'(3.3) Adj Actual NPC'!$C:$C,0),MATCH(P$5,'(3.3) Adj Actual NPC'!$G$5:$S$5,0))</f>
        <v>0</v>
      </c>
      <c r="Q171" s="121">
        <f>+$G171*INDEX('(3.3) Adj Actual NPC'!$G:$SI,MATCH($C171,'(3.3) Adj Actual NPC'!$C:$C,0),MATCH(Q$5,'(3.3) Adj Actual NPC'!$G$5:$S$5,0))</f>
        <v>0</v>
      </c>
      <c r="R171" s="121">
        <f>+$G171*INDEX('(3.3) Adj Actual NPC'!$G:$SI,MATCH($C171,'(3.3) Adj Actual NPC'!$C:$C,0),MATCH(R$5,'(3.3) Adj Actual NPC'!$G$5:$S$5,0))</f>
        <v>0</v>
      </c>
      <c r="S171" s="121">
        <f>+$G171*INDEX('(3.3) Adj Actual NPC'!$G:$SI,MATCH($C171,'(3.3) Adj Actual NPC'!$C:$C,0),MATCH(S$5,'(3.3) Adj Actual NPC'!$G$5:$S$5,0))</f>
        <v>0</v>
      </c>
      <c r="T171" s="121">
        <f>+$G171*INDEX('(3.3) Adj Actual NPC'!$G:$SI,MATCH($C171,'(3.3) Adj Actual NPC'!$C:$C,0),MATCH(T$5,'(3.3) Adj Actual NPC'!$G$5:$S$5,0))</f>
        <v>0</v>
      </c>
      <c r="U171" s="121">
        <f>+$G171*INDEX('(3.3) Adj Actual NPC'!$G:$SI,MATCH($C171,'(3.3) Adj Actual NPC'!$C:$C,0),MATCH(U$5,'(3.3) Adj Actual NPC'!$G$5:$S$5,0))</f>
        <v>0</v>
      </c>
      <c r="V171" s="121">
        <f>+$G171*INDEX('(3.3) Adj Actual NPC'!$G:$SI,MATCH($C171,'(3.3) Adj Actual NPC'!$C:$C,0),MATCH(V$5,'(3.3) Adj Actual NPC'!$G$5:$S$5,0))</f>
        <v>0</v>
      </c>
    </row>
    <row r="172" spans="1:22" ht="12.75" customHeight="1" x14ac:dyDescent="0.2">
      <c r="C172" s="111" t="s">
        <v>70</v>
      </c>
      <c r="D172" s="111"/>
      <c r="E172" s="130" t="s">
        <v>28</v>
      </c>
      <c r="F172" s="125"/>
      <c r="G172" s="124">
        <v>1</v>
      </c>
      <c r="H172" s="123"/>
      <c r="I172" s="122">
        <f t="shared" si="20"/>
        <v>22408041</v>
      </c>
      <c r="J172" s="103"/>
      <c r="K172" s="121">
        <f>+$G172*INDEX('(3.3) Adj Actual NPC'!$G:$SI,MATCH($C172,'(3.3) Adj Actual NPC'!$C:$C,0),MATCH(K$5,'(3.3) Adj Actual NPC'!$G$5:$S$5,0))</f>
        <v>3384080.47</v>
      </c>
      <c r="L172" s="121">
        <f>+$G172*INDEX('(3.3) Adj Actual NPC'!$G:$SI,MATCH($C172,'(3.3) Adj Actual NPC'!$C:$C,0),MATCH(L$5,'(3.3) Adj Actual NPC'!$G$5:$S$5,0))</f>
        <v>2446031.75</v>
      </c>
      <c r="M172" s="121">
        <f>+$G172*INDEX('(3.3) Adj Actual NPC'!$G:$SI,MATCH($C172,'(3.3) Adj Actual NPC'!$C:$C,0),MATCH(M$5,'(3.3) Adj Actual NPC'!$G$5:$S$5,0))</f>
        <v>2145209.02</v>
      </c>
      <c r="N172" s="121">
        <f>+$G172*INDEX('(3.3) Adj Actual NPC'!$G:$SI,MATCH($C172,'(3.3) Adj Actual NPC'!$C:$C,0),MATCH(N$5,'(3.3) Adj Actual NPC'!$G$5:$S$5,0))</f>
        <v>1306596.47</v>
      </c>
      <c r="O172" s="121">
        <f>+$G172*INDEX('(3.3) Adj Actual NPC'!$G:$SI,MATCH($C172,'(3.3) Adj Actual NPC'!$C:$C,0),MATCH(O$5,'(3.3) Adj Actual NPC'!$G$5:$S$5,0))</f>
        <v>1218413.5</v>
      </c>
      <c r="P172" s="121">
        <f>+$G172*INDEX('(3.3) Adj Actual NPC'!$G:$SI,MATCH($C172,'(3.3) Adj Actual NPC'!$C:$C,0),MATCH(P$5,'(3.3) Adj Actual NPC'!$G$5:$S$5,0))</f>
        <v>464402.23</v>
      </c>
      <c r="Q172" s="121">
        <f>+$G172*INDEX('(3.3) Adj Actual NPC'!$G:$SI,MATCH($C172,'(3.3) Adj Actual NPC'!$C:$C,0),MATCH(Q$5,'(3.3) Adj Actual NPC'!$G$5:$S$5,0))</f>
        <v>1567917.53</v>
      </c>
      <c r="R172" s="121">
        <f>+$G172*INDEX('(3.3) Adj Actual NPC'!$G:$SI,MATCH($C172,'(3.3) Adj Actual NPC'!$C:$C,0),MATCH(R$5,'(3.3) Adj Actual NPC'!$G$5:$S$5,0))</f>
        <v>2029999.1</v>
      </c>
      <c r="S172" s="121">
        <f>+$G172*INDEX('(3.3) Adj Actual NPC'!$G:$SI,MATCH($C172,'(3.3) Adj Actual NPC'!$C:$C,0),MATCH(S$5,'(3.3) Adj Actual NPC'!$G$5:$S$5,0))</f>
        <v>1755028.61</v>
      </c>
      <c r="T172" s="121">
        <f>+$G172*INDEX('(3.3) Adj Actual NPC'!$G:$SI,MATCH($C172,'(3.3) Adj Actual NPC'!$C:$C,0),MATCH(T$5,'(3.3) Adj Actual NPC'!$G$5:$S$5,0))</f>
        <v>1269677.56</v>
      </c>
      <c r="U172" s="121">
        <f>+$G172*INDEX('(3.3) Adj Actual NPC'!$G:$SI,MATCH($C172,'(3.3) Adj Actual NPC'!$C:$C,0),MATCH(U$5,'(3.3) Adj Actual NPC'!$G$5:$S$5,0))</f>
        <v>2061841.78</v>
      </c>
      <c r="V172" s="121">
        <f>+$G172*INDEX('(3.3) Adj Actual NPC'!$G:$SI,MATCH($C172,'(3.3) Adj Actual NPC'!$C:$C,0),MATCH(V$5,'(3.3) Adj Actual NPC'!$G$5:$S$5,0))</f>
        <v>2758842.98</v>
      </c>
    </row>
    <row r="173" spans="1:22" ht="12.75" customHeight="1" x14ac:dyDescent="0.2">
      <c r="C173" s="111" t="s">
        <v>69</v>
      </c>
      <c r="D173" s="111"/>
      <c r="E173" s="130" t="s">
        <v>28</v>
      </c>
      <c r="F173" s="125"/>
      <c r="G173" s="124">
        <v>1</v>
      </c>
      <c r="H173" s="123"/>
      <c r="I173" s="122">
        <f t="shared" si="20"/>
        <v>0</v>
      </c>
      <c r="J173" s="103"/>
      <c r="K173" s="121">
        <f>+$G173*INDEX('(3.3) Adj Actual NPC'!$G:$SI,MATCH($C173,'(3.3) Adj Actual NPC'!$C:$C,0),MATCH(K$5,'(3.3) Adj Actual NPC'!$G$5:$S$5,0))</f>
        <v>0</v>
      </c>
      <c r="L173" s="121">
        <f>+$G173*INDEX('(3.3) Adj Actual NPC'!$G:$SI,MATCH($C173,'(3.3) Adj Actual NPC'!$C:$C,0),MATCH(L$5,'(3.3) Adj Actual NPC'!$G$5:$S$5,0))</f>
        <v>0</v>
      </c>
      <c r="M173" s="121">
        <f>+$G173*INDEX('(3.3) Adj Actual NPC'!$G:$SI,MATCH($C173,'(3.3) Adj Actual NPC'!$C:$C,0),MATCH(M$5,'(3.3) Adj Actual NPC'!$G$5:$S$5,0))</f>
        <v>0</v>
      </c>
      <c r="N173" s="121">
        <f>+$G173*INDEX('(3.3) Adj Actual NPC'!$G:$SI,MATCH($C173,'(3.3) Adj Actual NPC'!$C:$C,0),MATCH(N$5,'(3.3) Adj Actual NPC'!$G$5:$S$5,0))</f>
        <v>0</v>
      </c>
      <c r="O173" s="121">
        <f>+$G173*INDEX('(3.3) Adj Actual NPC'!$G:$SI,MATCH($C173,'(3.3) Adj Actual NPC'!$C:$C,0),MATCH(O$5,'(3.3) Adj Actual NPC'!$G$5:$S$5,0))</f>
        <v>0</v>
      </c>
      <c r="P173" s="121">
        <f>+$G173*INDEX('(3.3) Adj Actual NPC'!$G:$SI,MATCH($C173,'(3.3) Adj Actual NPC'!$C:$C,0),MATCH(P$5,'(3.3) Adj Actual NPC'!$G$5:$S$5,0))</f>
        <v>0</v>
      </c>
      <c r="Q173" s="121">
        <f>+$G173*INDEX('(3.3) Adj Actual NPC'!$G:$SI,MATCH($C173,'(3.3) Adj Actual NPC'!$C:$C,0),MATCH(Q$5,'(3.3) Adj Actual NPC'!$G$5:$S$5,0))</f>
        <v>0</v>
      </c>
      <c r="R173" s="121">
        <f>+$G173*INDEX('(3.3) Adj Actual NPC'!$G:$SI,MATCH($C173,'(3.3) Adj Actual NPC'!$C:$C,0),MATCH(R$5,'(3.3) Adj Actual NPC'!$G$5:$S$5,0))</f>
        <v>0</v>
      </c>
      <c r="S173" s="121">
        <f>+$G173*INDEX('(3.3) Adj Actual NPC'!$G:$SI,MATCH($C173,'(3.3) Adj Actual NPC'!$C:$C,0),MATCH(S$5,'(3.3) Adj Actual NPC'!$G$5:$S$5,0))</f>
        <v>0</v>
      </c>
      <c r="T173" s="121">
        <f>+$G173*INDEX('(3.3) Adj Actual NPC'!$G:$SI,MATCH($C173,'(3.3) Adj Actual NPC'!$C:$C,0),MATCH(T$5,'(3.3) Adj Actual NPC'!$G$5:$S$5,0))</f>
        <v>0</v>
      </c>
      <c r="U173" s="121">
        <f>+$G173*INDEX('(3.3) Adj Actual NPC'!$G:$SI,MATCH($C173,'(3.3) Adj Actual NPC'!$C:$C,0),MATCH(U$5,'(3.3) Adj Actual NPC'!$G$5:$S$5,0))</f>
        <v>0</v>
      </c>
      <c r="V173" s="121">
        <f>+$G173*INDEX('(3.3) Adj Actual NPC'!$G:$SI,MATCH($C173,'(3.3) Adj Actual NPC'!$C:$C,0),MATCH(V$5,'(3.3) Adj Actual NPC'!$G$5:$S$5,0))</f>
        <v>0</v>
      </c>
    </row>
    <row r="174" spans="1:22" ht="12.75" customHeight="1" x14ac:dyDescent="0.2">
      <c r="C174" s="111" t="s">
        <v>68</v>
      </c>
      <c r="D174" s="111"/>
      <c r="E174" s="130" t="s">
        <v>28</v>
      </c>
      <c r="F174" s="125"/>
      <c r="G174" s="124">
        <v>1</v>
      </c>
      <c r="H174" s="123"/>
      <c r="I174" s="122">
        <f t="shared" si="20"/>
        <v>0</v>
      </c>
      <c r="J174" s="103"/>
      <c r="K174" s="121">
        <f>+$G174*INDEX('(3.3) Adj Actual NPC'!$G:$SI,MATCH($C174,'(3.3) Adj Actual NPC'!$C:$C,0),MATCH(K$5,'(3.3) Adj Actual NPC'!$G$5:$S$5,0))</f>
        <v>0</v>
      </c>
      <c r="L174" s="121">
        <f>+$G174*INDEX('(3.3) Adj Actual NPC'!$G:$SI,MATCH($C174,'(3.3) Adj Actual NPC'!$C:$C,0),MATCH(L$5,'(3.3) Adj Actual NPC'!$G$5:$S$5,0))</f>
        <v>0</v>
      </c>
      <c r="M174" s="121">
        <f>+$G174*INDEX('(3.3) Adj Actual NPC'!$G:$SI,MATCH($C174,'(3.3) Adj Actual NPC'!$C:$C,0),MATCH(M$5,'(3.3) Adj Actual NPC'!$G$5:$S$5,0))</f>
        <v>0</v>
      </c>
      <c r="N174" s="121">
        <f>+$G174*INDEX('(3.3) Adj Actual NPC'!$G:$SI,MATCH($C174,'(3.3) Adj Actual NPC'!$C:$C,0),MATCH(N$5,'(3.3) Adj Actual NPC'!$G$5:$S$5,0))</f>
        <v>0</v>
      </c>
      <c r="O174" s="121">
        <f>+$G174*INDEX('(3.3) Adj Actual NPC'!$G:$SI,MATCH($C174,'(3.3) Adj Actual NPC'!$C:$C,0),MATCH(O$5,'(3.3) Adj Actual NPC'!$G$5:$S$5,0))</f>
        <v>0</v>
      </c>
      <c r="P174" s="121">
        <f>+$G174*INDEX('(3.3) Adj Actual NPC'!$G:$SI,MATCH($C174,'(3.3) Adj Actual NPC'!$C:$C,0),MATCH(P$5,'(3.3) Adj Actual NPC'!$G$5:$S$5,0))</f>
        <v>0</v>
      </c>
      <c r="Q174" s="121">
        <f>+$G174*INDEX('(3.3) Adj Actual NPC'!$G:$SI,MATCH($C174,'(3.3) Adj Actual NPC'!$C:$C,0),MATCH(Q$5,'(3.3) Adj Actual NPC'!$G$5:$S$5,0))</f>
        <v>0</v>
      </c>
      <c r="R174" s="121">
        <f>+$G174*INDEX('(3.3) Adj Actual NPC'!$G:$SI,MATCH($C174,'(3.3) Adj Actual NPC'!$C:$C,0),MATCH(R$5,'(3.3) Adj Actual NPC'!$G$5:$S$5,0))</f>
        <v>0</v>
      </c>
      <c r="S174" s="121">
        <f>+$G174*INDEX('(3.3) Adj Actual NPC'!$G:$SI,MATCH($C174,'(3.3) Adj Actual NPC'!$C:$C,0),MATCH(S$5,'(3.3) Adj Actual NPC'!$G$5:$S$5,0))</f>
        <v>0</v>
      </c>
      <c r="T174" s="121">
        <f>+$G174*INDEX('(3.3) Adj Actual NPC'!$G:$SI,MATCH($C174,'(3.3) Adj Actual NPC'!$C:$C,0),MATCH(T$5,'(3.3) Adj Actual NPC'!$G$5:$S$5,0))</f>
        <v>0</v>
      </c>
      <c r="U174" s="121">
        <f>+$G174*INDEX('(3.3) Adj Actual NPC'!$G:$SI,MATCH($C174,'(3.3) Adj Actual NPC'!$C:$C,0),MATCH(U$5,'(3.3) Adj Actual NPC'!$G$5:$S$5,0))</f>
        <v>0</v>
      </c>
      <c r="V174" s="121">
        <f>+$G174*INDEX('(3.3) Adj Actual NPC'!$G:$SI,MATCH($C174,'(3.3) Adj Actual NPC'!$C:$C,0),MATCH(V$5,'(3.3) Adj Actual NPC'!$G$5:$S$5,0))</f>
        <v>0</v>
      </c>
    </row>
    <row r="175" spans="1:22" ht="12.75" customHeight="1" x14ac:dyDescent="0.2">
      <c r="B175" s="111"/>
      <c r="G175" s="128"/>
      <c r="H175" s="120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</row>
    <row r="176" spans="1:22" s="101" customFormat="1" ht="12.75" customHeight="1" x14ac:dyDescent="0.2">
      <c r="A176" s="101" t="s">
        <v>67</v>
      </c>
      <c r="B176" s="115"/>
      <c r="E176" s="114"/>
      <c r="G176" s="129"/>
      <c r="H176" s="113"/>
      <c r="I176" s="117">
        <f>SUM(K176:V176)</f>
        <v>74505547.38000001</v>
      </c>
      <c r="J176" s="117"/>
      <c r="K176" s="117">
        <f t="shared" ref="K176:V176" si="21">SUM(K168:K175)</f>
        <v>10293848.310000001</v>
      </c>
      <c r="L176" s="117">
        <f t="shared" si="21"/>
        <v>4972109.3900000006</v>
      </c>
      <c r="M176" s="117">
        <f t="shared" si="21"/>
        <v>4703095.24</v>
      </c>
      <c r="N176" s="117">
        <f t="shared" si="21"/>
        <v>4511321.75</v>
      </c>
      <c r="O176" s="117">
        <f t="shared" si="21"/>
        <v>4482503.1400000006</v>
      </c>
      <c r="P176" s="117">
        <f t="shared" si="21"/>
        <v>2487297.5700000003</v>
      </c>
      <c r="Q176" s="117">
        <f t="shared" si="21"/>
        <v>5621952.9800000004</v>
      </c>
      <c r="R176" s="117">
        <f t="shared" si="21"/>
        <v>8176025.3100000005</v>
      </c>
      <c r="S176" s="117">
        <f t="shared" si="21"/>
        <v>5728557.6799999997</v>
      </c>
      <c r="T176" s="117">
        <f t="shared" si="21"/>
        <v>7513668.1300000008</v>
      </c>
      <c r="U176" s="117">
        <f t="shared" si="21"/>
        <v>7264988.2300000004</v>
      </c>
      <c r="V176" s="117">
        <f t="shared" si="21"/>
        <v>8750179.6500000004</v>
      </c>
    </row>
    <row r="177" spans="1:22" ht="12.75" customHeight="1" x14ac:dyDescent="0.2">
      <c r="B177" s="111"/>
      <c r="G177" s="128"/>
      <c r="H177" s="120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</row>
    <row r="178" spans="1:22" ht="12.75" customHeight="1" x14ac:dyDescent="0.2">
      <c r="A178" s="101" t="s">
        <v>66</v>
      </c>
      <c r="B178" s="111"/>
      <c r="G178" s="128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</row>
    <row r="179" spans="1:22" ht="12.75" customHeight="1" x14ac:dyDescent="0.2">
      <c r="C179" s="111" t="s">
        <v>65</v>
      </c>
      <c r="D179" s="111"/>
      <c r="E179" s="126" t="s">
        <v>27</v>
      </c>
      <c r="F179" s="125"/>
      <c r="G179" s="124">
        <v>1</v>
      </c>
      <c r="H179" s="123"/>
      <c r="I179" s="103">
        <f>SUM(K179:V179)</f>
        <v>0</v>
      </c>
      <c r="J179" s="103"/>
      <c r="K179" s="127">
        <f>+$G179*INDEX('(3.3) Adj Actual NPC'!$G:$SI,MATCH($C179,'(3.3) Adj Actual NPC'!$C:$C,0),MATCH(K$5,'(3.3) Adj Actual NPC'!$G$5:$S$5,0))</f>
        <v>0</v>
      </c>
      <c r="L179" s="127">
        <f>+$G179*INDEX('(3.3) Adj Actual NPC'!$G:$SI,MATCH($C179,'(3.3) Adj Actual NPC'!$C:$C,0),MATCH(L$5,'(3.3) Adj Actual NPC'!$G$5:$S$5,0))</f>
        <v>0</v>
      </c>
      <c r="M179" s="127">
        <f>+$G179*INDEX('(3.3) Adj Actual NPC'!$G:$SI,MATCH($C179,'(3.3) Adj Actual NPC'!$C:$C,0),MATCH(M$5,'(3.3) Adj Actual NPC'!$G$5:$S$5,0))</f>
        <v>0</v>
      </c>
      <c r="N179" s="127">
        <f>+$G179*INDEX('(3.3) Adj Actual NPC'!$G:$SI,MATCH($C179,'(3.3) Adj Actual NPC'!$C:$C,0),MATCH(N$5,'(3.3) Adj Actual NPC'!$G$5:$S$5,0))</f>
        <v>0</v>
      </c>
      <c r="O179" s="127">
        <f>+$G179*INDEX('(3.3) Adj Actual NPC'!$G:$SI,MATCH($C179,'(3.3) Adj Actual NPC'!$C:$C,0),MATCH(O$5,'(3.3) Adj Actual NPC'!$G$5:$S$5,0))</f>
        <v>0</v>
      </c>
      <c r="P179" s="127">
        <f>+$G179*INDEX('(3.3) Adj Actual NPC'!$G:$SI,MATCH($C179,'(3.3) Adj Actual NPC'!$C:$C,0),MATCH(P$5,'(3.3) Adj Actual NPC'!$G$5:$S$5,0))</f>
        <v>0</v>
      </c>
      <c r="Q179" s="127">
        <f>+$G179*INDEX('(3.3) Adj Actual NPC'!$G:$SI,MATCH($C179,'(3.3) Adj Actual NPC'!$C:$C,0),MATCH(Q$5,'(3.3) Adj Actual NPC'!$G$5:$S$5,0))</f>
        <v>0</v>
      </c>
      <c r="R179" s="127">
        <f>+$G179*INDEX('(3.3) Adj Actual NPC'!$G:$SI,MATCH($C179,'(3.3) Adj Actual NPC'!$C:$C,0),MATCH(R$5,'(3.3) Adj Actual NPC'!$G$5:$S$5,0))</f>
        <v>0</v>
      </c>
      <c r="S179" s="127">
        <f>+$G179*INDEX('(3.3) Adj Actual NPC'!$G:$SI,MATCH($C179,'(3.3) Adj Actual NPC'!$C:$C,0),MATCH(S$5,'(3.3) Adj Actual NPC'!$G$5:$S$5,0))</f>
        <v>0</v>
      </c>
      <c r="T179" s="127">
        <f>+$G179*INDEX('(3.3) Adj Actual NPC'!$G:$SI,MATCH($C179,'(3.3) Adj Actual NPC'!$C:$C,0),MATCH(T$5,'(3.3) Adj Actual NPC'!$G$5:$S$5,0))</f>
        <v>0</v>
      </c>
      <c r="U179" s="127">
        <f>+$G179*INDEX('(3.3) Adj Actual NPC'!$G:$SI,MATCH($C179,'(3.3) Adj Actual NPC'!$C:$C,0),MATCH(U$5,'(3.3) Adj Actual NPC'!$G$5:$S$5,0))</f>
        <v>0</v>
      </c>
      <c r="V179" s="127">
        <f>+$G179*INDEX('(3.3) Adj Actual NPC'!$G:$SI,MATCH($C179,'(3.3) Adj Actual NPC'!$C:$C,0),MATCH(V$5,'(3.3) Adj Actual NPC'!$G$5:$S$5,0))</f>
        <v>0</v>
      </c>
    </row>
    <row r="180" spans="1:22" ht="12.75" customHeight="1" x14ac:dyDescent="0.2">
      <c r="C180" s="111" t="s">
        <v>64</v>
      </c>
      <c r="D180" s="111"/>
      <c r="E180" s="126" t="s">
        <v>42</v>
      </c>
      <c r="F180" s="125"/>
      <c r="G180" s="124">
        <v>1</v>
      </c>
      <c r="H180" s="123"/>
      <c r="I180" s="122">
        <f>SUM(K180:V180)</f>
        <v>0</v>
      </c>
      <c r="J180" s="122"/>
      <c r="K180" s="121">
        <f>+$G180*INDEX('(3.3) Adj Actual NPC'!$G:$SI,MATCH($C180,'(3.3) Adj Actual NPC'!$C:$C,0),MATCH(K$5,'(3.3) Adj Actual NPC'!$G$5:$S$5,0))</f>
        <v>0</v>
      </c>
      <c r="L180" s="121">
        <f>+$G180*INDEX('(3.3) Adj Actual NPC'!$G:$SI,MATCH($C180,'(3.3) Adj Actual NPC'!$C:$C,0),MATCH(L$5,'(3.3) Adj Actual NPC'!$G$5:$S$5,0))</f>
        <v>0</v>
      </c>
      <c r="M180" s="121">
        <f>+$G180*INDEX('(3.3) Adj Actual NPC'!$G:$SI,MATCH($C180,'(3.3) Adj Actual NPC'!$C:$C,0),MATCH(M$5,'(3.3) Adj Actual NPC'!$G$5:$S$5,0))</f>
        <v>0</v>
      </c>
      <c r="N180" s="121">
        <f>+$G180*INDEX('(3.3) Adj Actual NPC'!$G:$SI,MATCH($C180,'(3.3) Adj Actual NPC'!$C:$C,0),MATCH(N$5,'(3.3) Adj Actual NPC'!$G$5:$S$5,0))</f>
        <v>0</v>
      </c>
      <c r="O180" s="121">
        <f>+$G180*INDEX('(3.3) Adj Actual NPC'!$G:$SI,MATCH($C180,'(3.3) Adj Actual NPC'!$C:$C,0),MATCH(O$5,'(3.3) Adj Actual NPC'!$G$5:$S$5,0))</f>
        <v>0</v>
      </c>
      <c r="P180" s="121">
        <f>+$G180*INDEX('(3.3) Adj Actual NPC'!$G:$SI,MATCH($C180,'(3.3) Adj Actual NPC'!$C:$C,0),MATCH(P$5,'(3.3) Adj Actual NPC'!$G$5:$S$5,0))</f>
        <v>0</v>
      </c>
      <c r="Q180" s="121">
        <f>+$G180*INDEX('(3.3) Adj Actual NPC'!$G:$SI,MATCH($C180,'(3.3) Adj Actual NPC'!$C:$C,0),MATCH(Q$5,'(3.3) Adj Actual NPC'!$G$5:$S$5,0))</f>
        <v>0</v>
      </c>
      <c r="R180" s="121">
        <f>+$G180*INDEX('(3.3) Adj Actual NPC'!$G:$SI,MATCH($C180,'(3.3) Adj Actual NPC'!$C:$C,0),MATCH(R$5,'(3.3) Adj Actual NPC'!$G$5:$S$5,0))</f>
        <v>0</v>
      </c>
      <c r="S180" s="121">
        <f>+$G180*INDEX('(3.3) Adj Actual NPC'!$G:$SI,MATCH($C180,'(3.3) Adj Actual NPC'!$C:$C,0),MATCH(S$5,'(3.3) Adj Actual NPC'!$G$5:$S$5,0))</f>
        <v>0</v>
      </c>
      <c r="T180" s="121">
        <f>+$G180*INDEX('(3.3) Adj Actual NPC'!$G:$SI,MATCH($C180,'(3.3) Adj Actual NPC'!$C:$C,0),MATCH(T$5,'(3.3) Adj Actual NPC'!$G$5:$S$5,0))</f>
        <v>0</v>
      </c>
      <c r="U180" s="121">
        <f>+$G180*INDEX('(3.3) Adj Actual NPC'!$G:$SI,MATCH($C180,'(3.3) Adj Actual NPC'!$C:$C,0),MATCH(U$5,'(3.3) Adj Actual NPC'!$G$5:$S$5,0))</f>
        <v>0</v>
      </c>
      <c r="V180" s="121">
        <f>+$G180*INDEX('(3.3) Adj Actual NPC'!$G:$SI,MATCH($C180,'(3.3) Adj Actual NPC'!$C:$C,0),MATCH(V$5,'(3.3) Adj Actual NPC'!$G$5:$S$5,0))</f>
        <v>0</v>
      </c>
    </row>
    <row r="181" spans="1:22" ht="12.75" customHeight="1" x14ac:dyDescent="0.2">
      <c r="B181" s="111"/>
      <c r="H181" s="120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</row>
    <row r="182" spans="1:22" s="101" customFormat="1" ht="12.75" customHeight="1" x14ac:dyDescent="0.2">
      <c r="A182" s="101" t="s">
        <v>63</v>
      </c>
      <c r="B182" s="115"/>
      <c r="E182" s="114"/>
      <c r="H182" s="118"/>
      <c r="I182" s="117">
        <f>SUM(K182:V182)</f>
        <v>0</v>
      </c>
      <c r="J182" s="117"/>
      <c r="K182" s="117">
        <f t="shared" ref="K182:V182" si="22">SUM(K179:K181)</f>
        <v>0</v>
      </c>
      <c r="L182" s="117">
        <f t="shared" si="22"/>
        <v>0</v>
      </c>
      <c r="M182" s="117">
        <f t="shared" si="22"/>
        <v>0</v>
      </c>
      <c r="N182" s="117">
        <f t="shared" si="22"/>
        <v>0</v>
      </c>
      <c r="O182" s="117">
        <f t="shared" si="22"/>
        <v>0</v>
      </c>
      <c r="P182" s="117">
        <f t="shared" si="22"/>
        <v>0</v>
      </c>
      <c r="Q182" s="117">
        <f t="shared" si="22"/>
        <v>0</v>
      </c>
      <c r="R182" s="117">
        <f t="shared" si="22"/>
        <v>0</v>
      </c>
      <c r="S182" s="117">
        <f t="shared" si="22"/>
        <v>0</v>
      </c>
      <c r="T182" s="117">
        <f t="shared" si="22"/>
        <v>0</v>
      </c>
      <c r="U182" s="117">
        <f t="shared" si="22"/>
        <v>0</v>
      </c>
      <c r="V182" s="117">
        <f t="shared" si="22"/>
        <v>0</v>
      </c>
    </row>
    <row r="183" spans="1:22" ht="12.75" customHeight="1" x14ac:dyDescent="0.2">
      <c r="B183" s="111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</row>
    <row r="184" spans="1:22" s="101" customFormat="1" ht="12.75" customHeight="1" thickBot="1" x14ac:dyDescent="0.25">
      <c r="A184" s="115" t="s">
        <v>24</v>
      </c>
      <c r="B184" s="115"/>
      <c r="E184" s="114"/>
      <c r="H184" s="113" t="s">
        <v>62</v>
      </c>
      <c r="I184" s="112">
        <f>SUM(K184:V184)</f>
        <v>499737379.9045431</v>
      </c>
      <c r="J184" s="112"/>
      <c r="K184" s="112">
        <f t="shared" ref="K184:V184" si="23">SUM(K182,K176,K165,K151,K142)-K30</f>
        <v>59903975.515102081</v>
      </c>
      <c r="L184" s="112">
        <f t="shared" si="23"/>
        <v>40257007.575597383</v>
      </c>
      <c r="M184" s="112">
        <f t="shared" si="23"/>
        <v>35212874.455140524</v>
      </c>
      <c r="N184" s="112">
        <f t="shared" si="23"/>
        <v>29660235.094808806</v>
      </c>
      <c r="O184" s="112">
        <f t="shared" si="23"/>
        <v>33319838.615642067</v>
      </c>
      <c r="P184" s="112">
        <f t="shared" si="23"/>
        <v>35410621.31616509</v>
      </c>
      <c r="Q184" s="112">
        <f t="shared" si="23"/>
        <v>46291714.702853926</v>
      </c>
      <c r="R184" s="112">
        <f t="shared" si="23"/>
        <v>53970122.978447936</v>
      </c>
      <c r="S184" s="112">
        <f t="shared" si="23"/>
        <v>44299239.915855028</v>
      </c>
      <c r="T184" s="112">
        <f t="shared" si="23"/>
        <v>36181964.967821784</v>
      </c>
      <c r="U184" s="112">
        <f t="shared" si="23"/>
        <v>37524892.991983771</v>
      </c>
      <c r="V184" s="112">
        <f t="shared" si="23"/>
        <v>47704891.775124691</v>
      </c>
    </row>
    <row r="185" spans="1:22" ht="12.75" customHeight="1" thickTop="1" x14ac:dyDescent="0.2">
      <c r="B185" s="111"/>
      <c r="I185" s="110"/>
      <c r="J185" s="110"/>
    </row>
    <row r="186" spans="1:22" s="105" customFormat="1" ht="12.75" customHeight="1" x14ac:dyDescent="0.2">
      <c r="A186" s="109"/>
      <c r="B186" s="108"/>
      <c r="E186" s="107"/>
      <c r="G186" s="106" t="s">
        <v>61</v>
      </c>
      <c r="I186" s="104">
        <f>+I184-'(3.3) Adj Actual NPC'!F177</f>
        <v>0</v>
      </c>
      <c r="J186" s="104"/>
      <c r="K186" s="104">
        <f>+K184-'(3.3) Adj Actual NPC'!G177</f>
        <v>0</v>
      </c>
      <c r="L186" s="104">
        <f>+L184-'(3.3) Adj Actual NPC'!H177</f>
        <v>0</v>
      </c>
      <c r="M186" s="104">
        <f>+M184-'(3.3) Adj Actual NPC'!I177</f>
        <v>0</v>
      </c>
      <c r="N186" s="104">
        <f>+N184-'(3.3) Adj Actual NPC'!J177</f>
        <v>0</v>
      </c>
      <c r="O186" s="104">
        <f>+O184-'(3.3) Adj Actual NPC'!K177</f>
        <v>0</v>
      </c>
      <c r="P186" s="104">
        <f>+P184-'(3.3) Adj Actual NPC'!L177</f>
        <v>0</v>
      </c>
      <c r="Q186" s="104">
        <f>+Q184-'(3.3) Adj Actual NPC'!M177</f>
        <v>0</v>
      </c>
      <c r="R186" s="104">
        <f>+R184-'(3.3) Adj Actual NPC'!N177</f>
        <v>0</v>
      </c>
      <c r="S186" s="104">
        <f>+S184-'(3.3) Adj Actual NPC'!O177</f>
        <v>0</v>
      </c>
      <c r="T186" s="104">
        <f>+T184-'(3.3) Adj Actual NPC'!P177</f>
        <v>0</v>
      </c>
      <c r="U186" s="104">
        <f>+U184-'(3.3) Adj Actual NPC'!Q177</f>
        <v>0</v>
      </c>
      <c r="V186" s="104">
        <f>+V184-'(3.3) Adj Actual NPC'!R177</f>
        <v>0</v>
      </c>
    </row>
    <row r="187" spans="1:22" ht="12.75" customHeight="1" x14ac:dyDescent="0.2">
      <c r="A187" s="99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</row>
    <row r="188" spans="1:22" ht="12.75" customHeight="1" x14ac:dyDescent="0.2">
      <c r="A188" s="99"/>
      <c r="I188" s="103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</row>
    <row r="189" spans="1:22" ht="12.75" customHeight="1" x14ac:dyDescent="0.2">
      <c r="A189" s="99"/>
      <c r="I189" s="103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</row>
    <row r="190" spans="1:22" ht="12.75" customHeight="1" x14ac:dyDescent="0.2">
      <c r="A190" s="99"/>
      <c r="I190" s="103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</row>
  </sheetData>
  <conditionalFormatting sqref="I186:V187">
    <cfRule type="cellIs" dxfId="8" priority="1" operator="notBetween">
      <formula>-1</formula>
      <formula>1</formula>
    </cfRule>
  </conditionalFormatting>
  <pageMargins left="0.25" right="0.25" top="0.5" bottom="0.25" header="0" footer="0.3"/>
  <pageSetup scale="46" orientation="landscape" r:id="rId1"/>
  <headerFooter alignWithMargins="0">
    <oddFooter>&amp;C&amp;"arial"&amp;11Workpaper (5.2)  -  Adjusted Actual Net Power Cost by Category&amp;R&amp;"arial"&amp;11 Page &amp;P of &amp;N</oddFooter>
  </headerFooter>
  <rowBreaks count="1" manualBreakCount="1">
    <brk id="116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zoomScaleNormal="100" zoomScaleSheetLayoutView="55" workbookViewId="0"/>
  </sheetViews>
  <sheetFormatPr defaultColWidth="9.42578125" defaultRowHeight="12.75" customHeight="1" x14ac:dyDescent="0.2"/>
  <cols>
    <col min="1" max="3" width="1.42578125" style="170" customWidth="1"/>
    <col min="4" max="4" width="46.5703125" style="170" customWidth="1"/>
    <col min="5" max="5" width="1.42578125" style="170" customWidth="1"/>
    <col min="6" max="6" width="14.85546875" style="170" customWidth="1"/>
    <col min="7" max="18" width="14.42578125" style="170" customWidth="1"/>
    <col min="19" max="16384" width="9.42578125" style="170"/>
  </cols>
  <sheetData>
    <row r="1" spans="1:18" s="188" customFormat="1" ht="12.75" customHeight="1" x14ac:dyDescent="0.2">
      <c r="A1" s="98" t="str">
        <f>+'Workpaper Index'!$C$4</f>
        <v>Washington Power Cost Adjustment Mechanism</v>
      </c>
    </row>
    <row r="2" spans="1:18" s="188" customFormat="1" ht="12.75" customHeight="1" x14ac:dyDescent="0.2">
      <c r="A2" s="98" t="str">
        <f>+'Workpaper Index'!$B$5&amp;" "&amp;'Workpaper Index'!$C$5</f>
        <v>Deferral Period: January 1, 2017 - December 31, 2017</v>
      </c>
    </row>
    <row r="3" spans="1:18" s="188" customFormat="1" ht="12.75" customHeight="1" x14ac:dyDescent="0.2">
      <c r="A3" s="98" t="str">
        <f>+'Workpaper Index'!$B$14&amp;": "&amp;'Workpaper Index'!$C$14</f>
        <v>(3.3): Adjusted Actual West Control Area Net Power Costs</v>
      </c>
    </row>
    <row r="4" spans="1:18" s="231" customFormat="1" ht="12.75" customHeight="1" x14ac:dyDescent="0.2">
      <c r="A4" s="232"/>
    </row>
    <row r="5" spans="1:18" s="221" customFormat="1" ht="12.75" customHeight="1" x14ac:dyDescent="0.25">
      <c r="B5" s="230"/>
      <c r="C5" s="229"/>
      <c r="D5" s="224"/>
      <c r="F5" s="228" t="s">
        <v>55</v>
      </c>
      <c r="G5" s="227">
        <f>+'(3.5) Actual WCA NPC'!G5</f>
        <v>42736</v>
      </c>
      <c r="H5" s="227">
        <f>+'(3.5) Actual WCA NPC'!H5</f>
        <v>42767</v>
      </c>
      <c r="I5" s="227">
        <f>+'(3.5) Actual WCA NPC'!I5</f>
        <v>42795</v>
      </c>
      <c r="J5" s="227">
        <f>+'(3.5) Actual WCA NPC'!J5</f>
        <v>42826</v>
      </c>
      <c r="K5" s="227">
        <f>+'(3.5) Actual WCA NPC'!K5</f>
        <v>42856</v>
      </c>
      <c r="L5" s="227">
        <f>+'(3.5) Actual WCA NPC'!L5</f>
        <v>42887</v>
      </c>
      <c r="M5" s="227">
        <f>+'(3.5) Actual WCA NPC'!M5</f>
        <v>42917</v>
      </c>
      <c r="N5" s="227">
        <f>+'(3.5) Actual WCA NPC'!N5</f>
        <v>42948</v>
      </c>
      <c r="O5" s="227">
        <f>+'(3.5) Actual WCA NPC'!O5</f>
        <v>42979</v>
      </c>
      <c r="P5" s="227">
        <f>+'(3.5) Actual WCA NPC'!P5</f>
        <v>43009</v>
      </c>
      <c r="Q5" s="227">
        <f>+'(3.5) Actual WCA NPC'!Q5</f>
        <v>43040</v>
      </c>
      <c r="R5" s="227">
        <f>+'(3.5) Actual WCA NPC'!R5</f>
        <v>43070</v>
      </c>
    </row>
    <row r="6" spans="1:18" ht="12.75" customHeight="1" x14ac:dyDescent="0.2">
      <c r="D6" s="181"/>
      <c r="E6" s="163"/>
      <c r="F6" s="181"/>
    </row>
    <row r="7" spans="1:18" ht="12.75" customHeight="1" x14ac:dyDescent="0.2">
      <c r="B7" s="226"/>
      <c r="C7" s="225"/>
      <c r="D7" s="181"/>
      <c r="E7" s="179">
        <v>7</v>
      </c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</row>
    <row r="8" spans="1:18" s="221" customFormat="1" ht="12.75" customHeight="1" x14ac:dyDescent="0.2">
      <c r="A8" s="170"/>
      <c r="B8" s="196"/>
      <c r="C8" s="170"/>
      <c r="D8" s="170"/>
      <c r="E8" s="224"/>
      <c r="F8" s="223" t="s">
        <v>240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</row>
    <row r="9" spans="1:18" ht="12.75" customHeight="1" x14ac:dyDescent="0.2">
      <c r="A9" s="101" t="s">
        <v>199</v>
      </c>
    </row>
    <row r="10" spans="1:18" ht="12.75" customHeight="1" x14ac:dyDescent="0.2">
      <c r="A10" s="101"/>
      <c r="B10" s="170" t="s">
        <v>198</v>
      </c>
    </row>
    <row r="11" spans="1:18" ht="12.75" customHeight="1" x14ac:dyDescent="0.2">
      <c r="C11" s="208" t="s">
        <v>197</v>
      </c>
      <c r="F11" s="178">
        <f>SUM(G11:R11)</f>
        <v>0</v>
      </c>
      <c r="G11" s="178">
        <f>'(3.5) Actual WCA NPC'!G11-'(3.4) Adjustments'!G11</f>
        <v>0</v>
      </c>
      <c r="H11" s="178">
        <f>'(3.5) Actual WCA NPC'!H11-'(3.4) Adjustments'!H11</f>
        <v>0</v>
      </c>
      <c r="I11" s="178">
        <f>'(3.5) Actual WCA NPC'!I11-'(3.4) Adjustments'!I11</f>
        <v>0</v>
      </c>
      <c r="J11" s="178">
        <f>'(3.5) Actual WCA NPC'!J11-'(3.4) Adjustments'!J11</f>
        <v>0</v>
      </c>
      <c r="K11" s="178">
        <f>'(3.5) Actual WCA NPC'!K11-'(3.4) Adjustments'!K11</f>
        <v>0</v>
      </c>
      <c r="L11" s="178">
        <f>'(3.5) Actual WCA NPC'!L11-'(3.4) Adjustments'!L11</f>
        <v>0</v>
      </c>
      <c r="M11" s="178">
        <f>'(3.5) Actual WCA NPC'!M11-'(3.4) Adjustments'!M11</f>
        <v>0</v>
      </c>
      <c r="N11" s="178">
        <f>'(3.5) Actual WCA NPC'!N11-'(3.4) Adjustments'!N11</f>
        <v>0</v>
      </c>
      <c r="O11" s="178">
        <f>'(3.5) Actual WCA NPC'!O11-'(3.4) Adjustments'!O11</f>
        <v>0</v>
      </c>
      <c r="P11" s="178">
        <f>'(3.5) Actual WCA NPC'!P11-'(3.4) Adjustments'!P11</f>
        <v>0</v>
      </c>
      <c r="Q11" s="178">
        <f>'(3.5) Actual WCA NPC'!Q11-'(3.4) Adjustments'!Q11</f>
        <v>0</v>
      </c>
      <c r="R11" s="178">
        <f>'(3.5) Actual WCA NPC'!R11-'(3.4) Adjustments'!R11</f>
        <v>0</v>
      </c>
    </row>
    <row r="12" spans="1:18" ht="12.75" customHeight="1" x14ac:dyDescent="0.2">
      <c r="C12" s="208" t="s">
        <v>196</v>
      </c>
      <c r="F12" s="200">
        <f>SUM(G12:R12)</f>
        <v>0</v>
      </c>
      <c r="G12" s="200">
        <f>'(3.5) Actual WCA NPC'!G12-'(3.4) Adjustments'!G12</f>
        <v>0</v>
      </c>
      <c r="H12" s="200">
        <f>'(3.5) Actual WCA NPC'!H12-'(3.4) Adjustments'!H12</f>
        <v>0</v>
      </c>
      <c r="I12" s="200">
        <f>'(3.5) Actual WCA NPC'!I12-'(3.4) Adjustments'!I12</f>
        <v>0</v>
      </c>
      <c r="J12" s="200">
        <f>'(3.5) Actual WCA NPC'!J12-'(3.4) Adjustments'!J12</f>
        <v>0</v>
      </c>
      <c r="K12" s="200">
        <f>'(3.5) Actual WCA NPC'!K12-'(3.4) Adjustments'!K12</f>
        <v>0</v>
      </c>
      <c r="L12" s="200">
        <f>'(3.5) Actual WCA NPC'!L12-'(3.4) Adjustments'!L12</f>
        <v>0</v>
      </c>
      <c r="M12" s="200">
        <f>'(3.5) Actual WCA NPC'!M12-'(3.4) Adjustments'!M12</f>
        <v>0</v>
      </c>
      <c r="N12" s="200">
        <f>'(3.5) Actual WCA NPC'!N12-'(3.4) Adjustments'!N12</f>
        <v>0</v>
      </c>
      <c r="O12" s="200">
        <f>'(3.5) Actual WCA NPC'!O12-'(3.4) Adjustments'!O12</f>
        <v>0</v>
      </c>
      <c r="P12" s="200">
        <f>'(3.5) Actual WCA NPC'!P12-'(3.4) Adjustments'!P12</f>
        <v>0</v>
      </c>
      <c r="Q12" s="200">
        <f>'(3.5) Actual WCA NPC'!Q12-'(3.4) Adjustments'!Q12</f>
        <v>0</v>
      </c>
      <c r="R12" s="200">
        <f>'(3.5) Actual WCA NPC'!R12-'(3.4) Adjustments'!R12</f>
        <v>0</v>
      </c>
    </row>
    <row r="13" spans="1:18" ht="12.75" customHeight="1" x14ac:dyDescent="0.2">
      <c r="C13" s="208" t="s">
        <v>195</v>
      </c>
      <c r="F13" s="200">
        <f>SUM(G13:R13)</f>
        <v>0</v>
      </c>
      <c r="G13" s="200">
        <f>'(3.5) Actual WCA NPC'!G13-'(3.4) Adjustments'!G13</f>
        <v>0</v>
      </c>
      <c r="H13" s="200">
        <f>'(3.5) Actual WCA NPC'!H13-'(3.4) Adjustments'!H13</f>
        <v>0</v>
      </c>
      <c r="I13" s="200">
        <f>'(3.5) Actual WCA NPC'!I13-'(3.4) Adjustments'!I13</f>
        <v>0</v>
      </c>
      <c r="J13" s="200">
        <f>'(3.5) Actual WCA NPC'!J13-'(3.4) Adjustments'!J13</f>
        <v>0</v>
      </c>
      <c r="K13" s="200">
        <f>'(3.5) Actual WCA NPC'!K13-'(3.4) Adjustments'!K13</f>
        <v>0</v>
      </c>
      <c r="L13" s="200">
        <f>'(3.5) Actual WCA NPC'!L13-'(3.4) Adjustments'!L13</f>
        <v>0</v>
      </c>
      <c r="M13" s="200">
        <f>'(3.5) Actual WCA NPC'!M13-'(3.4) Adjustments'!M13</f>
        <v>0</v>
      </c>
      <c r="N13" s="200">
        <f>'(3.5) Actual WCA NPC'!N13-'(3.4) Adjustments'!N13</f>
        <v>0</v>
      </c>
      <c r="O13" s="200">
        <f>'(3.5) Actual WCA NPC'!O13-'(3.4) Adjustments'!O13</f>
        <v>0</v>
      </c>
      <c r="P13" s="200">
        <f>'(3.5) Actual WCA NPC'!P13-'(3.4) Adjustments'!P13</f>
        <v>0</v>
      </c>
      <c r="Q13" s="200">
        <f>'(3.5) Actual WCA NPC'!Q13-'(3.4) Adjustments'!Q13</f>
        <v>0</v>
      </c>
      <c r="R13" s="200">
        <f>'(3.5) Actual WCA NPC'!R13-'(3.4) Adjustments'!R13</f>
        <v>0</v>
      </c>
    </row>
    <row r="14" spans="1:18" ht="12.75" customHeight="1" x14ac:dyDescent="0.2">
      <c r="C14" s="208" t="s">
        <v>194</v>
      </c>
      <c r="F14" s="200">
        <f>SUM(G14:R14)</f>
        <v>12966.849999999999</v>
      </c>
      <c r="G14" s="200">
        <f>'(3.5) Actual WCA NPC'!G14-'(3.4) Adjustments'!G14</f>
        <v>1701.63</v>
      </c>
      <c r="H14" s="200">
        <f>'(3.5) Actual WCA NPC'!H14-'(3.4) Adjustments'!H14</f>
        <v>1189.54</v>
      </c>
      <c r="I14" s="200">
        <f>'(3.5) Actual WCA NPC'!I14-'(3.4) Adjustments'!I14</f>
        <v>-19801.39</v>
      </c>
      <c r="J14" s="200">
        <f>'(3.5) Actual WCA NPC'!J14-'(3.4) Adjustments'!J14</f>
        <v>1053.8900000000001</v>
      </c>
      <c r="K14" s="200">
        <f>'(3.5) Actual WCA NPC'!K14-'(3.4) Adjustments'!K14</f>
        <v>1425.57</v>
      </c>
      <c r="L14" s="200">
        <f>'(3.5) Actual WCA NPC'!L14-'(3.4) Adjustments'!L14</f>
        <v>1269.96</v>
      </c>
      <c r="M14" s="200">
        <f>'(3.5) Actual WCA NPC'!M14-'(3.4) Adjustments'!M14</f>
        <v>-6836.41</v>
      </c>
      <c r="N14" s="200">
        <f>'(3.5) Actual WCA NPC'!N14-'(3.4) Adjustments'!N14</f>
        <v>18361.25</v>
      </c>
      <c r="O14" s="200">
        <f>'(3.5) Actual WCA NPC'!O14-'(3.4) Adjustments'!O14</f>
        <v>3667.98</v>
      </c>
      <c r="P14" s="200">
        <f>'(3.5) Actual WCA NPC'!P14-'(3.4) Adjustments'!P14</f>
        <v>5099.62</v>
      </c>
      <c r="Q14" s="200">
        <f>'(3.5) Actual WCA NPC'!Q14-'(3.4) Adjustments'!Q14</f>
        <v>3375.44</v>
      </c>
      <c r="R14" s="200">
        <f>'(3.5) Actual WCA NPC'!R14-'(3.4) Adjustments'!R14</f>
        <v>2459.77</v>
      </c>
    </row>
    <row r="15" spans="1:18" ht="12.75" customHeight="1" x14ac:dyDescent="0.2">
      <c r="C15" s="208" t="s">
        <v>193</v>
      </c>
      <c r="F15" s="200">
        <f>SUM(G15:R15)</f>
        <v>0</v>
      </c>
      <c r="G15" s="200">
        <f>'(3.5) Actual WCA NPC'!G15-'(3.4) Adjustments'!G15</f>
        <v>0</v>
      </c>
      <c r="H15" s="200">
        <f>'(3.5) Actual WCA NPC'!H15-'(3.4) Adjustments'!H15</f>
        <v>0</v>
      </c>
      <c r="I15" s="200">
        <f>'(3.5) Actual WCA NPC'!I15-'(3.4) Adjustments'!I15</f>
        <v>0</v>
      </c>
      <c r="J15" s="200">
        <f>'(3.5) Actual WCA NPC'!J15-'(3.4) Adjustments'!J15</f>
        <v>0</v>
      </c>
      <c r="K15" s="200">
        <f>'(3.5) Actual WCA NPC'!K15-'(3.4) Adjustments'!K15</f>
        <v>0</v>
      </c>
      <c r="L15" s="200">
        <f>'(3.5) Actual WCA NPC'!L15-'(3.4) Adjustments'!L15</f>
        <v>0</v>
      </c>
      <c r="M15" s="200">
        <f>'(3.5) Actual WCA NPC'!M15-'(3.4) Adjustments'!M15</f>
        <v>0</v>
      </c>
      <c r="N15" s="200">
        <f>'(3.5) Actual WCA NPC'!N15-'(3.4) Adjustments'!N15</f>
        <v>0</v>
      </c>
      <c r="O15" s="200">
        <f>'(3.5) Actual WCA NPC'!O15-'(3.4) Adjustments'!O15</f>
        <v>0</v>
      </c>
      <c r="P15" s="200">
        <f>'(3.5) Actual WCA NPC'!P15-'(3.4) Adjustments'!P15</f>
        <v>0</v>
      </c>
      <c r="Q15" s="200">
        <f>'(3.5) Actual WCA NPC'!Q15-'(3.4) Adjustments'!Q15</f>
        <v>0</v>
      </c>
      <c r="R15" s="200">
        <f>'(3.5) Actual WCA NPC'!R15-'(3.4) Adjustments'!R15</f>
        <v>0</v>
      </c>
    </row>
    <row r="16" spans="1:18" ht="12.75" customHeight="1" x14ac:dyDescent="0.2">
      <c r="C16" s="208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</row>
    <row r="17" spans="1:18" ht="12.75" customHeight="1" x14ac:dyDescent="0.2">
      <c r="B17" s="208" t="s">
        <v>192</v>
      </c>
      <c r="F17" s="200">
        <f>SUM(G17:R17)</f>
        <v>12966.849999999999</v>
      </c>
      <c r="G17" s="200">
        <f t="shared" ref="G17:R17" si="0">SUM(G11:G16)</f>
        <v>1701.63</v>
      </c>
      <c r="H17" s="200">
        <f t="shared" si="0"/>
        <v>1189.54</v>
      </c>
      <c r="I17" s="200">
        <f t="shared" si="0"/>
        <v>-19801.39</v>
      </c>
      <c r="J17" s="200">
        <f t="shared" si="0"/>
        <v>1053.8900000000001</v>
      </c>
      <c r="K17" s="200">
        <f t="shared" si="0"/>
        <v>1425.57</v>
      </c>
      <c r="L17" s="200">
        <f t="shared" si="0"/>
        <v>1269.96</v>
      </c>
      <c r="M17" s="200">
        <f t="shared" si="0"/>
        <v>-6836.41</v>
      </c>
      <c r="N17" s="200">
        <f t="shared" si="0"/>
        <v>18361.25</v>
      </c>
      <c r="O17" s="200">
        <f t="shared" si="0"/>
        <v>3667.98</v>
      </c>
      <c r="P17" s="200">
        <f t="shared" si="0"/>
        <v>5099.62</v>
      </c>
      <c r="Q17" s="200">
        <f t="shared" si="0"/>
        <v>3375.44</v>
      </c>
      <c r="R17" s="200">
        <f t="shared" si="0"/>
        <v>2459.77</v>
      </c>
    </row>
    <row r="18" spans="1:18" ht="12.75" customHeight="1" x14ac:dyDescent="0.2">
      <c r="B18" s="208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</row>
    <row r="19" spans="1:18" ht="12.75" customHeight="1" x14ac:dyDescent="0.2">
      <c r="B19" s="208" t="s">
        <v>191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</row>
    <row r="20" spans="1:18" ht="12.75" customHeight="1" x14ac:dyDescent="0.2">
      <c r="B20" s="208"/>
      <c r="C20" s="170" t="s">
        <v>105</v>
      </c>
      <c r="F20" s="200">
        <f t="shared" ref="F20:F26" si="1">SUM(G20:R20)</f>
        <v>14437075.34</v>
      </c>
      <c r="G20" s="220">
        <f>'(3.5) Actual WCA NPC'!G20-'(3.4) Adjustments'!G20</f>
        <v>178405</v>
      </c>
      <c r="H20" s="220">
        <f>'(3.5) Actual WCA NPC'!H20-'(3.4) Adjustments'!H20</f>
        <v>220979</v>
      </c>
      <c r="I20" s="220">
        <f>'(3.5) Actual WCA NPC'!I20-'(3.4) Adjustments'!I20</f>
        <v>362644.5</v>
      </c>
      <c r="J20" s="220">
        <f>'(3.5) Actual WCA NPC'!J20-'(3.4) Adjustments'!J20</f>
        <v>709664.71</v>
      </c>
      <c r="K20" s="220">
        <f>'(3.5) Actual WCA NPC'!K20-'(3.4) Adjustments'!K20</f>
        <v>717021.4</v>
      </c>
      <c r="L20" s="220">
        <f>'(3.5) Actual WCA NPC'!L20-'(3.4) Adjustments'!L20</f>
        <v>1576126.21</v>
      </c>
      <c r="M20" s="220">
        <f>'(3.5) Actual WCA NPC'!M20-'(3.4) Adjustments'!M20</f>
        <v>869463.99</v>
      </c>
      <c r="N20" s="220">
        <f>'(3.5) Actual WCA NPC'!N20-'(3.4) Adjustments'!N20</f>
        <v>516680.75</v>
      </c>
      <c r="O20" s="220">
        <f>'(3.5) Actual WCA NPC'!O20-'(3.4) Adjustments'!O20</f>
        <v>479912.38</v>
      </c>
      <c r="P20" s="220">
        <f>'(3.5) Actual WCA NPC'!P20-'(3.4) Adjustments'!P20</f>
        <v>3241135.5</v>
      </c>
      <c r="Q20" s="220">
        <f>'(3.5) Actual WCA NPC'!Q20-'(3.4) Adjustments'!Q20</f>
        <v>3512623.9</v>
      </c>
      <c r="R20" s="220">
        <f>'(3.5) Actual WCA NPC'!R20-'(3.4) Adjustments'!R20</f>
        <v>2052418</v>
      </c>
    </row>
    <row r="21" spans="1:18" ht="12.75" customHeight="1" x14ac:dyDescent="0.2">
      <c r="B21" s="208"/>
      <c r="C21" s="170" t="s">
        <v>104</v>
      </c>
      <c r="F21" s="200">
        <f t="shared" si="1"/>
        <v>922848</v>
      </c>
      <c r="G21" s="220">
        <f>'(3.5) Actual WCA NPC'!G21-'(3.4) Adjustments'!G21</f>
        <v>18500</v>
      </c>
      <c r="H21" s="220">
        <f>'(3.5) Actual WCA NPC'!H21-'(3.4) Adjustments'!H21</f>
        <v>0</v>
      </c>
      <c r="I21" s="220">
        <f>'(3.5) Actual WCA NPC'!I21-'(3.4) Adjustments'!I21</f>
        <v>3000</v>
      </c>
      <c r="J21" s="220">
        <f>'(3.5) Actual WCA NPC'!J21-'(3.4) Adjustments'!J21</f>
        <v>3000</v>
      </c>
      <c r="K21" s="220">
        <f>'(3.5) Actual WCA NPC'!K21-'(3.4) Adjustments'!K21</f>
        <v>2000</v>
      </c>
      <c r="L21" s="220">
        <f>'(3.5) Actual WCA NPC'!L21-'(3.4) Adjustments'!L21</f>
        <v>0</v>
      </c>
      <c r="M21" s="220">
        <f>'(3.5) Actual WCA NPC'!M21-'(3.4) Adjustments'!M21</f>
        <v>184</v>
      </c>
      <c r="N21" s="220">
        <f>'(3.5) Actual WCA NPC'!N21-'(3.4) Adjustments'!N21</f>
        <v>0</v>
      </c>
      <c r="O21" s="220">
        <f>'(3.5) Actual WCA NPC'!O21-'(3.4) Adjustments'!O21</f>
        <v>0</v>
      </c>
      <c r="P21" s="220">
        <f>'(3.5) Actual WCA NPC'!P21-'(3.4) Adjustments'!P21</f>
        <v>63392</v>
      </c>
      <c r="Q21" s="220">
        <f>'(3.5) Actual WCA NPC'!Q21-'(3.4) Adjustments'!Q21</f>
        <v>388238</v>
      </c>
      <c r="R21" s="220">
        <f>'(3.5) Actual WCA NPC'!R21-'(3.4) Adjustments'!R21</f>
        <v>444534</v>
      </c>
    </row>
    <row r="22" spans="1:18" ht="12.75" customHeight="1" x14ac:dyDescent="0.2">
      <c r="B22" s="208"/>
      <c r="C22" s="170" t="s">
        <v>79</v>
      </c>
      <c r="F22" s="200">
        <f t="shared" si="1"/>
        <v>0</v>
      </c>
      <c r="G22" s="220">
        <f>'(3.5) Actual WCA NPC'!G22-'(3.4) Adjustments'!G22</f>
        <v>0</v>
      </c>
      <c r="H22" s="220">
        <f>'(3.5) Actual WCA NPC'!H22-'(3.4) Adjustments'!H22</f>
        <v>0</v>
      </c>
      <c r="I22" s="220">
        <f>'(3.5) Actual WCA NPC'!I22-'(3.4) Adjustments'!I22</f>
        <v>0</v>
      </c>
      <c r="J22" s="220">
        <f>'(3.5) Actual WCA NPC'!J22-'(3.4) Adjustments'!J22</f>
        <v>0</v>
      </c>
      <c r="K22" s="220">
        <f>'(3.5) Actual WCA NPC'!K22-'(3.4) Adjustments'!K22</f>
        <v>0</v>
      </c>
      <c r="L22" s="220">
        <f>'(3.5) Actual WCA NPC'!L22-'(3.4) Adjustments'!L22</f>
        <v>0</v>
      </c>
      <c r="M22" s="220">
        <f>'(3.5) Actual WCA NPC'!M22-'(3.4) Adjustments'!M22</f>
        <v>0</v>
      </c>
      <c r="N22" s="220">
        <f>'(3.5) Actual WCA NPC'!N22-'(3.4) Adjustments'!N22</f>
        <v>0</v>
      </c>
      <c r="O22" s="220">
        <f>'(3.5) Actual WCA NPC'!O22-'(3.4) Adjustments'!O22</f>
        <v>0</v>
      </c>
      <c r="P22" s="220">
        <f>'(3.5) Actual WCA NPC'!P22-'(3.4) Adjustments'!P22</f>
        <v>0</v>
      </c>
      <c r="Q22" s="220">
        <f>'(3.5) Actual WCA NPC'!Q22-'(3.4) Adjustments'!Q22</f>
        <v>0</v>
      </c>
      <c r="R22" s="220">
        <f>'(3.5) Actual WCA NPC'!R22-'(3.4) Adjustments'!R22</f>
        <v>0</v>
      </c>
    </row>
    <row r="23" spans="1:18" ht="12.75" customHeight="1" x14ac:dyDescent="0.2">
      <c r="B23" s="208"/>
      <c r="C23" s="170" t="s">
        <v>103</v>
      </c>
      <c r="F23" s="200">
        <f t="shared" si="1"/>
        <v>18778893.460000001</v>
      </c>
      <c r="G23" s="220">
        <f>'(3.5) Actual WCA NPC'!G23-'(3.4) Adjustments'!G23</f>
        <v>1422221</v>
      </c>
      <c r="H23" s="220">
        <f>'(3.5) Actual WCA NPC'!H23-'(3.4) Adjustments'!H23</f>
        <v>1482576.51</v>
      </c>
      <c r="I23" s="220">
        <f>'(3.5) Actual WCA NPC'!I23-'(3.4) Adjustments'!I23</f>
        <v>454760</v>
      </c>
      <c r="J23" s="220">
        <f>'(3.5) Actual WCA NPC'!J23-'(3.4) Adjustments'!J23</f>
        <v>319850.95</v>
      </c>
      <c r="K23" s="220">
        <f>'(3.5) Actual WCA NPC'!K23-'(3.4) Adjustments'!K23</f>
        <v>352245.35</v>
      </c>
      <c r="L23" s="220">
        <f>'(3.5) Actual WCA NPC'!L23-'(3.4) Adjustments'!L23</f>
        <v>8645.3000000000102</v>
      </c>
      <c r="M23" s="220">
        <f>'(3.5) Actual WCA NPC'!M23-'(3.4) Adjustments'!M23</f>
        <v>1686288.7200000002</v>
      </c>
      <c r="N23" s="220">
        <f>'(3.5) Actual WCA NPC'!N23-'(3.4) Adjustments'!N23</f>
        <v>2701827</v>
      </c>
      <c r="O23" s="220">
        <f>'(3.5) Actual WCA NPC'!O23-'(3.4) Adjustments'!O23</f>
        <v>1568270</v>
      </c>
      <c r="P23" s="220">
        <f>'(3.5) Actual WCA NPC'!P23-'(3.4) Adjustments'!P23</f>
        <v>3451047.63</v>
      </c>
      <c r="Q23" s="220">
        <f>'(3.5) Actual WCA NPC'!Q23-'(3.4) Adjustments'!Q23</f>
        <v>3372625</v>
      </c>
      <c r="R23" s="220">
        <f>'(3.5) Actual WCA NPC'!R23-'(3.4) Adjustments'!R23</f>
        <v>1958536</v>
      </c>
    </row>
    <row r="24" spans="1:18" ht="12.75" customHeight="1" x14ac:dyDescent="0.2">
      <c r="B24" s="208"/>
      <c r="C24" s="170" t="s">
        <v>102</v>
      </c>
      <c r="F24" s="200">
        <f t="shared" si="1"/>
        <v>0</v>
      </c>
      <c r="G24" s="220">
        <f>'(3.5) Actual WCA NPC'!G24-'(3.4) Adjustments'!G24</f>
        <v>0</v>
      </c>
      <c r="H24" s="220">
        <f>'(3.5) Actual WCA NPC'!H24-'(3.4) Adjustments'!H24</f>
        <v>0</v>
      </c>
      <c r="I24" s="220">
        <f>'(3.5) Actual WCA NPC'!I24-'(3.4) Adjustments'!I24</f>
        <v>0</v>
      </c>
      <c r="J24" s="220">
        <f>'(3.5) Actual WCA NPC'!J24-'(3.4) Adjustments'!J24</f>
        <v>0</v>
      </c>
      <c r="K24" s="220">
        <f>'(3.5) Actual WCA NPC'!K24-'(3.4) Adjustments'!K24</f>
        <v>0</v>
      </c>
      <c r="L24" s="220">
        <f>'(3.5) Actual WCA NPC'!L24-'(3.4) Adjustments'!L24</f>
        <v>0</v>
      </c>
      <c r="M24" s="220">
        <f>'(3.5) Actual WCA NPC'!M24-'(3.4) Adjustments'!M24</f>
        <v>0</v>
      </c>
      <c r="N24" s="220">
        <f>'(3.5) Actual WCA NPC'!N24-'(3.4) Adjustments'!N24</f>
        <v>0</v>
      </c>
      <c r="O24" s="220">
        <f>'(3.5) Actual WCA NPC'!O24-'(3.4) Adjustments'!O24</f>
        <v>0</v>
      </c>
      <c r="P24" s="220">
        <f>'(3.5) Actual WCA NPC'!P24-'(3.4) Adjustments'!P24</f>
        <v>0</v>
      </c>
      <c r="Q24" s="220">
        <f>'(3.5) Actual WCA NPC'!Q24-'(3.4) Adjustments'!Q24</f>
        <v>0</v>
      </c>
      <c r="R24" s="220">
        <f>'(3.5) Actual WCA NPC'!R24-'(3.4) Adjustments'!R24</f>
        <v>0</v>
      </c>
    </row>
    <row r="25" spans="1:18" ht="12.75" customHeight="1" x14ac:dyDescent="0.2">
      <c r="B25" s="208"/>
      <c r="C25" s="170" t="s">
        <v>101</v>
      </c>
      <c r="F25" s="200">
        <f t="shared" si="1"/>
        <v>1747972.0899999999</v>
      </c>
      <c r="G25" s="220">
        <f>'(3.5) Actual WCA NPC'!G25-'(3.4) Adjustments'!G25</f>
        <v>89646.080000000002</v>
      </c>
      <c r="H25" s="220">
        <f>'(3.5) Actual WCA NPC'!H25-'(3.4) Adjustments'!H25</f>
        <v>24025.8</v>
      </c>
      <c r="I25" s="220">
        <f>'(3.5) Actual WCA NPC'!I25-'(3.4) Adjustments'!I25</f>
        <v>10618.67</v>
      </c>
      <c r="J25" s="220">
        <f>'(3.5) Actual WCA NPC'!J25-'(3.4) Adjustments'!J25</f>
        <v>5604.5599999999986</v>
      </c>
      <c r="K25" s="220">
        <f>'(3.5) Actual WCA NPC'!K25-'(3.4) Adjustments'!K25</f>
        <v>38952.800000000003</v>
      </c>
      <c r="L25" s="220">
        <f>'(3.5) Actual WCA NPC'!L25-'(3.4) Adjustments'!L25</f>
        <v>37984.480000000003</v>
      </c>
      <c r="M25" s="220">
        <f>'(3.5) Actual WCA NPC'!M25-'(3.4) Adjustments'!M25</f>
        <v>137256.56000000003</v>
      </c>
      <c r="N25" s="220">
        <f>'(3.5) Actual WCA NPC'!N25-'(3.4) Adjustments'!N25</f>
        <v>642310.61</v>
      </c>
      <c r="O25" s="220">
        <f>'(3.5) Actual WCA NPC'!O25-'(3.4) Adjustments'!O25</f>
        <v>284992.68999999994</v>
      </c>
      <c r="P25" s="220">
        <f>'(3.5) Actual WCA NPC'!P25-'(3.4) Adjustments'!P25</f>
        <v>185189.93</v>
      </c>
      <c r="Q25" s="220">
        <f>'(3.5) Actual WCA NPC'!Q25-'(3.4) Adjustments'!Q25</f>
        <v>143955.43</v>
      </c>
      <c r="R25" s="220">
        <f>'(3.5) Actual WCA NPC'!R25-'(3.4) Adjustments'!R25</f>
        <v>147434.48000000001</v>
      </c>
    </row>
    <row r="26" spans="1:18" ht="12.75" customHeight="1" x14ac:dyDescent="0.2">
      <c r="B26" s="208"/>
      <c r="C26" s="170" t="s">
        <v>190</v>
      </c>
      <c r="F26" s="200">
        <f t="shared" si="1"/>
        <v>2635157.59</v>
      </c>
      <c r="G26" s="220">
        <f>'(3.5) Actual WCA NPC'!G26-'(3.4) Adjustments'!G26</f>
        <v>120397.66</v>
      </c>
      <c r="H26" s="220">
        <f>'(3.5) Actual WCA NPC'!H26-'(3.4) Adjustments'!H26</f>
        <v>176818.38999999998</v>
      </c>
      <c r="I26" s="220">
        <f>'(3.5) Actual WCA NPC'!I26-'(3.4) Adjustments'!I26</f>
        <v>114117.84</v>
      </c>
      <c r="J26" s="220">
        <f>'(3.5) Actual WCA NPC'!J26-'(3.4) Adjustments'!J26</f>
        <v>182240.71</v>
      </c>
      <c r="K26" s="220">
        <f>'(3.5) Actual WCA NPC'!K26-'(3.4) Adjustments'!K26</f>
        <v>220827.22</v>
      </c>
      <c r="L26" s="220">
        <f>'(3.5) Actual WCA NPC'!L26-'(3.4) Adjustments'!L26</f>
        <v>191702.90999999997</v>
      </c>
      <c r="M26" s="220">
        <f>'(3.5) Actual WCA NPC'!M26-'(3.4) Adjustments'!M26</f>
        <v>322149.25</v>
      </c>
      <c r="N26" s="220">
        <f>'(3.5) Actual WCA NPC'!N26-'(3.4) Adjustments'!N26</f>
        <v>311699.55999999994</v>
      </c>
      <c r="O26" s="220">
        <f>'(3.5) Actual WCA NPC'!O26-'(3.4) Adjustments'!O26</f>
        <v>295621.52000000008</v>
      </c>
      <c r="P26" s="220">
        <f>'(3.5) Actual WCA NPC'!P26-'(3.4) Adjustments'!P26</f>
        <v>263678.82999999996</v>
      </c>
      <c r="Q26" s="220">
        <f>'(3.5) Actual WCA NPC'!Q26-'(3.4) Adjustments'!Q26</f>
        <v>228447.74</v>
      </c>
      <c r="R26" s="220">
        <f>'(3.5) Actual WCA NPC'!R26-'(3.4) Adjustments'!R26</f>
        <v>207455.96</v>
      </c>
    </row>
    <row r="27" spans="1:18" ht="12.75" customHeight="1" x14ac:dyDescent="0.2">
      <c r="B27" s="208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</row>
    <row r="28" spans="1:18" ht="12.75" customHeight="1" x14ac:dyDescent="0.2">
      <c r="B28" s="170" t="s">
        <v>189</v>
      </c>
      <c r="F28" s="200">
        <f>SUM(G28:R28)</f>
        <v>38521946.479999997</v>
      </c>
      <c r="G28" s="200">
        <f t="shared" ref="G28:R28" si="2">SUM(G20:G26)</f>
        <v>1829169.74</v>
      </c>
      <c r="H28" s="200">
        <f t="shared" si="2"/>
        <v>1904399.7</v>
      </c>
      <c r="I28" s="200">
        <f t="shared" si="2"/>
        <v>945141.01</v>
      </c>
      <c r="J28" s="200">
        <f t="shared" si="2"/>
        <v>1220360.93</v>
      </c>
      <c r="K28" s="200">
        <f t="shared" si="2"/>
        <v>1331046.77</v>
      </c>
      <c r="L28" s="200">
        <f t="shared" si="2"/>
        <v>1814458.9</v>
      </c>
      <c r="M28" s="200">
        <f t="shared" si="2"/>
        <v>3015342.52</v>
      </c>
      <c r="N28" s="200">
        <f t="shared" si="2"/>
        <v>4172517.92</v>
      </c>
      <c r="O28" s="200">
        <f t="shared" si="2"/>
        <v>2628796.59</v>
      </c>
      <c r="P28" s="200">
        <f t="shared" si="2"/>
        <v>7204443.8899999997</v>
      </c>
      <c r="Q28" s="200">
        <f t="shared" si="2"/>
        <v>7645890.0700000003</v>
      </c>
      <c r="R28" s="200">
        <f t="shared" si="2"/>
        <v>4810378.4400000004</v>
      </c>
    </row>
    <row r="29" spans="1:18" ht="12.75" customHeight="1" x14ac:dyDescent="0.2"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</row>
    <row r="30" spans="1:18" ht="12.75" customHeight="1" x14ac:dyDescent="0.2">
      <c r="B30" s="170" t="s">
        <v>188</v>
      </c>
      <c r="F30" s="200">
        <f>SUM(G30:R30)</f>
        <v>0</v>
      </c>
      <c r="G30" s="200">
        <f>'(3.5) Actual WCA NPC'!G30-'(3.4) Adjustments'!G30</f>
        <v>0</v>
      </c>
      <c r="H30" s="200">
        <f>'(3.5) Actual WCA NPC'!H30-'(3.4) Adjustments'!H30</f>
        <v>0</v>
      </c>
      <c r="I30" s="200">
        <f>'(3.5) Actual WCA NPC'!I30-'(3.4) Adjustments'!I30</f>
        <v>0</v>
      </c>
      <c r="J30" s="200">
        <f>'(3.5) Actual WCA NPC'!J30-'(3.4) Adjustments'!J30</f>
        <v>0</v>
      </c>
      <c r="K30" s="200">
        <f>'(3.5) Actual WCA NPC'!K30-'(3.4) Adjustments'!K30</f>
        <v>0</v>
      </c>
      <c r="L30" s="200">
        <f>'(3.5) Actual WCA NPC'!L30-'(3.4) Adjustments'!L30</f>
        <v>0</v>
      </c>
      <c r="M30" s="200">
        <f>'(3.5) Actual WCA NPC'!M30-'(3.4) Adjustments'!M30</f>
        <v>0</v>
      </c>
      <c r="N30" s="200">
        <f>'(3.5) Actual WCA NPC'!N30-'(3.4) Adjustments'!N30</f>
        <v>0</v>
      </c>
      <c r="O30" s="200">
        <f>'(3.5) Actual WCA NPC'!O30-'(3.4) Adjustments'!O30</f>
        <v>0</v>
      </c>
      <c r="P30" s="200">
        <f>'(3.5) Actual WCA NPC'!P30-'(3.4) Adjustments'!P30</f>
        <v>0</v>
      </c>
      <c r="Q30" s="200">
        <f>'(3.5) Actual WCA NPC'!Q30-'(3.4) Adjustments'!Q30</f>
        <v>0</v>
      </c>
      <c r="R30" s="200">
        <f>'(3.5) Actual WCA NPC'!R30-'(3.4) Adjustments'!R30</f>
        <v>0</v>
      </c>
    </row>
    <row r="31" spans="1:18" ht="12.75" customHeight="1" x14ac:dyDescent="0.2"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</row>
    <row r="32" spans="1:18" ht="12.75" customHeight="1" x14ac:dyDescent="0.2">
      <c r="A32" s="140" t="s">
        <v>187</v>
      </c>
      <c r="C32" s="101"/>
      <c r="D32" s="101"/>
      <c r="F32" s="200">
        <f>SUM(G32:R32)</f>
        <v>38534913.329999998</v>
      </c>
      <c r="G32" s="200">
        <f t="shared" ref="G32:R32" si="3">SUM(G17,G28:G30)</f>
        <v>1830871.3699999999</v>
      </c>
      <c r="H32" s="200">
        <f t="shared" si="3"/>
        <v>1905589.24</v>
      </c>
      <c r="I32" s="200">
        <f t="shared" si="3"/>
        <v>925339.62</v>
      </c>
      <c r="J32" s="200">
        <f t="shared" si="3"/>
        <v>1221414.8199999998</v>
      </c>
      <c r="K32" s="200">
        <f t="shared" si="3"/>
        <v>1332472.3400000001</v>
      </c>
      <c r="L32" s="200">
        <f t="shared" si="3"/>
        <v>1815728.8599999999</v>
      </c>
      <c r="M32" s="200">
        <f t="shared" si="3"/>
        <v>3008506.11</v>
      </c>
      <c r="N32" s="200">
        <f t="shared" si="3"/>
        <v>4190879.17</v>
      </c>
      <c r="O32" s="200">
        <f t="shared" si="3"/>
        <v>2632464.5699999998</v>
      </c>
      <c r="P32" s="200">
        <f t="shared" si="3"/>
        <v>7209543.5099999998</v>
      </c>
      <c r="Q32" s="200">
        <f t="shared" si="3"/>
        <v>7649265.5100000007</v>
      </c>
      <c r="R32" s="200">
        <f t="shared" si="3"/>
        <v>4812838.21</v>
      </c>
    </row>
    <row r="33" spans="1:18" ht="12.75" customHeight="1" x14ac:dyDescent="0.2"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</row>
    <row r="34" spans="1:18" ht="12.75" customHeight="1" x14ac:dyDescent="0.2"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</row>
    <row r="35" spans="1:18" ht="12.75" customHeight="1" x14ac:dyDescent="0.2">
      <c r="A35" s="101" t="s">
        <v>186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</row>
    <row r="36" spans="1:18" ht="12.75" customHeight="1" x14ac:dyDescent="0.2">
      <c r="B36" s="170" t="s">
        <v>185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2.75" customHeight="1" x14ac:dyDescent="0.2">
      <c r="C37" s="163" t="s">
        <v>184</v>
      </c>
      <c r="F37" s="178">
        <f t="shared" ref="F37:F57" si="4">SUM(G37:R37)</f>
        <v>0</v>
      </c>
      <c r="G37" s="178">
        <f>'(3.5) Actual WCA NPC'!G37-'(3.4) Adjustments'!G37</f>
        <v>0</v>
      </c>
      <c r="H37" s="178">
        <f>'(3.5) Actual WCA NPC'!H37-'(3.4) Adjustments'!H37</f>
        <v>0</v>
      </c>
      <c r="I37" s="178">
        <f>'(3.5) Actual WCA NPC'!I37-'(3.4) Adjustments'!I37</f>
        <v>0</v>
      </c>
      <c r="J37" s="178">
        <f>'(3.5) Actual WCA NPC'!J37-'(3.4) Adjustments'!J37</f>
        <v>0</v>
      </c>
      <c r="K37" s="178">
        <f>'(3.5) Actual WCA NPC'!K37-'(3.4) Adjustments'!K37</f>
        <v>0</v>
      </c>
      <c r="L37" s="178">
        <f>'(3.5) Actual WCA NPC'!L37-'(3.4) Adjustments'!L37</f>
        <v>0</v>
      </c>
      <c r="M37" s="178">
        <f>'(3.5) Actual WCA NPC'!M37-'(3.4) Adjustments'!M37</f>
        <v>0</v>
      </c>
      <c r="N37" s="178">
        <f>'(3.5) Actual WCA NPC'!N37-'(3.4) Adjustments'!N37</f>
        <v>0</v>
      </c>
      <c r="O37" s="178">
        <f>'(3.5) Actual WCA NPC'!O37-'(3.4) Adjustments'!O37</f>
        <v>0</v>
      </c>
      <c r="P37" s="178">
        <f>'(3.5) Actual WCA NPC'!P37-'(3.4) Adjustments'!P37</f>
        <v>0</v>
      </c>
      <c r="Q37" s="178">
        <f>'(3.5) Actual WCA NPC'!Q37-'(3.4) Adjustments'!Q37</f>
        <v>0</v>
      </c>
      <c r="R37" s="178">
        <f>'(3.5) Actual WCA NPC'!R37-'(3.4) Adjustments'!R37</f>
        <v>0</v>
      </c>
    </row>
    <row r="38" spans="1:18" ht="12.75" customHeight="1" x14ac:dyDescent="0.2">
      <c r="C38" s="163" t="s">
        <v>183</v>
      </c>
      <c r="F38" s="200">
        <f t="shared" si="4"/>
        <v>4421951.1899999995</v>
      </c>
      <c r="G38" s="200">
        <f>'(3.5) Actual WCA NPC'!G38-'(3.4) Adjustments'!G38</f>
        <v>124088.63</v>
      </c>
      <c r="H38" s="200">
        <f>'(3.5) Actual WCA NPC'!H38-'(3.4) Adjustments'!H38</f>
        <v>336346.15</v>
      </c>
      <c r="I38" s="200">
        <f>'(3.5) Actual WCA NPC'!I38-'(3.4) Adjustments'!I38</f>
        <v>370394.34</v>
      </c>
      <c r="J38" s="200">
        <f>'(3.5) Actual WCA NPC'!J38-'(3.4) Adjustments'!J38</f>
        <v>568819.21</v>
      </c>
      <c r="K38" s="200">
        <f>'(3.5) Actual WCA NPC'!K38-'(3.4) Adjustments'!K38</f>
        <v>324363.62</v>
      </c>
      <c r="L38" s="200">
        <f>'(3.5) Actual WCA NPC'!L38-'(3.4) Adjustments'!L38</f>
        <v>440543.52</v>
      </c>
      <c r="M38" s="200">
        <f>'(3.5) Actual WCA NPC'!M38-'(3.4) Adjustments'!M38</f>
        <v>395253.37</v>
      </c>
      <c r="N38" s="200">
        <f>'(3.5) Actual WCA NPC'!N38-'(3.4) Adjustments'!N38</f>
        <v>283034.58</v>
      </c>
      <c r="O38" s="200">
        <f>'(3.5) Actual WCA NPC'!O38-'(3.4) Adjustments'!O38</f>
        <v>307465.06</v>
      </c>
      <c r="P38" s="200">
        <f>'(3.5) Actual WCA NPC'!P38-'(3.4) Adjustments'!P38</f>
        <v>540139.05000000005</v>
      </c>
      <c r="Q38" s="200">
        <f>'(3.5) Actual WCA NPC'!Q38-'(3.4) Adjustments'!Q38</f>
        <v>519743.39</v>
      </c>
      <c r="R38" s="200">
        <f>'(3.5) Actual WCA NPC'!R38-'(3.4) Adjustments'!R38</f>
        <v>211760.27</v>
      </c>
    </row>
    <row r="39" spans="1:18" ht="12.75" customHeight="1" x14ac:dyDescent="0.2">
      <c r="C39" s="163" t="s">
        <v>182</v>
      </c>
      <c r="E39" s="199" t="s">
        <v>62</v>
      </c>
      <c r="F39" s="200">
        <f t="shared" si="4"/>
        <v>0</v>
      </c>
      <c r="G39" s="200">
        <f>'(3.5) Actual WCA NPC'!G39-'(3.4) Adjustments'!G39</f>
        <v>0</v>
      </c>
      <c r="H39" s="200">
        <f>'(3.5) Actual WCA NPC'!H39-'(3.4) Adjustments'!H39</f>
        <v>0</v>
      </c>
      <c r="I39" s="200">
        <f>'(3.5) Actual WCA NPC'!I39-'(3.4) Adjustments'!I39</f>
        <v>0</v>
      </c>
      <c r="J39" s="200">
        <f>'(3.5) Actual WCA NPC'!J39-'(3.4) Adjustments'!J39</f>
        <v>0</v>
      </c>
      <c r="K39" s="200">
        <f>'(3.5) Actual WCA NPC'!K39-'(3.4) Adjustments'!K39</f>
        <v>0</v>
      </c>
      <c r="L39" s="200">
        <f>'(3.5) Actual WCA NPC'!L39-'(3.4) Adjustments'!L39</f>
        <v>0</v>
      </c>
      <c r="M39" s="200">
        <f>'(3.5) Actual WCA NPC'!M39-'(3.4) Adjustments'!M39</f>
        <v>0</v>
      </c>
      <c r="N39" s="200">
        <f>'(3.5) Actual WCA NPC'!N39-'(3.4) Adjustments'!N39</f>
        <v>0</v>
      </c>
      <c r="O39" s="200">
        <f>'(3.5) Actual WCA NPC'!O39-'(3.4) Adjustments'!O39</f>
        <v>0</v>
      </c>
      <c r="P39" s="200">
        <f>'(3.5) Actual WCA NPC'!P39-'(3.4) Adjustments'!P39</f>
        <v>0</v>
      </c>
      <c r="Q39" s="200">
        <f>'(3.5) Actual WCA NPC'!Q39-'(3.4) Adjustments'!Q39</f>
        <v>0</v>
      </c>
      <c r="R39" s="200">
        <f>'(3.5) Actual WCA NPC'!R39-'(3.4) Adjustments'!R39</f>
        <v>0</v>
      </c>
    </row>
    <row r="40" spans="1:18" ht="12.75" customHeight="1" x14ac:dyDescent="0.2">
      <c r="C40" s="170" t="s">
        <v>181</v>
      </c>
      <c r="F40" s="200">
        <f t="shared" si="4"/>
        <v>1930878.68</v>
      </c>
      <c r="G40" s="200">
        <f>'(3.5) Actual WCA NPC'!G40-'(3.4) Adjustments'!G40</f>
        <v>53409.79</v>
      </c>
      <c r="H40" s="200">
        <f>'(3.5) Actual WCA NPC'!H40-'(3.4) Adjustments'!H40</f>
        <v>135596.23000000001</v>
      </c>
      <c r="I40" s="200">
        <f>'(3.5) Actual WCA NPC'!I40-'(3.4) Adjustments'!I40</f>
        <v>260682.91</v>
      </c>
      <c r="J40" s="200">
        <f>'(3.5) Actual WCA NPC'!J40-'(3.4) Adjustments'!J40</f>
        <v>339331.86</v>
      </c>
      <c r="K40" s="200">
        <f>'(3.5) Actual WCA NPC'!K40-'(3.4) Adjustments'!K40</f>
        <v>343831.74</v>
      </c>
      <c r="L40" s="200">
        <f>'(3.5) Actual WCA NPC'!L40-'(3.4) Adjustments'!L40</f>
        <v>351161.09</v>
      </c>
      <c r="M40" s="200">
        <f>'(3.5) Actual WCA NPC'!M40-'(3.4) Adjustments'!M40</f>
        <v>171880.25</v>
      </c>
      <c r="N40" s="200">
        <f>'(3.5) Actual WCA NPC'!N40-'(3.4) Adjustments'!N40</f>
        <v>91100.83</v>
      </c>
      <c r="O40" s="200">
        <f>'(3.5) Actual WCA NPC'!O40-'(3.4) Adjustments'!O40</f>
        <v>98419.92</v>
      </c>
      <c r="P40" s="200">
        <f>'(3.5) Actual WCA NPC'!P40-'(3.4) Adjustments'!P40</f>
        <v>21208.44</v>
      </c>
      <c r="Q40" s="200">
        <f>'(3.5) Actual WCA NPC'!Q40-'(3.4) Adjustments'!Q40</f>
        <v>48324.66</v>
      </c>
      <c r="R40" s="200">
        <f>'(3.5) Actual WCA NPC'!R40-'(3.4) Adjustments'!R40</f>
        <v>15930.96</v>
      </c>
    </row>
    <row r="41" spans="1:18" ht="12.75" customHeight="1" x14ac:dyDescent="0.2">
      <c r="C41" s="170" t="s">
        <v>180</v>
      </c>
      <c r="F41" s="200">
        <f t="shared" si="4"/>
        <v>0</v>
      </c>
      <c r="G41" s="200">
        <f>'(3.5) Actual WCA NPC'!G41-'(3.4) Adjustments'!G41</f>
        <v>0</v>
      </c>
      <c r="H41" s="200">
        <f>'(3.5) Actual WCA NPC'!H41-'(3.4) Adjustments'!H41</f>
        <v>0</v>
      </c>
      <c r="I41" s="200">
        <f>'(3.5) Actual WCA NPC'!I41-'(3.4) Adjustments'!I41</f>
        <v>0</v>
      </c>
      <c r="J41" s="200">
        <f>'(3.5) Actual WCA NPC'!J41-'(3.4) Adjustments'!J41</f>
        <v>0</v>
      </c>
      <c r="K41" s="200">
        <f>'(3.5) Actual WCA NPC'!K41-'(3.4) Adjustments'!K41</f>
        <v>0</v>
      </c>
      <c r="L41" s="200">
        <f>'(3.5) Actual WCA NPC'!L41-'(3.4) Adjustments'!L41</f>
        <v>0</v>
      </c>
      <c r="M41" s="200">
        <f>'(3.5) Actual WCA NPC'!M41-'(3.4) Adjustments'!M41</f>
        <v>0</v>
      </c>
      <c r="N41" s="200">
        <f>'(3.5) Actual WCA NPC'!N41-'(3.4) Adjustments'!N41</f>
        <v>0</v>
      </c>
      <c r="O41" s="200">
        <f>'(3.5) Actual WCA NPC'!O41-'(3.4) Adjustments'!O41</f>
        <v>0</v>
      </c>
      <c r="P41" s="200">
        <f>'(3.5) Actual WCA NPC'!P41-'(3.4) Adjustments'!P41</f>
        <v>0</v>
      </c>
      <c r="Q41" s="200">
        <f>'(3.5) Actual WCA NPC'!Q41-'(3.4) Adjustments'!Q41</f>
        <v>0</v>
      </c>
      <c r="R41" s="200">
        <f>'(3.5) Actual WCA NPC'!R41-'(3.4) Adjustments'!R41</f>
        <v>0</v>
      </c>
    </row>
    <row r="42" spans="1:18" ht="12.75" customHeight="1" x14ac:dyDescent="0.2">
      <c r="C42" s="163" t="s">
        <v>179</v>
      </c>
      <c r="F42" s="200">
        <f t="shared" si="4"/>
        <v>0</v>
      </c>
      <c r="G42" s="200">
        <f>'(3.5) Actual WCA NPC'!G42-'(3.4) Adjustments'!G42</f>
        <v>0</v>
      </c>
      <c r="H42" s="200">
        <f>'(3.5) Actual WCA NPC'!H42-'(3.4) Adjustments'!H42</f>
        <v>0</v>
      </c>
      <c r="I42" s="200">
        <f>'(3.5) Actual WCA NPC'!I42-'(3.4) Adjustments'!I42</f>
        <v>0</v>
      </c>
      <c r="J42" s="200">
        <f>'(3.5) Actual WCA NPC'!J42-'(3.4) Adjustments'!J42</f>
        <v>0</v>
      </c>
      <c r="K42" s="200">
        <f>'(3.5) Actual WCA NPC'!K42-'(3.4) Adjustments'!K42</f>
        <v>0</v>
      </c>
      <c r="L42" s="200">
        <f>'(3.5) Actual WCA NPC'!L42-'(3.4) Adjustments'!L42</f>
        <v>0</v>
      </c>
      <c r="M42" s="200">
        <f>'(3.5) Actual WCA NPC'!M42-'(3.4) Adjustments'!M42</f>
        <v>0</v>
      </c>
      <c r="N42" s="200">
        <f>'(3.5) Actual WCA NPC'!N42-'(3.4) Adjustments'!N42</f>
        <v>0</v>
      </c>
      <c r="O42" s="200">
        <f>'(3.5) Actual WCA NPC'!O42-'(3.4) Adjustments'!O42</f>
        <v>0</v>
      </c>
      <c r="P42" s="200">
        <f>'(3.5) Actual WCA NPC'!P42-'(3.4) Adjustments'!P42</f>
        <v>0</v>
      </c>
      <c r="Q42" s="200">
        <f>'(3.5) Actual WCA NPC'!Q42-'(3.4) Adjustments'!Q42</f>
        <v>0</v>
      </c>
      <c r="R42" s="200">
        <f>'(3.5) Actual WCA NPC'!R42-'(3.4) Adjustments'!R42</f>
        <v>0</v>
      </c>
    </row>
    <row r="43" spans="1:18" ht="12.75" customHeight="1" x14ac:dyDescent="0.2">
      <c r="C43" s="163" t="s">
        <v>178</v>
      </c>
      <c r="F43" s="200">
        <f t="shared" si="4"/>
        <v>0</v>
      </c>
      <c r="G43" s="200">
        <f>'(3.5) Actual WCA NPC'!G43-'(3.4) Adjustments'!G43</f>
        <v>0</v>
      </c>
      <c r="H43" s="200">
        <f>'(3.5) Actual WCA NPC'!H43-'(3.4) Adjustments'!H43</f>
        <v>0</v>
      </c>
      <c r="I43" s="200">
        <f>'(3.5) Actual WCA NPC'!I43-'(3.4) Adjustments'!I43</f>
        <v>0</v>
      </c>
      <c r="J43" s="200">
        <f>'(3.5) Actual WCA NPC'!J43-'(3.4) Adjustments'!J43</f>
        <v>0</v>
      </c>
      <c r="K43" s="200">
        <f>'(3.5) Actual WCA NPC'!K43-'(3.4) Adjustments'!K43</f>
        <v>0</v>
      </c>
      <c r="L43" s="200">
        <f>'(3.5) Actual WCA NPC'!L43-'(3.4) Adjustments'!L43</f>
        <v>0</v>
      </c>
      <c r="M43" s="200">
        <f>'(3.5) Actual WCA NPC'!M43-'(3.4) Adjustments'!M43</f>
        <v>0</v>
      </c>
      <c r="N43" s="200">
        <f>'(3.5) Actual WCA NPC'!N43-'(3.4) Adjustments'!N43</f>
        <v>0</v>
      </c>
      <c r="O43" s="200">
        <f>'(3.5) Actual WCA NPC'!O43-'(3.4) Adjustments'!O43</f>
        <v>0</v>
      </c>
      <c r="P43" s="200">
        <f>'(3.5) Actual WCA NPC'!P43-'(3.4) Adjustments'!P43</f>
        <v>0</v>
      </c>
      <c r="Q43" s="200">
        <f>'(3.5) Actual WCA NPC'!Q43-'(3.4) Adjustments'!Q43</f>
        <v>0</v>
      </c>
      <c r="R43" s="200">
        <f>'(3.5) Actual WCA NPC'!R43-'(3.4) Adjustments'!R43</f>
        <v>0</v>
      </c>
    </row>
    <row r="44" spans="1:18" ht="12.75" customHeight="1" x14ac:dyDescent="0.2">
      <c r="C44" s="163" t="s">
        <v>177</v>
      </c>
      <c r="F44" s="200">
        <f t="shared" si="4"/>
        <v>0</v>
      </c>
      <c r="G44" s="200">
        <f>'(3.5) Actual WCA NPC'!G44-'(3.4) Adjustments'!G44</f>
        <v>0</v>
      </c>
      <c r="H44" s="200">
        <f>'(3.5) Actual WCA NPC'!H44-'(3.4) Adjustments'!H44</f>
        <v>0</v>
      </c>
      <c r="I44" s="200">
        <f>'(3.5) Actual WCA NPC'!I44-'(3.4) Adjustments'!I44</f>
        <v>0</v>
      </c>
      <c r="J44" s="200">
        <f>'(3.5) Actual WCA NPC'!J44-'(3.4) Adjustments'!J44</f>
        <v>0</v>
      </c>
      <c r="K44" s="200">
        <f>'(3.5) Actual WCA NPC'!K44-'(3.4) Adjustments'!K44</f>
        <v>0</v>
      </c>
      <c r="L44" s="200">
        <f>'(3.5) Actual WCA NPC'!L44-'(3.4) Adjustments'!L44</f>
        <v>0</v>
      </c>
      <c r="M44" s="200">
        <f>'(3.5) Actual WCA NPC'!M44-'(3.4) Adjustments'!M44</f>
        <v>0</v>
      </c>
      <c r="N44" s="200">
        <f>'(3.5) Actual WCA NPC'!N44-'(3.4) Adjustments'!N44</f>
        <v>0</v>
      </c>
      <c r="O44" s="200">
        <f>'(3.5) Actual WCA NPC'!O44-'(3.4) Adjustments'!O44</f>
        <v>0</v>
      </c>
      <c r="P44" s="200">
        <f>'(3.5) Actual WCA NPC'!P44-'(3.4) Adjustments'!P44</f>
        <v>0</v>
      </c>
      <c r="Q44" s="200">
        <f>'(3.5) Actual WCA NPC'!Q44-'(3.4) Adjustments'!Q44</f>
        <v>0</v>
      </c>
      <c r="R44" s="200">
        <f>'(3.5) Actual WCA NPC'!R44-'(3.4) Adjustments'!R44</f>
        <v>0</v>
      </c>
    </row>
    <row r="45" spans="1:18" ht="12.75" customHeight="1" x14ac:dyDescent="0.2">
      <c r="C45" s="209" t="s">
        <v>176</v>
      </c>
      <c r="F45" s="200">
        <f t="shared" si="4"/>
        <v>0</v>
      </c>
      <c r="G45" s="200">
        <f>'(3.5) Actual WCA NPC'!G45-'(3.4) Adjustments'!G45</f>
        <v>0</v>
      </c>
      <c r="H45" s="200">
        <f>'(3.5) Actual WCA NPC'!H45-'(3.4) Adjustments'!H45</f>
        <v>0</v>
      </c>
      <c r="I45" s="200">
        <f>'(3.5) Actual WCA NPC'!I45-'(3.4) Adjustments'!I45</f>
        <v>0</v>
      </c>
      <c r="J45" s="200">
        <f>'(3.5) Actual WCA NPC'!J45-'(3.4) Adjustments'!J45</f>
        <v>0</v>
      </c>
      <c r="K45" s="200">
        <f>'(3.5) Actual WCA NPC'!K45-'(3.4) Adjustments'!K45</f>
        <v>0</v>
      </c>
      <c r="L45" s="200">
        <f>'(3.5) Actual WCA NPC'!L45-'(3.4) Adjustments'!L45</f>
        <v>0</v>
      </c>
      <c r="M45" s="200">
        <f>'(3.5) Actual WCA NPC'!M45-'(3.4) Adjustments'!M45</f>
        <v>0</v>
      </c>
      <c r="N45" s="200">
        <f>'(3.5) Actual WCA NPC'!N45-'(3.4) Adjustments'!N45</f>
        <v>0</v>
      </c>
      <c r="O45" s="200">
        <f>'(3.5) Actual WCA NPC'!O45-'(3.4) Adjustments'!O45</f>
        <v>0</v>
      </c>
      <c r="P45" s="200">
        <f>'(3.5) Actual WCA NPC'!P45-'(3.4) Adjustments'!P45</f>
        <v>0</v>
      </c>
      <c r="Q45" s="200">
        <f>'(3.5) Actual WCA NPC'!Q45-'(3.4) Adjustments'!Q45</f>
        <v>0</v>
      </c>
      <c r="R45" s="200">
        <f>'(3.5) Actual WCA NPC'!R45-'(3.4) Adjustments'!R45</f>
        <v>0</v>
      </c>
    </row>
    <row r="46" spans="1:18" ht="12.75" customHeight="1" x14ac:dyDescent="0.2">
      <c r="C46" s="163" t="s">
        <v>175</v>
      </c>
      <c r="F46" s="200">
        <f t="shared" si="4"/>
        <v>0</v>
      </c>
      <c r="G46" s="200">
        <f>'(3.5) Actual WCA NPC'!G46-'(3.4) Adjustments'!G46</f>
        <v>0</v>
      </c>
      <c r="H46" s="200">
        <f>'(3.5) Actual WCA NPC'!H46-'(3.4) Adjustments'!H46</f>
        <v>0</v>
      </c>
      <c r="I46" s="200">
        <f>'(3.5) Actual WCA NPC'!I46-'(3.4) Adjustments'!I46</f>
        <v>0</v>
      </c>
      <c r="J46" s="200">
        <f>'(3.5) Actual WCA NPC'!J46-'(3.4) Adjustments'!J46</f>
        <v>0</v>
      </c>
      <c r="K46" s="200">
        <f>'(3.5) Actual WCA NPC'!K46-'(3.4) Adjustments'!K46</f>
        <v>0</v>
      </c>
      <c r="L46" s="200">
        <f>'(3.5) Actual WCA NPC'!L46-'(3.4) Adjustments'!L46</f>
        <v>0</v>
      </c>
      <c r="M46" s="200">
        <f>'(3.5) Actual WCA NPC'!M46-'(3.4) Adjustments'!M46</f>
        <v>0</v>
      </c>
      <c r="N46" s="200">
        <f>'(3.5) Actual WCA NPC'!N46-'(3.4) Adjustments'!N46</f>
        <v>0</v>
      </c>
      <c r="O46" s="200">
        <f>'(3.5) Actual WCA NPC'!O46-'(3.4) Adjustments'!O46</f>
        <v>0</v>
      </c>
      <c r="P46" s="200">
        <f>'(3.5) Actual WCA NPC'!P46-'(3.4) Adjustments'!P46</f>
        <v>0</v>
      </c>
      <c r="Q46" s="200">
        <f>'(3.5) Actual WCA NPC'!Q46-'(3.4) Adjustments'!Q46</f>
        <v>0</v>
      </c>
      <c r="R46" s="200">
        <f>'(3.5) Actual WCA NPC'!R46-'(3.4) Adjustments'!R46</f>
        <v>0</v>
      </c>
    </row>
    <row r="47" spans="1:18" ht="12.75" customHeight="1" x14ac:dyDescent="0.2">
      <c r="C47" s="163" t="s">
        <v>174</v>
      </c>
      <c r="F47" s="200">
        <f t="shared" si="4"/>
        <v>0</v>
      </c>
      <c r="G47" s="200">
        <f>'(3.5) Actual WCA NPC'!G47-'(3.4) Adjustments'!G47</f>
        <v>0</v>
      </c>
      <c r="H47" s="200">
        <f>'(3.5) Actual WCA NPC'!H47-'(3.4) Adjustments'!H47</f>
        <v>0</v>
      </c>
      <c r="I47" s="200">
        <f>'(3.5) Actual WCA NPC'!I47-'(3.4) Adjustments'!I47</f>
        <v>0</v>
      </c>
      <c r="J47" s="200">
        <f>'(3.5) Actual WCA NPC'!J47-'(3.4) Adjustments'!J47</f>
        <v>0</v>
      </c>
      <c r="K47" s="200">
        <f>'(3.5) Actual WCA NPC'!K47-'(3.4) Adjustments'!K47</f>
        <v>0</v>
      </c>
      <c r="L47" s="200">
        <f>'(3.5) Actual WCA NPC'!L47-'(3.4) Adjustments'!L47</f>
        <v>0</v>
      </c>
      <c r="M47" s="200">
        <f>'(3.5) Actual WCA NPC'!M47-'(3.4) Adjustments'!M47</f>
        <v>0</v>
      </c>
      <c r="N47" s="200">
        <f>'(3.5) Actual WCA NPC'!N47-'(3.4) Adjustments'!N47</f>
        <v>0</v>
      </c>
      <c r="O47" s="200">
        <f>'(3.5) Actual WCA NPC'!O47-'(3.4) Adjustments'!O47</f>
        <v>0</v>
      </c>
      <c r="P47" s="200">
        <f>'(3.5) Actual WCA NPC'!P47-'(3.4) Adjustments'!P47</f>
        <v>0</v>
      </c>
      <c r="Q47" s="200">
        <f>'(3.5) Actual WCA NPC'!Q47-'(3.4) Adjustments'!Q47</f>
        <v>0</v>
      </c>
      <c r="R47" s="200">
        <f>'(3.5) Actual WCA NPC'!R47-'(3.4) Adjustments'!R47</f>
        <v>0</v>
      </c>
    </row>
    <row r="48" spans="1:18" ht="12.75" customHeight="1" x14ac:dyDescent="0.2">
      <c r="C48" s="163" t="s">
        <v>173</v>
      </c>
      <c r="F48" s="200">
        <f t="shared" si="4"/>
        <v>0</v>
      </c>
      <c r="G48" s="200">
        <f>'(3.5) Actual WCA NPC'!G48-'(3.4) Adjustments'!G48</f>
        <v>0</v>
      </c>
      <c r="H48" s="200">
        <f>'(3.5) Actual WCA NPC'!H48-'(3.4) Adjustments'!H48</f>
        <v>0</v>
      </c>
      <c r="I48" s="200">
        <f>'(3.5) Actual WCA NPC'!I48-'(3.4) Adjustments'!I48</f>
        <v>0</v>
      </c>
      <c r="J48" s="200">
        <f>'(3.5) Actual WCA NPC'!J48-'(3.4) Adjustments'!J48</f>
        <v>0</v>
      </c>
      <c r="K48" s="200">
        <f>'(3.5) Actual WCA NPC'!K48-'(3.4) Adjustments'!K48</f>
        <v>0</v>
      </c>
      <c r="L48" s="200">
        <f>'(3.5) Actual WCA NPC'!L48-'(3.4) Adjustments'!L48</f>
        <v>0</v>
      </c>
      <c r="M48" s="200">
        <f>'(3.5) Actual WCA NPC'!M48-'(3.4) Adjustments'!M48</f>
        <v>0</v>
      </c>
      <c r="N48" s="200">
        <f>'(3.5) Actual WCA NPC'!N48-'(3.4) Adjustments'!N48</f>
        <v>0</v>
      </c>
      <c r="O48" s="200">
        <f>'(3.5) Actual WCA NPC'!O48-'(3.4) Adjustments'!O48</f>
        <v>0</v>
      </c>
      <c r="P48" s="200">
        <f>'(3.5) Actual WCA NPC'!P48-'(3.4) Adjustments'!P48</f>
        <v>0</v>
      </c>
      <c r="Q48" s="200">
        <f>'(3.5) Actual WCA NPC'!Q48-'(3.4) Adjustments'!Q48</f>
        <v>0</v>
      </c>
      <c r="R48" s="200">
        <f>'(3.5) Actual WCA NPC'!R48-'(3.4) Adjustments'!R48</f>
        <v>0</v>
      </c>
    </row>
    <row r="49" spans="1:18" ht="12.75" customHeight="1" x14ac:dyDescent="0.2">
      <c r="C49" s="163" t="s">
        <v>172</v>
      </c>
      <c r="F49" s="200">
        <f t="shared" si="4"/>
        <v>0</v>
      </c>
      <c r="G49" s="200">
        <f>'(3.5) Actual WCA NPC'!G49-'(3.4) Adjustments'!G49</f>
        <v>0</v>
      </c>
      <c r="H49" s="200">
        <f>'(3.5) Actual WCA NPC'!H49-'(3.4) Adjustments'!H49</f>
        <v>0</v>
      </c>
      <c r="I49" s="200">
        <f>'(3.5) Actual WCA NPC'!I49-'(3.4) Adjustments'!I49</f>
        <v>0</v>
      </c>
      <c r="J49" s="200">
        <f>'(3.5) Actual WCA NPC'!J49-'(3.4) Adjustments'!J49</f>
        <v>0</v>
      </c>
      <c r="K49" s="200">
        <f>'(3.5) Actual WCA NPC'!K49-'(3.4) Adjustments'!K49</f>
        <v>0</v>
      </c>
      <c r="L49" s="200">
        <f>'(3.5) Actual WCA NPC'!L49-'(3.4) Adjustments'!L49</f>
        <v>0</v>
      </c>
      <c r="M49" s="200">
        <f>'(3.5) Actual WCA NPC'!M49-'(3.4) Adjustments'!M49</f>
        <v>0</v>
      </c>
      <c r="N49" s="200">
        <f>'(3.5) Actual WCA NPC'!N49-'(3.4) Adjustments'!N49</f>
        <v>0</v>
      </c>
      <c r="O49" s="200">
        <f>'(3.5) Actual WCA NPC'!O49-'(3.4) Adjustments'!O49</f>
        <v>0</v>
      </c>
      <c r="P49" s="200">
        <f>'(3.5) Actual WCA NPC'!P49-'(3.4) Adjustments'!P49</f>
        <v>0</v>
      </c>
      <c r="Q49" s="200">
        <f>'(3.5) Actual WCA NPC'!Q49-'(3.4) Adjustments'!Q49</f>
        <v>0</v>
      </c>
      <c r="R49" s="200">
        <f>'(3.5) Actual WCA NPC'!R49-'(3.4) Adjustments'!R49</f>
        <v>0</v>
      </c>
    </row>
    <row r="50" spans="1:18" ht="12.75" customHeight="1" x14ac:dyDescent="0.2">
      <c r="C50" s="163" t="s">
        <v>171</v>
      </c>
      <c r="D50" s="163"/>
      <c r="F50" s="200">
        <f t="shared" si="4"/>
        <v>148196.19</v>
      </c>
      <c r="G50" s="200">
        <f>'(3.5) Actual WCA NPC'!G50-'(3.4) Adjustments'!G50</f>
        <v>13127.31</v>
      </c>
      <c r="H50" s="200">
        <f>'(3.5) Actual WCA NPC'!H50-'(3.4) Adjustments'!H50</f>
        <v>3795.2800000000007</v>
      </c>
      <c r="I50" s="200">
        <f>'(3.5) Actual WCA NPC'!I50-'(3.4) Adjustments'!I50</f>
        <v>13127.36</v>
      </c>
      <c r="J50" s="200">
        <f>'(3.5) Actual WCA NPC'!J50-'(3.4) Adjustments'!J50</f>
        <v>13127.36</v>
      </c>
      <c r="K50" s="200">
        <f>'(3.5) Actual WCA NPC'!K50-'(3.4) Adjustments'!K50</f>
        <v>13127.36</v>
      </c>
      <c r="L50" s="200">
        <f>'(3.5) Actual WCA NPC'!L50-'(3.4) Adjustments'!L50</f>
        <v>13127.36</v>
      </c>
      <c r="M50" s="200">
        <f>'(3.5) Actual WCA NPC'!M50-'(3.4) Adjustments'!M50</f>
        <v>13127.36</v>
      </c>
      <c r="N50" s="200">
        <f>'(3.5) Actual WCA NPC'!N50-'(3.4) Adjustments'!N50</f>
        <v>13127.36</v>
      </c>
      <c r="O50" s="200">
        <f>'(3.5) Actual WCA NPC'!O50-'(3.4) Adjustments'!O50</f>
        <v>13127.36</v>
      </c>
      <c r="P50" s="200">
        <f>'(3.5) Actual WCA NPC'!P50-'(3.4) Adjustments'!P50</f>
        <v>13127.36</v>
      </c>
      <c r="Q50" s="200">
        <f>'(3.5) Actual WCA NPC'!Q50-'(3.4) Adjustments'!Q50</f>
        <v>13127.36</v>
      </c>
      <c r="R50" s="200">
        <f>'(3.5) Actual WCA NPC'!R50-'(3.4) Adjustments'!R50</f>
        <v>13127.36</v>
      </c>
    </row>
    <row r="51" spans="1:18" ht="12.75" customHeight="1" x14ac:dyDescent="0.2">
      <c r="C51" s="208" t="s">
        <v>170</v>
      </c>
      <c r="D51" s="163"/>
      <c r="F51" s="200">
        <f t="shared" si="4"/>
        <v>0</v>
      </c>
      <c r="G51" s="200">
        <f>'(3.5) Actual WCA NPC'!G51-'(3.4) Adjustments'!G51</f>
        <v>0</v>
      </c>
      <c r="H51" s="200">
        <f>'(3.5) Actual WCA NPC'!H51-'(3.4) Adjustments'!H51</f>
        <v>0</v>
      </c>
      <c r="I51" s="200">
        <f>'(3.5) Actual WCA NPC'!I51-'(3.4) Adjustments'!I51</f>
        <v>0</v>
      </c>
      <c r="J51" s="200">
        <f>'(3.5) Actual WCA NPC'!J51-'(3.4) Adjustments'!J51</f>
        <v>0</v>
      </c>
      <c r="K51" s="200">
        <f>'(3.5) Actual WCA NPC'!K51-'(3.4) Adjustments'!K51</f>
        <v>0</v>
      </c>
      <c r="L51" s="200">
        <f>'(3.5) Actual WCA NPC'!L51-'(3.4) Adjustments'!L51</f>
        <v>0</v>
      </c>
      <c r="M51" s="200">
        <f>'(3.5) Actual WCA NPC'!M51-'(3.4) Adjustments'!M51</f>
        <v>0</v>
      </c>
      <c r="N51" s="200">
        <f>'(3.5) Actual WCA NPC'!N51-'(3.4) Adjustments'!N51</f>
        <v>0</v>
      </c>
      <c r="O51" s="200">
        <f>'(3.5) Actual WCA NPC'!O51-'(3.4) Adjustments'!O51</f>
        <v>0</v>
      </c>
      <c r="P51" s="200">
        <f>'(3.5) Actual WCA NPC'!P51-'(3.4) Adjustments'!P51</f>
        <v>0</v>
      </c>
      <c r="Q51" s="200">
        <f>'(3.5) Actual WCA NPC'!Q51-'(3.4) Adjustments'!Q51</f>
        <v>0</v>
      </c>
      <c r="R51" s="200">
        <f>'(3.5) Actual WCA NPC'!R51-'(3.4) Adjustments'!R51</f>
        <v>0</v>
      </c>
    </row>
    <row r="52" spans="1:18" ht="12.75" customHeight="1" x14ac:dyDescent="0.2">
      <c r="C52" s="163" t="s">
        <v>169</v>
      </c>
      <c r="D52" s="163"/>
      <c r="F52" s="200">
        <f t="shared" si="4"/>
        <v>0</v>
      </c>
      <c r="G52" s="200">
        <f>'(3.5) Actual WCA NPC'!G52-'(3.4) Adjustments'!G52</f>
        <v>0</v>
      </c>
      <c r="H52" s="200">
        <f>'(3.5) Actual WCA NPC'!H52-'(3.4) Adjustments'!H52</f>
        <v>0</v>
      </c>
      <c r="I52" s="200">
        <f>'(3.5) Actual WCA NPC'!I52-'(3.4) Adjustments'!I52</f>
        <v>0</v>
      </c>
      <c r="J52" s="200">
        <f>'(3.5) Actual WCA NPC'!J52-'(3.4) Adjustments'!J52</f>
        <v>0</v>
      </c>
      <c r="K52" s="200">
        <f>'(3.5) Actual WCA NPC'!K52-'(3.4) Adjustments'!K52</f>
        <v>0</v>
      </c>
      <c r="L52" s="200">
        <f>'(3.5) Actual WCA NPC'!L52-'(3.4) Adjustments'!L52</f>
        <v>0</v>
      </c>
      <c r="M52" s="200">
        <f>'(3.5) Actual WCA NPC'!M52-'(3.4) Adjustments'!M52</f>
        <v>0</v>
      </c>
      <c r="N52" s="200">
        <f>'(3.5) Actual WCA NPC'!N52-'(3.4) Adjustments'!N52</f>
        <v>0</v>
      </c>
      <c r="O52" s="200">
        <f>'(3.5) Actual WCA NPC'!O52-'(3.4) Adjustments'!O52</f>
        <v>0</v>
      </c>
      <c r="P52" s="200">
        <f>'(3.5) Actual WCA NPC'!P52-'(3.4) Adjustments'!P52</f>
        <v>0</v>
      </c>
      <c r="Q52" s="200">
        <f>'(3.5) Actual WCA NPC'!Q52-'(3.4) Adjustments'!Q52</f>
        <v>0</v>
      </c>
      <c r="R52" s="200">
        <f>'(3.5) Actual WCA NPC'!R52-'(3.4) Adjustments'!R52</f>
        <v>0</v>
      </c>
    </row>
    <row r="53" spans="1:18" ht="12.75" customHeight="1" x14ac:dyDescent="0.2">
      <c r="C53" s="163" t="s">
        <v>168</v>
      </c>
      <c r="D53" s="163"/>
      <c r="F53" s="200">
        <f t="shared" si="4"/>
        <v>0</v>
      </c>
      <c r="G53" s="200">
        <f>'(3.5) Actual WCA NPC'!G53-'(3.4) Adjustments'!G53</f>
        <v>0</v>
      </c>
      <c r="H53" s="200">
        <f>'(3.5) Actual WCA NPC'!H53-'(3.4) Adjustments'!H53</f>
        <v>0</v>
      </c>
      <c r="I53" s="200">
        <f>'(3.5) Actual WCA NPC'!I53-'(3.4) Adjustments'!I53</f>
        <v>0</v>
      </c>
      <c r="J53" s="200">
        <f>'(3.5) Actual WCA NPC'!J53-'(3.4) Adjustments'!J53</f>
        <v>0</v>
      </c>
      <c r="K53" s="200">
        <f>'(3.5) Actual WCA NPC'!K53-'(3.4) Adjustments'!K53</f>
        <v>0</v>
      </c>
      <c r="L53" s="200">
        <f>'(3.5) Actual WCA NPC'!L53-'(3.4) Adjustments'!L53</f>
        <v>0</v>
      </c>
      <c r="M53" s="200">
        <f>'(3.5) Actual WCA NPC'!M53-'(3.4) Adjustments'!M53</f>
        <v>0</v>
      </c>
      <c r="N53" s="200">
        <f>'(3.5) Actual WCA NPC'!N53-'(3.4) Adjustments'!N53</f>
        <v>0</v>
      </c>
      <c r="O53" s="200">
        <f>'(3.5) Actual WCA NPC'!O53-'(3.4) Adjustments'!O53</f>
        <v>0</v>
      </c>
      <c r="P53" s="200">
        <f>'(3.5) Actual WCA NPC'!P53-'(3.4) Adjustments'!P53</f>
        <v>0</v>
      </c>
      <c r="Q53" s="200">
        <f>'(3.5) Actual WCA NPC'!Q53-'(3.4) Adjustments'!Q53</f>
        <v>0</v>
      </c>
      <c r="R53" s="200">
        <f>'(3.5) Actual WCA NPC'!R53-'(3.4) Adjustments'!R53</f>
        <v>0</v>
      </c>
    </row>
    <row r="54" spans="1:18" ht="12.75" customHeight="1" x14ac:dyDescent="0.2">
      <c r="C54" s="163" t="s">
        <v>167</v>
      </c>
      <c r="D54" s="163"/>
      <c r="F54" s="200">
        <f t="shared" si="4"/>
        <v>0</v>
      </c>
      <c r="G54" s="200">
        <f>'(3.5) Actual WCA NPC'!G54-'(3.4) Adjustments'!G54</f>
        <v>0</v>
      </c>
      <c r="H54" s="200">
        <f>'(3.5) Actual WCA NPC'!H54-'(3.4) Adjustments'!H54</f>
        <v>0</v>
      </c>
      <c r="I54" s="200">
        <f>'(3.5) Actual WCA NPC'!I54-'(3.4) Adjustments'!I54</f>
        <v>0</v>
      </c>
      <c r="J54" s="200">
        <f>'(3.5) Actual WCA NPC'!J54-'(3.4) Adjustments'!J54</f>
        <v>0</v>
      </c>
      <c r="K54" s="200">
        <f>'(3.5) Actual WCA NPC'!K54-'(3.4) Adjustments'!K54</f>
        <v>0</v>
      </c>
      <c r="L54" s="200">
        <f>'(3.5) Actual WCA NPC'!L54-'(3.4) Adjustments'!L54</f>
        <v>0</v>
      </c>
      <c r="M54" s="200">
        <f>'(3.5) Actual WCA NPC'!M54-'(3.4) Adjustments'!M54</f>
        <v>0</v>
      </c>
      <c r="N54" s="200">
        <f>'(3.5) Actual WCA NPC'!N54-'(3.4) Adjustments'!N54</f>
        <v>0</v>
      </c>
      <c r="O54" s="200">
        <f>'(3.5) Actual WCA NPC'!O54-'(3.4) Adjustments'!O54</f>
        <v>0</v>
      </c>
      <c r="P54" s="200">
        <f>'(3.5) Actual WCA NPC'!P54-'(3.4) Adjustments'!P54</f>
        <v>0</v>
      </c>
      <c r="Q54" s="200">
        <f>'(3.5) Actual WCA NPC'!Q54-'(3.4) Adjustments'!Q54</f>
        <v>0</v>
      </c>
      <c r="R54" s="200">
        <f>'(3.5) Actual WCA NPC'!R54-'(3.4) Adjustments'!R54</f>
        <v>0</v>
      </c>
    </row>
    <row r="55" spans="1:18" ht="12.75" customHeight="1" x14ac:dyDescent="0.2">
      <c r="C55" s="163" t="s">
        <v>166</v>
      </c>
      <c r="D55" s="163"/>
      <c r="F55" s="200">
        <f t="shared" si="4"/>
        <v>0</v>
      </c>
      <c r="G55" s="200">
        <f>'(3.5) Actual WCA NPC'!G55-'(3.4) Adjustments'!G55</f>
        <v>0</v>
      </c>
      <c r="H55" s="200">
        <f>'(3.5) Actual WCA NPC'!H55-'(3.4) Adjustments'!H55</f>
        <v>0</v>
      </c>
      <c r="I55" s="200">
        <f>'(3.5) Actual WCA NPC'!I55-'(3.4) Adjustments'!I55</f>
        <v>0</v>
      </c>
      <c r="J55" s="200">
        <f>'(3.5) Actual WCA NPC'!J55-'(3.4) Adjustments'!J55</f>
        <v>0</v>
      </c>
      <c r="K55" s="200">
        <f>'(3.5) Actual WCA NPC'!K55-'(3.4) Adjustments'!K55</f>
        <v>0</v>
      </c>
      <c r="L55" s="200">
        <f>'(3.5) Actual WCA NPC'!L55-'(3.4) Adjustments'!L55</f>
        <v>0</v>
      </c>
      <c r="M55" s="200">
        <f>'(3.5) Actual WCA NPC'!M55-'(3.4) Adjustments'!M55</f>
        <v>0</v>
      </c>
      <c r="N55" s="200">
        <f>'(3.5) Actual WCA NPC'!N55-'(3.4) Adjustments'!N55</f>
        <v>0</v>
      </c>
      <c r="O55" s="200">
        <f>'(3.5) Actual WCA NPC'!O55-'(3.4) Adjustments'!O55</f>
        <v>0</v>
      </c>
      <c r="P55" s="200">
        <f>'(3.5) Actual WCA NPC'!P55-'(3.4) Adjustments'!P55</f>
        <v>0</v>
      </c>
      <c r="Q55" s="200">
        <f>'(3.5) Actual WCA NPC'!Q55-'(3.4) Adjustments'!Q55</f>
        <v>0</v>
      </c>
      <c r="R55" s="200">
        <f>'(3.5) Actual WCA NPC'!R55-'(3.4) Adjustments'!R55</f>
        <v>0</v>
      </c>
    </row>
    <row r="56" spans="1:18" ht="12.75" customHeight="1" x14ac:dyDescent="0.2">
      <c r="C56" s="163" t="s">
        <v>165</v>
      </c>
      <c r="D56" s="163"/>
      <c r="F56" s="200">
        <f t="shared" si="4"/>
        <v>0</v>
      </c>
      <c r="G56" s="200">
        <f>'(3.5) Actual WCA NPC'!G56-'(3.4) Adjustments'!G56</f>
        <v>0</v>
      </c>
      <c r="H56" s="200">
        <f>'(3.5) Actual WCA NPC'!H56-'(3.4) Adjustments'!H56</f>
        <v>0</v>
      </c>
      <c r="I56" s="200">
        <f>'(3.5) Actual WCA NPC'!I56-'(3.4) Adjustments'!I56</f>
        <v>0</v>
      </c>
      <c r="J56" s="200">
        <f>'(3.5) Actual WCA NPC'!J56-'(3.4) Adjustments'!J56</f>
        <v>0</v>
      </c>
      <c r="K56" s="200">
        <f>'(3.5) Actual WCA NPC'!K56-'(3.4) Adjustments'!K56</f>
        <v>0</v>
      </c>
      <c r="L56" s="200">
        <f>'(3.5) Actual WCA NPC'!L56-'(3.4) Adjustments'!L56</f>
        <v>0</v>
      </c>
      <c r="M56" s="200">
        <f>'(3.5) Actual WCA NPC'!M56-'(3.4) Adjustments'!M56</f>
        <v>0</v>
      </c>
      <c r="N56" s="200">
        <f>'(3.5) Actual WCA NPC'!N56-'(3.4) Adjustments'!N56</f>
        <v>0</v>
      </c>
      <c r="O56" s="200">
        <f>'(3.5) Actual WCA NPC'!O56-'(3.4) Adjustments'!O56</f>
        <v>0</v>
      </c>
      <c r="P56" s="200">
        <f>'(3.5) Actual WCA NPC'!P56-'(3.4) Adjustments'!P56</f>
        <v>0</v>
      </c>
      <c r="Q56" s="200">
        <f>'(3.5) Actual WCA NPC'!Q56-'(3.4) Adjustments'!Q56</f>
        <v>0</v>
      </c>
      <c r="R56" s="200">
        <f>'(3.5) Actual WCA NPC'!R56-'(3.4) Adjustments'!R56</f>
        <v>0</v>
      </c>
    </row>
    <row r="57" spans="1:18" ht="12.75" customHeight="1" x14ac:dyDescent="0.2">
      <c r="C57" s="163" t="s">
        <v>164</v>
      </c>
      <c r="D57" s="163"/>
      <c r="F57" s="200">
        <f t="shared" si="4"/>
        <v>0</v>
      </c>
      <c r="G57" s="200">
        <f>'(3.5) Actual WCA NPC'!G57-'(3.4) Adjustments'!G57</f>
        <v>0</v>
      </c>
      <c r="H57" s="200">
        <f>'(3.5) Actual WCA NPC'!H57-'(3.4) Adjustments'!H57</f>
        <v>0</v>
      </c>
      <c r="I57" s="200">
        <f>'(3.5) Actual WCA NPC'!I57-'(3.4) Adjustments'!I57</f>
        <v>0</v>
      </c>
      <c r="J57" s="200">
        <f>'(3.5) Actual WCA NPC'!J57-'(3.4) Adjustments'!J57</f>
        <v>0</v>
      </c>
      <c r="K57" s="200">
        <f>'(3.5) Actual WCA NPC'!K57-'(3.4) Adjustments'!K57</f>
        <v>0</v>
      </c>
      <c r="L57" s="200">
        <f>'(3.5) Actual WCA NPC'!L57-'(3.4) Adjustments'!L57</f>
        <v>0</v>
      </c>
      <c r="M57" s="200">
        <f>'(3.5) Actual WCA NPC'!M57-'(3.4) Adjustments'!M57</f>
        <v>0</v>
      </c>
      <c r="N57" s="200">
        <f>'(3.5) Actual WCA NPC'!N57-'(3.4) Adjustments'!N57</f>
        <v>0</v>
      </c>
      <c r="O57" s="200">
        <f>'(3.5) Actual WCA NPC'!O57-'(3.4) Adjustments'!O57</f>
        <v>0</v>
      </c>
      <c r="P57" s="200">
        <f>'(3.5) Actual WCA NPC'!P57-'(3.4) Adjustments'!P57</f>
        <v>0</v>
      </c>
      <c r="Q57" s="200">
        <f>'(3.5) Actual WCA NPC'!Q57-'(3.4) Adjustments'!Q57</f>
        <v>0</v>
      </c>
      <c r="R57" s="200">
        <f>'(3.5) Actual WCA NPC'!R57-'(3.4) Adjustments'!R57</f>
        <v>0</v>
      </c>
    </row>
    <row r="58" spans="1:18" ht="12.75" customHeight="1" x14ac:dyDescent="0.2">
      <c r="D58" s="163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</row>
    <row r="59" spans="1:18" ht="12.75" customHeight="1" x14ac:dyDescent="0.2">
      <c r="A59" s="140"/>
      <c r="B59" s="207" t="s">
        <v>230</v>
      </c>
      <c r="C59" s="101"/>
      <c r="D59" s="101"/>
      <c r="F59" s="200">
        <f>SUM(G59:R59)</f>
        <v>6501026.0599999987</v>
      </c>
      <c r="G59" s="200">
        <f t="shared" ref="G59:R59" si="5">SUM(G37:G58)</f>
        <v>190625.73</v>
      </c>
      <c r="H59" s="200">
        <f t="shared" si="5"/>
        <v>475737.66000000003</v>
      </c>
      <c r="I59" s="200">
        <f t="shared" si="5"/>
        <v>644204.61</v>
      </c>
      <c r="J59" s="200">
        <f t="shared" si="5"/>
        <v>921278.42999999993</v>
      </c>
      <c r="K59" s="200">
        <f t="shared" si="5"/>
        <v>681322.72</v>
      </c>
      <c r="L59" s="200">
        <f t="shared" si="5"/>
        <v>804831.97000000009</v>
      </c>
      <c r="M59" s="200">
        <f t="shared" si="5"/>
        <v>580260.98</v>
      </c>
      <c r="N59" s="200">
        <f t="shared" si="5"/>
        <v>387262.77</v>
      </c>
      <c r="O59" s="200">
        <f t="shared" si="5"/>
        <v>419012.33999999997</v>
      </c>
      <c r="P59" s="200">
        <f t="shared" si="5"/>
        <v>574474.85</v>
      </c>
      <c r="Q59" s="200">
        <f t="shared" si="5"/>
        <v>581195.41</v>
      </c>
      <c r="R59" s="200">
        <f t="shared" si="5"/>
        <v>240818.58999999997</v>
      </c>
    </row>
    <row r="60" spans="1:18" ht="12.75" customHeight="1" x14ac:dyDescent="0.2">
      <c r="B60" s="101"/>
      <c r="C60" s="101"/>
      <c r="D60" s="101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2.75" customHeight="1" x14ac:dyDescent="0.2">
      <c r="B61" s="196" t="s">
        <v>162</v>
      </c>
      <c r="C61" s="101"/>
      <c r="D61" s="101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2.75" customHeight="1" x14ac:dyDescent="0.2">
      <c r="C62" s="163" t="s">
        <v>161</v>
      </c>
      <c r="D62" s="163"/>
      <c r="E62" s="205"/>
      <c r="F62" s="178">
        <f t="shared" ref="F62:F101" si="6">SUM(G62:R62)</f>
        <v>0</v>
      </c>
      <c r="G62" s="178">
        <f>'(3.5) Actual WCA NPC'!G62-'(3.4) Adjustments'!G62</f>
        <v>0</v>
      </c>
      <c r="H62" s="178">
        <f>'(3.5) Actual WCA NPC'!H62-'(3.4) Adjustments'!H62</f>
        <v>0</v>
      </c>
      <c r="I62" s="178">
        <f>'(3.5) Actual WCA NPC'!I62-'(3.4) Adjustments'!I62</f>
        <v>0</v>
      </c>
      <c r="J62" s="178">
        <f>'(3.5) Actual WCA NPC'!J62-'(3.4) Adjustments'!J62</f>
        <v>0</v>
      </c>
      <c r="K62" s="178">
        <f>'(3.5) Actual WCA NPC'!K62-'(3.4) Adjustments'!K62</f>
        <v>0</v>
      </c>
      <c r="L62" s="178">
        <f>'(3.5) Actual WCA NPC'!L62-'(3.4) Adjustments'!L62</f>
        <v>0</v>
      </c>
      <c r="M62" s="178">
        <f>'(3.5) Actual WCA NPC'!M62-'(3.4) Adjustments'!M62</f>
        <v>0</v>
      </c>
      <c r="N62" s="178">
        <f>'(3.5) Actual WCA NPC'!N62-'(3.4) Adjustments'!N62</f>
        <v>0</v>
      </c>
      <c r="O62" s="178">
        <f>'(3.5) Actual WCA NPC'!O62-'(3.4) Adjustments'!O62</f>
        <v>0</v>
      </c>
      <c r="P62" s="178">
        <f>'(3.5) Actual WCA NPC'!P62-'(3.4) Adjustments'!P62</f>
        <v>0</v>
      </c>
      <c r="Q62" s="178">
        <f>'(3.5) Actual WCA NPC'!Q62-'(3.4) Adjustments'!Q62</f>
        <v>0</v>
      </c>
      <c r="R62" s="178">
        <f>'(3.5) Actual WCA NPC'!R62-'(3.4) Adjustments'!R62</f>
        <v>0</v>
      </c>
    </row>
    <row r="63" spans="1:18" ht="12.75" customHeight="1" x14ac:dyDescent="0.2">
      <c r="C63" s="163" t="s">
        <v>160</v>
      </c>
      <c r="D63" s="163"/>
      <c r="E63" s="205"/>
      <c r="F63" s="200">
        <f t="shared" si="6"/>
        <v>0</v>
      </c>
      <c r="G63" s="200">
        <f>'(3.5) Actual WCA NPC'!G63-'(3.4) Adjustments'!G63</f>
        <v>0</v>
      </c>
      <c r="H63" s="200">
        <f>'(3.5) Actual WCA NPC'!H63-'(3.4) Adjustments'!H63</f>
        <v>0</v>
      </c>
      <c r="I63" s="200">
        <f>'(3.5) Actual WCA NPC'!I63-'(3.4) Adjustments'!I63</f>
        <v>0</v>
      </c>
      <c r="J63" s="200">
        <f>'(3.5) Actual WCA NPC'!J63-'(3.4) Adjustments'!J63</f>
        <v>0</v>
      </c>
      <c r="K63" s="200">
        <f>'(3.5) Actual WCA NPC'!K63-'(3.4) Adjustments'!K63</f>
        <v>0</v>
      </c>
      <c r="L63" s="200">
        <f>'(3.5) Actual WCA NPC'!L63-'(3.4) Adjustments'!L63</f>
        <v>0</v>
      </c>
      <c r="M63" s="200">
        <f>'(3.5) Actual WCA NPC'!M63-'(3.4) Adjustments'!M63</f>
        <v>0</v>
      </c>
      <c r="N63" s="200">
        <f>'(3.5) Actual WCA NPC'!N63-'(3.4) Adjustments'!N63</f>
        <v>0</v>
      </c>
      <c r="O63" s="200">
        <f>'(3.5) Actual WCA NPC'!O63-'(3.4) Adjustments'!O63</f>
        <v>0</v>
      </c>
      <c r="P63" s="200">
        <f>'(3.5) Actual WCA NPC'!P63-'(3.4) Adjustments'!P63</f>
        <v>0</v>
      </c>
      <c r="Q63" s="200">
        <f>'(3.5) Actual WCA NPC'!Q63-'(3.4) Adjustments'!Q63</f>
        <v>0</v>
      </c>
      <c r="R63" s="200">
        <f>'(3.5) Actual WCA NPC'!R63-'(3.4) Adjustments'!R63</f>
        <v>0</v>
      </c>
    </row>
    <row r="64" spans="1:18" ht="12.75" customHeight="1" x14ac:dyDescent="0.2">
      <c r="C64" s="163" t="s">
        <v>159</v>
      </c>
      <c r="D64" s="163"/>
      <c r="F64" s="200">
        <f t="shared" si="6"/>
        <v>0</v>
      </c>
      <c r="G64" s="200">
        <f>'(3.5) Actual WCA NPC'!G64-'(3.4) Adjustments'!G64</f>
        <v>0</v>
      </c>
      <c r="H64" s="200">
        <f>'(3.5) Actual WCA NPC'!H64-'(3.4) Adjustments'!H64</f>
        <v>0</v>
      </c>
      <c r="I64" s="200">
        <f>'(3.5) Actual WCA NPC'!I64-'(3.4) Adjustments'!I64</f>
        <v>0</v>
      </c>
      <c r="J64" s="200">
        <f>'(3.5) Actual WCA NPC'!J64-'(3.4) Adjustments'!J64</f>
        <v>0</v>
      </c>
      <c r="K64" s="200">
        <f>'(3.5) Actual WCA NPC'!K64-'(3.4) Adjustments'!K64</f>
        <v>0</v>
      </c>
      <c r="L64" s="200">
        <f>'(3.5) Actual WCA NPC'!L64-'(3.4) Adjustments'!L64</f>
        <v>0</v>
      </c>
      <c r="M64" s="200">
        <f>'(3.5) Actual WCA NPC'!M64-'(3.4) Adjustments'!M64</f>
        <v>0</v>
      </c>
      <c r="N64" s="200">
        <f>'(3.5) Actual WCA NPC'!N64-'(3.4) Adjustments'!N64</f>
        <v>0</v>
      </c>
      <c r="O64" s="200">
        <f>'(3.5) Actual WCA NPC'!O64-'(3.4) Adjustments'!O64</f>
        <v>0</v>
      </c>
      <c r="P64" s="200">
        <f>'(3.5) Actual WCA NPC'!P64-'(3.4) Adjustments'!P64</f>
        <v>0</v>
      </c>
      <c r="Q64" s="200">
        <f>'(3.5) Actual WCA NPC'!Q64-'(3.4) Adjustments'!Q64</f>
        <v>0</v>
      </c>
      <c r="R64" s="200">
        <f>'(3.5) Actual WCA NPC'!R64-'(3.4) Adjustments'!R64</f>
        <v>0</v>
      </c>
    </row>
    <row r="65" spans="3:18" ht="12.75" customHeight="1" x14ac:dyDescent="0.2">
      <c r="C65" s="163" t="s">
        <v>158</v>
      </c>
      <c r="D65" s="163"/>
      <c r="F65" s="200">
        <f t="shared" si="6"/>
        <v>0</v>
      </c>
      <c r="G65" s="200">
        <f>'(3.5) Actual WCA NPC'!G65-'(3.4) Adjustments'!G65</f>
        <v>0</v>
      </c>
      <c r="H65" s="200">
        <f>'(3.5) Actual WCA NPC'!H65-'(3.4) Adjustments'!H65</f>
        <v>0</v>
      </c>
      <c r="I65" s="200">
        <f>'(3.5) Actual WCA NPC'!I65-'(3.4) Adjustments'!I65</f>
        <v>0</v>
      </c>
      <c r="J65" s="200">
        <f>'(3.5) Actual WCA NPC'!J65-'(3.4) Adjustments'!J65</f>
        <v>0</v>
      </c>
      <c r="K65" s="200">
        <f>'(3.5) Actual WCA NPC'!K65-'(3.4) Adjustments'!K65</f>
        <v>0</v>
      </c>
      <c r="L65" s="200">
        <f>'(3.5) Actual WCA NPC'!L65-'(3.4) Adjustments'!L65</f>
        <v>0</v>
      </c>
      <c r="M65" s="200">
        <f>'(3.5) Actual WCA NPC'!M65-'(3.4) Adjustments'!M65</f>
        <v>0</v>
      </c>
      <c r="N65" s="200">
        <f>'(3.5) Actual WCA NPC'!N65-'(3.4) Adjustments'!N65</f>
        <v>0</v>
      </c>
      <c r="O65" s="200">
        <f>'(3.5) Actual WCA NPC'!O65-'(3.4) Adjustments'!O65</f>
        <v>0</v>
      </c>
      <c r="P65" s="200">
        <f>'(3.5) Actual WCA NPC'!P65-'(3.4) Adjustments'!P65</f>
        <v>0</v>
      </c>
      <c r="Q65" s="200">
        <f>'(3.5) Actual WCA NPC'!Q65-'(3.4) Adjustments'!Q65</f>
        <v>0</v>
      </c>
      <c r="R65" s="200">
        <f>'(3.5) Actual WCA NPC'!R65-'(3.4) Adjustments'!R65</f>
        <v>0</v>
      </c>
    </row>
    <row r="66" spans="3:18" ht="12.75" customHeight="1" x14ac:dyDescent="0.2">
      <c r="C66" s="163" t="s">
        <v>157</v>
      </c>
      <c r="D66" s="163"/>
      <c r="F66" s="200">
        <f t="shared" si="6"/>
        <v>231757.09000000003</v>
      </c>
      <c r="G66" s="200">
        <f>'(3.5) Actual WCA NPC'!G66-'(3.4) Adjustments'!G66</f>
        <v>0</v>
      </c>
      <c r="H66" s="200">
        <f>'(3.5) Actual WCA NPC'!H66-'(3.4) Adjustments'!H66</f>
        <v>0.01</v>
      </c>
      <c r="I66" s="200">
        <f>'(3.5) Actual WCA NPC'!I66-'(3.4) Adjustments'!I66</f>
        <v>0</v>
      </c>
      <c r="J66" s="200">
        <f>'(3.5) Actual WCA NPC'!J66-'(3.4) Adjustments'!J66</f>
        <v>185.8</v>
      </c>
      <c r="K66" s="200">
        <f>'(3.5) Actual WCA NPC'!K66-'(3.4) Adjustments'!K66</f>
        <v>21646.31</v>
      </c>
      <c r="L66" s="200">
        <f>'(3.5) Actual WCA NPC'!L66-'(3.4) Adjustments'!L66</f>
        <v>52082.9</v>
      </c>
      <c r="M66" s="200">
        <f>'(3.5) Actual WCA NPC'!M66-'(3.4) Adjustments'!M66</f>
        <v>64483.060000000005</v>
      </c>
      <c r="N66" s="200">
        <f>'(3.5) Actual WCA NPC'!N66-'(3.4) Adjustments'!N66</f>
        <v>60166.44</v>
      </c>
      <c r="O66" s="200">
        <f>'(3.5) Actual WCA NPC'!O66-'(3.4) Adjustments'!O66</f>
        <v>28390.089999999997</v>
      </c>
      <c r="P66" s="200">
        <f>'(3.5) Actual WCA NPC'!P66-'(3.4) Adjustments'!P66</f>
        <v>4802.4799999999996</v>
      </c>
      <c r="Q66" s="200">
        <f>'(3.5) Actual WCA NPC'!Q66-'(3.4) Adjustments'!Q66</f>
        <v>0</v>
      </c>
      <c r="R66" s="200">
        <f>'(3.5) Actual WCA NPC'!R66-'(3.4) Adjustments'!R66</f>
        <v>0</v>
      </c>
    </row>
    <row r="67" spans="3:18" ht="12.75" customHeight="1" x14ac:dyDescent="0.2">
      <c r="C67" s="163" t="s">
        <v>156</v>
      </c>
      <c r="D67" s="163"/>
      <c r="F67" s="200">
        <f t="shared" si="6"/>
        <v>0</v>
      </c>
      <c r="G67" s="200">
        <f>'(3.5) Actual WCA NPC'!G67-'(3.4) Adjustments'!G67</f>
        <v>0</v>
      </c>
      <c r="H67" s="200">
        <f>'(3.5) Actual WCA NPC'!H67-'(3.4) Adjustments'!H67</f>
        <v>0</v>
      </c>
      <c r="I67" s="200">
        <f>'(3.5) Actual WCA NPC'!I67-'(3.4) Adjustments'!I67</f>
        <v>0</v>
      </c>
      <c r="J67" s="200">
        <f>'(3.5) Actual WCA NPC'!J67-'(3.4) Adjustments'!J67</f>
        <v>0</v>
      </c>
      <c r="K67" s="200">
        <f>'(3.5) Actual WCA NPC'!K67-'(3.4) Adjustments'!K67</f>
        <v>0</v>
      </c>
      <c r="L67" s="200">
        <f>'(3.5) Actual WCA NPC'!L67-'(3.4) Adjustments'!L67</f>
        <v>0</v>
      </c>
      <c r="M67" s="200">
        <f>'(3.5) Actual WCA NPC'!M67-'(3.4) Adjustments'!M67</f>
        <v>0</v>
      </c>
      <c r="N67" s="200">
        <f>'(3.5) Actual WCA NPC'!N67-'(3.4) Adjustments'!N67</f>
        <v>0</v>
      </c>
      <c r="O67" s="200">
        <f>'(3.5) Actual WCA NPC'!O67-'(3.4) Adjustments'!O67</f>
        <v>0</v>
      </c>
      <c r="P67" s="200">
        <f>'(3.5) Actual WCA NPC'!P67-'(3.4) Adjustments'!P67</f>
        <v>0</v>
      </c>
      <c r="Q67" s="200">
        <f>'(3.5) Actual WCA NPC'!Q67-'(3.4) Adjustments'!Q67</f>
        <v>0</v>
      </c>
      <c r="R67" s="200">
        <f>'(3.5) Actual WCA NPC'!R67-'(3.4) Adjustments'!R67</f>
        <v>0</v>
      </c>
    </row>
    <row r="68" spans="3:18" ht="12.75" customHeight="1" x14ac:dyDescent="0.2">
      <c r="C68" s="163" t="s">
        <v>155</v>
      </c>
      <c r="F68" s="200">
        <f t="shared" si="6"/>
        <v>0</v>
      </c>
      <c r="G68" s="200">
        <f>'(3.5) Actual WCA NPC'!G68-'(3.4) Adjustments'!G68</f>
        <v>0</v>
      </c>
      <c r="H68" s="200">
        <f>'(3.5) Actual WCA NPC'!H68-'(3.4) Adjustments'!H68</f>
        <v>0</v>
      </c>
      <c r="I68" s="200">
        <f>'(3.5) Actual WCA NPC'!I68-'(3.4) Adjustments'!I68</f>
        <v>0</v>
      </c>
      <c r="J68" s="200">
        <f>'(3.5) Actual WCA NPC'!J68-'(3.4) Adjustments'!J68</f>
        <v>0</v>
      </c>
      <c r="K68" s="200">
        <f>'(3.5) Actual WCA NPC'!K68-'(3.4) Adjustments'!K68</f>
        <v>0</v>
      </c>
      <c r="L68" s="200">
        <f>'(3.5) Actual WCA NPC'!L68-'(3.4) Adjustments'!L68</f>
        <v>0</v>
      </c>
      <c r="M68" s="200">
        <f>'(3.5) Actual WCA NPC'!M68-'(3.4) Adjustments'!M68</f>
        <v>0</v>
      </c>
      <c r="N68" s="200">
        <f>'(3.5) Actual WCA NPC'!N68-'(3.4) Adjustments'!N68</f>
        <v>0</v>
      </c>
      <c r="O68" s="200">
        <f>'(3.5) Actual WCA NPC'!O68-'(3.4) Adjustments'!O68</f>
        <v>0</v>
      </c>
      <c r="P68" s="200">
        <f>'(3.5) Actual WCA NPC'!P68-'(3.4) Adjustments'!P68</f>
        <v>0</v>
      </c>
      <c r="Q68" s="200">
        <f>'(3.5) Actual WCA NPC'!Q68-'(3.4) Adjustments'!Q68</f>
        <v>0</v>
      </c>
      <c r="R68" s="200">
        <f>'(3.5) Actual WCA NPC'!R68-'(3.4) Adjustments'!R68</f>
        <v>0</v>
      </c>
    </row>
    <row r="69" spans="3:18" ht="12.75" customHeight="1" x14ac:dyDescent="0.2">
      <c r="C69" s="163" t="s">
        <v>154</v>
      </c>
      <c r="F69" s="200">
        <f t="shared" si="6"/>
        <v>0</v>
      </c>
      <c r="G69" s="200">
        <f>'(3.5) Actual WCA NPC'!G69-'(3.4) Adjustments'!G69</f>
        <v>0</v>
      </c>
      <c r="H69" s="200">
        <f>'(3.5) Actual WCA NPC'!H69-'(3.4) Adjustments'!H69</f>
        <v>0</v>
      </c>
      <c r="I69" s="200">
        <f>'(3.5) Actual WCA NPC'!I69-'(3.4) Adjustments'!I69</f>
        <v>0</v>
      </c>
      <c r="J69" s="200">
        <f>'(3.5) Actual WCA NPC'!J69-'(3.4) Adjustments'!J69</f>
        <v>0</v>
      </c>
      <c r="K69" s="200">
        <f>'(3.5) Actual WCA NPC'!K69-'(3.4) Adjustments'!K69</f>
        <v>0</v>
      </c>
      <c r="L69" s="200">
        <f>'(3.5) Actual WCA NPC'!L69-'(3.4) Adjustments'!L69</f>
        <v>0</v>
      </c>
      <c r="M69" s="200">
        <f>'(3.5) Actual WCA NPC'!M69-'(3.4) Adjustments'!M69</f>
        <v>0</v>
      </c>
      <c r="N69" s="200">
        <f>'(3.5) Actual WCA NPC'!N69-'(3.4) Adjustments'!N69</f>
        <v>0</v>
      </c>
      <c r="O69" s="200">
        <f>'(3.5) Actual WCA NPC'!O69-'(3.4) Adjustments'!O69</f>
        <v>0</v>
      </c>
      <c r="P69" s="200">
        <f>'(3.5) Actual WCA NPC'!P69-'(3.4) Adjustments'!P69</f>
        <v>0</v>
      </c>
      <c r="Q69" s="200">
        <f>'(3.5) Actual WCA NPC'!Q69-'(3.4) Adjustments'!Q69</f>
        <v>0</v>
      </c>
      <c r="R69" s="200">
        <f>'(3.5) Actual WCA NPC'!R69-'(3.4) Adjustments'!R69</f>
        <v>0</v>
      </c>
    </row>
    <row r="70" spans="3:18" ht="12.75" customHeight="1" x14ac:dyDescent="0.2">
      <c r="C70" s="163" t="s">
        <v>153</v>
      </c>
      <c r="F70" s="200">
        <f t="shared" si="6"/>
        <v>0</v>
      </c>
      <c r="G70" s="200">
        <f>'(3.5) Actual WCA NPC'!G70-'(3.4) Adjustments'!G70</f>
        <v>0</v>
      </c>
      <c r="H70" s="200">
        <f>'(3.5) Actual WCA NPC'!H70-'(3.4) Adjustments'!H70</f>
        <v>0</v>
      </c>
      <c r="I70" s="200">
        <f>'(3.5) Actual WCA NPC'!I70-'(3.4) Adjustments'!I70</f>
        <v>0</v>
      </c>
      <c r="J70" s="200">
        <f>'(3.5) Actual WCA NPC'!J70-'(3.4) Adjustments'!J70</f>
        <v>0</v>
      </c>
      <c r="K70" s="200">
        <f>'(3.5) Actual WCA NPC'!K70-'(3.4) Adjustments'!K70</f>
        <v>0</v>
      </c>
      <c r="L70" s="200">
        <f>'(3.5) Actual WCA NPC'!L70-'(3.4) Adjustments'!L70</f>
        <v>0</v>
      </c>
      <c r="M70" s="200">
        <f>'(3.5) Actual WCA NPC'!M70-'(3.4) Adjustments'!M70</f>
        <v>0</v>
      </c>
      <c r="N70" s="200">
        <f>'(3.5) Actual WCA NPC'!N70-'(3.4) Adjustments'!N70</f>
        <v>0</v>
      </c>
      <c r="O70" s="200">
        <f>'(3.5) Actual WCA NPC'!O70-'(3.4) Adjustments'!O70</f>
        <v>0</v>
      </c>
      <c r="P70" s="200">
        <f>'(3.5) Actual WCA NPC'!P70-'(3.4) Adjustments'!P70</f>
        <v>0</v>
      </c>
      <c r="Q70" s="200">
        <f>'(3.5) Actual WCA NPC'!Q70-'(3.4) Adjustments'!Q70</f>
        <v>0</v>
      </c>
      <c r="R70" s="200">
        <f>'(3.5) Actual WCA NPC'!R70-'(3.4) Adjustments'!R70</f>
        <v>0</v>
      </c>
    </row>
    <row r="71" spans="3:18" ht="12.75" customHeight="1" x14ac:dyDescent="0.2">
      <c r="C71" s="163" t="s">
        <v>152</v>
      </c>
      <c r="F71" s="200">
        <f t="shared" si="6"/>
        <v>0</v>
      </c>
      <c r="G71" s="200">
        <f>'(3.5) Actual WCA NPC'!G71-'(3.4) Adjustments'!G71</f>
        <v>0</v>
      </c>
      <c r="H71" s="200">
        <f>'(3.5) Actual WCA NPC'!H71-'(3.4) Adjustments'!H71</f>
        <v>0</v>
      </c>
      <c r="I71" s="200">
        <f>'(3.5) Actual WCA NPC'!I71-'(3.4) Adjustments'!I71</f>
        <v>0</v>
      </c>
      <c r="J71" s="200">
        <f>'(3.5) Actual WCA NPC'!J71-'(3.4) Adjustments'!J71</f>
        <v>0</v>
      </c>
      <c r="K71" s="200">
        <f>'(3.5) Actual WCA NPC'!K71-'(3.4) Adjustments'!K71</f>
        <v>0</v>
      </c>
      <c r="L71" s="200">
        <f>'(3.5) Actual WCA NPC'!L71-'(3.4) Adjustments'!L71</f>
        <v>0</v>
      </c>
      <c r="M71" s="200">
        <f>'(3.5) Actual WCA NPC'!M71-'(3.4) Adjustments'!M71</f>
        <v>0</v>
      </c>
      <c r="N71" s="200">
        <f>'(3.5) Actual WCA NPC'!N71-'(3.4) Adjustments'!N71</f>
        <v>0</v>
      </c>
      <c r="O71" s="200">
        <f>'(3.5) Actual WCA NPC'!O71-'(3.4) Adjustments'!O71</f>
        <v>0</v>
      </c>
      <c r="P71" s="200">
        <f>'(3.5) Actual WCA NPC'!P71-'(3.4) Adjustments'!P71</f>
        <v>0</v>
      </c>
      <c r="Q71" s="200">
        <f>'(3.5) Actual WCA NPC'!Q71-'(3.4) Adjustments'!Q71</f>
        <v>0</v>
      </c>
      <c r="R71" s="200">
        <f>'(3.5) Actual WCA NPC'!R71-'(3.4) Adjustments'!R71</f>
        <v>0</v>
      </c>
    </row>
    <row r="72" spans="3:18" ht="12.75" customHeight="1" x14ac:dyDescent="0.2">
      <c r="C72" s="163" t="s">
        <v>151</v>
      </c>
      <c r="F72" s="200">
        <f t="shared" si="6"/>
        <v>0</v>
      </c>
      <c r="G72" s="200">
        <f>'(3.5) Actual WCA NPC'!G72-'(3.4) Adjustments'!G72</f>
        <v>0</v>
      </c>
      <c r="H72" s="200">
        <f>'(3.5) Actual WCA NPC'!H72-'(3.4) Adjustments'!H72</f>
        <v>0</v>
      </c>
      <c r="I72" s="200">
        <f>'(3.5) Actual WCA NPC'!I72-'(3.4) Adjustments'!I72</f>
        <v>0</v>
      </c>
      <c r="J72" s="200">
        <f>'(3.5) Actual WCA NPC'!J72-'(3.4) Adjustments'!J72</f>
        <v>0</v>
      </c>
      <c r="K72" s="200">
        <f>'(3.5) Actual WCA NPC'!K72-'(3.4) Adjustments'!K72</f>
        <v>0</v>
      </c>
      <c r="L72" s="200">
        <f>'(3.5) Actual WCA NPC'!L72-'(3.4) Adjustments'!L72</f>
        <v>0</v>
      </c>
      <c r="M72" s="200">
        <f>'(3.5) Actual WCA NPC'!M72-'(3.4) Adjustments'!M72</f>
        <v>0</v>
      </c>
      <c r="N72" s="200">
        <f>'(3.5) Actual WCA NPC'!N72-'(3.4) Adjustments'!N72</f>
        <v>0</v>
      </c>
      <c r="O72" s="200">
        <f>'(3.5) Actual WCA NPC'!O72-'(3.4) Adjustments'!O72</f>
        <v>0</v>
      </c>
      <c r="P72" s="200">
        <f>'(3.5) Actual WCA NPC'!P72-'(3.4) Adjustments'!P72</f>
        <v>0</v>
      </c>
      <c r="Q72" s="200">
        <f>'(3.5) Actual WCA NPC'!Q72-'(3.4) Adjustments'!Q72</f>
        <v>0</v>
      </c>
      <c r="R72" s="200">
        <f>'(3.5) Actual WCA NPC'!R72-'(3.4) Adjustments'!R72</f>
        <v>0</v>
      </c>
    </row>
    <row r="73" spans="3:18" ht="12.75" customHeight="1" x14ac:dyDescent="0.2">
      <c r="C73" s="163" t="s">
        <v>150</v>
      </c>
      <c r="F73" s="200">
        <f t="shared" si="6"/>
        <v>0</v>
      </c>
      <c r="G73" s="200">
        <f>'(3.5) Actual WCA NPC'!G73-'(3.4) Adjustments'!G73</f>
        <v>0</v>
      </c>
      <c r="H73" s="200">
        <f>'(3.5) Actual WCA NPC'!H73-'(3.4) Adjustments'!H73</f>
        <v>0</v>
      </c>
      <c r="I73" s="200">
        <f>'(3.5) Actual WCA NPC'!I73-'(3.4) Adjustments'!I73</f>
        <v>0</v>
      </c>
      <c r="J73" s="200">
        <f>'(3.5) Actual WCA NPC'!J73-'(3.4) Adjustments'!J73</f>
        <v>0</v>
      </c>
      <c r="K73" s="200">
        <f>'(3.5) Actual WCA NPC'!K73-'(3.4) Adjustments'!K73</f>
        <v>0</v>
      </c>
      <c r="L73" s="200">
        <f>'(3.5) Actual WCA NPC'!L73-'(3.4) Adjustments'!L73</f>
        <v>0</v>
      </c>
      <c r="M73" s="200">
        <f>'(3.5) Actual WCA NPC'!M73-'(3.4) Adjustments'!M73</f>
        <v>0</v>
      </c>
      <c r="N73" s="200">
        <f>'(3.5) Actual WCA NPC'!N73-'(3.4) Adjustments'!N73</f>
        <v>0</v>
      </c>
      <c r="O73" s="200">
        <f>'(3.5) Actual WCA NPC'!O73-'(3.4) Adjustments'!O73</f>
        <v>0</v>
      </c>
      <c r="P73" s="200">
        <f>'(3.5) Actual WCA NPC'!P73-'(3.4) Adjustments'!P73</f>
        <v>0</v>
      </c>
      <c r="Q73" s="200">
        <f>'(3.5) Actual WCA NPC'!Q73-'(3.4) Adjustments'!Q73</f>
        <v>0</v>
      </c>
      <c r="R73" s="200">
        <f>'(3.5) Actual WCA NPC'!R73-'(3.4) Adjustments'!R73</f>
        <v>0</v>
      </c>
    </row>
    <row r="74" spans="3:18" ht="12.75" customHeight="1" x14ac:dyDescent="0.2">
      <c r="C74" s="163" t="s">
        <v>149</v>
      </c>
      <c r="F74" s="200">
        <f t="shared" si="6"/>
        <v>0</v>
      </c>
      <c r="G74" s="200">
        <f>'(3.5) Actual WCA NPC'!G74-'(3.4) Adjustments'!G74</f>
        <v>0</v>
      </c>
      <c r="H74" s="200">
        <f>'(3.5) Actual WCA NPC'!H74-'(3.4) Adjustments'!H74</f>
        <v>0</v>
      </c>
      <c r="I74" s="200">
        <f>'(3.5) Actual WCA NPC'!I74-'(3.4) Adjustments'!I74</f>
        <v>0</v>
      </c>
      <c r="J74" s="200">
        <f>'(3.5) Actual WCA NPC'!J74-'(3.4) Adjustments'!J74</f>
        <v>0</v>
      </c>
      <c r="K74" s="200">
        <f>'(3.5) Actual WCA NPC'!K74-'(3.4) Adjustments'!K74</f>
        <v>0</v>
      </c>
      <c r="L74" s="200">
        <f>'(3.5) Actual WCA NPC'!L74-'(3.4) Adjustments'!L74</f>
        <v>0</v>
      </c>
      <c r="M74" s="200">
        <f>'(3.5) Actual WCA NPC'!M74-'(3.4) Adjustments'!M74</f>
        <v>0</v>
      </c>
      <c r="N74" s="200">
        <f>'(3.5) Actual WCA NPC'!N74-'(3.4) Adjustments'!N74</f>
        <v>0</v>
      </c>
      <c r="O74" s="200">
        <f>'(3.5) Actual WCA NPC'!O74-'(3.4) Adjustments'!O74</f>
        <v>0</v>
      </c>
      <c r="P74" s="200">
        <f>'(3.5) Actual WCA NPC'!P74-'(3.4) Adjustments'!P74</f>
        <v>0</v>
      </c>
      <c r="Q74" s="200">
        <f>'(3.5) Actual WCA NPC'!Q74-'(3.4) Adjustments'!Q74</f>
        <v>0</v>
      </c>
      <c r="R74" s="200">
        <f>'(3.5) Actual WCA NPC'!R74-'(3.4) Adjustments'!R74</f>
        <v>0</v>
      </c>
    </row>
    <row r="75" spans="3:18" ht="12.75" customHeight="1" x14ac:dyDescent="0.2">
      <c r="C75" s="163" t="s">
        <v>148</v>
      </c>
      <c r="F75" s="200">
        <f t="shared" si="6"/>
        <v>0</v>
      </c>
      <c r="G75" s="200">
        <f>'(3.5) Actual WCA NPC'!G75-'(3.4) Adjustments'!G75</f>
        <v>0</v>
      </c>
      <c r="H75" s="200">
        <f>'(3.5) Actual WCA NPC'!H75-'(3.4) Adjustments'!H75</f>
        <v>0</v>
      </c>
      <c r="I75" s="200">
        <f>'(3.5) Actual WCA NPC'!I75-'(3.4) Adjustments'!I75</f>
        <v>0</v>
      </c>
      <c r="J75" s="200">
        <f>'(3.5) Actual WCA NPC'!J75-'(3.4) Adjustments'!J75</f>
        <v>0</v>
      </c>
      <c r="K75" s="200">
        <f>'(3.5) Actual WCA NPC'!K75-'(3.4) Adjustments'!K75</f>
        <v>0</v>
      </c>
      <c r="L75" s="200">
        <f>'(3.5) Actual WCA NPC'!L75-'(3.4) Adjustments'!L75</f>
        <v>0</v>
      </c>
      <c r="M75" s="200">
        <f>'(3.5) Actual WCA NPC'!M75-'(3.4) Adjustments'!M75</f>
        <v>0</v>
      </c>
      <c r="N75" s="200">
        <f>'(3.5) Actual WCA NPC'!N75-'(3.4) Adjustments'!N75</f>
        <v>0</v>
      </c>
      <c r="O75" s="200">
        <f>'(3.5) Actual WCA NPC'!O75-'(3.4) Adjustments'!O75</f>
        <v>0</v>
      </c>
      <c r="P75" s="200">
        <f>'(3.5) Actual WCA NPC'!P75-'(3.4) Adjustments'!P75</f>
        <v>0</v>
      </c>
      <c r="Q75" s="200">
        <f>'(3.5) Actual WCA NPC'!Q75-'(3.4) Adjustments'!Q75</f>
        <v>0</v>
      </c>
      <c r="R75" s="200">
        <f>'(3.5) Actual WCA NPC'!R75-'(3.4) Adjustments'!R75</f>
        <v>0</v>
      </c>
    </row>
    <row r="76" spans="3:18" ht="12.75" customHeight="1" x14ac:dyDescent="0.2">
      <c r="C76" s="163" t="s">
        <v>147</v>
      </c>
      <c r="F76" s="200">
        <f t="shared" si="6"/>
        <v>0</v>
      </c>
      <c r="G76" s="200">
        <f>'(3.5) Actual WCA NPC'!G76-'(3.4) Adjustments'!G76</f>
        <v>0</v>
      </c>
      <c r="H76" s="200">
        <f>'(3.5) Actual WCA NPC'!H76-'(3.4) Adjustments'!H76</f>
        <v>0</v>
      </c>
      <c r="I76" s="200">
        <f>'(3.5) Actual WCA NPC'!I76-'(3.4) Adjustments'!I76</f>
        <v>0</v>
      </c>
      <c r="J76" s="200">
        <f>'(3.5) Actual WCA NPC'!J76-'(3.4) Adjustments'!J76</f>
        <v>0</v>
      </c>
      <c r="K76" s="200">
        <f>'(3.5) Actual WCA NPC'!K76-'(3.4) Adjustments'!K76</f>
        <v>0</v>
      </c>
      <c r="L76" s="200">
        <f>'(3.5) Actual WCA NPC'!L76-'(3.4) Adjustments'!L76</f>
        <v>0</v>
      </c>
      <c r="M76" s="200">
        <f>'(3.5) Actual WCA NPC'!M76-'(3.4) Adjustments'!M76</f>
        <v>0</v>
      </c>
      <c r="N76" s="200">
        <f>'(3.5) Actual WCA NPC'!N76-'(3.4) Adjustments'!N76</f>
        <v>0</v>
      </c>
      <c r="O76" s="200">
        <f>'(3.5) Actual WCA NPC'!O76-'(3.4) Adjustments'!O76</f>
        <v>0</v>
      </c>
      <c r="P76" s="200">
        <f>'(3.5) Actual WCA NPC'!P76-'(3.4) Adjustments'!P76</f>
        <v>0</v>
      </c>
      <c r="Q76" s="200">
        <f>'(3.5) Actual WCA NPC'!Q76-'(3.4) Adjustments'!Q76</f>
        <v>0</v>
      </c>
      <c r="R76" s="200">
        <f>'(3.5) Actual WCA NPC'!R76-'(3.4) Adjustments'!R76</f>
        <v>0</v>
      </c>
    </row>
    <row r="77" spans="3:18" ht="12.75" customHeight="1" x14ac:dyDescent="0.2">
      <c r="C77" s="163" t="s">
        <v>146</v>
      </c>
      <c r="D77" s="163"/>
      <c r="F77" s="200">
        <f t="shared" si="6"/>
        <v>0</v>
      </c>
      <c r="G77" s="200">
        <f>'(3.5) Actual WCA NPC'!G77-'(3.4) Adjustments'!G77</f>
        <v>0</v>
      </c>
      <c r="H77" s="200">
        <f>'(3.5) Actual WCA NPC'!H77-'(3.4) Adjustments'!H77</f>
        <v>0</v>
      </c>
      <c r="I77" s="200">
        <f>'(3.5) Actual WCA NPC'!I77-'(3.4) Adjustments'!I77</f>
        <v>0</v>
      </c>
      <c r="J77" s="200">
        <f>'(3.5) Actual WCA NPC'!J77-'(3.4) Adjustments'!J77</f>
        <v>0</v>
      </c>
      <c r="K77" s="200">
        <f>'(3.5) Actual WCA NPC'!K77-'(3.4) Adjustments'!K77</f>
        <v>0</v>
      </c>
      <c r="L77" s="200">
        <f>'(3.5) Actual WCA NPC'!L77-'(3.4) Adjustments'!L77</f>
        <v>0</v>
      </c>
      <c r="M77" s="200">
        <f>'(3.5) Actual WCA NPC'!M77-'(3.4) Adjustments'!M77</f>
        <v>0</v>
      </c>
      <c r="N77" s="200">
        <f>'(3.5) Actual WCA NPC'!N77-'(3.4) Adjustments'!N77</f>
        <v>0</v>
      </c>
      <c r="O77" s="200">
        <f>'(3.5) Actual WCA NPC'!O77-'(3.4) Adjustments'!O77</f>
        <v>0</v>
      </c>
      <c r="P77" s="200">
        <f>'(3.5) Actual WCA NPC'!P77-'(3.4) Adjustments'!P77</f>
        <v>0</v>
      </c>
      <c r="Q77" s="200">
        <f>'(3.5) Actual WCA NPC'!Q77-'(3.4) Adjustments'!Q77</f>
        <v>0</v>
      </c>
      <c r="R77" s="200">
        <f>'(3.5) Actual WCA NPC'!R77-'(3.4) Adjustments'!R77</f>
        <v>0</v>
      </c>
    </row>
    <row r="78" spans="3:18" ht="12.75" customHeight="1" x14ac:dyDescent="0.2">
      <c r="C78" s="163" t="s">
        <v>145</v>
      </c>
      <c r="D78" s="163"/>
      <c r="F78" s="200">
        <f t="shared" si="6"/>
        <v>0</v>
      </c>
      <c r="G78" s="200">
        <f>'(3.5) Actual WCA NPC'!G78-'(3.4) Adjustments'!G78</f>
        <v>0</v>
      </c>
      <c r="H78" s="200">
        <f>'(3.5) Actual WCA NPC'!H78-'(3.4) Adjustments'!H78</f>
        <v>0</v>
      </c>
      <c r="I78" s="200">
        <f>'(3.5) Actual WCA NPC'!I78-'(3.4) Adjustments'!I78</f>
        <v>0</v>
      </c>
      <c r="J78" s="200">
        <f>'(3.5) Actual WCA NPC'!J78-'(3.4) Adjustments'!J78</f>
        <v>0</v>
      </c>
      <c r="K78" s="200">
        <f>'(3.5) Actual WCA NPC'!K78-'(3.4) Adjustments'!K78</f>
        <v>0</v>
      </c>
      <c r="L78" s="200">
        <f>'(3.5) Actual WCA NPC'!L78-'(3.4) Adjustments'!L78</f>
        <v>0</v>
      </c>
      <c r="M78" s="200">
        <f>'(3.5) Actual WCA NPC'!M78-'(3.4) Adjustments'!M78</f>
        <v>0</v>
      </c>
      <c r="N78" s="200">
        <f>'(3.5) Actual WCA NPC'!N78-'(3.4) Adjustments'!N78</f>
        <v>0</v>
      </c>
      <c r="O78" s="200">
        <f>'(3.5) Actual WCA NPC'!O78-'(3.4) Adjustments'!O78</f>
        <v>0</v>
      </c>
      <c r="P78" s="200">
        <f>'(3.5) Actual WCA NPC'!P78-'(3.4) Adjustments'!P78</f>
        <v>0</v>
      </c>
      <c r="Q78" s="200">
        <f>'(3.5) Actual WCA NPC'!Q78-'(3.4) Adjustments'!Q78</f>
        <v>0</v>
      </c>
      <c r="R78" s="200">
        <f>'(3.5) Actual WCA NPC'!R78-'(3.4) Adjustments'!R78</f>
        <v>0</v>
      </c>
    </row>
    <row r="79" spans="3:18" ht="12.75" customHeight="1" x14ac:dyDescent="0.2">
      <c r="C79" s="163" t="s">
        <v>144</v>
      </c>
      <c r="D79" s="163"/>
      <c r="F79" s="200">
        <f t="shared" si="6"/>
        <v>0</v>
      </c>
      <c r="G79" s="200">
        <f>'(3.5) Actual WCA NPC'!G79-'(3.4) Adjustments'!G79</f>
        <v>0</v>
      </c>
      <c r="H79" s="200">
        <f>'(3.5) Actual WCA NPC'!H79-'(3.4) Adjustments'!H79</f>
        <v>0</v>
      </c>
      <c r="I79" s="200">
        <f>'(3.5) Actual WCA NPC'!I79-'(3.4) Adjustments'!I79</f>
        <v>0</v>
      </c>
      <c r="J79" s="200">
        <f>'(3.5) Actual WCA NPC'!J79-'(3.4) Adjustments'!J79</f>
        <v>0</v>
      </c>
      <c r="K79" s="200">
        <f>'(3.5) Actual WCA NPC'!K79-'(3.4) Adjustments'!K79</f>
        <v>0</v>
      </c>
      <c r="L79" s="200">
        <f>'(3.5) Actual WCA NPC'!L79-'(3.4) Adjustments'!L79</f>
        <v>0</v>
      </c>
      <c r="M79" s="200">
        <f>'(3.5) Actual WCA NPC'!M79-'(3.4) Adjustments'!M79</f>
        <v>0</v>
      </c>
      <c r="N79" s="200">
        <f>'(3.5) Actual WCA NPC'!N79-'(3.4) Adjustments'!N79</f>
        <v>0</v>
      </c>
      <c r="O79" s="200">
        <f>'(3.5) Actual WCA NPC'!O79-'(3.4) Adjustments'!O79</f>
        <v>0</v>
      </c>
      <c r="P79" s="200">
        <f>'(3.5) Actual WCA NPC'!P79-'(3.4) Adjustments'!P79</f>
        <v>0</v>
      </c>
      <c r="Q79" s="200">
        <f>'(3.5) Actual WCA NPC'!Q79-'(3.4) Adjustments'!Q79</f>
        <v>0</v>
      </c>
      <c r="R79" s="200">
        <f>'(3.5) Actual WCA NPC'!R79-'(3.4) Adjustments'!R79</f>
        <v>0</v>
      </c>
    </row>
    <row r="80" spans="3:18" ht="12.75" customHeight="1" x14ac:dyDescent="0.2">
      <c r="C80" s="163" t="s">
        <v>143</v>
      </c>
      <c r="D80" s="163"/>
      <c r="F80" s="200">
        <f t="shared" si="6"/>
        <v>0</v>
      </c>
      <c r="G80" s="200">
        <f>'(3.5) Actual WCA NPC'!G80-'(3.4) Adjustments'!G80</f>
        <v>0</v>
      </c>
      <c r="H80" s="200">
        <f>'(3.5) Actual WCA NPC'!H80-'(3.4) Adjustments'!H80</f>
        <v>0</v>
      </c>
      <c r="I80" s="200">
        <f>'(3.5) Actual WCA NPC'!I80-'(3.4) Adjustments'!I80</f>
        <v>0</v>
      </c>
      <c r="J80" s="200">
        <f>'(3.5) Actual WCA NPC'!J80-'(3.4) Adjustments'!J80</f>
        <v>0</v>
      </c>
      <c r="K80" s="200">
        <f>'(3.5) Actual WCA NPC'!K80-'(3.4) Adjustments'!K80</f>
        <v>0</v>
      </c>
      <c r="L80" s="200">
        <f>'(3.5) Actual WCA NPC'!L80-'(3.4) Adjustments'!L80</f>
        <v>0</v>
      </c>
      <c r="M80" s="200">
        <f>'(3.5) Actual WCA NPC'!M80-'(3.4) Adjustments'!M80</f>
        <v>0</v>
      </c>
      <c r="N80" s="200">
        <f>'(3.5) Actual WCA NPC'!N80-'(3.4) Adjustments'!N80</f>
        <v>0</v>
      </c>
      <c r="O80" s="200">
        <f>'(3.5) Actual WCA NPC'!O80-'(3.4) Adjustments'!O80</f>
        <v>0</v>
      </c>
      <c r="P80" s="200">
        <f>'(3.5) Actual WCA NPC'!P80-'(3.4) Adjustments'!P80</f>
        <v>0</v>
      </c>
      <c r="Q80" s="200">
        <f>'(3.5) Actual WCA NPC'!Q80-'(3.4) Adjustments'!Q80</f>
        <v>0</v>
      </c>
      <c r="R80" s="200">
        <f>'(3.5) Actual WCA NPC'!R80-'(3.4) Adjustments'!R80</f>
        <v>0</v>
      </c>
    </row>
    <row r="81" spans="2:18" ht="12.75" customHeight="1" x14ac:dyDescent="0.2">
      <c r="C81" s="163" t="s">
        <v>142</v>
      </c>
      <c r="D81" s="163"/>
      <c r="F81" s="200">
        <f t="shared" si="6"/>
        <v>0</v>
      </c>
      <c r="G81" s="200">
        <f>'(3.5) Actual WCA NPC'!G81-'(3.4) Adjustments'!G81</f>
        <v>0</v>
      </c>
      <c r="H81" s="200">
        <f>'(3.5) Actual WCA NPC'!H81-'(3.4) Adjustments'!H81</f>
        <v>0</v>
      </c>
      <c r="I81" s="200">
        <f>'(3.5) Actual WCA NPC'!I81-'(3.4) Adjustments'!I81</f>
        <v>0</v>
      </c>
      <c r="J81" s="200">
        <f>'(3.5) Actual WCA NPC'!J81-'(3.4) Adjustments'!J81</f>
        <v>0</v>
      </c>
      <c r="K81" s="200">
        <f>'(3.5) Actual WCA NPC'!K81-'(3.4) Adjustments'!K81</f>
        <v>0</v>
      </c>
      <c r="L81" s="200">
        <f>'(3.5) Actual WCA NPC'!L81-'(3.4) Adjustments'!L81</f>
        <v>0</v>
      </c>
      <c r="M81" s="200">
        <f>'(3.5) Actual WCA NPC'!M81-'(3.4) Adjustments'!M81</f>
        <v>0</v>
      </c>
      <c r="N81" s="200">
        <f>'(3.5) Actual WCA NPC'!N81-'(3.4) Adjustments'!N81</f>
        <v>0</v>
      </c>
      <c r="O81" s="200">
        <f>'(3.5) Actual WCA NPC'!O81-'(3.4) Adjustments'!O81</f>
        <v>0</v>
      </c>
      <c r="P81" s="200">
        <f>'(3.5) Actual WCA NPC'!P81-'(3.4) Adjustments'!P81</f>
        <v>0</v>
      </c>
      <c r="Q81" s="200">
        <f>'(3.5) Actual WCA NPC'!Q81-'(3.4) Adjustments'!Q81</f>
        <v>0</v>
      </c>
      <c r="R81" s="200">
        <f>'(3.5) Actual WCA NPC'!R81-'(3.4) Adjustments'!R81</f>
        <v>0</v>
      </c>
    </row>
    <row r="82" spans="2:18" ht="12.75" customHeight="1" x14ac:dyDescent="0.2">
      <c r="C82" s="163" t="s">
        <v>141</v>
      </c>
      <c r="D82" s="163"/>
      <c r="F82" s="200">
        <f t="shared" si="6"/>
        <v>0</v>
      </c>
      <c r="G82" s="200">
        <f>'(3.5) Actual WCA NPC'!G82-'(3.4) Adjustments'!G82</f>
        <v>0</v>
      </c>
      <c r="H82" s="200">
        <f>'(3.5) Actual WCA NPC'!H82-'(3.4) Adjustments'!H82</f>
        <v>0</v>
      </c>
      <c r="I82" s="200">
        <f>'(3.5) Actual WCA NPC'!I82-'(3.4) Adjustments'!I82</f>
        <v>0</v>
      </c>
      <c r="J82" s="200">
        <f>'(3.5) Actual WCA NPC'!J82-'(3.4) Adjustments'!J82</f>
        <v>0</v>
      </c>
      <c r="K82" s="200">
        <f>'(3.5) Actual WCA NPC'!K82-'(3.4) Adjustments'!K82</f>
        <v>0</v>
      </c>
      <c r="L82" s="200">
        <f>'(3.5) Actual WCA NPC'!L82-'(3.4) Adjustments'!L82</f>
        <v>0</v>
      </c>
      <c r="M82" s="200">
        <f>'(3.5) Actual WCA NPC'!M82-'(3.4) Adjustments'!M82</f>
        <v>0</v>
      </c>
      <c r="N82" s="200">
        <f>'(3.5) Actual WCA NPC'!N82-'(3.4) Adjustments'!N82</f>
        <v>0</v>
      </c>
      <c r="O82" s="200">
        <f>'(3.5) Actual WCA NPC'!O82-'(3.4) Adjustments'!O82</f>
        <v>0</v>
      </c>
      <c r="P82" s="200">
        <f>'(3.5) Actual WCA NPC'!P82-'(3.4) Adjustments'!P82</f>
        <v>0</v>
      </c>
      <c r="Q82" s="200">
        <f>'(3.5) Actual WCA NPC'!Q82-'(3.4) Adjustments'!Q82</f>
        <v>0</v>
      </c>
      <c r="R82" s="200">
        <f>'(3.5) Actual WCA NPC'!R82-'(3.4) Adjustments'!R82</f>
        <v>0</v>
      </c>
    </row>
    <row r="83" spans="2:18" ht="12.75" customHeight="1" x14ac:dyDescent="0.2">
      <c r="C83" s="163" t="s">
        <v>140</v>
      </c>
      <c r="D83" s="163"/>
      <c r="F83" s="200">
        <f t="shared" si="6"/>
        <v>0</v>
      </c>
      <c r="G83" s="200">
        <f>'(3.5) Actual WCA NPC'!G83-'(3.4) Adjustments'!G83</f>
        <v>0</v>
      </c>
      <c r="H83" s="200">
        <f>'(3.5) Actual WCA NPC'!H83-'(3.4) Adjustments'!H83</f>
        <v>0</v>
      </c>
      <c r="I83" s="200">
        <f>'(3.5) Actual WCA NPC'!I83-'(3.4) Adjustments'!I83</f>
        <v>0</v>
      </c>
      <c r="J83" s="200">
        <f>'(3.5) Actual WCA NPC'!J83-'(3.4) Adjustments'!J83</f>
        <v>0</v>
      </c>
      <c r="K83" s="200">
        <f>'(3.5) Actual WCA NPC'!K83-'(3.4) Adjustments'!K83</f>
        <v>0</v>
      </c>
      <c r="L83" s="200">
        <f>'(3.5) Actual WCA NPC'!L83-'(3.4) Adjustments'!L83</f>
        <v>0</v>
      </c>
      <c r="M83" s="200">
        <f>'(3.5) Actual WCA NPC'!M83-'(3.4) Adjustments'!M83</f>
        <v>0</v>
      </c>
      <c r="N83" s="200">
        <f>'(3.5) Actual WCA NPC'!N83-'(3.4) Adjustments'!N83</f>
        <v>0</v>
      </c>
      <c r="O83" s="200">
        <f>'(3.5) Actual WCA NPC'!O83-'(3.4) Adjustments'!O83</f>
        <v>0</v>
      </c>
      <c r="P83" s="200">
        <f>'(3.5) Actual WCA NPC'!P83-'(3.4) Adjustments'!P83</f>
        <v>0</v>
      </c>
      <c r="Q83" s="200">
        <f>'(3.5) Actual WCA NPC'!Q83-'(3.4) Adjustments'!Q83</f>
        <v>0</v>
      </c>
      <c r="R83" s="200">
        <f>'(3.5) Actual WCA NPC'!R83-'(3.4) Adjustments'!R83</f>
        <v>0</v>
      </c>
    </row>
    <row r="84" spans="2:18" ht="12.75" customHeight="1" x14ac:dyDescent="0.2">
      <c r="C84" s="163" t="s">
        <v>139</v>
      </c>
      <c r="D84" s="163"/>
      <c r="F84" s="200">
        <f t="shared" si="6"/>
        <v>0</v>
      </c>
      <c r="G84" s="200">
        <f>'(3.5) Actual WCA NPC'!G84-'(3.4) Adjustments'!G84</f>
        <v>0</v>
      </c>
      <c r="H84" s="200">
        <f>'(3.5) Actual WCA NPC'!H84-'(3.4) Adjustments'!H84</f>
        <v>0</v>
      </c>
      <c r="I84" s="200">
        <f>'(3.5) Actual WCA NPC'!I84-'(3.4) Adjustments'!I84</f>
        <v>0</v>
      </c>
      <c r="J84" s="200">
        <f>'(3.5) Actual WCA NPC'!J84-'(3.4) Adjustments'!J84</f>
        <v>0</v>
      </c>
      <c r="K84" s="200">
        <f>'(3.5) Actual WCA NPC'!K84-'(3.4) Adjustments'!K84</f>
        <v>0</v>
      </c>
      <c r="L84" s="200">
        <f>'(3.5) Actual WCA NPC'!L84-'(3.4) Adjustments'!L84</f>
        <v>0</v>
      </c>
      <c r="M84" s="200">
        <f>'(3.5) Actual WCA NPC'!M84-'(3.4) Adjustments'!M84</f>
        <v>0</v>
      </c>
      <c r="N84" s="200">
        <f>'(3.5) Actual WCA NPC'!N84-'(3.4) Adjustments'!N84</f>
        <v>0</v>
      </c>
      <c r="O84" s="200">
        <f>'(3.5) Actual WCA NPC'!O84-'(3.4) Adjustments'!O84</f>
        <v>0</v>
      </c>
      <c r="P84" s="200">
        <f>'(3.5) Actual WCA NPC'!P84-'(3.4) Adjustments'!P84</f>
        <v>0</v>
      </c>
      <c r="Q84" s="200">
        <f>'(3.5) Actual WCA NPC'!Q84-'(3.4) Adjustments'!Q84</f>
        <v>0</v>
      </c>
      <c r="R84" s="200">
        <f>'(3.5) Actual WCA NPC'!R84-'(3.4) Adjustments'!R84</f>
        <v>0</v>
      </c>
    </row>
    <row r="85" spans="2:18" ht="12.75" customHeight="1" x14ac:dyDescent="0.2">
      <c r="C85" s="163" t="s">
        <v>138</v>
      </c>
      <c r="D85" s="163"/>
      <c r="F85" s="200">
        <f t="shared" si="6"/>
        <v>0</v>
      </c>
      <c r="G85" s="200">
        <f>'(3.5) Actual WCA NPC'!G85-'(3.4) Adjustments'!G85</f>
        <v>0</v>
      </c>
      <c r="H85" s="200">
        <f>'(3.5) Actual WCA NPC'!H85-'(3.4) Adjustments'!H85</f>
        <v>0</v>
      </c>
      <c r="I85" s="200">
        <f>'(3.5) Actual WCA NPC'!I85-'(3.4) Adjustments'!I85</f>
        <v>0</v>
      </c>
      <c r="J85" s="200">
        <f>'(3.5) Actual WCA NPC'!J85-'(3.4) Adjustments'!J85</f>
        <v>0</v>
      </c>
      <c r="K85" s="200">
        <f>'(3.5) Actual WCA NPC'!K85-'(3.4) Adjustments'!K85</f>
        <v>0</v>
      </c>
      <c r="L85" s="200">
        <f>'(3.5) Actual WCA NPC'!L85-'(3.4) Adjustments'!L85</f>
        <v>0</v>
      </c>
      <c r="M85" s="200">
        <f>'(3.5) Actual WCA NPC'!M85-'(3.4) Adjustments'!M85</f>
        <v>0</v>
      </c>
      <c r="N85" s="200">
        <f>'(3.5) Actual WCA NPC'!N85-'(3.4) Adjustments'!N85</f>
        <v>0</v>
      </c>
      <c r="O85" s="200">
        <f>'(3.5) Actual WCA NPC'!O85-'(3.4) Adjustments'!O85</f>
        <v>0</v>
      </c>
      <c r="P85" s="200">
        <f>'(3.5) Actual WCA NPC'!P85-'(3.4) Adjustments'!P85</f>
        <v>0</v>
      </c>
      <c r="Q85" s="200">
        <f>'(3.5) Actual WCA NPC'!Q85-'(3.4) Adjustments'!Q85</f>
        <v>0</v>
      </c>
      <c r="R85" s="200">
        <f>'(3.5) Actual WCA NPC'!R85-'(3.4) Adjustments'!R85</f>
        <v>0</v>
      </c>
    </row>
    <row r="86" spans="2:18" ht="12.75" customHeight="1" x14ac:dyDescent="0.2">
      <c r="C86" s="163" t="s">
        <v>137</v>
      </c>
      <c r="D86" s="163"/>
      <c r="F86" s="200">
        <f t="shared" si="6"/>
        <v>0</v>
      </c>
      <c r="G86" s="200">
        <f>'(3.5) Actual WCA NPC'!G86-'(3.4) Adjustments'!G86</f>
        <v>0</v>
      </c>
      <c r="H86" s="200">
        <f>'(3.5) Actual WCA NPC'!H86-'(3.4) Adjustments'!H86</f>
        <v>0</v>
      </c>
      <c r="I86" s="200">
        <f>'(3.5) Actual WCA NPC'!I86-'(3.4) Adjustments'!I86</f>
        <v>0</v>
      </c>
      <c r="J86" s="200">
        <f>'(3.5) Actual WCA NPC'!J86-'(3.4) Adjustments'!J86</f>
        <v>0</v>
      </c>
      <c r="K86" s="200">
        <f>'(3.5) Actual WCA NPC'!K86-'(3.4) Adjustments'!K86</f>
        <v>0</v>
      </c>
      <c r="L86" s="200">
        <f>'(3.5) Actual WCA NPC'!L86-'(3.4) Adjustments'!L86</f>
        <v>0</v>
      </c>
      <c r="M86" s="200">
        <f>'(3.5) Actual WCA NPC'!M86-'(3.4) Adjustments'!M86</f>
        <v>0</v>
      </c>
      <c r="N86" s="200">
        <f>'(3.5) Actual WCA NPC'!N86-'(3.4) Adjustments'!N86</f>
        <v>0</v>
      </c>
      <c r="O86" s="200">
        <f>'(3.5) Actual WCA NPC'!O86-'(3.4) Adjustments'!O86</f>
        <v>0</v>
      </c>
      <c r="P86" s="200">
        <f>'(3.5) Actual WCA NPC'!P86-'(3.4) Adjustments'!P86</f>
        <v>0</v>
      </c>
      <c r="Q86" s="200">
        <f>'(3.5) Actual WCA NPC'!Q86-'(3.4) Adjustments'!Q86</f>
        <v>0</v>
      </c>
      <c r="R86" s="200">
        <f>'(3.5) Actual WCA NPC'!R86-'(3.4) Adjustments'!R86</f>
        <v>0</v>
      </c>
    </row>
    <row r="87" spans="2:18" ht="12.75" customHeight="1" x14ac:dyDescent="0.2">
      <c r="C87" s="163" t="s">
        <v>136</v>
      </c>
      <c r="D87" s="163"/>
      <c r="F87" s="200">
        <f t="shared" si="6"/>
        <v>0</v>
      </c>
      <c r="G87" s="200">
        <f>'(3.5) Actual WCA NPC'!G87-'(3.4) Adjustments'!G87</f>
        <v>0</v>
      </c>
      <c r="H87" s="200">
        <f>'(3.5) Actual WCA NPC'!H87-'(3.4) Adjustments'!H87</f>
        <v>0</v>
      </c>
      <c r="I87" s="200">
        <f>'(3.5) Actual WCA NPC'!I87-'(3.4) Adjustments'!I87</f>
        <v>0</v>
      </c>
      <c r="J87" s="200">
        <f>'(3.5) Actual WCA NPC'!J87-'(3.4) Adjustments'!J87</f>
        <v>0</v>
      </c>
      <c r="K87" s="200">
        <f>'(3.5) Actual WCA NPC'!K87-'(3.4) Adjustments'!K87</f>
        <v>0</v>
      </c>
      <c r="L87" s="200">
        <f>'(3.5) Actual WCA NPC'!L87-'(3.4) Adjustments'!L87</f>
        <v>0</v>
      </c>
      <c r="M87" s="200">
        <f>'(3.5) Actual WCA NPC'!M87-'(3.4) Adjustments'!M87</f>
        <v>0</v>
      </c>
      <c r="N87" s="200">
        <f>'(3.5) Actual WCA NPC'!N87-'(3.4) Adjustments'!N87</f>
        <v>0</v>
      </c>
      <c r="O87" s="200">
        <f>'(3.5) Actual WCA NPC'!O87-'(3.4) Adjustments'!O87</f>
        <v>0</v>
      </c>
      <c r="P87" s="200">
        <f>'(3.5) Actual WCA NPC'!P87-'(3.4) Adjustments'!P87</f>
        <v>0</v>
      </c>
      <c r="Q87" s="200">
        <f>'(3.5) Actual WCA NPC'!Q87-'(3.4) Adjustments'!Q87</f>
        <v>0</v>
      </c>
      <c r="R87" s="200">
        <f>'(3.5) Actual WCA NPC'!R87-'(3.4) Adjustments'!R87</f>
        <v>0</v>
      </c>
    </row>
    <row r="88" spans="2:18" ht="12.75" customHeight="1" x14ac:dyDescent="0.2">
      <c r="C88" s="163" t="s">
        <v>135</v>
      </c>
      <c r="F88" s="200">
        <f t="shared" si="6"/>
        <v>0</v>
      </c>
      <c r="G88" s="200">
        <f>'(3.5) Actual WCA NPC'!G88-'(3.4) Adjustments'!G88</f>
        <v>0</v>
      </c>
      <c r="H88" s="200">
        <f>'(3.5) Actual WCA NPC'!H88-'(3.4) Adjustments'!H88</f>
        <v>0</v>
      </c>
      <c r="I88" s="200">
        <f>'(3.5) Actual WCA NPC'!I88-'(3.4) Adjustments'!I88</f>
        <v>0</v>
      </c>
      <c r="J88" s="200">
        <f>'(3.5) Actual WCA NPC'!J88-'(3.4) Adjustments'!J88</f>
        <v>0</v>
      </c>
      <c r="K88" s="200">
        <f>'(3.5) Actual WCA NPC'!K88-'(3.4) Adjustments'!K88</f>
        <v>0</v>
      </c>
      <c r="L88" s="200">
        <f>'(3.5) Actual WCA NPC'!L88-'(3.4) Adjustments'!L88</f>
        <v>0</v>
      </c>
      <c r="M88" s="200">
        <f>'(3.5) Actual WCA NPC'!M88-'(3.4) Adjustments'!M88</f>
        <v>0</v>
      </c>
      <c r="N88" s="200">
        <f>'(3.5) Actual WCA NPC'!N88-'(3.4) Adjustments'!N88</f>
        <v>0</v>
      </c>
      <c r="O88" s="200">
        <f>'(3.5) Actual WCA NPC'!O88-'(3.4) Adjustments'!O88</f>
        <v>0</v>
      </c>
      <c r="P88" s="200">
        <f>'(3.5) Actual WCA NPC'!P88-'(3.4) Adjustments'!P88</f>
        <v>0</v>
      </c>
      <c r="Q88" s="200">
        <f>'(3.5) Actual WCA NPC'!Q88-'(3.4) Adjustments'!Q88</f>
        <v>0</v>
      </c>
      <c r="R88" s="200">
        <f>'(3.5) Actual WCA NPC'!R88-'(3.4) Adjustments'!R88</f>
        <v>0</v>
      </c>
    </row>
    <row r="89" spans="2:18" ht="12.75" customHeight="1" x14ac:dyDescent="0.2">
      <c r="B89" s="101"/>
      <c r="C89" s="218" t="s">
        <v>134</v>
      </c>
      <c r="D89" s="101"/>
      <c r="F89" s="200">
        <f t="shared" si="6"/>
        <v>0</v>
      </c>
      <c r="G89" s="200">
        <f>'(3.5) Actual WCA NPC'!G89-'(3.4) Adjustments'!G89</f>
        <v>0</v>
      </c>
      <c r="H89" s="200">
        <f>'(3.5) Actual WCA NPC'!H89-'(3.4) Adjustments'!H89</f>
        <v>0</v>
      </c>
      <c r="I89" s="200">
        <f>'(3.5) Actual WCA NPC'!I89-'(3.4) Adjustments'!I89</f>
        <v>0</v>
      </c>
      <c r="J89" s="200">
        <f>'(3.5) Actual WCA NPC'!J89-'(3.4) Adjustments'!J89</f>
        <v>0</v>
      </c>
      <c r="K89" s="200">
        <f>'(3.5) Actual WCA NPC'!K89-'(3.4) Adjustments'!K89</f>
        <v>0</v>
      </c>
      <c r="L89" s="200">
        <f>'(3.5) Actual WCA NPC'!L89-'(3.4) Adjustments'!L89</f>
        <v>0</v>
      </c>
      <c r="M89" s="200">
        <f>'(3.5) Actual WCA NPC'!M89-'(3.4) Adjustments'!M89</f>
        <v>0</v>
      </c>
      <c r="N89" s="200">
        <f>'(3.5) Actual WCA NPC'!N89-'(3.4) Adjustments'!N89</f>
        <v>0</v>
      </c>
      <c r="O89" s="200">
        <f>'(3.5) Actual WCA NPC'!O89-'(3.4) Adjustments'!O89</f>
        <v>0</v>
      </c>
      <c r="P89" s="200">
        <f>'(3.5) Actual WCA NPC'!P89-'(3.4) Adjustments'!P89</f>
        <v>0</v>
      </c>
      <c r="Q89" s="200">
        <f>'(3.5) Actual WCA NPC'!Q89-'(3.4) Adjustments'!Q89</f>
        <v>0</v>
      </c>
      <c r="R89" s="200">
        <f>'(3.5) Actual WCA NPC'!R89-'(3.4) Adjustments'!R89</f>
        <v>0</v>
      </c>
    </row>
    <row r="90" spans="2:18" ht="12.75" customHeight="1" x14ac:dyDescent="0.2">
      <c r="B90" s="101"/>
      <c r="C90" s="218" t="s">
        <v>133</v>
      </c>
      <c r="D90" s="101"/>
      <c r="F90" s="200">
        <f t="shared" si="6"/>
        <v>0</v>
      </c>
      <c r="G90" s="200">
        <f>'(3.5) Actual WCA NPC'!G90-'(3.4) Adjustments'!G90</f>
        <v>0</v>
      </c>
      <c r="H90" s="200">
        <f>'(3.5) Actual WCA NPC'!H90-'(3.4) Adjustments'!H90</f>
        <v>0</v>
      </c>
      <c r="I90" s="200">
        <f>'(3.5) Actual WCA NPC'!I90-'(3.4) Adjustments'!I90</f>
        <v>0</v>
      </c>
      <c r="J90" s="200">
        <f>'(3.5) Actual WCA NPC'!J90-'(3.4) Adjustments'!J90</f>
        <v>0</v>
      </c>
      <c r="K90" s="200">
        <f>'(3.5) Actual WCA NPC'!K90-'(3.4) Adjustments'!K90</f>
        <v>0</v>
      </c>
      <c r="L90" s="200">
        <f>'(3.5) Actual WCA NPC'!L90-'(3.4) Adjustments'!L90</f>
        <v>0</v>
      </c>
      <c r="M90" s="200">
        <f>'(3.5) Actual WCA NPC'!M90-'(3.4) Adjustments'!M90</f>
        <v>0</v>
      </c>
      <c r="N90" s="200">
        <f>'(3.5) Actual WCA NPC'!N90-'(3.4) Adjustments'!N90</f>
        <v>0</v>
      </c>
      <c r="O90" s="200">
        <f>'(3.5) Actual WCA NPC'!O90-'(3.4) Adjustments'!O90</f>
        <v>0</v>
      </c>
      <c r="P90" s="200">
        <f>'(3.5) Actual WCA NPC'!P90-'(3.4) Adjustments'!P90</f>
        <v>0</v>
      </c>
      <c r="Q90" s="200">
        <f>'(3.5) Actual WCA NPC'!Q90-'(3.4) Adjustments'!Q90</f>
        <v>0</v>
      </c>
      <c r="R90" s="200">
        <f>'(3.5) Actual WCA NPC'!R90-'(3.4) Adjustments'!R90</f>
        <v>0</v>
      </c>
    </row>
    <row r="91" spans="2:18" ht="12.75" customHeight="1" x14ac:dyDescent="0.2">
      <c r="B91" s="101"/>
      <c r="C91" s="218" t="s">
        <v>132</v>
      </c>
      <c r="D91" s="101"/>
      <c r="F91" s="200">
        <f t="shared" si="6"/>
        <v>0</v>
      </c>
      <c r="G91" s="200">
        <f>'(3.5) Actual WCA NPC'!G91-'(3.4) Adjustments'!G91</f>
        <v>0</v>
      </c>
      <c r="H91" s="200">
        <f>'(3.5) Actual WCA NPC'!H91-'(3.4) Adjustments'!H91</f>
        <v>0</v>
      </c>
      <c r="I91" s="200">
        <f>'(3.5) Actual WCA NPC'!I91-'(3.4) Adjustments'!I91</f>
        <v>0</v>
      </c>
      <c r="J91" s="200">
        <f>'(3.5) Actual WCA NPC'!J91-'(3.4) Adjustments'!J91</f>
        <v>0</v>
      </c>
      <c r="K91" s="200">
        <f>'(3.5) Actual WCA NPC'!K91-'(3.4) Adjustments'!K91</f>
        <v>0</v>
      </c>
      <c r="L91" s="200">
        <f>'(3.5) Actual WCA NPC'!L91-'(3.4) Adjustments'!L91</f>
        <v>0</v>
      </c>
      <c r="M91" s="200">
        <f>'(3.5) Actual WCA NPC'!M91-'(3.4) Adjustments'!M91</f>
        <v>0</v>
      </c>
      <c r="N91" s="200">
        <f>'(3.5) Actual WCA NPC'!N91-'(3.4) Adjustments'!N91</f>
        <v>0</v>
      </c>
      <c r="O91" s="200">
        <f>'(3.5) Actual WCA NPC'!O91-'(3.4) Adjustments'!O91</f>
        <v>0</v>
      </c>
      <c r="P91" s="200">
        <f>'(3.5) Actual WCA NPC'!P91-'(3.4) Adjustments'!P91</f>
        <v>0</v>
      </c>
      <c r="Q91" s="200">
        <f>'(3.5) Actual WCA NPC'!Q91-'(3.4) Adjustments'!Q91</f>
        <v>0</v>
      </c>
      <c r="R91" s="200">
        <f>'(3.5) Actual WCA NPC'!R91-'(3.4) Adjustments'!R91</f>
        <v>0</v>
      </c>
    </row>
    <row r="92" spans="2:18" ht="12.75" customHeight="1" x14ac:dyDescent="0.2">
      <c r="B92" s="101"/>
      <c r="C92" s="218" t="s">
        <v>131</v>
      </c>
      <c r="D92" s="101"/>
      <c r="F92" s="200">
        <f t="shared" si="6"/>
        <v>0</v>
      </c>
      <c r="G92" s="200">
        <f>'(3.5) Actual WCA NPC'!G92-'(3.4) Adjustments'!G92</f>
        <v>0</v>
      </c>
      <c r="H92" s="200">
        <f>'(3.5) Actual WCA NPC'!H92-'(3.4) Adjustments'!H92</f>
        <v>0</v>
      </c>
      <c r="I92" s="200">
        <f>'(3.5) Actual WCA NPC'!I92-'(3.4) Adjustments'!I92</f>
        <v>0</v>
      </c>
      <c r="J92" s="200">
        <f>'(3.5) Actual WCA NPC'!J92-'(3.4) Adjustments'!J92</f>
        <v>0</v>
      </c>
      <c r="K92" s="200">
        <f>'(3.5) Actual WCA NPC'!K92-'(3.4) Adjustments'!K92</f>
        <v>0</v>
      </c>
      <c r="L92" s="200">
        <f>'(3.5) Actual WCA NPC'!L92-'(3.4) Adjustments'!L92</f>
        <v>0</v>
      </c>
      <c r="M92" s="200">
        <f>'(3.5) Actual WCA NPC'!M92-'(3.4) Adjustments'!M92</f>
        <v>0</v>
      </c>
      <c r="N92" s="200">
        <f>'(3.5) Actual WCA NPC'!N92-'(3.4) Adjustments'!N92</f>
        <v>0</v>
      </c>
      <c r="O92" s="200">
        <f>'(3.5) Actual WCA NPC'!O92-'(3.4) Adjustments'!O92</f>
        <v>0</v>
      </c>
      <c r="P92" s="200">
        <f>'(3.5) Actual WCA NPC'!P92-'(3.4) Adjustments'!P92</f>
        <v>0</v>
      </c>
      <c r="Q92" s="200">
        <f>'(3.5) Actual WCA NPC'!Q92-'(3.4) Adjustments'!Q92</f>
        <v>0</v>
      </c>
      <c r="R92" s="200">
        <f>'(3.5) Actual WCA NPC'!R92-'(3.4) Adjustments'!R92</f>
        <v>0</v>
      </c>
    </row>
    <row r="93" spans="2:18" ht="12.75" customHeight="1" x14ac:dyDescent="0.2">
      <c r="B93" s="101"/>
      <c r="C93" s="218" t="s">
        <v>130</v>
      </c>
      <c r="D93" s="101"/>
      <c r="F93" s="200">
        <f t="shared" si="6"/>
        <v>0</v>
      </c>
      <c r="G93" s="200">
        <f>'(3.5) Actual WCA NPC'!G93-'(3.4) Adjustments'!G93</f>
        <v>0</v>
      </c>
      <c r="H93" s="200">
        <f>'(3.5) Actual WCA NPC'!H93-'(3.4) Adjustments'!H93</f>
        <v>0</v>
      </c>
      <c r="I93" s="200">
        <f>'(3.5) Actual WCA NPC'!I93-'(3.4) Adjustments'!I93</f>
        <v>0</v>
      </c>
      <c r="J93" s="200">
        <f>'(3.5) Actual WCA NPC'!J93-'(3.4) Adjustments'!J93</f>
        <v>0</v>
      </c>
      <c r="K93" s="200">
        <f>'(3.5) Actual WCA NPC'!K93-'(3.4) Adjustments'!K93</f>
        <v>0</v>
      </c>
      <c r="L93" s="200">
        <f>'(3.5) Actual WCA NPC'!L93-'(3.4) Adjustments'!L93</f>
        <v>0</v>
      </c>
      <c r="M93" s="200">
        <f>'(3.5) Actual WCA NPC'!M93-'(3.4) Adjustments'!M93</f>
        <v>0</v>
      </c>
      <c r="N93" s="200">
        <f>'(3.5) Actual WCA NPC'!N93-'(3.4) Adjustments'!N93</f>
        <v>0</v>
      </c>
      <c r="O93" s="200">
        <f>'(3.5) Actual WCA NPC'!O93-'(3.4) Adjustments'!O93</f>
        <v>0</v>
      </c>
      <c r="P93" s="200">
        <f>'(3.5) Actual WCA NPC'!P93-'(3.4) Adjustments'!P93</f>
        <v>0</v>
      </c>
      <c r="Q93" s="200">
        <f>'(3.5) Actual WCA NPC'!Q93-'(3.4) Adjustments'!Q93</f>
        <v>0</v>
      </c>
      <c r="R93" s="200">
        <f>'(3.5) Actual WCA NPC'!R93-'(3.4) Adjustments'!R93</f>
        <v>0</v>
      </c>
    </row>
    <row r="94" spans="2:18" ht="12.75" customHeight="1" x14ac:dyDescent="0.2">
      <c r="B94" s="101"/>
      <c r="C94" s="218" t="s">
        <v>129</v>
      </c>
      <c r="D94" s="101"/>
      <c r="F94" s="200">
        <f t="shared" si="6"/>
        <v>0</v>
      </c>
      <c r="G94" s="200">
        <f>'(3.5) Actual WCA NPC'!G94-'(3.4) Adjustments'!G94</f>
        <v>0</v>
      </c>
      <c r="H94" s="200">
        <f>'(3.5) Actual WCA NPC'!H94-'(3.4) Adjustments'!H94</f>
        <v>0</v>
      </c>
      <c r="I94" s="200">
        <f>'(3.5) Actual WCA NPC'!I94-'(3.4) Adjustments'!I94</f>
        <v>0</v>
      </c>
      <c r="J94" s="200">
        <f>'(3.5) Actual WCA NPC'!J94-'(3.4) Adjustments'!J94</f>
        <v>0</v>
      </c>
      <c r="K94" s="200">
        <f>'(3.5) Actual WCA NPC'!K94-'(3.4) Adjustments'!K94</f>
        <v>0</v>
      </c>
      <c r="L94" s="200">
        <f>'(3.5) Actual WCA NPC'!L94-'(3.4) Adjustments'!L94</f>
        <v>0</v>
      </c>
      <c r="M94" s="200">
        <f>'(3.5) Actual WCA NPC'!M94-'(3.4) Adjustments'!M94</f>
        <v>0</v>
      </c>
      <c r="N94" s="200">
        <f>'(3.5) Actual WCA NPC'!N94-'(3.4) Adjustments'!N94</f>
        <v>0</v>
      </c>
      <c r="O94" s="200">
        <f>'(3.5) Actual WCA NPC'!O94-'(3.4) Adjustments'!O94</f>
        <v>0</v>
      </c>
      <c r="P94" s="200">
        <f>'(3.5) Actual WCA NPC'!P94-'(3.4) Adjustments'!P94</f>
        <v>0</v>
      </c>
      <c r="Q94" s="200">
        <f>'(3.5) Actual WCA NPC'!Q94-'(3.4) Adjustments'!Q94</f>
        <v>0</v>
      </c>
      <c r="R94" s="200">
        <f>'(3.5) Actual WCA NPC'!R94-'(3.4) Adjustments'!R94</f>
        <v>0</v>
      </c>
    </row>
    <row r="95" spans="2:18" ht="12.75" customHeight="1" x14ac:dyDescent="0.2">
      <c r="B95" s="101"/>
      <c r="C95" s="166" t="s">
        <v>128</v>
      </c>
      <c r="D95" s="101"/>
      <c r="F95" s="200">
        <f t="shared" si="6"/>
        <v>0</v>
      </c>
      <c r="G95" s="200">
        <f>'(3.5) Actual WCA NPC'!G95-'(3.4) Adjustments'!G95</f>
        <v>0</v>
      </c>
      <c r="H95" s="200">
        <f>'(3.5) Actual WCA NPC'!H95-'(3.4) Adjustments'!H95</f>
        <v>0</v>
      </c>
      <c r="I95" s="200">
        <f>'(3.5) Actual WCA NPC'!I95-'(3.4) Adjustments'!I95</f>
        <v>0</v>
      </c>
      <c r="J95" s="200">
        <f>'(3.5) Actual WCA NPC'!J95-'(3.4) Adjustments'!J95</f>
        <v>0</v>
      </c>
      <c r="K95" s="200">
        <f>'(3.5) Actual WCA NPC'!K95-'(3.4) Adjustments'!K95</f>
        <v>0</v>
      </c>
      <c r="L95" s="200">
        <f>'(3.5) Actual WCA NPC'!L95-'(3.4) Adjustments'!L95</f>
        <v>0</v>
      </c>
      <c r="M95" s="200">
        <f>'(3.5) Actual WCA NPC'!M95-'(3.4) Adjustments'!M95</f>
        <v>0</v>
      </c>
      <c r="N95" s="200">
        <f>'(3.5) Actual WCA NPC'!N95-'(3.4) Adjustments'!N95</f>
        <v>0</v>
      </c>
      <c r="O95" s="200">
        <f>'(3.5) Actual WCA NPC'!O95-'(3.4) Adjustments'!O95</f>
        <v>0</v>
      </c>
      <c r="P95" s="200">
        <f>'(3.5) Actual WCA NPC'!P95-'(3.4) Adjustments'!P95</f>
        <v>0</v>
      </c>
      <c r="Q95" s="200">
        <f>'(3.5) Actual WCA NPC'!Q95-'(3.4) Adjustments'!Q95</f>
        <v>0</v>
      </c>
      <c r="R95" s="200">
        <f>'(3.5) Actual WCA NPC'!R95-'(3.4) Adjustments'!R95</f>
        <v>0</v>
      </c>
    </row>
    <row r="96" spans="2:18" ht="12.75" customHeight="1" x14ac:dyDescent="0.2">
      <c r="B96" s="101"/>
      <c r="C96" s="166" t="s">
        <v>127</v>
      </c>
      <c r="D96" s="101"/>
      <c r="F96" s="200">
        <f t="shared" si="6"/>
        <v>0</v>
      </c>
      <c r="G96" s="200">
        <f>'(3.5) Actual WCA NPC'!G96-'(3.4) Adjustments'!G96</f>
        <v>0</v>
      </c>
      <c r="H96" s="200">
        <f>'(3.5) Actual WCA NPC'!H96-'(3.4) Adjustments'!H96</f>
        <v>0</v>
      </c>
      <c r="I96" s="200">
        <f>'(3.5) Actual WCA NPC'!I96-'(3.4) Adjustments'!I96</f>
        <v>0</v>
      </c>
      <c r="J96" s="200">
        <f>'(3.5) Actual WCA NPC'!J96-'(3.4) Adjustments'!J96</f>
        <v>0</v>
      </c>
      <c r="K96" s="200">
        <f>'(3.5) Actual WCA NPC'!K96-'(3.4) Adjustments'!K96</f>
        <v>0</v>
      </c>
      <c r="L96" s="200">
        <f>'(3.5) Actual WCA NPC'!L96-'(3.4) Adjustments'!L96</f>
        <v>0</v>
      </c>
      <c r="M96" s="200">
        <f>'(3.5) Actual WCA NPC'!M96-'(3.4) Adjustments'!M96</f>
        <v>0</v>
      </c>
      <c r="N96" s="200">
        <f>'(3.5) Actual WCA NPC'!N96-'(3.4) Adjustments'!N96</f>
        <v>0</v>
      </c>
      <c r="O96" s="200">
        <f>'(3.5) Actual WCA NPC'!O96-'(3.4) Adjustments'!O96</f>
        <v>0</v>
      </c>
      <c r="P96" s="200">
        <f>'(3.5) Actual WCA NPC'!P96-'(3.4) Adjustments'!P96</f>
        <v>0</v>
      </c>
      <c r="Q96" s="200">
        <f>'(3.5) Actual WCA NPC'!Q96-'(3.4) Adjustments'!Q96</f>
        <v>0</v>
      </c>
      <c r="R96" s="200">
        <f>'(3.5) Actual WCA NPC'!R96-'(3.4) Adjustments'!R96</f>
        <v>0</v>
      </c>
    </row>
    <row r="97" spans="1:18" ht="12.75" customHeight="1" x14ac:dyDescent="0.2">
      <c r="B97" s="101"/>
      <c r="C97" s="163" t="s">
        <v>126</v>
      </c>
      <c r="F97" s="200">
        <f t="shared" si="6"/>
        <v>0</v>
      </c>
      <c r="G97" s="200">
        <f>'(3.5) Actual WCA NPC'!G97-'(3.4) Adjustments'!G97</f>
        <v>0</v>
      </c>
      <c r="H97" s="200">
        <f>'(3.5) Actual WCA NPC'!H97-'(3.4) Adjustments'!H97</f>
        <v>0</v>
      </c>
      <c r="I97" s="200">
        <f>'(3.5) Actual WCA NPC'!I97-'(3.4) Adjustments'!I97</f>
        <v>0</v>
      </c>
      <c r="J97" s="200">
        <f>'(3.5) Actual WCA NPC'!J97-'(3.4) Adjustments'!J97</f>
        <v>0</v>
      </c>
      <c r="K97" s="200">
        <f>'(3.5) Actual WCA NPC'!K97-'(3.4) Adjustments'!K97</f>
        <v>0</v>
      </c>
      <c r="L97" s="200">
        <f>'(3.5) Actual WCA NPC'!L97-'(3.4) Adjustments'!L97</f>
        <v>0</v>
      </c>
      <c r="M97" s="200">
        <f>'(3.5) Actual WCA NPC'!M97-'(3.4) Adjustments'!M97</f>
        <v>0</v>
      </c>
      <c r="N97" s="200">
        <f>'(3.5) Actual WCA NPC'!N97-'(3.4) Adjustments'!N97</f>
        <v>0</v>
      </c>
      <c r="O97" s="200">
        <f>'(3.5) Actual WCA NPC'!O97-'(3.4) Adjustments'!O97</f>
        <v>0</v>
      </c>
      <c r="P97" s="200">
        <f>'(3.5) Actual WCA NPC'!P97-'(3.4) Adjustments'!P97</f>
        <v>0</v>
      </c>
      <c r="Q97" s="200">
        <f>'(3.5) Actual WCA NPC'!Q97-'(3.4) Adjustments'!Q97</f>
        <v>0</v>
      </c>
      <c r="R97" s="200">
        <f>'(3.5) Actual WCA NPC'!R97-'(3.4) Adjustments'!R97</f>
        <v>0</v>
      </c>
    </row>
    <row r="98" spans="1:18" ht="12.75" customHeight="1" x14ac:dyDescent="0.2">
      <c r="B98" s="101"/>
      <c r="C98" s="163" t="s">
        <v>125</v>
      </c>
      <c r="F98" s="200">
        <f t="shared" si="6"/>
        <v>0</v>
      </c>
      <c r="G98" s="200">
        <f>'(3.5) Actual WCA NPC'!G98-'(3.4) Adjustments'!G98</f>
        <v>0</v>
      </c>
      <c r="H98" s="200">
        <f>'(3.5) Actual WCA NPC'!H98-'(3.4) Adjustments'!H98</f>
        <v>0</v>
      </c>
      <c r="I98" s="200">
        <f>'(3.5) Actual WCA NPC'!I98-'(3.4) Adjustments'!I98</f>
        <v>0</v>
      </c>
      <c r="J98" s="200">
        <f>'(3.5) Actual WCA NPC'!J98-'(3.4) Adjustments'!J98</f>
        <v>0</v>
      </c>
      <c r="K98" s="200">
        <f>'(3.5) Actual WCA NPC'!K98-'(3.4) Adjustments'!K98</f>
        <v>0</v>
      </c>
      <c r="L98" s="200">
        <f>'(3.5) Actual WCA NPC'!L98-'(3.4) Adjustments'!L98</f>
        <v>0</v>
      </c>
      <c r="M98" s="200">
        <f>'(3.5) Actual WCA NPC'!M98-'(3.4) Adjustments'!M98</f>
        <v>0</v>
      </c>
      <c r="N98" s="200">
        <f>'(3.5) Actual WCA NPC'!N98-'(3.4) Adjustments'!N98</f>
        <v>0</v>
      </c>
      <c r="O98" s="200">
        <f>'(3.5) Actual WCA NPC'!O98-'(3.4) Adjustments'!O98</f>
        <v>0</v>
      </c>
      <c r="P98" s="200">
        <f>'(3.5) Actual WCA NPC'!P98-'(3.4) Adjustments'!P98</f>
        <v>0</v>
      </c>
      <c r="Q98" s="200">
        <f>'(3.5) Actual WCA NPC'!Q98-'(3.4) Adjustments'!Q98</f>
        <v>0</v>
      </c>
      <c r="R98" s="200">
        <f>'(3.5) Actual WCA NPC'!R98-'(3.4) Adjustments'!R98</f>
        <v>0</v>
      </c>
    </row>
    <row r="99" spans="1:18" ht="12.75" customHeight="1" x14ac:dyDescent="0.2">
      <c r="B99" s="101"/>
      <c r="C99" s="218" t="s">
        <v>124</v>
      </c>
      <c r="D99" s="101"/>
      <c r="F99" s="200">
        <f t="shared" si="6"/>
        <v>0</v>
      </c>
      <c r="G99" s="200">
        <f>'(3.5) Actual WCA NPC'!G99-'(3.4) Adjustments'!G99</f>
        <v>0</v>
      </c>
      <c r="H99" s="200">
        <f>'(3.5) Actual WCA NPC'!H99-'(3.4) Adjustments'!H99</f>
        <v>0</v>
      </c>
      <c r="I99" s="200">
        <f>'(3.5) Actual WCA NPC'!I99-'(3.4) Adjustments'!I99</f>
        <v>0</v>
      </c>
      <c r="J99" s="200">
        <f>'(3.5) Actual WCA NPC'!J99-'(3.4) Adjustments'!J99</f>
        <v>0</v>
      </c>
      <c r="K99" s="200">
        <f>'(3.5) Actual WCA NPC'!K99-'(3.4) Adjustments'!K99</f>
        <v>0</v>
      </c>
      <c r="L99" s="200">
        <f>'(3.5) Actual WCA NPC'!L99-'(3.4) Adjustments'!L99</f>
        <v>0</v>
      </c>
      <c r="M99" s="200">
        <f>'(3.5) Actual WCA NPC'!M99-'(3.4) Adjustments'!M99</f>
        <v>0</v>
      </c>
      <c r="N99" s="200">
        <f>'(3.5) Actual WCA NPC'!N99-'(3.4) Adjustments'!N99</f>
        <v>0</v>
      </c>
      <c r="O99" s="200">
        <f>'(3.5) Actual WCA NPC'!O99-'(3.4) Adjustments'!O99</f>
        <v>0</v>
      </c>
      <c r="P99" s="200">
        <f>'(3.5) Actual WCA NPC'!P99-'(3.4) Adjustments'!P99</f>
        <v>0</v>
      </c>
      <c r="Q99" s="200">
        <f>'(3.5) Actual WCA NPC'!Q99-'(3.4) Adjustments'!Q99</f>
        <v>0</v>
      </c>
      <c r="R99" s="200">
        <f>'(3.5) Actual WCA NPC'!R99-'(3.4) Adjustments'!R99</f>
        <v>0</v>
      </c>
    </row>
    <row r="100" spans="1:18" ht="12.75" customHeight="1" x14ac:dyDescent="0.2">
      <c r="B100" s="101"/>
      <c r="C100" s="163" t="s">
        <v>122</v>
      </c>
      <c r="D100" s="101"/>
      <c r="F100" s="200">
        <f t="shared" si="6"/>
        <v>0</v>
      </c>
      <c r="G100" s="200">
        <f>'(3.5) Actual WCA NPC'!G100-'(3.4) Adjustments'!G100</f>
        <v>0</v>
      </c>
      <c r="H100" s="200">
        <f>'(3.5) Actual WCA NPC'!H100-'(3.4) Adjustments'!H100</f>
        <v>0</v>
      </c>
      <c r="I100" s="200">
        <f>'(3.5) Actual WCA NPC'!I100-'(3.4) Adjustments'!I100</f>
        <v>0</v>
      </c>
      <c r="J100" s="200">
        <f>'(3.5) Actual WCA NPC'!J100-'(3.4) Adjustments'!J100</f>
        <v>0</v>
      </c>
      <c r="K100" s="200">
        <f>'(3.5) Actual WCA NPC'!K100-'(3.4) Adjustments'!K100</f>
        <v>0</v>
      </c>
      <c r="L100" s="200">
        <f>'(3.5) Actual WCA NPC'!L100-'(3.4) Adjustments'!L100</f>
        <v>0</v>
      </c>
      <c r="M100" s="200">
        <f>'(3.5) Actual WCA NPC'!M100-'(3.4) Adjustments'!M100</f>
        <v>0</v>
      </c>
      <c r="N100" s="200">
        <f>'(3.5) Actual WCA NPC'!N100-'(3.4) Adjustments'!N100</f>
        <v>0</v>
      </c>
      <c r="O100" s="200">
        <f>'(3.5) Actual WCA NPC'!O100-'(3.4) Adjustments'!O100</f>
        <v>0</v>
      </c>
      <c r="P100" s="200">
        <f>'(3.5) Actual WCA NPC'!P100-'(3.4) Adjustments'!P100</f>
        <v>0</v>
      </c>
      <c r="Q100" s="200">
        <f>'(3.5) Actual WCA NPC'!Q100-'(3.4) Adjustments'!Q100</f>
        <v>0</v>
      </c>
      <c r="R100" s="200">
        <f>'(3.5) Actual WCA NPC'!R100-'(3.4) Adjustments'!R100</f>
        <v>0</v>
      </c>
    </row>
    <row r="101" spans="1:18" ht="12.75" customHeight="1" x14ac:dyDescent="0.2">
      <c r="B101" s="101"/>
      <c r="C101" s="163" t="s">
        <v>123</v>
      </c>
      <c r="D101" s="101"/>
      <c r="F101" s="200">
        <f t="shared" si="6"/>
        <v>0</v>
      </c>
      <c r="G101" s="200">
        <f>'(3.5) Actual WCA NPC'!G101-'(3.4) Adjustments'!G101</f>
        <v>0</v>
      </c>
      <c r="H101" s="200">
        <f>'(3.5) Actual WCA NPC'!H101-'(3.4) Adjustments'!H101</f>
        <v>0</v>
      </c>
      <c r="I101" s="200">
        <f>'(3.5) Actual WCA NPC'!I101-'(3.4) Adjustments'!I101</f>
        <v>0</v>
      </c>
      <c r="J101" s="200">
        <f>'(3.5) Actual WCA NPC'!J101-'(3.4) Adjustments'!J101</f>
        <v>0</v>
      </c>
      <c r="K101" s="200">
        <f>'(3.5) Actual WCA NPC'!K101-'(3.4) Adjustments'!K101</f>
        <v>0</v>
      </c>
      <c r="L101" s="200">
        <f>'(3.5) Actual WCA NPC'!L101-'(3.4) Adjustments'!L101</f>
        <v>0</v>
      </c>
      <c r="M101" s="200">
        <f>'(3.5) Actual WCA NPC'!M101-'(3.4) Adjustments'!M101</f>
        <v>0</v>
      </c>
      <c r="N101" s="200">
        <f>'(3.5) Actual WCA NPC'!N101-'(3.4) Adjustments'!N101</f>
        <v>0</v>
      </c>
      <c r="O101" s="200">
        <f>'(3.5) Actual WCA NPC'!O101-'(3.4) Adjustments'!O101</f>
        <v>0</v>
      </c>
      <c r="P101" s="200">
        <f>'(3.5) Actual WCA NPC'!P101-'(3.4) Adjustments'!P101</f>
        <v>0</v>
      </c>
      <c r="Q101" s="200">
        <f>'(3.5) Actual WCA NPC'!Q101-'(3.4) Adjustments'!Q101</f>
        <v>0</v>
      </c>
      <c r="R101" s="200">
        <f>'(3.5) Actual WCA NPC'!R101-'(3.4) Adjustments'!R101</f>
        <v>0</v>
      </c>
    </row>
    <row r="102" spans="1:18" ht="12.75" customHeight="1" x14ac:dyDescent="0.2">
      <c r="B102" s="101"/>
      <c r="C102" s="101"/>
      <c r="D102" s="101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</row>
    <row r="103" spans="1:18" ht="12.75" customHeight="1" x14ac:dyDescent="0.2">
      <c r="A103" s="140"/>
      <c r="B103" s="207" t="s">
        <v>229</v>
      </c>
      <c r="C103" s="101"/>
      <c r="D103" s="101"/>
      <c r="F103" s="200">
        <f>SUM(G103:R103)</f>
        <v>231757.09000000003</v>
      </c>
      <c r="G103" s="200">
        <f t="shared" ref="G103:R103" si="7">SUM(G62:G101)</f>
        <v>0</v>
      </c>
      <c r="H103" s="200">
        <f t="shared" si="7"/>
        <v>0.01</v>
      </c>
      <c r="I103" s="200">
        <f t="shared" si="7"/>
        <v>0</v>
      </c>
      <c r="J103" s="200">
        <f t="shared" si="7"/>
        <v>185.8</v>
      </c>
      <c r="K103" s="200">
        <f t="shared" si="7"/>
        <v>21646.31</v>
      </c>
      <c r="L103" s="200">
        <f t="shared" si="7"/>
        <v>52082.9</v>
      </c>
      <c r="M103" s="200">
        <f t="shared" si="7"/>
        <v>64483.060000000005</v>
      </c>
      <c r="N103" s="200">
        <f t="shared" si="7"/>
        <v>60166.44</v>
      </c>
      <c r="O103" s="200">
        <f t="shared" si="7"/>
        <v>28390.089999999997</v>
      </c>
      <c r="P103" s="200">
        <f t="shared" si="7"/>
        <v>4802.4799999999996</v>
      </c>
      <c r="Q103" s="200">
        <f t="shared" si="7"/>
        <v>0</v>
      </c>
      <c r="R103" s="200">
        <f t="shared" si="7"/>
        <v>0</v>
      </c>
    </row>
    <row r="104" spans="1:18" ht="12.75" customHeight="1" x14ac:dyDescent="0.2">
      <c r="B104" s="101"/>
      <c r="C104" s="101"/>
      <c r="D104" s="101"/>
      <c r="E104" s="101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2.75" customHeight="1" x14ac:dyDescent="0.2">
      <c r="A105" s="196"/>
      <c r="B105" s="196" t="s">
        <v>120</v>
      </c>
      <c r="C105" s="101"/>
      <c r="D105" s="101"/>
      <c r="E105" s="199" t="s">
        <v>62</v>
      </c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2.75" customHeight="1" x14ac:dyDescent="0.2">
      <c r="A106" s="140"/>
      <c r="B106" s="207"/>
      <c r="C106" s="170" t="s">
        <v>119</v>
      </c>
      <c r="D106" s="101"/>
      <c r="F106" s="217">
        <f>SUM(G106:R106)</f>
        <v>3046157</v>
      </c>
      <c r="G106" s="217">
        <f>'(3.5) Actual WCA NPC'!G106-'(3.4) Adjustments'!G106</f>
        <v>152224.99999999991</v>
      </c>
      <c r="H106" s="217">
        <f>'(3.5) Actual WCA NPC'!H106-'(3.4) Adjustments'!H106</f>
        <v>310219</v>
      </c>
      <c r="I106" s="217">
        <f>'(3.5) Actual WCA NPC'!I106-'(3.4) Adjustments'!I106</f>
        <v>310219</v>
      </c>
      <c r="J106" s="217">
        <f>'(3.5) Actual WCA NPC'!J106-'(3.4) Adjustments'!J106</f>
        <v>310219</v>
      </c>
      <c r="K106" s="217">
        <f>'(3.5) Actual WCA NPC'!K106-'(3.4) Adjustments'!K106</f>
        <v>310219</v>
      </c>
      <c r="L106" s="217">
        <f>'(3.5) Actual WCA NPC'!L106-'(3.4) Adjustments'!L106</f>
        <v>310219</v>
      </c>
      <c r="M106" s="217">
        <f>'(3.5) Actual WCA NPC'!M106-'(3.4) Adjustments'!M106</f>
        <v>310219</v>
      </c>
      <c r="N106" s="217">
        <f>'(3.5) Actual WCA NPC'!N106-'(3.4) Adjustments'!N106</f>
        <v>310219</v>
      </c>
      <c r="O106" s="217">
        <f>'(3.5) Actual WCA NPC'!O106-'(3.4) Adjustments'!O106</f>
        <v>303117</v>
      </c>
      <c r="P106" s="217">
        <f>'(3.5) Actual WCA NPC'!P106-'(3.4) Adjustments'!P106</f>
        <v>303117</v>
      </c>
      <c r="Q106" s="217">
        <f>'(3.5) Actual WCA NPC'!Q106-'(3.4) Adjustments'!Q106</f>
        <v>303117</v>
      </c>
      <c r="R106" s="217">
        <f>'(3.5) Actual WCA NPC'!R106-'(3.4) Adjustments'!R106</f>
        <v>-186952.00000000006</v>
      </c>
    </row>
    <row r="107" spans="1:18" ht="12.75" customHeight="1" x14ac:dyDescent="0.2">
      <c r="A107" s="196"/>
      <c r="B107" s="196"/>
      <c r="C107" s="163" t="s">
        <v>118</v>
      </c>
      <c r="D107" s="163"/>
      <c r="F107" s="200">
        <f>SUM(G107:R107)</f>
        <v>1946565</v>
      </c>
      <c r="G107" s="200">
        <f>'(3.5) Actual WCA NPC'!G107-'(3.4) Adjustments'!G107</f>
        <v>162213.75</v>
      </c>
      <c r="H107" s="200">
        <f>'(3.5) Actual WCA NPC'!H107-'(3.4) Adjustments'!H107</f>
        <v>162213.75</v>
      </c>
      <c r="I107" s="200">
        <f>'(3.5) Actual WCA NPC'!I107-'(3.4) Adjustments'!I107</f>
        <v>162213.75</v>
      </c>
      <c r="J107" s="200">
        <f>'(3.5) Actual WCA NPC'!J107-'(3.4) Adjustments'!J107</f>
        <v>162213.75</v>
      </c>
      <c r="K107" s="200">
        <f>'(3.5) Actual WCA NPC'!K107-'(3.4) Adjustments'!K107</f>
        <v>162213.75</v>
      </c>
      <c r="L107" s="200">
        <f>'(3.5) Actual WCA NPC'!L107-'(3.4) Adjustments'!L107</f>
        <v>162213.75</v>
      </c>
      <c r="M107" s="200">
        <f>'(3.5) Actual WCA NPC'!M107-'(3.4) Adjustments'!M107</f>
        <v>162213.75</v>
      </c>
      <c r="N107" s="200">
        <f>'(3.5) Actual WCA NPC'!N107-'(3.4) Adjustments'!N107</f>
        <v>162213.75</v>
      </c>
      <c r="O107" s="200">
        <f>'(3.5) Actual WCA NPC'!O107-'(3.4) Adjustments'!O107</f>
        <v>162213.75</v>
      </c>
      <c r="P107" s="200">
        <f>'(3.5) Actual WCA NPC'!P107-'(3.4) Adjustments'!P107</f>
        <v>162213.75</v>
      </c>
      <c r="Q107" s="200">
        <f>'(3.5) Actual WCA NPC'!Q107-'(3.4) Adjustments'!Q107</f>
        <v>162213.75</v>
      </c>
      <c r="R107" s="200">
        <f>'(3.5) Actual WCA NPC'!R107-'(3.4) Adjustments'!R107</f>
        <v>162213.75</v>
      </c>
    </row>
    <row r="108" spans="1:18" ht="12.75" customHeight="1" x14ac:dyDescent="0.2">
      <c r="A108" s="196"/>
      <c r="B108" s="196"/>
      <c r="C108" s="163" t="s">
        <v>117</v>
      </c>
      <c r="D108" s="163"/>
      <c r="E108" s="205"/>
      <c r="F108" s="200">
        <f>SUM(G108:R108)</f>
        <v>-2951277.4799999986</v>
      </c>
      <c r="G108" s="200">
        <f>'(3.5) Actual WCA NPC'!G108-'(3.4) Adjustments'!G108</f>
        <v>-173258.11</v>
      </c>
      <c r="H108" s="200">
        <f>'(3.5) Actual WCA NPC'!H108-'(3.4) Adjustments'!H108</f>
        <v>-173258.11</v>
      </c>
      <c r="I108" s="200">
        <f>'(3.5) Actual WCA NPC'!I108-'(3.4) Adjustments'!I108</f>
        <v>-173258.11</v>
      </c>
      <c r="J108" s="200">
        <f>'(3.5) Actual WCA NPC'!J108-'(3.4) Adjustments'!J108</f>
        <v>-1045438.2699999997</v>
      </c>
      <c r="K108" s="200">
        <f>'(3.5) Actual WCA NPC'!K108-'(3.4) Adjustments'!K108</f>
        <v>-173258.11</v>
      </c>
      <c r="L108" s="200">
        <f>'(3.5) Actual WCA NPC'!L108-'(3.4) Adjustments'!L108</f>
        <v>-173258.11</v>
      </c>
      <c r="M108" s="200">
        <f>'(3.5) Actual WCA NPC'!M108-'(3.4) Adjustments'!M108</f>
        <v>-173258.11</v>
      </c>
      <c r="N108" s="200">
        <f>'(3.5) Actual WCA NPC'!N108-'(3.4) Adjustments'!N108</f>
        <v>-173258.11</v>
      </c>
      <c r="O108" s="200">
        <f>'(3.5) Actual WCA NPC'!O108-'(3.4) Adjustments'!O108</f>
        <v>-173258.11</v>
      </c>
      <c r="P108" s="200">
        <f>'(3.5) Actual WCA NPC'!P108-'(3.4) Adjustments'!P108</f>
        <v>-173258.11</v>
      </c>
      <c r="Q108" s="200">
        <f>'(3.5) Actual WCA NPC'!Q108-'(3.4) Adjustments'!Q108</f>
        <v>-173258.11</v>
      </c>
      <c r="R108" s="200">
        <f>'(3.5) Actual WCA NPC'!R108-'(3.4) Adjustments'!R108</f>
        <v>-173258.11</v>
      </c>
    </row>
    <row r="109" spans="1:18" ht="12.75" customHeight="1" x14ac:dyDescent="0.2">
      <c r="A109" s="196"/>
      <c r="B109" s="196"/>
      <c r="D109" s="163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</row>
    <row r="110" spans="1:18" ht="12.75" customHeight="1" x14ac:dyDescent="0.2">
      <c r="A110" s="140"/>
      <c r="B110" s="207" t="s">
        <v>228</v>
      </c>
      <c r="C110" s="101"/>
      <c r="D110" s="101"/>
      <c r="F110" s="200">
        <f>SUM(G110:R110)</f>
        <v>2041444.5200000007</v>
      </c>
      <c r="G110" s="200">
        <f t="shared" ref="G110:R110" si="8">SUM(G106:G108)</f>
        <v>141180.6399999999</v>
      </c>
      <c r="H110" s="200">
        <f t="shared" si="8"/>
        <v>299174.64</v>
      </c>
      <c r="I110" s="200">
        <f t="shared" si="8"/>
        <v>299174.64</v>
      </c>
      <c r="J110" s="200">
        <f t="shared" si="8"/>
        <v>-573005.51999999967</v>
      </c>
      <c r="K110" s="200">
        <f t="shared" si="8"/>
        <v>299174.64</v>
      </c>
      <c r="L110" s="200">
        <f t="shared" si="8"/>
        <v>299174.64</v>
      </c>
      <c r="M110" s="200">
        <f t="shared" si="8"/>
        <v>299174.64</v>
      </c>
      <c r="N110" s="200">
        <f t="shared" si="8"/>
        <v>299174.64</v>
      </c>
      <c r="O110" s="200">
        <f t="shared" si="8"/>
        <v>292072.64</v>
      </c>
      <c r="P110" s="200">
        <f t="shared" si="8"/>
        <v>292072.64</v>
      </c>
      <c r="Q110" s="200">
        <f t="shared" si="8"/>
        <v>292072.64</v>
      </c>
      <c r="R110" s="200">
        <f t="shared" si="8"/>
        <v>-197996.36000000004</v>
      </c>
    </row>
    <row r="111" spans="1:18" ht="12.75" customHeight="1" x14ac:dyDescent="0.2">
      <c r="A111" s="196"/>
      <c r="B111" s="196"/>
      <c r="C111" s="163"/>
      <c r="D111" s="163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</row>
    <row r="112" spans="1:18" ht="12.75" customHeight="1" x14ac:dyDescent="0.2">
      <c r="A112" s="140"/>
      <c r="B112" s="207" t="s">
        <v>115</v>
      </c>
      <c r="C112" s="101"/>
      <c r="D112" s="101"/>
      <c r="F112" s="200">
        <f>SUM(G112:R112)</f>
        <v>8774227.6699999999</v>
      </c>
      <c r="G112" s="200">
        <f t="shared" ref="G112:R112" si="9">G110+G103+G59</f>
        <v>331806.36999999988</v>
      </c>
      <c r="H112" s="200">
        <f t="shared" si="9"/>
        <v>774912.31</v>
      </c>
      <c r="I112" s="200">
        <f t="shared" si="9"/>
        <v>943379.25</v>
      </c>
      <c r="J112" s="200">
        <f t="shared" si="9"/>
        <v>348458.71000000031</v>
      </c>
      <c r="K112" s="200">
        <f t="shared" si="9"/>
        <v>1002143.6699999999</v>
      </c>
      <c r="L112" s="200">
        <f t="shared" si="9"/>
        <v>1156089.5100000002</v>
      </c>
      <c r="M112" s="200">
        <f t="shared" si="9"/>
        <v>943918.67999999993</v>
      </c>
      <c r="N112" s="200">
        <f t="shared" si="9"/>
        <v>746603.85000000009</v>
      </c>
      <c r="O112" s="200">
        <f t="shared" si="9"/>
        <v>739475.07</v>
      </c>
      <c r="P112" s="200">
        <f t="shared" si="9"/>
        <v>871349.97</v>
      </c>
      <c r="Q112" s="200">
        <f t="shared" si="9"/>
        <v>873268.05</v>
      </c>
      <c r="R112" s="200">
        <f t="shared" si="9"/>
        <v>42822.229999999923</v>
      </c>
    </row>
    <row r="113" spans="1:18" ht="12.75" customHeight="1" x14ac:dyDescent="0.2">
      <c r="A113" s="196"/>
      <c r="B113" s="196"/>
      <c r="C113" s="101"/>
      <c r="D113" s="101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2.75" customHeight="1" x14ac:dyDescent="0.2">
      <c r="A114" s="196"/>
      <c r="B114" s="196" t="s">
        <v>114</v>
      </c>
      <c r="C114" s="101"/>
      <c r="D114" s="101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2.75" customHeight="1" x14ac:dyDescent="0.2">
      <c r="A115" s="140"/>
      <c r="B115" s="207"/>
      <c r="C115" s="170" t="s">
        <v>113</v>
      </c>
      <c r="F115" s="217">
        <f t="shared" ref="F115:F120" si="10">SUM(G115:R115)</f>
        <v>0</v>
      </c>
      <c r="G115" s="217">
        <f>'(3.5) Actual WCA NPC'!G115-'(3.4) Adjustments'!G115</f>
        <v>0</v>
      </c>
      <c r="H115" s="217">
        <f>'(3.5) Actual WCA NPC'!H115-'(3.4) Adjustments'!H115</f>
        <v>0</v>
      </c>
      <c r="I115" s="217">
        <f>'(3.5) Actual WCA NPC'!I115-'(3.4) Adjustments'!I115</f>
        <v>0</v>
      </c>
      <c r="J115" s="217">
        <f>'(3.5) Actual WCA NPC'!J115-'(3.4) Adjustments'!J115</f>
        <v>0</v>
      </c>
      <c r="K115" s="217">
        <f>'(3.5) Actual WCA NPC'!K115-'(3.4) Adjustments'!K115</f>
        <v>0</v>
      </c>
      <c r="L115" s="217">
        <f>'(3.5) Actual WCA NPC'!L115-'(3.4) Adjustments'!L115</f>
        <v>0</v>
      </c>
      <c r="M115" s="217">
        <f>'(3.5) Actual WCA NPC'!M115-'(3.4) Adjustments'!M115</f>
        <v>0</v>
      </c>
      <c r="N115" s="217">
        <f>'(3.5) Actual WCA NPC'!N115-'(3.4) Adjustments'!N115</f>
        <v>0</v>
      </c>
      <c r="O115" s="217">
        <f>'(3.5) Actual WCA NPC'!O115-'(3.4) Adjustments'!O115</f>
        <v>0</v>
      </c>
      <c r="P115" s="217">
        <f>'(3.5) Actual WCA NPC'!P115-'(3.4) Adjustments'!P115</f>
        <v>0</v>
      </c>
      <c r="Q115" s="217">
        <f>'(3.5) Actual WCA NPC'!Q115-'(3.4) Adjustments'!Q115</f>
        <v>0</v>
      </c>
      <c r="R115" s="217">
        <f>'(3.5) Actual WCA NPC'!R115-'(3.4) Adjustments'!R115</f>
        <v>0</v>
      </c>
    </row>
    <row r="116" spans="1:18" ht="12.75" customHeight="1" x14ac:dyDescent="0.2">
      <c r="A116" s="163"/>
      <c r="B116" s="196"/>
      <c r="C116" s="163" t="s">
        <v>112</v>
      </c>
      <c r="D116" s="101"/>
      <c r="E116" s="101"/>
      <c r="F116" s="200">
        <f t="shared" si="10"/>
        <v>0</v>
      </c>
      <c r="G116" s="200">
        <f>'(3.5) Actual WCA NPC'!G116-'(3.4) Adjustments'!G116</f>
        <v>0</v>
      </c>
      <c r="H116" s="200">
        <f>'(3.5) Actual WCA NPC'!H116-'(3.4) Adjustments'!H116</f>
        <v>0</v>
      </c>
      <c r="I116" s="200">
        <f>'(3.5) Actual WCA NPC'!I116-'(3.4) Adjustments'!I116</f>
        <v>0</v>
      </c>
      <c r="J116" s="200">
        <f>'(3.5) Actual WCA NPC'!J116-'(3.4) Adjustments'!J116</f>
        <v>0</v>
      </c>
      <c r="K116" s="200">
        <f>'(3.5) Actual WCA NPC'!K116-'(3.4) Adjustments'!K116</f>
        <v>0</v>
      </c>
      <c r="L116" s="200">
        <f>'(3.5) Actual WCA NPC'!L116-'(3.4) Adjustments'!L116</f>
        <v>0</v>
      </c>
      <c r="M116" s="200">
        <f>'(3.5) Actual WCA NPC'!M116-'(3.4) Adjustments'!M116</f>
        <v>0</v>
      </c>
      <c r="N116" s="200">
        <f>'(3.5) Actual WCA NPC'!N116-'(3.4) Adjustments'!N116</f>
        <v>0</v>
      </c>
      <c r="O116" s="200">
        <f>'(3.5) Actual WCA NPC'!O116-'(3.4) Adjustments'!O116</f>
        <v>0</v>
      </c>
      <c r="P116" s="200">
        <f>'(3.5) Actual WCA NPC'!P116-'(3.4) Adjustments'!P116</f>
        <v>0</v>
      </c>
      <c r="Q116" s="200">
        <f>'(3.5) Actual WCA NPC'!Q116-'(3.4) Adjustments'!Q116</f>
        <v>0</v>
      </c>
      <c r="R116" s="200">
        <f>'(3.5) Actual WCA NPC'!R116-'(3.4) Adjustments'!R116</f>
        <v>0</v>
      </c>
    </row>
    <row r="117" spans="1:18" ht="12.75" customHeight="1" x14ac:dyDescent="0.2">
      <c r="A117" s="163"/>
      <c r="B117" s="196"/>
      <c r="C117" s="163" t="s">
        <v>111</v>
      </c>
      <c r="D117" s="101"/>
      <c r="E117" s="101"/>
      <c r="F117" s="200">
        <f t="shared" si="10"/>
        <v>0</v>
      </c>
      <c r="G117" s="200">
        <f>'(3.5) Actual WCA NPC'!G117-'(3.4) Adjustments'!G117</f>
        <v>0</v>
      </c>
      <c r="H117" s="200">
        <f>'(3.5) Actual WCA NPC'!H117-'(3.4) Adjustments'!H117</f>
        <v>0</v>
      </c>
      <c r="I117" s="200">
        <f>'(3.5) Actual WCA NPC'!I117-'(3.4) Adjustments'!I117</f>
        <v>0</v>
      </c>
      <c r="J117" s="200">
        <f>'(3.5) Actual WCA NPC'!J117-'(3.4) Adjustments'!J117</f>
        <v>0</v>
      </c>
      <c r="K117" s="200">
        <f>'(3.5) Actual WCA NPC'!K117-'(3.4) Adjustments'!K117</f>
        <v>0</v>
      </c>
      <c r="L117" s="200">
        <f>'(3.5) Actual WCA NPC'!L117-'(3.4) Adjustments'!L117</f>
        <v>0</v>
      </c>
      <c r="M117" s="200">
        <f>'(3.5) Actual WCA NPC'!M117-'(3.4) Adjustments'!M117</f>
        <v>0</v>
      </c>
      <c r="N117" s="200">
        <f>'(3.5) Actual WCA NPC'!N117-'(3.4) Adjustments'!N117</f>
        <v>0</v>
      </c>
      <c r="O117" s="200">
        <f>'(3.5) Actual WCA NPC'!O117-'(3.4) Adjustments'!O117</f>
        <v>0</v>
      </c>
      <c r="P117" s="200">
        <f>'(3.5) Actual WCA NPC'!P117-'(3.4) Adjustments'!P117</f>
        <v>0</v>
      </c>
      <c r="Q117" s="200">
        <f>'(3.5) Actual WCA NPC'!Q117-'(3.4) Adjustments'!Q117</f>
        <v>0</v>
      </c>
      <c r="R117" s="200">
        <f>'(3.5) Actual WCA NPC'!R117-'(3.4) Adjustments'!R117</f>
        <v>0</v>
      </c>
    </row>
    <row r="118" spans="1:18" ht="12.75" customHeight="1" x14ac:dyDescent="0.2">
      <c r="A118" s="163"/>
      <c r="B118" s="196"/>
      <c r="C118" s="163" t="s">
        <v>110</v>
      </c>
      <c r="D118" s="101"/>
      <c r="E118" s="101"/>
      <c r="F118" s="200">
        <f t="shared" si="10"/>
        <v>0</v>
      </c>
      <c r="G118" s="200">
        <f>'(3.5) Actual WCA NPC'!G118-'(3.4) Adjustments'!G118</f>
        <v>0</v>
      </c>
      <c r="H118" s="200">
        <f>'(3.5) Actual WCA NPC'!H118-'(3.4) Adjustments'!H118</f>
        <v>0</v>
      </c>
      <c r="I118" s="200">
        <f>'(3.5) Actual WCA NPC'!I118-'(3.4) Adjustments'!I118</f>
        <v>0</v>
      </c>
      <c r="J118" s="200">
        <f>'(3.5) Actual WCA NPC'!J118-'(3.4) Adjustments'!J118</f>
        <v>0</v>
      </c>
      <c r="K118" s="200">
        <f>'(3.5) Actual WCA NPC'!K118-'(3.4) Adjustments'!K118</f>
        <v>0</v>
      </c>
      <c r="L118" s="200">
        <f>'(3.5) Actual WCA NPC'!L118-'(3.4) Adjustments'!L118</f>
        <v>0</v>
      </c>
      <c r="M118" s="200">
        <f>'(3.5) Actual WCA NPC'!M118-'(3.4) Adjustments'!M118</f>
        <v>0</v>
      </c>
      <c r="N118" s="200">
        <f>'(3.5) Actual WCA NPC'!N118-'(3.4) Adjustments'!N118</f>
        <v>0</v>
      </c>
      <c r="O118" s="200">
        <f>'(3.5) Actual WCA NPC'!O118-'(3.4) Adjustments'!O118</f>
        <v>0</v>
      </c>
      <c r="P118" s="200">
        <f>'(3.5) Actual WCA NPC'!P118-'(3.4) Adjustments'!P118</f>
        <v>0</v>
      </c>
      <c r="Q118" s="200">
        <f>'(3.5) Actual WCA NPC'!Q118-'(3.4) Adjustments'!Q118</f>
        <v>0</v>
      </c>
      <c r="R118" s="200">
        <f>'(3.5) Actual WCA NPC'!R118-'(3.4) Adjustments'!R118</f>
        <v>0</v>
      </c>
    </row>
    <row r="119" spans="1:18" ht="12.75" customHeight="1" x14ac:dyDescent="0.2">
      <c r="A119" s="163"/>
      <c r="B119" s="196"/>
      <c r="C119" s="163" t="s">
        <v>109</v>
      </c>
      <c r="D119" s="101"/>
      <c r="E119" s="101"/>
      <c r="F119" s="200">
        <f t="shared" si="10"/>
        <v>0</v>
      </c>
      <c r="G119" s="200">
        <f>'(3.5) Actual WCA NPC'!G119-'(3.4) Adjustments'!G119</f>
        <v>0</v>
      </c>
      <c r="H119" s="200">
        <f>'(3.5) Actual WCA NPC'!H119-'(3.4) Adjustments'!H119</f>
        <v>0</v>
      </c>
      <c r="I119" s="200">
        <f>'(3.5) Actual WCA NPC'!I119-'(3.4) Adjustments'!I119</f>
        <v>0</v>
      </c>
      <c r="J119" s="200">
        <f>'(3.5) Actual WCA NPC'!J119-'(3.4) Adjustments'!J119</f>
        <v>0</v>
      </c>
      <c r="K119" s="200">
        <f>'(3.5) Actual WCA NPC'!K119-'(3.4) Adjustments'!K119</f>
        <v>0</v>
      </c>
      <c r="L119" s="200">
        <f>'(3.5) Actual WCA NPC'!L119-'(3.4) Adjustments'!L119</f>
        <v>0</v>
      </c>
      <c r="M119" s="200">
        <f>'(3.5) Actual WCA NPC'!M119-'(3.4) Adjustments'!M119</f>
        <v>0</v>
      </c>
      <c r="N119" s="200">
        <f>'(3.5) Actual WCA NPC'!N119-'(3.4) Adjustments'!N119</f>
        <v>0</v>
      </c>
      <c r="O119" s="200">
        <f>'(3.5) Actual WCA NPC'!O119-'(3.4) Adjustments'!O119</f>
        <v>0</v>
      </c>
      <c r="P119" s="200">
        <f>'(3.5) Actual WCA NPC'!P119-'(3.4) Adjustments'!P119</f>
        <v>0</v>
      </c>
      <c r="Q119" s="200">
        <f>'(3.5) Actual WCA NPC'!Q119-'(3.4) Adjustments'!Q119</f>
        <v>0</v>
      </c>
      <c r="R119" s="200">
        <f>'(3.5) Actual WCA NPC'!R119-'(3.4) Adjustments'!R119</f>
        <v>0</v>
      </c>
    </row>
    <row r="120" spans="1:18" ht="12.75" customHeight="1" x14ac:dyDescent="0.2">
      <c r="A120" s="163"/>
      <c r="B120" s="196"/>
      <c r="C120" s="163" t="s">
        <v>108</v>
      </c>
      <c r="D120" s="101"/>
      <c r="E120" s="101"/>
      <c r="F120" s="200">
        <f t="shared" si="10"/>
        <v>0</v>
      </c>
      <c r="G120" s="200">
        <f>'(3.5) Actual WCA NPC'!G120-'(3.4) Adjustments'!G120</f>
        <v>0</v>
      </c>
      <c r="H120" s="200">
        <f>'(3.5) Actual WCA NPC'!H120-'(3.4) Adjustments'!H120</f>
        <v>0</v>
      </c>
      <c r="I120" s="200">
        <f>'(3.5) Actual WCA NPC'!I120-'(3.4) Adjustments'!I120</f>
        <v>0</v>
      </c>
      <c r="J120" s="200">
        <f>'(3.5) Actual WCA NPC'!J120-'(3.4) Adjustments'!J120</f>
        <v>0</v>
      </c>
      <c r="K120" s="200">
        <f>'(3.5) Actual WCA NPC'!K120-'(3.4) Adjustments'!K120</f>
        <v>0</v>
      </c>
      <c r="L120" s="200">
        <f>'(3.5) Actual WCA NPC'!L120-'(3.4) Adjustments'!L120</f>
        <v>0</v>
      </c>
      <c r="M120" s="200">
        <f>'(3.5) Actual WCA NPC'!M120-'(3.4) Adjustments'!M120</f>
        <v>0</v>
      </c>
      <c r="N120" s="200">
        <f>'(3.5) Actual WCA NPC'!N120-'(3.4) Adjustments'!N120</f>
        <v>0</v>
      </c>
      <c r="O120" s="200">
        <f>'(3.5) Actual WCA NPC'!O120-'(3.4) Adjustments'!O120</f>
        <v>0</v>
      </c>
      <c r="P120" s="200">
        <f>'(3.5) Actual WCA NPC'!P120-'(3.4) Adjustments'!P120</f>
        <v>0</v>
      </c>
      <c r="Q120" s="200">
        <f>'(3.5) Actual WCA NPC'!Q120-'(3.4) Adjustments'!Q120</f>
        <v>0</v>
      </c>
      <c r="R120" s="200">
        <f>'(3.5) Actual WCA NPC'!R120-'(3.4) Adjustments'!R120</f>
        <v>0</v>
      </c>
    </row>
    <row r="121" spans="1:18" ht="12.75" customHeight="1" x14ac:dyDescent="0.2">
      <c r="A121" s="196"/>
      <c r="B121" s="196"/>
      <c r="C121" s="101"/>
      <c r="D121" s="101"/>
      <c r="E121" s="101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</row>
    <row r="122" spans="1:18" ht="12.75" customHeight="1" x14ac:dyDescent="0.2">
      <c r="A122" s="196"/>
      <c r="B122" s="196" t="s">
        <v>107</v>
      </c>
      <c r="C122" s="101"/>
      <c r="D122" s="101"/>
      <c r="E122" s="101"/>
      <c r="F122" s="200">
        <f>SUM(G122:R122)</f>
        <v>0</v>
      </c>
      <c r="G122" s="200">
        <f t="shared" ref="G122:R122" si="11">SUM(G115:G121)</f>
        <v>0</v>
      </c>
      <c r="H122" s="200">
        <f t="shared" si="11"/>
        <v>0</v>
      </c>
      <c r="I122" s="200">
        <f t="shared" si="11"/>
        <v>0</v>
      </c>
      <c r="J122" s="200">
        <f t="shared" si="11"/>
        <v>0</v>
      </c>
      <c r="K122" s="200">
        <f t="shared" si="11"/>
        <v>0</v>
      </c>
      <c r="L122" s="200">
        <f t="shared" si="11"/>
        <v>0</v>
      </c>
      <c r="M122" s="200">
        <f t="shared" si="11"/>
        <v>0</v>
      </c>
      <c r="N122" s="200">
        <f t="shared" si="11"/>
        <v>0</v>
      </c>
      <c r="O122" s="200">
        <f t="shared" si="11"/>
        <v>0</v>
      </c>
      <c r="P122" s="200">
        <f t="shared" si="11"/>
        <v>0</v>
      </c>
      <c r="Q122" s="200">
        <f t="shared" si="11"/>
        <v>0</v>
      </c>
      <c r="R122" s="200">
        <f t="shared" si="11"/>
        <v>0</v>
      </c>
    </row>
    <row r="123" spans="1:18" ht="12.75" customHeight="1" x14ac:dyDescent="0.2">
      <c r="A123" s="196"/>
      <c r="B123" s="196"/>
      <c r="C123" s="101"/>
      <c r="D123" s="101"/>
      <c r="E123" s="101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</row>
    <row r="124" spans="1:18" ht="12.75" customHeight="1" x14ac:dyDescent="0.2">
      <c r="A124" s="196"/>
      <c r="B124" s="196" t="s">
        <v>106</v>
      </c>
      <c r="C124" s="101"/>
      <c r="D124" s="101"/>
      <c r="E124" s="101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</row>
    <row r="125" spans="1:18" ht="12.75" customHeight="1" x14ac:dyDescent="0.2">
      <c r="A125" s="196"/>
      <c r="B125" s="196"/>
      <c r="C125" s="170" t="s">
        <v>105</v>
      </c>
      <c r="D125" s="101"/>
      <c r="E125" s="101"/>
      <c r="F125" s="200">
        <f t="shared" ref="F125:F132" si="12">SUM(G125:R125)</f>
        <v>239696.30047989299</v>
      </c>
      <c r="G125" s="200">
        <f>'(3.5) Actual WCA NPC'!G125-'(3.4) Adjustments'!G125</f>
        <v>-1.6859999974258244E-2</v>
      </c>
      <c r="H125" s="200">
        <f>'(3.5) Actual WCA NPC'!H125-'(3.4) Adjustments'!H125</f>
        <v>-2.6099999959114939E-3</v>
      </c>
      <c r="I125" s="200">
        <f>'(3.5) Actual WCA NPC'!I125-'(3.4) Adjustments'!I125</f>
        <v>-7.9999881563708186E-7</v>
      </c>
      <c r="J125" s="200">
        <f>'(3.5) Actual WCA NPC'!J125-'(3.4) Adjustments'!J125</f>
        <v>4300</v>
      </c>
      <c r="K125" s="200">
        <f>'(3.5) Actual WCA NPC'!K125-'(3.4) Adjustments'!K125</f>
        <v>3200</v>
      </c>
      <c r="L125" s="200">
        <f>'(3.5) Actual WCA NPC'!L125-'(3.4) Adjustments'!L125</f>
        <v>1.32</v>
      </c>
      <c r="M125" s="200">
        <f>'(3.5) Actual WCA NPC'!M125-'(3.4) Adjustments'!M125</f>
        <v>-5.6359858717769384E-6</v>
      </c>
      <c r="N125" s="200">
        <f>'(3.5) Actual WCA NPC'!N125-'(3.4) Adjustments'!N125</f>
        <v>-3.3928081393241882E-5</v>
      </c>
      <c r="O125" s="200">
        <f>'(3.5) Actual WCA NPC'!O125-'(3.4) Adjustments'!O125</f>
        <v>-1.4000397641211748E-7</v>
      </c>
      <c r="P125" s="200">
        <f>'(3.5) Actual WCA NPC'!P125-'(3.4) Adjustments'!P125</f>
        <v>-3.1870004022493958E-6</v>
      </c>
      <c r="Q125" s="200">
        <f>'(3.5) Actual WCA NPC'!Q125-'(3.4) Adjustments'!Q125</f>
        <v>-6.4159685280174017E-6</v>
      </c>
      <c r="R125" s="200">
        <f>'(3.5) Actual WCA NPC'!R125-'(3.4) Adjustments'!R125</f>
        <v>232195</v>
      </c>
    </row>
    <row r="126" spans="1:18" ht="12.75" customHeight="1" x14ac:dyDescent="0.2">
      <c r="A126" s="196"/>
      <c r="B126" s="196"/>
      <c r="C126" s="170" t="s">
        <v>104</v>
      </c>
      <c r="D126" s="101"/>
      <c r="E126" s="101"/>
      <c r="F126" s="200">
        <f t="shared" si="12"/>
        <v>98870.499994349986</v>
      </c>
      <c r="G126" s="200">
        <f>'(3.5) Actual WCA NPC'!G126-'(3.4) Adjustments'!G126</f>
        <v>0</v>
      </c>
      <c r="H126" s="200">
        <f>'(3.5) Actual WCA NPC'!H126-'(3.4) Adjustments'!H126</f>
        <v>5000</v>
      </c>
      <c r="I126" s="200">
        <f>'(3.5) Actual WCA NPC'!I126-'(3.4) Adjustments'!I126</f>
        <v>22375</v>
      </c>
      <c r="J126" s="200">
        <f>'(3.5) Actual WCA NPC'!J126-'(3.4) Adjustments'!J126</f>
        <v>13482.5</v>
      </c>
      <c r="K126" s="200">
        <f>'(3.5) Actual WCA NPC'!K126-'(3.4) Adjustments'!K126</f>
        <v>-5.3500043577514589E-6</v>
      </c>
      <c r="L126" s="200">
        <f>'(3.5) Actual WCA NPC'!L126-'(3.4) Adjustments'!L126</f>
        <v>24055</v>
      </c>
      <c r="M126" s="200">
        <f>'(3.5) Actual WCA NPC'!M126-'(3.4) Adjustments'!M126</f>
        <v>-3.0000046535860747E-7</v>
      </c>
      <c r="N126" s="200">
        <f>'(3.5) Actual WCA NPC'!N126-'(3.4) Adjustments'!N126</f>
        <v>0</v>
      </c>
      <c r="O126" s="200">
        <f>'(3.5) Actual WCA NPC'!O126-'(3.4) Adjustments'!O126</f>
        <v>0</v>
      </c>
      <c r="P126" s="200">
        <f>'(3.5) Actual WCA NPC'!P126-'(3.4) Adjustments'!P126</f>
        <v>26808</v>
      </c>
      <c r="Q126" s="200">
        <f>'(3.5) Actual WCA NPC'!Q126-'(3.4) Adjustments'!Q126</f>
        <v>7150</v>
      </c>
      <c r="R126" s="200">
        <f>'(3.5) Actual WCA NPC'!R126-'(3.4) Adjustments'!R126</f>
        <v>0</v>
      </c>
    </row>
    <row r="127" spans="1:18" ht="12.75" customHeight="1" x14ac:dyDescent="0.2">
      <c r="A127" s="196"/>
      <c r="B127" s="196"/>
      <c r="C127" s="170" t="s">
        <v>79</v>
      </c>
      <c r="D127" s="101"/>
      <c r="E127" s="101"/>
      <c r="F127" s="200">
        <f t="shared" si="12"/>
        <v>0</v>
      </c>
      <c r="G127" s="200">
        <f>'(3.5) Actual WCA NPC'!G127-'(3.4) Adjustments'!G127</f>
        <v>0</v>
      </c>
      <c r="H127" s="200">
        <f>'(3.5) Actual WCA NPC'!H127-'(3.4) Adjustments'!H127</f>
        <v>0</v>
      </c>
      <c r="I127" s="200">
        <f>'(3.5) Actual WCA NPC'!I127-'(3.4) Adjustments'!I127</f>
        <v>0</v>
      </c>
      <c r="J127" s="200">
        <f>'(3.5) Actual WCA NPC'!J127-'(3.4) Adjustments'!J127</f>
        <v>0</v>
      </c>
      <c r="K127" s="200">
        <f>'(3.5) Actual WCA NPC'!K127-'(3.4) Adjustments'!K127</f>
        <v>0</v>
      </c>
      <c r="L127" s="200">
        <f>'(3.5) Actual WCA NPC'!L127-'(3.4) Adjustments'!L127</f>
        <v>0</v>
      </c>
      <c r="M127" s="200">
        <f>'(3.5) Actual WCA NPC'!M127-'(3.4) Adjustments'!M127</f>
        <v>0</v>
      </c>
      <c r="N127" s="200">
        <f>'(3.5) Actual WCA NPC'!N127-'(3.4) Adjustments'!N127</f>
        <v>0</v>
      </c>
      <c r="O127" s="200">
        <f>'(3.5) Actual WCA NPC'!O127-'(3.4) Adjustments'!O127</f>
        <v>0</v>
      </c>
      <c r="P127" s="200">
        <f>'(3.5) Actual WCA NPC'!P127-'(3.4) Adjustments'!P127</f>
        <v>0</v>
      </c>
      <c r="Q127" s="200">
        <f>'(3.5) Actual WCA NPC'!Q127-'(3.4) Adjustments'!Q127</f>
        <v>0</v>
      </c>
      <c r="R127" s="200">
        <f>'(3.5) Actual WCA NPC'!R127-'(3.4) Adjustments'!R127</f>
        <v>0</v>
      </c>
    </row>
    <row r="128" spans="1:18" ht="12.75" customHeight="1" x14ac:dyDescent="0.2">
      <c r="A128" s="196"/>
      <c r="B128" s="196"/>
      <c r="C128" s="170" t="s">
        <v>103</v>
      </c>
      <c r="D128" s="101"/>
      <c r="E128" s="101"/>
      <c r="F128" s="200">
        <f t="shared" si="12"/>
        <v>114679361.67825507</v>
      </c>
      <c r="G128" s="200">
        <f>'(3.5) Actual WCA NPC'!G128-'(3.4) Adjustments'!G128</f>
        <v>21780085.309185054</v>
      </c>
      <c r="H128" s="200">
        <f>'(3.5) Actual WCA NPC'!H128-'(3.4) Adjustments'!H128</f>
        <v>9764809.3162330985</v>
      </c>
      <c r="I128" s="200">
        <f>'(3.5) Actual WCA NPC'!I128-'(3.4) Adjustments'!I128</f>
        <v>5176782.9833489694</v>
      </c>
      <c r="J128" s="200">
        <f>'(3.5) Actual WCA NPC'!J128-'(3.4) Adjustments'!J128</f>
        <v>4996742.6081778575</v>
      </c>
      <c r="K128" s="200">
        <f>'(3.5) Actual WCA NPC'!K128-'(3.4) Adjustments'!K128</f>
        <v>3539718.1111887144</v>
      </c>
      <c r="L128" s="200">
        <f>'(3.5) Actual WCA NPC'!L128-'(3.4) Adjustments'!L128</f>
        <v>5360456.6672217725</v>
      </c>
      <c r="M128" s="200">
        <f>'(3.5) Actual WCA NPC'!M128-'(3.4) Adjustments'!M128</f>
        <v>8626540.4002232943</v>
      </c>
      <c r="N128" s="200">
        <f>'(3.5) Actual WCA NPC'!N128-'(3.4) Adjustments'!N128</f>
        <v>15209726.43624907</v>
      </c>
      <c r="O128" s="200">
        <f>'(3.5) Actual WCA NPC'!O128-'(3.4) Adjustments'!O128</f>
        <v>8604549.397474274</v>
      </c>
      <c r="P128" s="200">
        <f>'(3.5) Actual WCA NPC'!P128-'(3.4) Adjustments'!P128</f>
        <v>6571237.6837099185</v>
      </c>
      <c r="Q128" s="200">
        <f>'(3.5) Actual WCA NPC'!Q128-'(3.4) Adjustments'!Q128</f>
        <v>8813278.691003345</v>
      </c>
      <c r="R128" s="200">
        <f>'(3.5) Actual WCA NPC'!R128-'(3.4) Adjustments'!R128</f>
        <v>16235434.074239718</v>
      </c>
    </row>
    <row r="129" spans="1:18" ht="12.75" customHeight="1" x14ac:dyDescent="0.2">
      <c r="A129" s="196"/>
      <c r="B129" s="196"/>
      <c r="C129" s="170" t="s">
        <v>102</v>
      </c>
      <c r="D129" s="101"/>
      <c r="E129" s="101"/>
      <c r="F129" s="200">
        <f t="shared" si="12"/>
        <v>0</v>
      </c>
      <c r="G129" s="200">
        <f>'(3.5) Actual WCA NPC'!G129-'(3.4) Adjustments'!G129</f>
        <v>0</v>
      </c>
      <c r="H129" s="200">
        <f>'(3.5) Actual WCA NPC'!H129-'(3.4) Adjustments'!H129</f>
        <v>0</v>
      </c>
      <c r="I129" s="200">
        <f>'(3.5) Actual WCA NPC'!I129-'(3.4) Adjustments'!I129</f>
        <v>0</v>
      </c>
      <c r="J129" s="200">
        <f>'(3.5) Actual WCA NPC'!J129-'(3.4) Adjustments'!J129</f>
        <v>0</v>
      </c>
      <c r="K129" s="200">
        <f>'(3.5) Actual WCA NPC'!K129-'(3.4) Adjustments'!K129</f>
        <v>0</v>
      </c>
      <c r="L129" s="200">
        <f>'(3.5) Actual WCA NPC'!L129-'(3.4) Adjustments'!L129</f>
        <v>0</v>
      </c>
      <c r="M129" s="200">
        <f>'(3.5) Actual WCA NPC'!M129-'(3.4) Adjustments'!M129</f>
        <v>0</v>
      </c>
      <c r="N129" s="200">
        <f>'(3.5) Actual WCA NPC'!N129-'(3.4) Adjustments'!N129</f>
        <v>0</v>
      </c>
      <c r="O129" s="200">
        <f>'(3.5) Actual WCA NPC'!O129-'(3.4) Adjustments'!O129</f>
        <v>0</v>
      </c>
      <c r="P129" s="200">
        <f>'(3.5) Actual WCA NPC'!P129-'(3.4) Adjustments'!P129</f>
        <v>0</v>
      </c>
      <c r="Q129" s="200">
        <f>'(3.5) Actual WCA NPC'!Q129-'(3.4) Adjustments'!Q129</f>
        <v>0</v>
      </c>
      <c r="R129" s="200">
        <f>'(3.5) Actual WCA NPC'!R129-'(3.4) Adjustments'!R129</f>
        <v>0</v>
      </c>
    </row>
    <row r="130" spans="1:18" ht="12.75" customHeight="1" x14ac:dyDescent="0.2">
      <c r="A130" s="196"/>
      <c r="B130" s="196"/>
      <c r="C130" s="170" t="s">
        <v>101</v>
      </c>
      <c r="D130" s="101"/>
      <c r="E130" s="101"/>
      <c r="F130" s="200">
        <f t="shared" si="12"/>
        <v>793361.23234081222</v>
      </c>
      <c r="G130" s="200">
        <f>'(3.5) Actual WCA NPC'!G130-'(3.4) Adjustments'!G130</f>
        <v>-0.12915599998086691</v>
      </c>
      <c r="H130" s="200">
        <f>'(3.5) Actual WCA NPC'!H130-'(3.4) Adjustments'!H130</f>
        <v>-9.7829999984242022E-2</v>
      </c>
      <c r="I130" s="200">
        <f>'(3.5) Actual WCA NPC'!I130-'(3.4) Adjustments'!I130</f>
        <v>321926.29000000004</v>
      </c>
      <c r="J130" s="200">
        <f>'(3.5) Actual WCA NPC'!J130-'(3.4) Adjustments'!J130</f>
        <v>255527.65999999997</v>
      </c>
      <c r="K130" s="200">
        <f>'(3.5) Actual WCA NPC'!K130-'(3.4) Adjustments'!K130</f>
        <v>-1.2251996668055654E-4</v>
      </c>
      <c r="L130" s="200">
        <f>'(3.5) Actual WCA NPC'!L130-'(3.4) Adjustments'!L130</f>
        <v>215907.51</v>
      </c>
      <c r="M130" s="200">
        <f>'(3.5) Actual WCA NPC'!M130-'(3.4) Adjustments'!M130</f>
        <v>-1.095660263672471E-4</v>
      </c>
      <c r="N130" s="200">
        <f>'(3.5) Actual WCA NPC'!N130-'(3.4) Adjustments'!N130</f>
        <v>-1.0291207581758499E-4</v>
      </c>
      <c r="O130" s="200">
        <f>'(3.5) Actual WCA NPC'!O130-'(3.4) Adjustments'!O130</f>
        <v>-5.0214002840220928E-5</v>
      </c>
      <c r="P130" s="200">
        <f>'(3.5) Actual WCA NPC'!P130-'(3.4) Adjustments'!P130</f>
        <v>-1.432499848306179E-4</v>
      </c>
      <c r="Q130" s="200">
        <f>'(3.5) Actual WCA NPC'!Q130-'(3.4) Adjustments'!Q130</f>
        <v>-7.8497978392988443E-5</v>
      </c>
      <c r="R130" s="200">
        <f>'(3.5) Actual WCA NPC'!R130-'(3.4) Adjustments'!R130</f>
        <v>-6.6228036303073168E-5</v>
      </c>
    </row>
    <row r="131" spans="1:18" ht="12.75" customHeight="1" x14ac:dyDescent="0.2">
      <c r="A131" s="196"/>
      <c r="B131" s="196"/>
      <c r="C131" s="170" t="s">
        <v>100</v>
      </c>
      <c r="D131" s="101"/>
      <c r="E131" s="101"/>
      <c r="F131" s="200">
        <f t="shared" si="12"/>
        <v>-28107789.619999997</v>
      </c>
      <c r="G131" s="200">
        <f>'(3.5) Actual WCA NPC'!G131-'(3.4) Adjustments'!G131</f>
        <v>-2906339.86</v>
      </c>
      <c r="H131" s="200">
        <f>'(3.5) Actual WCA NPC'!H131-'(3.4) Adjustments'!H131</f>
        <v>-2044171.43</v>
      </c>
      <c r="I131" s="200">
        <f>'(3.5) Actual WCA NPC'!I131-'(3.4) Adjustments'!I131</f>
        <v>-2340034.4099999992</v>
      </c>
      <c r="J131" s="200">
        <f>'(3.5) Actual WCA NPC'!J131-'(3.4) Adjustments'!J131</f>
        <v>-2664061.629999999</v>
      </c>
      <c r="K131" s="200">
        <f>'(3.5) Actual WCA NPC'!K131-'(3.4) Adjustments'!K131</f>
        <v>-1617382.5099999995</v>
      </c>
      <c r="L131" s="200">
        <f>'(3.5) Actual WCA NPC'!L131-'(3.4) Adjustments'!L131</f>
        <v>-1024634.6700000002</v>
      </c>
      <c r="M131" s="200">
        <f>'(3.5) Actual WCA NPC'!M131-'(3.4) Adjustments'!M131</f>
        <v>-2743957.2600000007</v>
      </c>
      <c r="N131" s="200">
        <f>'(3.5) Actual WCA NPC'!N131-'(3.4) Adjustments'!N131</f>
        <v>-3527084.25</v>
      </c>
      <c r="O131" s="200">
        <f>'(3.5) Actual WCA NPC'!O131-'(3.4) Adjustments'!O131</f>
        <v>-1592459.57</v>
      </c>
      <c r="P131" s="200">
        <f>'(3.5) Actual WCA NPC'!P131-'(3.4) Adjustments'!P131</f>
        <v>-2210411.2899999996</v>
      </c>
      <c r="Q131" s="200">
        <f>'(3.5) Actual WCA NPC'!Q131-'(3.4) Adjustments'!Q131</f>
        <v>-1259540.1800000004</v>
      </c>
      <c r="R131" s="200">
        <f>'(3.5) Actual WCA NPC'!R131-'(3.4) Adjustments'!R131</f>
        <v>-4177712.56</v>
      </c>
    </row>
    <row r="132" spans="1:18" ht="12.75" customHeight="1" x14ac:dyDescent="0.2">
      <c r="A132" s="196"/>
      <c r="B132" s="196"/>
      <c r="C132" s="170" t="s">
        <v>99</v>
      </c>
      <c r="D132" s="101"/>
      <c r="E132" s="101"/>
      <c r="F132" s="200">
        <f t="shared" si="12"/>
        <v>9312755.0700000022</v>
      </c>
      <c r="G132" s="200">
        <f>'(3.5) Actual WCA NPC'!G132-'(3.4) Adjustments'!G132</f>
        <v>1262797.05</v>
      </c>
      <c r="H132" s="200">
        <f>'(3.5) Actual WCA NPC'!H132-'(3.4) Adjustments'!H132</f>
        <v>680619.04000000027</v>
      </c>
      <c r="I132" s="200">
        <f>'(3.5) Actual WCA NPC'!I132-'(3.4) Adjustments'!I132</f>
        <v>106271.70000000014</v>
      </c>
      <c r="J132" s="200">
        <f>'(3.5) Actual WCA NPC'!J132-'(3.4) Adjustments'!J132</f>
        <v>550246.22999999986</v>
      </c>
      <c r="K132" s="200">
        <f>'(3.5) Actual WCA NPC'!K132-'(3.4) Adjustments'!K132</f>
        <v>510579.18000000005</v>
      </c>
      <c r="L132" s="200">
        <f>'(3.5) Actual WCA NPC'!L132-'(3.4) Adjustments'!L132</f>
        <v>318673.84999999986</v>
      </c>
      <c r="M132" s="200">
        <f>'(3.5) Actual WCA NPC'!M132-'(3.4) Adjustments'!M132</f>
        <v>1748132.4399999995</v>
      </c>
      <c r="N132" s="200">
        <f>'(3.5) Actual WCA NPC'!N132-'(3.4) Adjustments'!N132</f>
        <v>2147708.67</v>
      </c>
      <c r="O132" s="200">
        <f>'(3.5) Actual WCA NPC'!O132-'(3.4) Adjustments'!O132</f>
        <v>1410838.5599999998</v>
      </c>
      <c r="P132" s="200">
        <f>'(3.5) Actual WCA NPC'!P132-'(3.4) Adjustments'!P132</f>
        <v>1020424.009999999</v>
      </c>
      <c r="Q132" s="200">
        <f>'(3.5) Actual WCA NPC'!Q132-'(3.4) Adjustments'!Q132</f>
        <v>1461583.7800000005</v>
      </c>
      <c r="R132" s="200">
        <f>'(3.5) Actual WCA NPC'!R132-'(3.4) Adjustments'!R132</f>
        <v>-1905119.4399999997</v>
      </c>
    </row>
    <row r="133" spans="1:18" ht="12.75" customHeight="1" x14ac:dyDescent="0.2">
      <c r="A133" s="196"/>
      <c r="B133" s="196"/>
      <c r="D133" s="101"/>
      <c r="E133" s="101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</row>
    <row r="134" spans="1:18" ht="12.75" customHeight="1" x14ac:dyDescent="0.2">
      <c r="A134" s="196"/>
      <c r="B134" s="196" t="s">
        <v>98</v>
      </c>
      <c r="C134" s="101"/>
      <c r="D134" s="101"/>
      <c r="E134" s="101"/>
      <c r="F134" s="200">
        <f>SUM(G134:R134)</f>
        <v>97016255.161070153</v>
      </c>
      <c r="G134" s="200">
        <f t="shared" ref="G134:R134" si="13">SUM(G125:G132)</f>
        <v>20136542.353169054</v>
      </c>
      <c r="H134" s="200">
        <f t="shared" si="13"/>
        <v>8406256.8257931005</v>
      </c>
      <c r="I134" s="200">
        <f t="shared" si="13"/>
        <v>3287321.5633481704</v>
      </c>
      <c r="J134" s="200">
        <f t="shared" si="13"/>
        <v>3156237.3681778586</v>
      </c>
      <c r="K134" s="200">
        <f t="shared" si="13"/>
        <v>2436114.7810608447</v>
      </c>
      <c r="L134" s="200">
        <f t="shared" si="13"/>
        <v>4894459.6772217723</v>
      </c>
      <c r="M134" s="200">
        <f t="shared" si="13"/>
        <v>7630715.5801077904</v>
      </c>
      <c r="N134" s="200">
        <f t="shared" si="13"/>
        <v>13830350.856112229</v>
      </c>
      <c r="O134" s="200">
        <f t="shared" si="13"/>
        <v>8422928.3874239214</v>
      </c>
      <c r="P134" s="200">
        <f t="shared" si="13"/>
        <v>5408058.4035634818</v>
      </c>
      <c r="Q134" s="200">
        <f t="shared" si="13"/>
        <v>9022472.2909184303</v>
      </c>
      <c r="R134" s="200">
        <f t="shared" si="13"/>
        <v>10384797.07417349</v>
      </c>
    </row>
    <row r="135" spans="1:18" ht="12.75" customHeight="1" x14ac:dyDescent="0.2">
      <c r="A135" s="196"/>
      <c r="B135" s="196"/>
      <c r="C135" s="101"/>
      <c r="D135" s="101"/>
      <c r="E135" s="101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</row>
    <row r="136" spans="1:18" ht="12.75" customHeight="1" x14ac:dyDescent="0.2">
      <c r="A136" s="196"/>
      <c r="B136" s="196" t="s">
        <v>97</v>
      </c>
      <c r="C136" s="101"/>
      <c r="D136" s="101"/>
      <c r="E136" s="101"/>
      <c r="F136" s="200">
        <f>SUM(G136:R136)</f>
        <v>0</v>
      </c>
      <c r="G136" s="200">
        <f>'(3.5) Actual WCA NPC'!G136-'(3.4) Adjustments'!G136</f>
        <v>0</v>
      </c>
      <c r="H136" s="200">
        <f>'(3.5) Actual WCA NPC'!H136-'(3.4) Adjustments'!H136</f>
        <v>0</v>
      </c>
      <c r="I136" s="200">
        <f>'(3.5) Actual WCA NPC'!I136-'(3.4) Adjustments'!I136</f>
        <v>0</v>
      </c>
      <c r="J136" s="200">
        <f>'(3.5) Actual WCA NPC'!J136-'(3.4) Adjustments'!J136</f>
        <v>0</v>
      </c>
      <c r="K136" s="200">
        <f>'(3.5) Actual WCA NPC'!K136-'(3.4) Adjustments'!K136</f>
        <v>0</v>
      </c>
      <c r="L136" s="200">
        <f>'(3.5) Actual WCA NPC'!L136-'(3.4) Adjustments'!L136</f>
        <v>0</v>
      </c>
      <c r="M136" s="200">
        <f>'(3.5) Actual WCA NPC'!M136-'(3.4) Adjustments'!M136</f>
        <v>0</v>
      </c>
      <c r="N136" s="200">
        <f>'(3.5) Actual WCA NPC'!N136-'(3.4) Adjustments'!N136</f>
        <v>0</v>
      </c>
      <c r="O136" s="200">
        <f>'(3.5) Actual WCA NPC'!O136-'(3.4) Adjustments'!O136</f>
        <v>0</v>
      </c>
      <c r="P136" s="200">
        <f>'(3.5) Actual WCA NPC'!P136-'(3.4) Adjustments'!P136</f>
        <v>0</v>
      </c>
      <c r="Q136" s="200">
        <f>'(3.5) Actual WCA NPC'!Q136-'(3.4) Adjustments'!Q136</f>
        <v>0</v>
      </c>
      <c r="R136" s="200">
        <f>'(3.5) Actual WCA NPC'!R136-'(3.4) Adjustments'!R136</f>
        <v>0</v>
      </c>
    </row>
    <row r="137" spans="1:18" ht="12.75" customHeight="1" x14ac:dyDescent="0.2">
      <c r="A137" s="196"/>
      <c r="B137" s="196"/>
      <c r="C137" s="101"/>
      <c r="D137" s="101"/>
      <c r="E137" s="101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</row>
    <row r="138" spans="1:18" ht="12.75" customHeight="1" x14ac:dyDescent="0.2">
      <c r="A138" s="140" t="s">
        <v>96</v>
      </c>
      <c r="B138" s="196"/>
      <c r="C138" s="101"/>
      <c r="D138" s="101"/>
      <c r="E138" s="199" t="s">
        <v>62</v>
      </c>
      <c r="F138" s="200">
        <f>SUM(G138:R138)</f>
        <v>105790482.83107015</v>
      </c>
      <c r="G138" s="200">
        <f t="shared" ref="G138:R138" si="14">SUM(G112,G122,G134:G136)</f>
        <v>20468348.723169055</v>
      </c>
      <c r="H138" s="200">
        <f t="shared" si="14"/>
        <v>9181169.135793101</v>
      </c>
      <c r="I138" s="200">
        <f t="shared" si="14"/>
        <v>4230700.8133481704</v>
      </c>
      <c r="J138" s="200">
        <f t="shared" si="14"/>
        <v>3504696.0781778591</v>
      </c>
      <c r="K138" s="200">
        <f t="shared" si="14"/>
        <v>3438258.4510608446</v>
      </c>
      <c r="L138" s="200">
        <f t="shared" si="14"/>
        <v>6050549.187221773</v>
      </c>
      <c r="M138" s="200">
        <f t="shared" si="14"/>
        <v>8574634.2601077911</v>
      </c>
      <c r="N138" s="200">
        <f t="shared" si="14"/>
        <v>14576954.706112228</v>
      </c>
      <c r="O138" s="200">
        <f t="shared" si="14"/>
        <v>9162403.4574239217</v>
      </c>
      <c r="P138" s="200">
        <f t="shared" si="14"/>
        <v>6279408.3735634815</v>
      </c>
      <c r="Q138" s="200">
        <f t="shared" si="14"/>
        <v>9895740.3409184311</v>
      </c>
      <c r="R138" s="200">
        <f t="shared" si="14"/>
        <v>10427619.30417349</v>
      </c>
    </row>
    <row r="139" spans="1:18" ht="12.75" customHeight="1" x14ac:dyDescent="0.2">
      <c r="A139" s="196"/>
      <c r="B139" s="196"/>
      <c r="C139" s="101"/>
      <c r="D139" s="101"/>
      <c r="E139" s="101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2.75" customHeight="1" x14ac:dyDescent="0.2">
      <c r="A140" s="115" t="s">
        <v>239</v>
      </c>
      <c r="B140" s="196"/>
      <c r="C140" s="101"/>
      <c r="D140" s="101"/>
      <c r="E140" s="199" t="s">
        <v>62</v>
      </c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2.75" customHeight="1" x14ac:dyDescent="0.2">
      <c r="A141" s="196"/>
      <c r="C141" s="196" t="s">
        <v>238</v>
      </c>
      <c r="D141" s="101"/>
      <c r="E141" s="199"/>
      <c r="F141" s="178">
        <f>SUM(G141:R141)</f>
        <v>112713856.9075</v>
      </c>
      <c r="G141" s="178">
        <f>'(3.5) Actual WCA NPC'!G141-'(3.4) Adjustments'!G141</f>
        <v>9640962.3250000011</v>
      </c>
      <c r="H141" s="178">
        <f>'(3.5) Actual WCA NPC'!H141-'(3.4) Adjustments'!H141</f>
        <v>9150977.5950000025</v>
      </c>
      <c r="I141" s="178">
        <f>'(3.5) Actual WCA NPC'!I141-'(3.4) Adjustments'!I141</f>
        <v>9103106.0699999984</v>
      </c>
      <c r="J141" s="178">
        <f>'(3.5) Actual WCA NPC'!J141-'(3.4) Adjustments'!J141</f>
        <v>9194664.0150000006</v>
      </c>
      <c r="K141" s="178">
        <f>'(3.5) Actual WCA NPC'!K141-'(3.4) Adjustments'!K141</f>
        <v>9316059.5775000006</v>
      </c>
      <c r="L141" s="178">
        <f>'(3.5) Actual WCA NPC'!L141-'(3.4) Adjustments'!L141</f>
        <v>9301890.7900000028</v>
      </c>
      <c r="M141" s="178">
        <f>'(3.5) Actual WCA NPC'!M141-'(3.4) Adjustments'!M141</f>
        <v>9845038.0449999981</v>
      </c>
      <c r="N141" s="178">
        <f>'(3.5) Actual WCA NPC'!N141-'(3.4) Adjustments'!N141</f>
        <v>9412684.3650000002</v>
      </c>
      <c r="O141" s="178">
        <f>'(3.5) Actual WCA NPC'!O141-'(3.4) Adjustments'!O141</f>
        <v>9063562.4350000024</v>
      </c>
      <c r="P141" s="178">
        <f>'(3.5) Actual WCA NPC'!P141-'(3.4) Adjustments'!P141</f>
        <v>9416396.4250000026</v>
      </c>
      <c r="Q141" s="178">
        <f>'(3.5) Actual WCA NPC'!Q141-'(3.4) Adjustments'!Q141</f>
        <v>9582720.4600000009</v>
      </c>
      <c r="R141" s="178">
        <f>'(3.5) Actual WCA NPC'!R141-'(3.4) Adjustments'!R141</f>
        <v>9685794.8049999997</v>
      </c>
    </row>
    <row r="142" spans="1:18" ht="12.75" customHeight="1" x14ac:dyDescent="0.2">
      <c r="A142" s="196"/>
      <c r="C142" s="196" t="s">
        <v>237</v>
      </c>
      <c r="D142" s="101"/>
      <c r="E142" s="199"/>
      <c r="F142" s="200">
        <f>SUM(G142:R142)</f>
        <v>0</v>
      </c>
      <c r="G142" s="200">
        <f>'(3.5) Actual WCA NPC'!G142-'(3.4) Adjustments'!G142</f>
        <v>0</v>
      </c>
      <c r="H142" s="200">
        <f>'(3.5) Actual WCA NPC'!H142-'(3.4) Adjustments'!H142</f>
        <v>0</v>
      </c>
      <c r="I142" s="200">
        <f>'(3.5) Actual WCA NPC'!I142-'(3.4) Adjustments'!I142</f>
        <v>0</v>
      </c>
      <c r="J142" s="200">
        <f>'(3.5) Actual WCA NPC'!J142-'(3.4) Adjustments'!J142</f>
        <v>0</v>
      </c>
      <c r="K142" s="200">
        <f>'(3.5) Actual WCA NPC'!K142-'(3.4) Adjustments'!K142</f>
        <v>0</v>
      </c>
      <c r="L142" s="200">
        <f>'(3.5) Actual WCA NPC'!L142-'(3.4) Adjustments'!L142</f>
        <v>0</v>
      </c>
      <c r="M142" s="200">
        <f>'(3.5) Actual WCA NPC'!M142-'(3.4) Adjustments'!M142</f>
        <v>0</v>
      </c>
      <c r="N142" s="200">
        <f>'(3.5) Actual WCA NPC'!N142-'(3.4) Adjustments'!N142</f>
        <v>0</v>
      </c>
      <c r="O142" s="200">
        <f>'(3.5) Actual WCA NPC'!O142-'(3.4) Adjustments'!O142</f>
        <v>0</v>
      </c>
      <c r="P142" s="200">
        <f>'(3.5) Actual WCA NPC'!P142-'(3.4) Adjustments'!P142</f>
        <v>0</v>
      </c>
      <c r="Q142" s="200">
        <f>'(3.5) Actual WCA NPC'!Q142-'(3.4) Adjustments'!Q142</f>
        <v>0</v>
      </c>
      <c r="R142" s="200">
        <f>'(3.5) Actual WCA NPC'!R142-'(3.4) Adjustments'!R142</f>
        <v>0</v>
      </c>
    </row>
    <row r="143" spans="1:18" ht="12.75" customHeight="1" x14ac:dyDescent="0.2">
      <c r="A143" s="196"/>
      <c r="B143" s="196"/>
      <c r="C143" s="101"/>
      <c r="D143" s="101"/>
      <c r="E143" s="199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</row>
    <row r="144" spans="1:18" ht="12.75" customHeight="1" x14ac:dyDescent="0.2">
      <c r="A144" s="140" t="s">
        <v>88</v>
      </c>
      <c r="B144" s="196"/>
      <c r="C144" s="101"/>
      <c r="D144" s="101"/>
      <c r="E144" s="199"/>
      <c r="F144" s="200">
        <f>SUM(G144:R144)</f>
        <v>112713856.9075</v>
      </c>
      <c r="G144" s="200">
        <f t="shared" ref="G144:R144" si="15">SUM(G141:G142)</f>
        <v>9640962.3250000011</v>
      </c>
      <c r="H144" s="200">
        <f t="shared" si="15"/>
        <v>9150977.5950000025</v>
      </c>
      <c r="I144" s="200">
        <f t="shared" si="15"/>
        <v>9103106.0699999984</v>
      </c>
      <c r="J144" s="200">
        <f t="shared" si="15"/>
        <v>9194664.0150000006</v>
      </c>
      <c r="K144" s="200">
        <f t="shared" si="15"/>
        <v>9316059.5775000006</v>
      </c>
      <c r="L144" s="200">
        <f t="shared" si="15"/>
        <v>9301890.7900000028</v>
      </c>
      <c r="M144" s="200">
        <f t="shared" si="15"/>
        <v>9845038.0449999981</v>
      </c>
      <c r="N144" s="200">
        <f t="shared" si="15"/>
        <v>9412684.3650000002</v>
      </c>
      <c r="O144" s="200">
        <f t="shared" si="15"/>
        <v>9063562.4350000024</v>
      </c>
      <c r="P144" s="200">
        <f t="shared" si="15"/>
        <v>9416396.4250000026</v>
      </c>
      <c r="Q144" s="200">
        <f t="shared" si="15"/>
        <v>9582720.4600000009</v>
      </c>
      <c r="R144" s="200">
        <f t="shared" si="15"/>
        <v>9685794.8049999997</v>
      </c>
    </row>
    <row r="145" spans="1:18" ht="12.75" customHeight="1" x14ac:dyDescent="0.2">
      <c r="A145" s="196"/>
      <c r="B145" s="196"/>
      <c r="C145" s="101"/>
      <c r="D145" s="101"/>
      <c r="E145" s="199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2.75" customHeight="1" x14ac:dyDescent="0.2">
      <c r="A146" s="115" t="s">
        <v>236</v>
      </c>
      <c r="B146" s="196"/>
      <c r="C146" s="101"/>
      <c r="D146" s="101"/>
      <c r="E146" s="199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2.75" customHeight="1" x14ac:dyDescent="0.2">
      <c r="A147" s="196"/>
      <c r="C147" s="196" t="s">
        <v>86</v>
      </c>
      <c r="D147" s="101"/>
      <c r="E147" s="199"/>
      <c r="F147" s="178">
        <f t="shared" ref="F147:F156" si="16">SUM(G147:R147)</f>
        <v>0</v>
      </c>
      <c r="G147" s="178">
        <f>'(3.5) Actual WCA NPC'!G147-'(3.4) Adjustments'!G147</f>
        <v>0</v>
      </c>
      <c r="H147" s="178">
        <f>'(3.5) Actual WCA NPC'!H147-'(3.4) Adjustments'!H147</f>
        <v>0</v>
      </c>
      <c r="I147" s="178">
        <f>'(3.5) Actual WCA NPC'!I147-'(3.4) Adjustments'!I147</f>
        <v>0</v>
      </c>
      <c r="J147" s="178">
        <f>'(3.5) Actual WCA NPC'!J147-'(3.4) Adjustments'!J147</f>
        <v>0</v>
      </c>
      <c r="K147" s="178">
        <f>'(3.5) Actual WCA NPC'!K147-'(3.4) Adjustments'!K147</f>
        <v>0</v>
      </c>
      <c r="L147" s="178">
        <f>'(3.5) Actual WCA NPC'!L147-'(3.4) Adjustments'!L147</f>
        <v>0</v>
      </c>
      <c r="M147" s="178">
        <f>'(3.5) Actual WCA NPC'!M147-'(3.4) Adjustments'!M147</f>
        <v>0</v>
      </c>
      <c r="N147" s="178">
        <f>'(3.5) Actual WCA NPC'!N147-'(3.4) Adjustments'!N147</f>
        <v>0</v>
      </c>
      <c r="O147" s="178">
        <f>'(3.5) Actual WCA NPC'!O147-'(3.4) Adjustments'!O147</f>
        <v>0</v>
      </c>
      <c r="P147" s="178">
        <f>'(3.5) Actual WCA NPC'!P147-'(3.4) Adjustments'!P147</f>
        <v>0</v>
      </c>
      <c r="Q147" s="178">
        <f>'(3.5) Actual WCA NPC'!Q147-'(3.4) Adjustments'!Q147</f>
        <v>0</v>
      </c>
      <c r="R147" s="178">
        <f>'(3.5) Actual WCA NPC'!R147-'(3.4) Adjustments'!R147</f>
        <v>0</v>
      </c>
    </row>
    <row r="148" spans="1:18" ht="12.75" customHeight="1" x14ac:dyDescent="0.2">
      <c r="A148" s="196"/>
      <c r="C148" s="196" t="s">
        <v>85</v>
      </c>
      <c r="D148" s="101"/>
      <c r="E148" s="199"/>
      <c r="F148" s="200">
        <f t="shared" si="16"/>
        <v>8009524.3241286445</v>
      </c>
      <c r="G148" s="200">
        <f>'(3.5) Actual WCA NPC'!G148-'(3.4) Adjustments'!G148</f>
        <v>798715.616245365</v>
      </c>
      <c r="H148" s="200">
        <f>'(3.5) Actual WCA NPC'!H148-'(3.4) Adjustments'!H148</f>
        <v>542629.80052385735</v>
      </c>
      <c r="I148" s="200">
        <f>'(3.5) Actual WCA NPC'!I148-'(3.4) Adjustments'!I148</f>
        <v>417772.56870560331</v>
      </c>
      <c r="J148" s="200">
        <f>'(3.5) Actual WCA NPC'!J148-'(3.4) Adjustments'!J148</f>
        <v>479921.3430007589</v>
      </c>
      <c r="K148" s="200">
        <f>'(3.5) Actual WCA NPC'!K148-'(3.4) Adjustments'!K148</f>
        <v>665537.62681184721</v>
      </c>
      <c r="L148" s="200">
        <f>'(3.5) Actual WCA NPC'!L148-'(3.4) Adjustments'!L148</f>
        <v>586735.32488523424</v>
      </c>
      <c r="M148" s="200">
        <f>'(3.5) Actual WCA NPC'!M148-'(3.4) Adjustments'!M148</f>
        <v>951994.87945343368</v>
      </c>
      <c r="N148" s="200">
        <f>'(3.5) Actual WCA NPC'!N148-'(3.4) Adjustments'!N148</f>
        <v>978013.64902196103</v>
      </c>
      <c r="O148" s="200">
        <f>'(3.5) Actual WCA NPC'!O148-'(3.4) Adjustments'!O148</f>
        <v>592799.09741444746</v>
      </c>
      <c r="P148" s="200">
        <f>'(3.5) Actual WCA NPC'!P148-'(3.4) Adjustments'!P148</f>
        <v>759328.88030356809</v>
      </c>
      <c r="Q148" s="200">
        <f>'(3.5) Actual WCA NPC'!Q148-'(3.4) Adjustments'!Q148</f>
        <v>556653.59734696639</v>
      </c>
      <c r="R148" s="200">
        <f>'(3.5) Actual WCA NPC'!R148-'(3.4) Adjustments'!R148</f>
        <v>679421.94041560253</v>
      </c>
    </row>
    <row r="149" spans="1:18" ht="12.75" customHeight="1" x14ac:dyDescent="0.2">
      <c r="A149" s="196"/>
      <c r="C149" s="196" t="s">
        <v>84</v>
      </c>
      <c r="D149" s="101"/>
      <c r="E149" s="199"/>
      <c r="F149" s="200">
        <f t="shared" si="16"/>
        <v>0</v>
      </c>
      <c r="G149" s="200">
        <f>'(3.5) Actual WCA NPC'!G149-'(3.4) Adjustments'!G149</f>
        <v>0</v>
      </c>
      <c r="H149" s="200">
        <f>'(3.5) Actual WCA NPC'!H149-'(3.4) Adjustments'!H149</f>
        <v>0</v>
      </c>
      <c r="I149" s="200">
        <f>'(3.5) Actual WCA NPC'!I149-'(3.4) Adjustments'!I149</f>
        <v>0</v>
      </c>
      <c r="J149" s="200">
        <f>'(3.5) Actual WCA NPC'!J149-'(3.4) Adjustments'!J149</f>
        <v>0</v>
      </c>
      <c r="K149" s="200">
        <f>'(3.5) Actual WCA NPC'!K149-'(3.4) Adjustments'!K149</f>
        <v>0</v>
      </c>
      <c r="L149" s="200">
        <f>'(3.5) Actual WCA NPC'!L149-'(3.4) Adjustments'!L149</f>
        <v>0</v>
      </c>
      <c r="M149" s="200">
        <f>'(3.5) Actual WCA NPC'!M149-'(3.4) Adjustments'!M149</f>
        <v>0</v>
      </c>
      <c r="N149" s="200">
        <f>'(3.5) Actual WCA NPC'!N149-'(3.4) Adjustments'!N149</f>
        <v>0</v>
      </c>
      <c r="O149" s="200">
        <f>'(3.5) Actual WCA NPC'!O149-'(3.4) Adjustments'!O149</f>
        <v>0</v>
      </c>
      <c r="P149" s="200">
        <f>'(3.5) Actual WCA NPC'!P149-'(3.4) Adjustments'!P149</f>
        <v>0</v>
      </c>
      <c r="Q149" s="200">
        <f>'(3.5) Actual WCA NPC'!Q149-'(3.4) Adjustments'!Q149</f>
        <v>0</v>
      </c>
      <c r="R149" s="200">
        <f>'(3.5) Actual WCA NPC'!R149-'(3.4) Adjustments'!R149</f>
        <v>0</v>
      </c>
    </row>
    <row r="150" spans="1:18" ht="12.75" customHeight="1" x14ac:dyDescent="0.2">
      <c r="A150" s="196"/>
      <c r="C150" s="196" t="s">
        <v>83</v>
      </c>
      <c r="D150" s="101"/>
      <c r="E150" s="199"/>
      <c r="F150" s="200">
        <f t="shared" si="16"/>
        <v>0</v>
      </c>
      <c r="G150" s="200">
        <f>'(3.5) Actual WCA NPC'!G150-'(3.4) Adjustments'!G150</f>
        <v>0</v>
      </c>
      <c r="H150" s="200">
        <f>'(3.5) Actual WCA NPC'!H150-'(3.4) Adjustments'!H150</f>
        <v>0</v>
      </c>
      <c r="I150" s="200">
        <f>'(3.5) Actual WCA NPC'!I150-'(3.4) Adjustments'!I150</f>
        <v>0</v>
      </c>
      <c r="J150" s="200">
        <f>'(3.5) Actual WCA NPC'!J150-'(3.4) Adjustments'!J150</f>
        <v>0</v>
      </c>
      <c r="K150" s="200">
        <f>'(3.5) Actual WCA NPC'!K150-'(3.4) Adjustments'!K150</f>
        <v>0</v>
      </c>
      <c r="L150" s="200">
        <f>'(3.5) Actual WCA NPC'!L150-'(3.4) Adjustments'!L150</f>
        <v>0</v>
      </c>
      <c r="M150" s="200">
        <f>'(3.5) Actual WCA NPC'!M150-'(3.4) Adjustments'!M150</f>
        <v>0</v>
      </c>
      <c r="N150" s="200">
        <f>'(3.5) Actual WCA NPC'!N150-'(3.4) Adjustments'!N150</f>
        <v>0</v>
      </c>
      <c r="O150" s="200">
        <f>'(3.5) Actual WCA NPC'!O150-'(3.4) Adjustments'!O150</f>
        <v>0</v>
      </c>
      <c r="P150" s="200">
        <f>'(3.5) Actual WCA NPC'!P150-'(3.4) Adjustments'!P150</f>
        <v>0</v>
      </c>
      <c r="Q150" s="200">
        <f>'(3.5) Actual WCA NPC'!Q150-'(3.4) Adjustments'!Q150</f>
        <v>0</v>
      </c>
      <c r="R150" s="200">
        <f>'(3.5) Actual WCA NPC'!R150-'(3.4) Adjustments'!R150</f>
        <v>0</v>
      </c>
    </row>
    <row r="151" spans="1:18" ht="12.75" customHeight="1" x14ac:dyDescent="0.2">
      <c r="A151" s="196"/>
      <c r="C151" s="196" t="s">
        <v>82</v>
      </c>
      <c r="D151" s="101"/>
      <c r="E151" s="199"/>
      <c r="F151" s="200">
        <f t="shared" si="16"/>
        <v>0</v>
      </c>
      <c r="G151" s="200">
        <f>'(3.5) Actual WCA NPC'!G151-'(3.4) Adjustments'!G151</f>
        <v>0</v>
      </c>
      <c r="H151" s="200">
        <f>'(3.5) Actual WCA NPC'!H151-'(3.4) Adjustments'!H151</f>
        <v>0</v>
      </c>
      <c r="I151" s="200">
        <f>'(3.5) Actual WCA NPC'!I151-'(3.4) Adjustments'!I151</f>
        <v>0</v>
      </c>
      <c r="J151" s="200">
        <f>'(3.5) Actual WCA NPC'!J151-'(3.4) Adjustments'!J151</f>
        <v>0</v>
      </c>
      <c r="K151" s="200">
        <f>'(3.5) Actual WCA NPC'!K151-'(3.4) Adjustments'!K151</f>
        <v>0</v>
      </c>
      <c r="L151" s="200">
        <f>'(3.5) Actual WCA NPC'!L151-'(3.4) Adjustments'!L151</f>
        <v>0</v>
      </c>
      <c r="M151" s="200">
        <f>'(3.5) Actual WCA NPC'!M151-'(3.4) Adjustments'!M151</f>
        <v>0</v>
      </c>
      <c r="N151" s="200">
        <f>'(3.5) Actual WCA NPC'!N151-'(3.4) Adjustments'!N151</f>
        <v>0</v>
      </c>
      <c r="O151" s="200">
        <f>'(3.5) Actual WCA NPC'!O151-'(3.4) Adjustments'!O151</f>
        <v>0</v>
      </c>
      <c r="P151" s="200">
        <f>'(3.5) Actual WCA NPC'!P151-'(3.4) Adjustments'!P151</f>
        <v>0</v>
      </c>
      <c r="Q151" s="200">
        <f>'(3.5) Actual WCA NPC'!Q151-'(3.4) Adjustments'!Q151</f>
        <v>0</v>
      </c>
      <c r="R151" s="200">
        <f>'(3.5) Actual WCA NPC'!R151-'(3.4) Adjustments'!R151</f>
        <v>0</v>
      </c>
    </row>
    <row r="152" spans="1:18" ht="12.75" customHeight="1" x14ac:dyDescent="0.2">
      <c r="A152" s="196"/>
      <c r="C152" s="196" t="s">
        <v>81</v>
      </c>
      <c r="D152" s="101"/>
      <c r="E152" s="199"/>
      <c r="F152" s="200">
        <f t="shared" si="16"/>
        <v>0</v>
      </c>
      <c r="G152" s="200">
        <f>'(3.5) Actual WCA NPC'!G152-'(3.4) Adjustments'!G152</f>
        <v>0</v>
      </c>
      <c r="H152" s="200">
        <f>'(3.5) Actual WCA NPC'!H152-'(3.4) Adjustments'!H152</f>
        <v>0</v>
      </c>
      <c r="I152" s="200">
        <f>'(3.5) Actual WCA NPC'!I152-'(3.4) Adjustments'!I152</f>
        <v>0</v>
      </c>
      <c r="J152" s="200">
        <f>'(3.5) Actual WCA NPC'!J152-'(3.4) Adjustments'!J152</f>
        <v>0</v>
      </c>
      <c r="K152" s="200">
        <f>'(3.5) Actual WCA NPC'!K152-'(3.4) Adjustments'!K152</f>
        <v>0</v>
      </c>
      <c r="L152" s="200">
        <f>'(3.5) Actual WCA NPC'!L152-'(3.4) Adjustments'!L152</f>
        <v>0</v>
      </c>
      <c r="M152" s="200">
        <f>'(3.5) Actual WCA NPC'!M152-'(3.4) Adjustments'!M152</f>
        <v>0</v>
      </c>
      <c r="N152" s="200">
        <f>'(3.5) Actual WCA NPC'!N152-'(3.4) Adjustments'!N152</f>
        <v>0</v>
      </c>
      <c r="O152" s="200">
        <f>'(3.5) Actual WCA NPC'!O152-'(3.4) Adjustments'!O152</f>
        <v>0</v>
      </c>
      <c r="P152" s="200">
        <f>'(3.5) Actual WCA NPC'!P152-'(3.4) Adjustments'!P152</f>
        <v>0</v>
      </c>
      <c r="Q152" s="200">
        <f>'(3.5) Actual WCA NPC'!Q152-'(3.4) Adjustments'!Q152</f>
        <v>0</v>
      </c>
      <c r="R152" s="200">
        <f>'(3.5) Actual WCA NPC'!R152-'(3.4) Adjustments'!R152</f>
        <v>0</v>
      </c>
    </row>
    <row r="153" spans="1:18" ht="12.75" customHeight="1" x14ac:dyDescent="0.2">
      <c r="A153" s="196"/>
      <c r="C153" s="196" t="s">
        <v>80</v>
      </c>
      <c r="D153" s="101"/>
      <c r="E153" s="199"/>
      <c r="F153" s="200">
        <f t="shared" si="16"/>
        <v>0</v>
      </c>
      <c r="G153" s="200">
        <f>'(3.5) Actual WCA NPC'!G153-'(3.4) Adjustments'!G153</f>
        <v>0</v>
      </c>
      <c r="H153" s="200">
        <f>'(3.5) Actual WCA NPC'!H153-'(3.4) Adjustments'!H153</f>
        <v>0</v>
      </c>
      <c r="I153" s="200">
        <f>'(3.5) Actual WCA NPC'!I153-'(3.4) Adjustments'!I153</f>
        <v>0</v>
      </c>
      <c r="J153" s="200">
        <f>'(3.5) Actual WCA NPC'!J153-'(3.4) Adjustments'!J153</f>
        <v>0</v>
      </c>
      <c r="K153" s="200">
        <f>'(3.5) Actual WCA NPC'!K153-'(3.4) Adjustments'!K153</f>
        <v>0</v>
      </c>
      <c r="L153" s="200">
        <f>'(3.5) Actual WCA NPC'!L153-'(3.4) Adjustments'!L153</f>
        <v>0</v>
      </c>
      <c r="M153" s="200">
        <f>'(3.5) Actual WCA NPC'!M153-'(3.4) Adjustments'!M153</f>
        <v>0</v>
      </c>
      <c r="N153" s="200">
        <f>'(3.5) Actual WCA NPC'!N153-'(3.4) Adjustments'!N153</f>
        <v>0</v>
      </c>
      <c r="O153" s="200">
        <f>'(3.5) Actual WCA NPC'!O153-'(3.4) Adjustments'!O153</f>
        <v>0</v>
      </c>
      <c r="P153" s="200">
        <f>'(3.5) Actual WCA NPC'!P153-'(3.4) Adjustments'!P153</f>
        <v>0</v>
      </c>
      <c r="Q153" s="200">
        <f>'(3.5) Actual WCA NPC'!Q153-'(3.4) Adjustments'!Q153</f>
        <v>0</v>
      </c>
      <c r="R153" s="200">
        <f>'(3.5) Actual WCA NPC'!R153-'(3.4) Adjustments'!R153</f>
        <v>0</v>
      </c>
    </row>
    <row r="154" spans="1:18" ht="12.75" customHeight="1" x14ac:dyDescent="0.2">
      <c r="A154" s="196"/>
      <c r="C154" s="196" t="s">
        <v>79</v>
      </c>
      <c r="D154" s="101"/>
      <c r="E154" s="199"/>
      <c r="F154" s="200">
        <f t="shared" si="16"/>
        <v>237252881.79184428</v>
      </c>
      <c r="G154" s="200">
        <f>'(3.5) Actual WCA NPC'!G154-'(3.4) Adjustments'!G154</f>
        <v>20532971.910687655</v>
      </c>
      <c r="H154" s="200">
        <f>'(3.5) Actual WCA NPC'!H154-'(3.4) Adjustments'!H154</f>
        <v>18315710.894280422</v>
      </c>
      <c r="I154" s="200">
        <f>'(3.5) Actual WCA NPC'!I154-'(3.4) Adjustments'!I154</f>
        <v>17683539.383086745</v>
      </c>
      <c r="J154" s="200">
        <f>'(3.5) Actual WCA NPC'!J154-'(3.4) Adjustments'!J154</f>
        <v>13191046.728630187</v>
      </c>
      <c r="K154" s="200">
        <f>'(3.5) Actual WCA NPC'!K154-'(3.4) Adjustments'!K154</f>
        <v>16749952.160269376</v>
      </c>
      <c r="L154" s="200">
        <f>'(3.5) Actual WCA NPC'!L154-'(3.4) Adjustments'!L154</f>
        <v>18799877.304058082</v>
      </c>
      <c r="M154" s="200">
        <f>'(3.5) Actual WCA NPC'!M154-'(3.4) Adjustments'!M154</f>
        <v>24306600.648292702</v>
      </c>
      <c r="N154" s="200">
        <f>'(3.5) Actual WCA NPC'!N154-'(3.4) Adjustments'!N154</f>
        <v>25017324.118313756</v>
      </c>
      <c r="O154" s="200">
        <f>'(3.5) Actual WCA NPC'!O154-'(3.4) Adjustments'!O154</f>
        <v>22384381.816016655</v>
      </c>
      <c r="P154" s="200">
        <f>'(3.5) Actual WCA NPC'!P154-'(3.4) Adjustments'!P154</f>
        <v>19422706.668954726</v>
      </c>
      <c r="Q154" s="200">
        <f>'(3.5) Actual WCA NPC'!Q154-'(3.4) Adjustments'!Q154</f>
        <v>17874055.87371837</v>
      </c>
      <c r="R154" s="200">
        <f>'(3.5) Actual WCA NPC'!R154-'(3.4) Adjustments'!R154</f>
        <v>22974714.2855356</v>
      </c>
    </row>
    <row r="155" spans="1:18" ht="12.75" customHeight="1" x14ac:dyDescent="0.2">
      <c r="A155" s="196"/>
      <c r="C155" s="196" t="s">
        <v>78</v>
      </c>
      <c r="D155" s="101"/>
      <c r="E155" s="199" t="s">
        <v>62</v>
      </c>
      <c r="F155" s="200">
        <f t="shared" si="16"/>
        <v>0</v>
      </c>
      <c r="G155" s="200">
        <f>'(3.5) Actual WCA NPC'!G155-'(3.4) Adjustments'!G155</f>
        <v>0</v>
      </c>
      <c r="H155" s="200">
        <f>'(3.5) Actual WCA NPC'!H155-'(3.4) Adjustments'!H155</f>
        <v>0</v>
      </c>
      <c r="I155" s="200">
        <f>'(3.5) Actual WCA NPC'!I155-'(3.4) Adjustments'!I155</f>
        <v>0</v>
      </c>
      <c r="J155" s="200">
        <f>'(3.5) Actual WCA NPC'!J155-'(3.4) Adjustments'!J155</f>
        <v>0</v>
      </c>
      <c r="K155" s="200">
        <f>'(3.5) Actual WCA NPC'!K155-'(3.4) Adjustments'!K155</f>
        <v>0</v>
      </c>
      <c r="L155" s="200">
        <f>'(3.5) Actual WCA NPC'!L155-'(3.4) Adjustments'!L155</f>
        <v>0</v>
      </c>
      <c r="M155" s="200">
        <f>'(3.5) Actual WCA NPC'!M155-'(3.4) Adjustments'!M155</f>
        <v>0</v>
      </c>
      <c r="N155" s="200">
        <f>'(3.5) Actual WCA NPC'!N155-'(3.4) Adjustments'!N155</f>
        <v>0</v>
      </c>
      <c r="O155" s="200">
        <f>'(3.5) Actual WCA NPC'!O155-'(3.4) Adjustments'!O155</f>
        <v>0</v>
      </c>
      <c r="P155" s="200">
        <f>'(3.5) Actual WCA NPC'!P155-'(3.4) Adjustments'!P155</f>
        <v>0</v>
      </c>
      <c r="Q155" s="200">
        <f>'(3.5) Actual WCA NPC'!Q155-'(3.4) Adjustments'!Q155</f>
        <v>0</v>
      </c>
      <c r="R155" s="200">
        <f>'(3.5) Actual WCA NPC'!R155-'(3.4) Adjustments'!R155</f>
        <v>0</v>
      </c>
    </row>
    <row r="156" spans="1:18" ht="12.75" customHeight="1" x14ac:dyDescent="0.2">
      <c r="A156" s="196"/>
      <c r="C156" s="196" t="s">
        <v>77</v>
      </c>
      <c r="E156" s="199"/>
      <c r="F156" s="200">
        <f t="shared" si="16"/>
        <v>0</v>
      </c>
      <c r="G156" s="200">
        <f>'(3.5) Actual WCA NPC'!G156-'(3.4) Adjustments'!G156</f>
        <v>0</v>
      </c>
      <c r="H156" s="200">
        <f>'(3.5) Actual WCA NPC'!H156-'(3.4) Adjustments'!H156</f>
        <v>0</v>
      </c>
      <c r="I156" s="200">
        <f>'(3.5) Actual WCA NPC'!I156-'(3.4) Adjustments'!I156</f>
        <v>0</v>
      </c>
      <c r="J156" s="200">
        <f>'(3.5) Actual WCA NPC'!J156-'(3.4) Adjustments'!J156</f>
        <v>0</v>
      </c>
      <c r="K156" s="200">
        <f>'(3.5) Actual WCA NPC'!K156-'(3.4) Adjustments'!K156</f>
        <v>0</v>
      </c>
      <c r="L156" s="200">
        <f>'(3.5) Actual WCA NPC'!L156-'(3.4) Adjustments'!L156</f>
        <v>0</v>
      </c>
      <c r="M156" s="200">
        <f>'(3.5) Actual WCA NPC'!M156-'(3.4) Adjustments'!M156</f>
        <v>0</v>
      </c>
      <c r="N156" s="200">
        <f>'(3.5) Actual WCA NPC'!N156-'(3.4) Adjustments'!N156</f>
        <v>0</v>
      </c>
      <c r="O156" s="200">
        <f>'(3.5) Actual WCA NPC'!O156-'(3.4) Adjustments'!O156</f>
        <v>0</v>
      </c>
      <c r="P156" s="200">
        <f>'(3.5) Actual WCA NPC'!P156-'(3.4) Adjustments'!P156</f>
        <v>0</v>
      </c>
      <c r="Q156" s="200">
        <f>'(3.5) Actual WCA NPC'!Q156-'(3.4) Adjustments'!Q156</f>
        <v>0</v>
      </c>
      <c r="R156" s="200">
        <f>'(3.5) Actual WCA NPC'!R156-'(3.4) Adjustments'!R156</f>
        <v>0</v>
      </c>
    </row>
    <row r="157" spans="1:18" ht="12.75" customHeight="1" x14ac:dyDescent="0.2">
      <c r="A157" s="196"/>
      <c r="B157" s="196"/>
      <c r="E157" s="199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</row>
    <row r="158" spans="1:18" ht="12.75" customHeight="1" x14ac:dyDescent="0.2">
      <c r="A158" s="140" t="s">
        <v>76</v>
      </c>
      <c r="B158" s="196"/>
      <c r="C158" s="101"/>
      <c r="D158" s="101"/>
      <c r="E158" s="199"/>
      <c r="F158" s="200">
        <f>SUM(G158:R158)</f>
        <v>245262406.11597294</v>
      </c>
      <c r="G158" s="200">
        <f t="shared" ref="G158:R158" si="17">SUM(G147:G157)</f>
        <v>21331687.526933022</v>
      </c>
      <c r="H158" s="200">
        <f t="shared" si="17"/>
        <v>18858340.694804281</v>
      </c>
      <c r="I158" s="200">
        <f t="shared" si="17"/>
        <v>18101311.951792348</v>
      </c>
      <c r="J158" s="200">
        <f t="shared" si="17"/>
        <v>13670968.071630945</v>
      </c>
      <c r="K158" s="200">
        <f t="shared" si="17"/>
        <v>17415489.787081223</v>
      </c>
      <c r="L158" s="200">
        <f t="shared" si="17"/>
        <v>19386612.628943317</v>
      </c>
      <c r="M158" s="200">
        <f t="shared" si="17"/>
        <v>25258595.527746134</v>
      </c>
      <c r="N158" s="200">
        <f t="shared" si="17"/>
        <v>25995337.767335717</v>
      </c>
      <c r="O158" s="200">
        <f t="shared" si="17"/>
        <v>22977180.913431104</v>
      </c>
      <c r="P158" s="200">
        <f t="shared" si="17"/>
        <v>20182035.549258295</v>
      </c>
      <c r="Q158" s="200">
        <f t="shared" si="17"/>
        <v>18430709.471065335</v>
      </c>
      <c r="R158" s="200">
        <f t="shared" si="17"/>
        <v>23654136.225951202</v>
      </c>
    </row>
    <row r="159" spans="1:18" ht="12.75" customHeight="1" x14ac:dyDescent="0.2">
      <c r="E159" s="199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2.75" customHeight="1" x14ac:dyDescent="0.2">
      <c r="A160" s="101" t="s">
        <v>235</v>
      </c>
      <c r="B160" s="101"/>
      <c r="E160" s="199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  <row r="161" spans="1:18" ht="12.75" customHeight="1" x14ac:dyDescent="0.2">
      <c r="A161" s="101"/>
      <c r="B161" s="101"/>
      <c r="C161" s="170" t="s">
        <v>74</v>
      </c>
      <c r="E161" s="199" t="s">
        <v>62</v>
      </c>
      <c r="F161" s="178">
        <f t="shared" ref="F161:F167" si="18">SUM(G161:R161)</f>
        <v>52097506.380000003</v>
      </c>
      <c r="G161" s="178">
        <f>'(3.5) Actual WCA NPC'!G161-'(3.4) Adjustments'!G161</f>
        <v>6909767.8399999999</v>
      </c>
      <c r="H161" s="178">
        <f>'(3.5) Actual WCA NPC'!H161-'(3.4) Adjustments'!H161</f>
        <v>2526077.64</v>
      </c>
      <c r="I161" s="178">
        <f>'(3.5) Actual WCA NPC'!I161-'(3.4) Adjustments'!I161</f>
        <v>2557886.2200000002</v>
      </c>
      <c r="J161" s="178">
        <f>'(3.5) Actual WCA NPC'!J161-'(3.4) Adjustments'!J161</f>
        <v>3204725.28</v>
      </c>
      <c r="K161" s="178">
        <f>'(3.5) Actual WCA NPC'!K161-'(3.4) Adjustments'!K161</f>
        <v>3264089.64</v>
      </c>
      <c r="L161" s="178">
        <f>'(3.5) Actual WCA NPC'!L161-'(3.4) Adjustments'!L161</f>
        <v>2022895.34</v>
      </c>
      <c r="M161" s="178">
        <f>'(3.5) Actual WCA NPC'!M161-'(3.4) Adjustments'!M161</f>
        <v>4054035.45</v>
      </c>
      <c r="N161" s="178">
        <f>'(3.5) Actual WCA NPC'!N161-'(3.4) Adjustments'!N161</f>
        <v>6146026.21</v>
      </c>
      <c r="O161" s="178">
        <f>'(3.5) Actual WCA NPC'!O161-'(3.4) Adjustments'!O161</f>
        <v>3973529.07</v>
      </c>
      <c r="P161" s="178">
        <f>'(3.5) Actual WCA NPC'!P161-'(3.4) Adjustments'!P161</f>
        <v>6243990.5700000003</v>
      </c>
      <c r="Q161" s="178">
        <f>'(3.5) Actual WCA NPC'!Q161-'(3.4) Adjustments'!Q161</f>
        <v>5203146.45</v>
      </c>
      <c r="R161" s="178">
        <f>'(3.5) Actual WCA NPC'!R161-'(3.4) Adjustments'!R161</f>
        <v>5991336.6699999999</v>
      </c>
    </row>
    <row r="162" spans="1:18" ht="12.75" customHeight="1" x14ac:dyDescent="0.2">
      <c r="A162" s="101"/>
      <c r="B162" s="101"/>
      <c r="C162" s="170" t="s">
        <v>73</v>
      </c>
      <c r="E162" s="199"/>
      <c r="F162" s="200">
        <f t="shared" si="18"/>
        <v>0</v>
      </c>
      <c r="G162" s="200">
        <f>'(3.5) Actual WCA NPC'!G162-'(3.4) Adjustments'!G162</f>
        <v>0</v>
      </c>
      <c r="H162" s="200">
        <f>'(3.5) Actual WCA NPC'!H162-'(3.4) Adjustments'!H162</f>
        <v>0</v>
      </c>
      <c r="I162" s="200">
        <f>'(3.5) Actual WCA NPC'!I162-'(3.4) Adjustments'!I162</f>
        <v>0</v>
      </c>
      <c r="J162" s="200">
        <f>'(3.5) Actual WCA NPC'!J162-'(3.4) Adjustments'!J162</f>
        <v>0</v>
      </c>
      <c r="K162" s="200">
        <f>'(3.5) Actual WCA NPC'!K162-'(3.4) Adjustments'!K162</f>
        <v>0</v>
      </c>
      <c r="L162" s="200">
        <f>'(3.5) Actual WCA NPC'!L162-'(3.4) Adjustments'!L162</f>
        <v>0</v>
      </c>
      <c r="M162" s="200">
        <f>'(3.5) Actual WCA NPC'!M162-'(3.4) Adjustments'!M162</f>
        <v>0</v>
      </c>
      <c r="N162" s="200">
        <f>'(3.5) Actual WCA NPC'!N162-'(3.4) Adjustments'!N162</f>
        <v>0</v>
      </c>
      <c r="O162" s="200">
        <f>'(3.5) Actual WCA NPC'!O162-'(3.4) Adjustments'!O162</f>
        <v>0</v>
      </c>
      <c r="P162" s="200">
        <f>'(3.5) Actual WCA NPC'!P162-'(3.4) Adjustments'!P162</f>
        <v>0</v>
      </c>
      <c r="Q162" s="200">
        <f>'(3.5) Actual WCA NPC'!Q162-'(3.4) Adjustments'!Q162</f>
        <v>0</v>
      </c>
      <c r="R162" s="200">
        <f>'(3.5) Actual WCA NPC'!R162-'(3.4) Adjustments'!R162</f>
        <v>0</v>
      </c>
    </row>
    <row r="163" spans="1:18" ht="12.75" customHeight="1" x14ac:dyDescent="0.2">
      <c r="C163" s="196" t="s">
        <v>72</v>
      </c>
      <c r="E163" s="199"/>
      <c r="F163" s="200">
        <f t="shared" si="18"/>
        <v>0</v>
      </c>
      <c r="G163" s="200">
        <f>'(3.5) Actual WCA NPC'!G163-'(3.4) Adjustments'!G163</f>
        <v>0</v>
      </c>
      <c r="H163" s="200">
        <f>'(3.5) Actual WCA NPC'!H163-'(3.4) Adjustments'!H163</f>
        <v>0</v>
      </c>
      <c r="I163" s="200">
        <f>'(3.5) Actual WCA NPC'!I163-'(3.4) Adjustments'!I163</f>
        <v>0</v>
      </c>
      <c r="J163" s="200">
        <f>'(3.5) Actual WCA NPC'!J163-'(3.4) Adjustments'!J163</f>
        <v>0</v>
      </c>
      <c r="K163" s="200">
        <f>'(3.5) Actual WCA NPC'!K163-'(3.4) Adjustments'!K163</f>
        <v>0</v>
      </c>
      <c r="L163" s="200">
        <f>'(3.5) Actual WCA NPC'!L163-'(3.4) Adjustments'!L163</f>
        <v>0</v>
      </c>
      <c r="M163" s="200">
        <f>'(3.5) Actual WCA NPC'!M163-'(3.4) Adjustments'!M163</f>
        <v>0</v>
      </c>
      <c r="N163" s="200">
        <f>'(3.5) Actual WCA NPC'!N163-'(3.4) Adjustments'!N163</f>
        <v>0</v>
      </c>
      <c r="O163" s="200">
        <f>'(3.5) Actual WCA NPC'!O163-'(3.4) Adjustments'!O163</f>
        <v>0</v>
      </c>
      <c r="P163" s="200">
        <f>'(3.5) Actual WCA NPC'!P163-'(3.4) Adjustments'!P163</f>
        <v>0</v>
      </c>
      <c r="Q163" s="200">
        <f>'(3.5) Actual WCA NPC'!Q163-'(3.4) Adjustments'!Q163</f>
        <v>0</v>
      </c>
      <c r="R163" s="200">
        <f>'(3.5) Actual WCA NPC'!R163-'(3.4) Adjustments'!R163</f>
        <v>0</v>
      </c>
    </row>
    <row r="164" spans="1:18" ht="12.75" customHeight="1" x14ac:dyDescent="0.2">
      <c r="C164" s="196" t="s">
        <v>71</v>
      </c>
      <c r="E164" s="199"/>
      <c r="F164" s="200">
        <f t="shared" si="18"/>
        <v>0</v>
      </c>
      <c r="G164" s="200">
        <f>'(3.5) Actual WCA NPC'!G164-'(3.4) Adjustments'!G164</f>
        <v>0</v>
      </c>
      <c r="H164" s="200">
        <f>'(3.5) Actual WCA NPC'!H164-'(3.4) Adjustments'!H164</f>
        <v>0</v>
      </c>
      <c r="I164" s="200">
        <f>'(3.5) Actual WCA NPC'!I164-'(3.4) Adjustments'!I164</f>
        <v>0</v>
      </c>
      <c r="J164" s="200">
        <f>'(3.5) Actual WCA NPC'!J164-'(3.4) Adjustments'!J164</f>
        <v>0</v>
      </c>
      <c r="K164" s="200">
        <f>'(3.5) Actual WCA NPC'!K164-'(3.4) Adjustments'!K164</f>
        <v>0</v>
      </c>
      <c r="L164" s="200">
        <f>'(3.5) Actual WCA NPC'!L164-'(3.4) Adjustments'!L164</f>
        <v>0</v>
      </c>
      <c r="M164" s="200">
        <f>'(3.5) Actual WCA NPC'!M164-'(3.4) Adjustments'!M164</f>
        <v>0</v>
      </c>
      <c r="N164" s="200">
        <f>'(3.5) Actual WCA NPC'!N164-'(3.4) Adjustments'!N164</f>
        <v>0</v>
      </c>
      <c r="O164" s="200">
        <f>'(3.5) Actual WCA NPC'!O164-'(3.4) Adjustments'!O164</f>
        <v>0</v>
      </c>
      <c r="P164" s="200">
        <f>'(3.5) Actual WCA NPC'!P164-'(3.4) Adjustments'!P164</f>
        <v>0</v>
      </c>
      <c r="Q164" s="200">
        <f>'(3.5) Actual WCA NPC'!Q164-'(3.4) Adjustments'!Q164</f>
        <v>0</v>
      </c>
      <c r="R164" s="200">
        <f>'(3.5) Actual WCA NPC'!R164-'(3.4) Adjustments'!R164</f>
        <v>0</v>
      </c>
    </row>
    <row r="165" spans="1:18" ht="12.75" customHeight="1" x14ac:dyDescent="0.2">
      <c r="C165" s="196" t="s">
        <v>70</v>
      </c>
      <c r="E165" s="199"/>
      <c r="F165" s="200">
        <f t="shared" si="18"/>
        <v>22408041</v>
      </c>
      <c r="G165" s="200">
        <f>'(3.5) Actual WCA NPC'!G165-'(3.4) Adjustments'!G165</f>
        <v>3384080.47</v>
      </c>
      <c r="H165" s="200">
        <f>'(3.5) Actual WCA NPC'!H165-'(3.4) Adjustments'!H165</f>
        <v>2446031.75</v>
      </c>
      <c r="I165" s="200">
        <f>'(3.5) Actual WCA NPC'!I165-'(3.4) Adjustments'!I165</f>
        <v>2145209.02</v>
      </c>
      <c r="J165" s="200">
        <f>'(3.5) Actual WCA NPC'!J165-'(3.4) Adjustments'!J165</f>
        <v>1306596.47</v>
      </c>
      <c r="K165" s="200">
        <f>'(3.5) Actual WCA NPC'!K165-'(3.4) Adjustments'!K165</f>
        <v>1218413.5</v>
      </c>
      <c r="L165" s="200">
        <f>'(3.5) Actual WCA NPC'!L165-'(3.4) Adjustments'!L165</f>
        <v>464402.23</v>
      </c>
      <c r="M165" s="200">
        <f>'(3.5) Actual WCA NPC'!M165-'(3.4) Adjustments'!M165</f>
        <v>1567917.53</v>
      </c>
      <c r="N165" s="200">
        <f>'(3.5) Actual WCA NPC'!N165-'(3.4) Adjustments'!N165</f>
        <v>2029999.1</v>
      </c>
      <c r="O165" s="200">
        <f>'(3.5) Actual WCA NPC'!O165-'(3.4) Adjustments'!O165</f>
        <v>1755028.61</v>
      </c>
      <c r="P165" s="200">
        <f>'(3.5) Actual WCA NPC'!P165-'(3.4) Adjustments'!P165</f>
        <v>1269677.56</v>
      </c>
      <c r="Q165" s="200">
        <f>'(3.5) Actual WCA NPC'!Q165-'(3.4) Adjustments'!Q165</f>
        <v>2061841.78</v>
      </c>
      <c r="R165" s="200">
        <f>'(3.5) Actual WCA NPC'!R165-'(3.4) Adjustments'!R165</f>
        <v>2758842.98</v>
      </c>
    </row>
    <row r="166" spans="1:18" ht="12.75" customHeight="1" x14ac:dyDescent="0.2">
      <c r="C166" s="111" t="s">
        <v>69</v>
      </c>
      <c r="E166" s="199"/>
      <c r="F166" s="200">
        <f t="shared" si="18"/>
        <v>0</v>
      </c>
      <c r="G166" s="200">
        <f>'(3.5) Actual WCA NPC'!G166-'(3.4) Adjustments'!G166</f>
        <v>0</v>
      </c>
      <c r="H166" s="200">
        <f>'(3.5) Actual WCA NPC'!H166-'(3.4) Adjustments'!H166</f>
        <v>0</v>
      </c>
      <c r="I166" s="200">
        <f>'(3.5) Actual WCA NPC'!I166-'(3.4) Adjustments'!I166</f>
        <v>0</v>
      </c>
      <c r="J166" s="200">
        <f>'(3.5) Actual WCA NPC'!J166-'(3.4) Adjustments'!J166</f>
        <v>0</v>
      </c>
      <c r="K166" s="200">
        <f>'(3.5) Actual WCA NPC'!K166-'(3.4) Adjustments'!K166</f>
        <v>0</v>
      </c>
      <c r="L166" s="200">
        <f>'(3.5) Actual WCA NPC'!L166-'(3.4) Adjustments'!L166</f>
        <v>0</v>
      </c>
      <c r="M166" s="200">
        <f>'(3.5) Actual WCA NPC'!M166-'(3.4) Adjustments'!M166</f>
        <v>0</v>
      </c>
      <c r="N166" s="200">
        <f>'(3.5) Actual WCA NPC'!N166-'(3.4) Adjustments'!N166</f>
        <v>0</v>
      </c>
      <c r="O166" s="200">
        <f>'(3.5) Actual WCA NPC'!O166-'(3.4) Adjustments'!O166</f>
        <v>0</v>
      </c>
      <c r="P166" s="200">
        <f>'(3.5) Actual WCA NPC'!P166-'(3.4) Adjustments'!P166</f>
        <v>0</v>
      </c>
      <c r="Q166" s="200">
        <f>'(3.5) Actual WCA NPC'!Q166-'(3.4) Adjustments'!Q166</f>
        <v>0</v>
      </c>
      <c r="R166" s="200">
        <f>'(3.5) Actual WCA NPC'!R166-'(3.4) Adjustments'!R166</f>
        <v>0</v>
      </c>
    </row>
    <row r="167" spans="1:18" ht="12.75" customHeight="1" x14ac:dyDescent="0.2">
      <c r="C167" s="111" t="s">
        <v>68</v>
      </c>
      <c r="E167" s="199"/>
      <c r="F167" s="200">
        <f t="shared" si="18"/>
        <v>0</v>
      </c>
      <c r="G167" s="200">
        <f>'(3.5) Actual WCA NPC'!G167-'(3.4) Adjustments'!G167</f>
        <v>0</v>
      </c>
      <c r="H167" s="200">
        <f>'(3.5) Actual WCA NPC'!H167-'(3.4) Adjustments'!H167</f>
        <v>0</v>
      </c>
      <c r="I167" s="200">
        <f>'(3.5) Actual WCA NPC'!I167-'(3.4) Adjustments'!I167</f>
        <v>0</v>
      </c>
      <c r="J167" s="200">
        <f>'(3.5) Actual WCA NPC'!J167-'(3.4) Adjustments'!J167</f>
        <v>0</v>
      </c>
      <c r="K167" s="200">
        <f>'(3.5) Actual WCA NPC'!K167-'(3.4) Adjustments'!K167</f>
        <v>0</v>
      </c>
      <c r="L167" s="200">
        <f>'(3.5) Actual WCA NPC'!L167-'(3.4) Adjustments'!L167</f>
        <v>0</v>
      </c>
      <c r="M167" s="200">
        <f>'(3.5) Actual WCA NPC'!M167-'(3.4) Adjustments'!M167</f>
        <v>0</v>
      </c>
      <c r="N167" s="200">
        <f>'(3.5) Actual WCA NPC'!N167-'(3.4) Adjustments'!N167</f>
        <v>0</v>
      </c>
      <c r="O167" s="200">
        <f>'(3.5) Actual WCA NPC'!O167-'(3.4) Adjustments'!O167</f>
        <v>0</v>
      </c>
      <c r="P167" s="200">
        <f>'(3.5) Actual WCA NPC'!P167-'(3.4) Adjustments'!P167</f>
        <v>0</v>
      </c>
      <c r="Q167" s="200">
        <f>'(3.5) Actual WCA NPC'!Q167-'(3.4) Adjustments'!Q167</f>
        <v>0</v>
      </c>
      <c r="R167" s="200">
        <f>'(3.5) Actual WCA NPC'!R167-'(3.4) Adjustments'!R167</f>
        <v>0</v>
      </c>
    </row>
    <row r="168" spans="1:18" ht="12.75" customHeight="1" x14ac:dyDescent="0.2">
      <c r="B168" s="196"/>
      <c r="E168" s="199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</row>
    <row r="169" spans="1:18" ht="12.75" customHeight="1" x14ac:dyDescent="0.2">
      <c r="A169" s="140" t="s">
        <v>67</v>
      </c>
      <c r="B169" s="196"/>
      <c r="C169" s="101"/>
      <c r="D169" s="101"/>
      <c r="E169" s="199"/>
      <c r="F169" s="200">
        <f>SUM(G169:R169)</f>
        <v>74505547.38000001</v>
      </c>
      <c r="G169" s="200">
        <f t="shared" ref="G169:R169" si="19">SUM(G161:G168)</f>
        <v>10293848.310000001</v>
      </c>
      <c r="H169" s="200">
        <f t="shared" si="19"/>
        <v>4972109.3900000006</v>
      </c>
      <c r="I169" s="200">
        <f t="shared" si="19"/>
        <v>4703095.24</v>
      </c>
      <c r="J169" s="200">
        <f t="shared" si="19"/>
        <v>4511321.75</v>
      </c>
      <c r="K169" s="200">
        <f t="shared" si="19"/>
        <v>4482503.1400000006</v>
      </c>
      <c r="L169" s="200">
        <f t="shared" si="19"/>
        <v>2487297.5700000003</v>
      </c>
      <c r="M169" s="200">
        <f t="shared" si="19"/>
        <v>5621952.9800000004</v>
      </c>
      <c r="N169" s="200">
        <f t="shared" si="19"/>
        <v>8176025.3100000005</v>
      </c>
      <c r="O169" s="200">
        <f t="shared" si="19"/>
        <v>5728557.6799999997</v>
      </c>
      <c r="P169" s="200">
        <f t="shared" si="19"/>
        <v>7513668.1300000008</v>
      </c>
      <c r="Q169" s="200">
        <f t="shared" si="19"/>
        <v>7264988.2300000004</v>
      </c>
      <c r="R169" s="200">
        <f t="shared" si="19"/>
        <v>8750179.6500000004</v>
      </c>
    </row>
    <row r="170" spans="1:18" ht="12.75" customHeight="1" x14ac:dyDescent="0.2">
      <c r="B170" s="196"/>
      <c r="E170" s="199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</row>
    <row r="171" spans="1:18" ht="12.75" customHeight="1" x14ac:dyDescent="0.2">
      <c r="A171" s="101" t="s">
        <v>234</v>
      </c>
      <c r="B171" s="196"/>
      <c r="E171" s="101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</row>
    <row r="172" spans="1:18" ht="12.75" customHeight="1" x14ac:dyDescent="0.2">
      <c r="C172" s="196" t="s">
        <v>65</v>
      </c>
      <c r="E172" s="101"/>
      <c r="F172" s="178">
        <f>SUM(G172:R172)</f>
        <v>0</v>
      </c>
      <c r="G172" s="178">
        <f>'(3.5) Actual WCA NPC'!G172-'(3.4) Adjustments'!G172</f>
        <v>0</v>
      </c>
      <c r="H172" s="178">
        <f>'(3.5) Actual WCA NPC'!H172-'(3.4) Adjustments'!H172</f>
        <v>0</v>
      </c>
      <c r="I172" s="178">
        <f>'(3.5) Actual WCA NPC'!I172-'(3.4) Adjustments'!I172</f>
        <v>0</v>
      </c>
      <c r="J172" s="178">
        <f>'(3.5) Actual WCA NPC'!J172-'(3.4) Adjustments'!J172</f>
        <v>0</v>
      </c>
      <c r="K172" s="178">
        <f>'(3.5) Actual WCA NPC'!K172-'(3.4) Adjustments'!K172</f>
        <v>0</v>
      </c>
      <c r="L172" s="178">
        <f>'(3.5) Actual WCA NPC'!L172-'(3.4) Adjustments'!L172</f>
        <v>0</v>
      </c>
      <c r="M172" s="178">
        <f>'(3.5) Actual WCA NPC'!M172-'(3.4) Adjustments'!M172</f>
        <v>0</v>
      </c>
      <c r="N172" s="178">
        <f>'(3.5) Actual WCA NPC'!N172-'(3.4) Adjustments'!N172</f>
        <v>0</v>
      </c>
      <c r="O172" s="178">
        <f>'(3.5) Actual WCA NPC'!O172-'(3.4) Adjustments'!O172</f>
        <v>0</v>
      </c>
      <c r="P172" s="178">
        <f>'(3.5) Actual WCA NPC'!P172-'(3.4) Adjustments'!P172</f>
        <v>0</v>
      </c>
      <c r="Q172" s="178">
        <f>'(3.5) Actual WCA NPC'!Q172-'(3.4) Adjustments'!Q172</f>
        <v>0</v>
      </c>
      <c r="R172" s="178">
        <f>'(3.5) Actual WCA NPC'!R172-'(3.4) Adjustments'!R172</f>
        <v>0</v>
      </c>
    </row>
    <row r="173" spans="1:18" ht="12.75" customHeight="1" x14ac:dyDescent="0.2">
      <c r="C173" s="196" t="s">
        <v>64</v>
      </c>
      <c r="E173" s="101"/>
      <c r="F173" s="200">
        <f>SUM(G173:R173)</f>
        <v>0</v>
      </c>
      <c r="G173" s="200">
        <f>'(3.5) Actual WCA NPC'!G173-'(3.4) Adjustments'!G173</f>
        <v>0</v>
      </c>
      <c r="H173" s="200">
        <f>'(3.5) Actual WCA NPC'!H173-'(3.4) Adjustments'!H173</f>
        <v>0</v>
      </c>
      <c r="I173" s="200">
        <f>'(3.5) Actual WCA NPC'!I173-'(3.4) Adjustments'!I173</f>
        <v>0</v>
      </c>
      <c r="J173" s="200">
        <f>'(3.5) Actual WCA NPC'!J173-'(3.4) Adjustments'!J173</f>
        <v>0</v>
      </c>
      <c r="K173" s="200">
        <f>'(3.5) Actual WCA NPC'!K173-'(3.4) Adjustments'!K173</f>
        <v>0</v>
      </c>
      <c r="L173" s="200">
        <f>'(3.5) Actual WCA NPC'!L173-'(3.4) Adjustments'!L173</f>
        <v>0</v>
      </c>
      <c r="M173" s="200">
        <f>'(3.5) Actual WCA NPC'!M173-'(3.4) Adjustments'!M173</f>
        <v>0</v>
      </c>
      <c r="N173" s="200">
        <f>'(3.5) Actual WCA NPC'!N173-'(3.4) Adjustments'!N173</f>
        <v>0</v>
      </c>
      <c r="O173" s="200">
        <f>'(3.5) Actual WCA NPC'!O173-'(3.4) Adjustments'!O173</f>
        <v>0</v>
      </c>
      <c r="P173" s="200">
        <f>'(3.5) Actual WCA NPC'!P173-'(3.4) Adjustments'!P173</f>
        <v>0</v>
      </c>
      <c r="Q173" s="200">
        <f>'(3.5) Actual WCA NPC'!Q173-'(3.4) Adjustments'!Q173</f>
        <v>0</v>
      </c>
      <c r="R173" s="200">
        <f>'(3.5) Actual WCA NPC'!R173-'(3.4) Adjustments'!R173</f>
        <v>0</v>
      </c>
    </row>
    <row r="174" spans="1:18" ht="12.75" customHeight="1" x14ac:dyDescent="0.2">
      <c r="B174" s="196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</row>
    <row r="175" spans="1:18" ht="12.75" customHeight="1" x14ac:dyDescent="0.2">
      <c r="A175" s="101" t="s">
        <v>63</v>
      </c>
      <c r="B175" s="196"/>
      <c r="E175" s="163"/>
      <c r="F175" s="200">
        <f>SUM(G175:R175)</f>
        <v>0</v>
      </c>
      <c r="G175" s="200">
        <f t="shared" ref="G175:R175" si="20">SUM(G172:G174)</f>
        <v>0</v>
      </c>
      <c r="H175" s="200">
        <f t="shared" si="20"/>
        <v>0</v>
      </c>
      <c r="I175" s="200">
        <f t="shared" si="20"/>
        <v>0</v>
      </c>
      <c r="J175" s="200">
        <f t="shared" si="20"/>
        <v>0</v>
      </c>
      <c r="K175" s="200">
        <f t="shared" si="20"/>
        <v>0</v>
      </c>
      <c r="L175" s="200">
        <f t="shared" si="20"/>
        <v>0</v>
      </c>
      <c r="M175" s="200">
        <f t="shared" si="20"/>
        <v>0</v>
      </c>
      <c r="N175" s="200">
        <f t="shared" si="20"/>
        <v>0</v>
      </c>
      <c r="O175" s="200">
        <f t="shared" si="20"/>
        <v>0</v>
      </c>
      <c r="P175" s="200">
        <f t="shared" si="20"/>
        <v>0</v>
      </c>
      <c r="Q175" s="200">
        <f t="shared" si="20"/>
        <v>0</v>
      </c>
      <c r="R175" s="200">
        <f t="shared" si="20"/>
        <v>0</v>
      </c>
    </row>
    <row r="176" spans="1:18" ht="12.75" customHeight="1" x14ac:dyDescent="0.2">
      <c r="B176" s="196"/>
      <c r="E176" s="101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</row>
    <row r="177" spans="1:18" ht="12.75" customHeight="1" thickBot="1" x14ac:dyDescent="0.25">
      <c r="A177" s="115" t="s">
        <v>233</v>
      </c>
      <c r="B177" s="115"/>
      <c r="E177" s="199" t="s">
        <v>62</v>
      </c>
      <c r="F177" s="216">
        <f>SUM(G177:R177)</f>
        <v>499737379.9045431</v>
      </c>
      <c r="G177" s="216">
        <f t="shared" ref="G177:R177" si="21">SUM(G175,G169,G158,G144,G138)-G32</f>
        <v>59903975.515102081</v>
      </c>
      <c r="H177" s="216">
        <f t="shared" si="21"/>
        <v>40257007.575597383</v>
      </c>
      <c r="I177" s="216">
        <f t="shared" si="21"/>
        <v>35212874.455140524</v>
      </c>
      <c r="J177" s="216">
        <f t="shared" si="21"/>
        <v>29660235.094808806</v>
      </c>
      <c r="K177" s="216">
        <f t="shared" si="21"/>
        <v>33319838.615642067</v>
      </c>
      <c r="L177" s="216">
        <f t="shared" si="21"/>
        <v>35410621.31616509</v>
      </c>
      <c r="M177" s="216">
        <f t="shared" si="21"/>
        <v>46291714.702853926</v>
      </c>
      <c r="N177" s="216">
        <f t="shared" si="21"/>
        <v>53970122.978447944</v>
      </c>
      <c r="O177" s="216">
        <f t="shared" si="21"/>
        <v>44299239.915855028</v>
      </c>
      <c r="P177" s="216">
        <f t="shared" si="21"/>
        <v>36181964.967821784</v>
      </c>
      <c r="Q177" s="216">
        <f t="shared" si="21"/>
        <v>37524892.991983771</v>
      </c>
      <c r="R177" s="216">
        <f t="shared" si="21"/>
        <v>47704891.775124691</v>
      </c>
    </row>
    <row r="178" spans="1:18" ht="12.75" customHeight="1" thickTop="1" x14ac:dyDescent="0.2">
      <c r="B178" s="196"/>
      <c r="F178" s="215"/>
    </row>
    <row r="179" spans="1:18" ht="12.75" customHeight="1" x14ac:dyDescent="0.2">
      <c r="D179" s="214" t="s">
        <v>61</v>
      </c>
      <c r="F179" s="104">
        <f>+'(3.5) Actual WCA NPC'!F177-'(3.4) Adjustments'!F177-'(3.3) Adj Actual NPC'!F177</f>
        <v>0</v>
      </c>
      <c r="G179" s="104">
        <f>+'(3.5) Actual WCA NPC'!G177-'(3.4) Adjustments'!G177-'(3.3) Adj Actual NPC'!G177</f>
        <v>0</v>
      </c>
      <c r="H179" s="104">
        <f>+'(3.5) Actual WCA NPC'!H177-'(3.4) Adjustments'!H177-'(3.3) Adj Actual NPC'!H177</f>
        <v>0</v>
      </c>
      <c r="I179" s="104">
        <f>+'(3.5) Actual WCA NPC'!I177-'(3.4) Adjustments'!I177-'(3.3) Adj Actual NPC'!I177</f>
        <v>0</v>
      </c>
      <c r="J179" s="104">
        <f>+'(3.5) Actual WCA NPC'!J177-'(3.4) Adjustments'!J177-'(3.3) Adj Actual NPC'!J177</f>
        <v>0</v>
      </c>
      <c r="K179" s="104">
        <f>+'(3.5) Actual WCA NPC'!K177-'(3.4) Adjustments'!K177-'(3.3) Adj Actual NPC'!K177</f>
        <v>0</v>
      </c>
      <c r="L179" s="104">
        <f>+'(3.5) Actual WCA NPC'!L177-'(3.4) Adjustments'!L177-'(3.3) Adj Actual NPC'!L177</f>
        <v>0</v>
      </c>
      <c r="M179" s="104">
        <f>+'(3.5) Actual WCA NPC'!M177-'(3.4) Adjustments'!M177-'(3.3) Adj Actual NPC'!M177</f>
        <v>0</v>
      </c>
      <c r="N179" s="104">
        <f>+'(3.5) Actual WCA NPC'!N177-'(3.4) Adjustments'!N177-'(3.3) Adj Actual NPC'!N177</f>
        <v>0</v>
      </c>
      <c r="O179" s="104">
        <f>+'(3.5) Actual WCA NPC'!O177-'(3.4) Adjustments'!O177-'(3.3) Adj Actual NPC'!O177</f>
        <v>0</v>
      </c>
      <c r="P179" s="104">
        <f>+'(3.5) Actual WCA NPC'!P177-'(3.4) Adjustments'!P177-'(3.3) Adj Actual NPC'!P177</f>
        <v>0</v>
      </c>
      <c r="Q179" s="104">
        <f>+'(3.5) Actual WCA NPC'!Q177-'(3.4) Adjustments'!Q177-'(3.3) Adj Actual NPC'!Q177</f>
        <v>0</v>
      </c>
      <c r="R179" s="104">
        <f>+'(3.5) Actual WCA NPC'!R177-'(3.4) Adjustments'!R177-'(3.3) Adj Actual NPC'!R177</f>
        <v>0</v>
      </c>
    </row>
    <row r="185" spans="1:18" s="198" customFormat="1" ht="12.75" customHeight="1" x14ac:dyDescent="0.2">
      <c r="A185" s="115" t="s">
        <v>232</v>
      </c>
      <c r="B185" s="170"/>
      <c r="C185" s="101"/>
      <c r="D185" s="101"/>
      <c r="E185" s="208"/>
      <c r="F185" s="198">
        <f>SUM(G185:R185)</f>
        <v>20090591.214867998</v>
      </c>
      <c r="G185" s="200">
        <f>'(3.5) Actual WCA NPC'!G185-'(3.4) Adjustments'!G185</f>
        <v>2136453.1263560015</v>
      </c>
      <c r="H185" s="200">
        <f>'(3.5) Actual WCA NPC'!H185-'(3.4) Adjustments'!H185</f>
        <v>1682976.3027249991</v>
      </c>
      <c r="I185" s="200">
        <f>'(3.5) Actual WCA NPC'!I185-'(3.4) Adjustments'!I185</f>
        <v>1648977.2712500002</v>
      </c>
      <c r="J185" s="200">
        <f>'(3.5) Actual WCA NPC'!J185-'(3.4) Adjustments'!J185</f>
        <v>1453936.7000230015</v>
      </c>
      <c r="K185" s="200">
        <f>'(3.5) Actual WCA NPC'!K185-'(3.4) Adjustments'!K185</f>
        <v>1487059.3204930001</v>
      </c>
      <c r="L185" s="200">
        <f>'(3.5) Actual WCA NPC'!L185-'(3.4) Adjustments'!L185</f>
        <v>1541599.9128440004</v>
      </c>
      <c r="M185" s="200">
        <f>'(3.5) Actual WCA NPC'!M185-'(3.4) Adjustments'!M185</f>
        <v>1765332.8715640018</v>
      </c>
      <c r="N185" s="200">
        <f>'(3.5) Actual WCA NPC'!N185-'(3.4) Adjustments'!N185</f>
        <v>1767709.2891009999</v>
      </c>
      <c r="O185" s="200">
        <f>'(3.5) Actual WCA NPC'!O185-'(3.4) Adjustments'!O185</f>
        <v>1516419.037805001</v>
      </c>
      <c r="P185" s="200">
        <f>'(3.5) Actual WCA NPC'!P185-'(3.4) Adjustments'!P185</f>
        <v>1516466.7589619991</v>
      </c>
      <c r="Q185" s="200">
        <f>'(3.5) Actual WCA NPC'!Q185-'(3.4) Adjustments'!Q185</f>
        <v>1632301.6114249984</v>
      </c>
      <c r="R185" s="200">
        <f>'(3.5) Actual WCA NPC'!R185-'(3.4) Adjustments'!R185</f>
        <v>1941359.0123199972</v>
      </c>
    </row>
    <row r="186" spans="1:18" s="198" customFormat="1" ht="12.75" customHeight="1" x14ac:dyDescent="0.2">
      <c r="A186" s="170"/>
      <c r="B186" s="196"/>
      <c r="C186" s="170"/>
      <c r="D186" s="170"/>
      <c r="E186" s="208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</row>
    <row r="187" spans="1:18" ht="12.75" customHeight="1" x14ac:dyDescent="0.2">
      <c r="B187" s="196"/>
      <c r="E187" s="208"/>
      <c r="F187" s="198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</row>
    <row r="188" spans="1:18" ht="12.75" customHeight="1" x14ac:dyDescent="0.2">
      <c r="A188" s="101" t="s">
        <v>199</v>
      </c>
      <c r="E188" s="199" t="s">
        <v>62</v>
      </c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</row>
    <row r="189" spans="1:18" ht="12.75" customHeight="1" x14ac:dyDescent="0.2">
      <c r="A189" s="101"/>
      <c r="B189" s="170" t="s">
        <v>198</v>
      </c>
      <c r="E189" s="20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</row>
    <row r="190" spans="1:18" ht="12.75" customHeight="1" x14ac:dyDescent="0.2">
      <c r="A190" s="211"/>
      <c r="C190" s="208" t="s">
        <v>197</v>
      </c>
      <c r="E190" s="208"/>
      <c r="F190" s="198">
        <f>SUM(G190:R190)</f>
        <v>0</v>
      </c>
      <c r="G190" s="200">
        <f>'(3.5) Actual WCA NPC'!G190-'(3.4) Adjustments'!G190</f>
        <v>0</v>
      </c>
      <c r="H190" s="200">
        <f>'(3.5) Actual WCA NPC'!H190-'(3.4) Adjustments'!H190</f>
        <v>0</v>
      </c>
      <c r="I190" s="200">
        <f>'(3.5) Actual WCA NPC'!I190-'(3.4) Adjustments'!I190</f>
        <v>0</v>
      </c>
      <c r="J190" s="200">
        <f>'(3.5) Actual WCA NPC'!J190-'(3.4) Adjustments'!J190</f>
        <v>0</v>
      </c>
      <c r="K190" s="200">
        <f>'(3.5) Actual WCA NPC'!K190-'(3.4) Adjustments'!K190</f>
        <v>0</v>
      </c>
      <c r="L190" s="200">
        <f>'(3.5) Actual WCA NPC'!L190-'(3.4) Adjustments'!L190</f>
        <v>0</v>
      </c>
      <c r="M190" s="200">
        <f>'(3.5) Actual WCA NPC'!M190-'(3.4) Adjustments'!M190</f>
        <v>0</v>
      </c>
      <c r="N190" s="200">
        <f>'(3.5) Actual WCA NPC'!N190-'(3.4) Adjustments'!N190</f>
        <v>0</v>
      </c>
      <c r="O190" s="200">
        <f>'(3.5) Actual WCA NPC'!O190-'(3.4) Adjustments'!O190</f>
        <v>0</v>
      </c>
      <c r="P190" s="200">
        <f>'(3.5) Actual WCA NPC'!P190-'(3.4) Adjustments'!P190</f>
        <v>0</v>
      </c>
      <c r="Q190" s="200">
        <f>'(3.5) Actual WCA NPC'!Q190-'(3.4) Adjustments'!Q190</f>
        <v>0</v>
      </c>
      <c r="R190" s="200">
        <f>'(3.5) Actual WCA NPC'!R190-'(3.4) Adjustments'!R190</f>
        <v>0</v>
      </c>
    </row>
    <row r="191" spans="1:18" ht="12.75" customHeight="1" x14ac:dyDescent="0.2">
      <c r="A191" s="211"/>
      <c r="C191" s="208" t="s">
        <v>196</v>
      </c>
      <c r="E191" s="208"/>
      <c r="F191" s="198">
        <f>SUM(G191:R191)</f>
        <v>0</v>
      </c>
      <c r="G191" s="200">
        <f>'(3.5) Actual WCA NPC'!G191-'(3.4) Adjustments'!G191</f>
        <v>0</v>
      </c>
      <c r="H191" s="200">
        <f>'(3.5) Actual WCA NPC'!H191-'(3.4) Adjustments'!H191</f>
        <v>0</v>
      </c>
      <c r="I191" s="200">
        <f>'(3.5) Actual WCA NPC'!I191-'(3.4) Adjustments'!I191</f>
        <v>0</v>
      </c>
      <c r="J191" s="200">
        <f>'(3.5) Actual WCA NPC'!J191-'(3.4) Adjustments'!J191</f>
        <v>0</v>
      </c>
      <c r="K191" s="200">
        <f>'(3.5) Actual WCA NPC'!K191-'(3.4) Adjustments'!K191</f>
        <v>0</v>
      </c>
      <c r="L191" s="200">
        <f>'(3.5) Actual WCA NPC'!L191-'(3.4) Adjustments'!L191</f>
        <v>0</v>
      </c>
      <c r="M191" s="200">
        <f>'(3.5) Actual WCA NPC'!M191-'(3.4) Adjustments'!M191</f>
        <v>0</v>
      </c>
      <c r="N191" s="200">
        <f>'(3.5) Actual WCA NPC'!N191-'(3.4) Adjustments'!N191</f>
        <v>0</v>
      </c>
      <c r="O191" s="200">
        <f>'(3.5) Actual WCA NPC'!O191-'(3.4) Adjustments'!O191</f>
        <v>0</v>
      </c>
      <c r="P191" s="200">
        <f>'(3.5) Actual WCA NPC'!P191-'(3.4) Adjustments'!P191</f>
        <v>0</v>
      </c>
      <c r="Q191" s="200">
        <f>'(3.5) Actual WCA NPC'!Q191-'(3.4) Adjustments'!Q191</f>
        <v>0</v>
      </c>
      <c r="R191" s="200">
        <f>'(3.5) Actual WCA NPC'!R191-'(3.4) Adjustments'!R191</f>
        <v>0</v>
      </c>
    </row>
    <row r="192" spans="1:18" ht="12.75" customHeight="1" x14ac:dyDescent="0.2">
      <c r="A192" s="211"/>
      <c r="C192" s="208" t="s">
        <v>195</v>
      </c>
      <c r="E192" s="208"/>
      <c r="F192" s="198">
        <f>SUM(G192:R192)</f>
        <v>0</v>
      </c>
      <c r="G192" s="200">
        <f>'(3.5) Actual WCA NPC'!G192-'(3.4) Adjustments'!G192</f>
        <v>0</v>
      </c>
      <c r="H192" s="200">
        <f>'(3.5) Actual WCA NPC'!H192-'(3.4) Adjustments'!H192</f>
        <v>0</v>
      </c>
      <c r="I192" s="200">
        <f>'(3.5) Actual WCA NPC'!I192-'(3.4) Adjustments'!I192</f>
        <v>0</v>
      </c>
      <c r="J192" s="200">
        <f>'(3.5) Actual WCA NPC'!J192-'(3.4) Adjustments'!J192</f>
        <v>0</v>
      </c>
      <c r="K192" s="200">
        <f>'(3.5) Actual WCA NPC'!K192-'(3.4) Adjustments'!K192</f>
        <v>0</v>
      </c>
      <c r="L192" s="200">
        <f>'(3.5) Actual WCA NPC'!L192-'(3.4) Adjustments'!L192</f>
        <v>0</v>
      </c>
      <c r="M192" s="200">
        <f>'(3.5) Actual WCA NPC'!M192-'(3.4) Adjustments'!M192</f>
        <v>0</v>
      </c>
      <c r="N192" s="200">
        <f>'(3.5) Actual WCA NPC'!N192-'(3.4) Adjustments'!N192</f>
        <v>0</v>
      </c>
      <c r="O192" s="200">
        <f>'(3.5) Actual WCA NPC'!O192-'(3.4) Adjustments'!O192</f>
        <v>0</v>
      </c>
      <c r="P192" s="200">
        <f>'(3.5) Actual WCA NPC'!P192-'(3.4) Adjustments'!P192</f>
        <v>0</v>
      </c>
      <c r="Q192" s="200">
        <f>'(3.5) Actual WCA NPC'!Q192-'(3.4) Adjustments'!Q192</f>
        <v>0</v>
      </c>
      <c r="R192" s="200">
        <f>'(3.5) Actual WCA NPC'!R192-'(3.4) Adjustments'!R192</f>
        <v>0</v>
      </c>
    </row>
    <row r="193" spans="2:18" ht="12.75" customHeight="1" x14ac:dyDescent="0.2">
      <c r="C193" s="208" t="s">
        <v>193</v>
      </c>
      <c r="E193" s="208"/>
      <c r="F193" s="198">
        <f>SUM(G193:R193)</f>
        <v>0</v>
      </c>
      <c r="G193" s="200">
        <f>'(3.5) Actual WCA NPC'!G193-'(3.4) Adjustments'!G193</f>
        <v>0</v>
      </c>
      <c r="H193" s="200">
        <f>'(3.5) Actual WCA NPC'!H193-'(3.4) Adjustments'!H193</f>
        <v>0</v>
      </c>
      <c r="I193" s="200">
        <f>'(3.5) Actual WCA NPC'!I193-'(3.4) Adjustments'!I193</f>
        <v>0</v>
      </c>
      <c r="J193" s="200">
        <f>'(3.5) Actual WCA NPC'!J193-'(3.4) Adjustments'!J193</f>
        <v>0</v>
      </c>
      <c r="K193" s="200">
        <f>'(3.5) Actual WCA NPC'!K193-'(3.4) Adjustments'!K193</f>
        <v>0</v>
      </c>
      <c r="L193" s="200">
        <f>'(3.5) Actual WCA NPC'!L193-'(3.4) Adjustments'!L193</f>
        <v>0</v>
      </c>
      <c r="M193" s="200">
        <f>'(3.5) Actual WCA NPC'!M193-'(3.4) Adjustments'!M193</f>
        <v>0</v>
      </c>
      <c r="N193" s="200">
        <f>'(3.5) Actual WCA NPC'!N193-'(3.4) Adjustments'!N193</f>
        <v>0</v>
      </c>
      <c r="O193" s="200">
        <f>'(3.5) Actual WCA NPC'!O193-'(3.4) Adjustments'!O193</f>
        <v>0</v>
      </c>
      <c r="P193" s="200">
        <f>'(3.5) Actual WCA NPC'!P193-'(3.4) Adjustments'!P193</f>
        <v>0</v>
      </c>
      <c r="Q193" s="200">
        <f>'(3.5) Actual WCA NPC'!Q193-'(3.4) Adjustments'!Q193</f>
        <v>0</v>
      </c>
      <c r="R193" s="200">
        <f>'(3.5) Actual WCA NPC'!R193-'(3.4) Adjustments'!R193</f>
        <v>0</v>
      </c>
    </row>
    <row r="194" spans="2:18" ht="12.75" customHeight="1" x14ac:dyDescent="0.2">
      <c r="C194" s="208"/>
      <c r="E194" s="20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</row>
    <row r="195" spans="2:18" ht="12.75" customHeight="1" x14ac:dyDescent="0.2">
      <c r="B195" s="208" t="s">
        <v>192</v>
      </c>
      <c r="F195" s="198">
        <f>SUM(G195:R195)</f>
        <v>0</v>
      </c>
      <c r="G195" s="203">
        <f t="shared" ref="G195:R195" si="22">SUM(G190:G193)</f>
        <v>0</v>
      </c>
      <c r="H195" s="203">
        <f t="shared" si="22"/>
        <v>0</v>
      </c>
      <c r="I195" s="203">
        <f t="shared" si="22"/>
        <v>0</v>
      </c>
      <c r="J195" s="203">
        <f t="shared" si="22"/>
        <v>0</v>
      </c>
      <c r="K195" s="203">
        <f t="shared" si="22"/>
        <v>0</v>
      </c>
      <c r="L195" s="203">
        <f t="shared" si="22"/>
        <v>0</v>
      </c>
      <c r="M195" s="203">
        <f t="shared" si="22"/>
        <v>0</v>
      </c>
      <c r="N195" s="203">
        <f t="shared" si="22"/>
        <v>0</v>
      </c>
      <c r="O195" s="203">
        <f t="shared" si="22"/>
        <v>0</v>
      </c>
      <c r="P195" s="203">
        <f t="shared" si="22"/>
        <v>0</v>
      </c>
      <c r="Q195" s="203">
        <f t="shared" si="22"/>
        <v>0</v>
      </c>
      <c r="R195" s="203">
        <f t="shared" si="22"/>
        <v>0</v>
      </c>
    </row>
    <row r="196" spans="2:18" ht="12.75" customHeight="1" x14ac:dyDescent="0.2">
      <c r="B196" s="208"/>
      <c r="F196" s="198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</row>
    <row r="197" spans="2:18" ht="12.75" customHeight="1" x14ac:dyDescent="0.2">
      <c r="B197" s="208" t="s">
        <v>191</v>
      </c>
      <c r="F197" s="198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</row>
    <row r="198" spans="2:18" ht="12.75" customHeight="1" x14ac:dyDescent="0.2">
      <c r="B198" s="208"/>
      <c r="C198" s="170" t="s">
        <v>105</v>
      </c>
      <c r="F198" s="198">
        <f t="shared" ref="F198:F204" si="23">SUM(G198:R198)</f>
        <v>599278</v>
      </c>
      <c r="G198" s="200">
        <f>'(3.5) Actual WCA NPC'!G198-'(3.4) Adjustments'!G198</f>
        <v>5581</v>
      </c>
      <c r="H198" s="200">
        <f>'(3.5) Actual WCA NPC'!H198-'(3.4) Adjustments'!H198</f>
        <v>10257</v>
      </c>
      <c r="I198" s="200">
        <f>'(3.5) Actual WCA NPC'!I198-'(3.4) Adjustments'!I198</f>
        <v>24946</v>
      </c>
      <c r="J198" s="200">
        <f>'(3.5) Actual WCA NPC'!J198-'(3.4) Adjustments'!J198</f>
        <v>58846</v>
      </c>
      <c r="K198" s="200">
        <f>'(3.5) Actual WCA NPC'!K198-'(3.4) Adjustments'!K198</f>
        <v>61571</v>
      </c>
      <c r="L198" s="200">
        <f>'(3.5) Actual WCA NPC'!L198-'(3.4) Adjustments'!L198</f>
        <v>93584</v>
      </c>
      <c r="M198" s="200">
        <f>'(3.5) Actual WCA NPC'!M198-'(3.4) Adjustments'!M198</f>
        <v>30107</v>
      </c>
      <c r="N198" s="200">
        <f>'(3.5) Actual WCA NPC'!N198-'(3.4) Adjustments'!N198</f>
        <v>15327</v>
      </c>
      <c r="O198" s="200">
        <f>'(3.5) Actual WCA NPC'!O198-'(3.4) Adjustments'!O198</f>
        <v>16416</v>
      </c>
      <c r="P198" s="200">
        <f>'(3.5) Actual WCA NPC'!P198-'(3.4) Adjustments'!P198</f>
        <v>97586</v>
      </c>
      <c r="Q198" s="200">
        <f>'(3.5) Actual WCA NPC'!Q198-'(3.4) Adjustments'!Q198</f>
        <v>116021</v>
      </c>
      <c r="R198" s="200">
        <f>'(3.5) Actual WCA NPC'!R198-'(3.4) Adjustments'!R198</f>
        <v>69036</v>
      </c>
    </row>
    <row r="199" spans="2:18" ht="12.75" customHeight="1" x14ac:dyDescent="0.2">
      <c r="B199" s="208"/>
      <c r="C199" s="170" t="s">
        <v>104</v>
      </c>
      <c r="F199" s="198">
        <f t="shared" si="23"/>
        <v>37192</v>
      </c>
      <c r="G199" s="200">
        <f>'(3.5) Actual WCA NPC'!G199-'(3.4) Adjustments'!G199</f>
        <v>475</v>
      </c>
      <c r="H199" s="200">
        <f>'(3.5) Actual WCA NPC'!H199-'(3.4) Adjustments'!H199</f>
        <v>0</v>
      </c>
      <c r="I199" s="200">
        <f>'(3.5) Actual WCA NPC'!I199-'(3.4) Adjustments'!I199</f>
        <v>150</v>
      </c>
      <c r="J199" s="200">
        <f>'(3.5) Actual WCA NPC'!J199-'(3.4) Adjustments'!J199</f>
        <v>150</v>
      </c>
      <c r="K199" s="200">
        <f>'(3.5) Actual WCA NPC'!K199-'(3.4) Adjustments'!K199</f>
        <v>100</v>
      </c>
      <c r="L199" s="200">
        <f>'(3.5) Actual WCA NPC'!L199-'(3.4) Adjustments'!L199</f>
        <v>0</v>
      </c>
      <c r="M199" s="200">
        <f>'(3.5) Actual WCA NPC'!M199-'(3.4) Adjustments'!M199</f>
        <v>8</v>
      </c>
      <c r="N199" s="200">
        <f>'(3.5) Actual WCA NPC'!N199-'(3.4) Adjustments'!N199</f>
        <v>0</v>
      </c>
      <c r="O199" s="200">
        <f>'(3.5) Actual WCA NPC'!O199-'(3.4) Adjustments'!O199</f>
        <v>0</v>
      </c>
      <c r="P199" s="200">
        <f>'(3.5) Actual WCA NPC'!P199-'(3.4) Adjustments'!P199</f>
        <v>2620</v>
      </c>
      <c r="Q199" s="200">
        <f>'(3.5) Actual WCA NPC'!Q199-'(3.4) Adjustments'!Q199</f>
        <v>16133</v>
      </c>
      <c r="R199" s="200">
        <f>'(3.5) Actual WCA NPC'!R199-'(3.4) Adjustments'!R199</f>
        <v>17556</v>
      </c>
    </row>
    <row r="200" spans="2:18" ht="12.75" customHeight="1" x14ac:dyDescent="0.2">
      <c r="B200" s="208"/>
      <c r="C200" s="170" t="s">
        <v>79</v>
      </c>
      <c r="F200" s="198">
        <f t="shared" si="23"/>
        <v>0</v>
      </c>
      <c r="G200" s="200">
        <f>'(3.5) Actual WCA NPC'!G200-'(3.4) Adjustments'!G200</f>
        <v>0</v>
      </c>
      <c r="H200" s="200">
        <f>'(3.5) Actual WCA NPC'!H200-'(3.4) Adjustments'!H200</f>
        <v>0</v>
      </c>
      <c r="I200" s="200">
        <f>'(3.5) Actual WCA NPC'!I200-'(3.4) Adjustments'!I200</f>
        <v>0</v>
      </c>
      <c r="J200" s="200">
        <f>'(3.5) Actual WCA NPC'!J200-'(3.4) Adjustments'!J200</f>
        <v>0</v>
      </c>
      <c r="K200" s="200">
        <f>'(3.5) Actual WCA NPC'!K200-'(3.4) Adjustments'!K200</f>
        <v>0</v>
      </c>
      <c r="L200" s="200">
        <f>'(3.5) Actual WCA NPC'!L200-'(3.4) Adjustments'!L200</f>
        <v>0</v>
      </c>
      <c r="M200" s="200">
        <f>'(3.5) Actual WCA NPC'!M200-'(3.4) Adjustments'!M200</f>
        <v>0</v>
      </c>
      <c r="N200" s="200">
        <f>'(3.5) Actual WCA NPC'!N200-'(3.4) Adjustments'!N200</f>
        <v>0</v>
      </c>
      <c r="O200" s="200">
        <f>'(3.5) Actual WCA NPC'!O200-'(3.4) Adjustments'!O200</f>
        <v>0</v>
      </c>
      <c r="P200" s="200">
        <f>'(3.5) Actual WCA NPC'!P200-'(3.4) Adjustments'!P200</f>
        <v>0</v>
      </c>
      <c r="Q200" s="200">
        <f>'(3.5) Actual WCA NPC'!Q200-'(3.4) Adjustments'!Q200</f>
        <v>0</v>
      </c>
      <c r="R200" s="200">
        <f>'(3.5) Actual WCA NPC'!R200-'(3.4) Adjustments'!R200</f>
        <v>0</v>
      </c>
    </row>
    <row r="201" spans="2:18" ht="12.75" customHeight="1" x14ac:dyDescent="0.2">
      <c r="B201" s="208"/>
      <c r="C201" s="170" t="s">
        <v>103</v>
      </c>
      <c r="F201" s="198">
        <f t="shared" si="23"/>
        <v>953093</v>
      </c>
      <c r="G201" s="200">
        <f>'(3.5) Actual WCA NPC'!G201-'(3.4) Adjustments'!G201</f>
        <v>54034</v>
      </c>
      <c r="H201" s="200">
        <f>'(3.5) Actual WCA NPC'!H201-'(3.4) Adjustments'!H201</f>
        <v>77841</v>
      </c>
      <c r="I201" s="200">
        <f>'(3.5) Actual WCA NPC'!I201-'(3.4) Adjustments'!I201</f>
        <v>61249</v>
      </c>
      <c r="J201" s="200">
        <f>'(3.5) Actual WCA NPC'!J201-'(3.4) Adjustments'!J201</f>
        <v>56094</v>
      </c>
      <c r="K201" s="200">
        <f>'(3.5) Actual WCA NPC'!K201-'(3.4) Adjustments'!K201</f>
        <v>53620</v>
      </c>
      <c r="L201" s="200">
        <f>'(3.5) Actual WCA NPC'!L201-'(3.4) Adjustments'!L201</f>
        <v>72267</v>
      </c>
      <c r="M201" s="200">
        <f>'(3.5) Actual WCA NPC'!M201-'(3.4) Adjustments'!M201</f>
        <v>69825</v>
      </c>
      <c r="N201" s="200">
        <f>'(3.5) Actual WCA NPC'!N201-'(3.4) Adjustments'!N201</f>
        <v>76381</v>
      </c>
      <c r="O201" s="200">
        <f>'(3.5) Actual WCA NPC'!O201-'(3.4) Adjustments'!O201</f>
        <v>60926</v>
      </c>
      <c r="P201" s="200">
        <f>'(3.5) Actual WCA NPC'!P201-'(3.4) Adjustments'!P201</f>
        <v>142539</v>
      </c>
      <c r="Q201" s="200">
        <f>'(3.5) Actual WCA NPC'!Q201-'(3.4) Adjustments'!Q201</f>
        <v>145652</v>
      </c>
      <c r="R201" s="200">
        <f>'(3.5) Actual WCA NPC'!R201-'(3.4) Adjustments'!R201</f>
        <v>82665</v>
      </c>
    </row>
    <row r="202" spans="2:18" ht="12.75" customHeight="1" x14ac:dyDescent="0.2">
      <c r="B202" s="208"/>
      <c r="C202" s="170" t="s">
        <v>102</v>
      </c>
      <c r="F202" s="198">
        <f t="shared" si="23"/>
        <v>0</v>
      </c>
      <c r="G202" s="200">
        <f>'(3.5) Actual WCA NPC'!G202-'(3.4) Adjustments'!G202</f>
        <v>0</v>
      </c>
      <c r="H202" s="200">
        <f>'(3.5) Actual WCA NPC'!H202-'(3.4) Adjustments'!H202</f>
        <v>0</v>
      </c>
      <c r="I202" s="200">
        <f>'(3.5) Actual WCA NPC'!I202-'(3.4) Adjustments'!I202</f>
        <v>0</v>
      </c>
      <c r="J202" s="200">
        <f>'(3.5) Actual WCA NPC'!J202-'(3.4) Adjustments'!J202</f>
        <v>0</v>
      </c>
      <c r="K202" s="200">
        <f>'(3.5) Actual WCA NPC'!K202-'(3.4) Adjustments'!K202</f>
        <v>0</v>
      </c>
      <c r="L202" s="200">
        <f>'(3.5) Actual WCA NPC'!L202-'(3.4) Adjustments'!L202</f>
        <v>0</v>
      </c>
      <c r="M202" s="200">
        <f>'(3.5) Actual WCA NPC'!M202-'(3.4) Adjustments'!M202</f>
        <v>0</v>
      </c>
      <c r="N202" s="200">
        <f>'(3.5) Actual WCA NPC'!N202-'(3.4) Adjustments'!N202</f>
        <v>0</v>
      </c>
      <c r="O202" s="200">
        <f>'(3.5) Actual WCA NPC'!O202-'(3.4) Adjustments'!O202</f>
        <v>0</v>
      </c>
      <c r="P202" s="200">
        <f>'(3.5) Actual WCA NPC'!P202-'(3.4) Adjustments'!P202</f>
        <v>0</v>
      </c>
      <c r="Q202" s="200">
        <f>'(3.5) Actual WCA NPC'!Q202-'(3.4) Adjustments'!Q202</f>
        <v>0</v>
      </c>
      <c r="R202" s="200">
        <f>'(3.5) Actual WCA NPC'!R202-'(3.4) Adjustments'!R202</f>
        <v>0</v>
      </c>
    </row>
    <row r="203" spans="2:18" ht="12.75" customHeight="1" x14ac:dyDescent="0.2">
      <c r="B203" s="208"/>
      <c r="C203" s="170" t="s">
        <v>101</v>
      </c>
      <c r="F203" s="198">
        <f t="shared" si="23"/>
        <v>63127</v>
      </c>
      <c r="G203" s="200">
        <f>'(3.5) Actual WCA NPC'!G203-'(3.4) Adjustments'!G203</f>
        <v>3085</v>
      </c>
      <c r="H203" s="200">
        <f>'(3.5) Actual WCA NPC'!H203-'(3.4) Adjustments'!H203</f>
        <v>1079</v>
      </c>
      <c r="I203" s="200">
        <f>'(3.5) Actual WCA NPC'!I203-'(3.4) Adjustments'!I203</f>
        <v>625</v>
      </c>
      <c r="J203" s="200">
        <f>'(3.5) Actual WCA NPC'!J203-'(3.4) Adjustments'!J203</f>
        <v>892</v>
      </c>
      <c r="K203" s="200">
        <f>'(3.5) Actual WCA NPC'!K203-'(3.4) Adjustments'!K203</f>
        <v>2730</v>
      </c>
      <c r="L203" s="200">
        <f>'(3.5) Actual WCA NPC'!L203-'(3.4) Adjustments'!L203</f>
        <v>1662</v>
      </c>
      <c r="M203" s="200">
        <f>'(3.5) Actual WCA NPC'!M203-'(3.4) Adjustments'!M203</f>
        <v>5713</v>
      </c>
      <c r="N203" s="200">
        <f>'(3.5) Actual WCA NPC'!N203-'(3.4) Adjustments'!N203</f>
        <v>17071</v>
      </c>
      <c r="O203" s="200">
        <f>'(3.5) Actual WCA NPC'!O203-'(3.4) Adjustments'!O203</f>
        <v>10062</v>
      </c>
      <c r="P203" s="200">
        <f>'(3.5) Actual WCA NPC'!P203-'(3.4) Adjustments'!P203</f>
        <v>8123</v>
      </c>
      <c r="Q203" s="200">
        <f>'(3.5) Actual WCA NPC'!Q203-'(3.4) Adjustments'!Q203</f>
        <v>6261</v>
      </c>
      <c r="R203" s="200">
        <f>'(3.5) Actual WCA NPC'!R203-'(3.4) Adjustments'!R203</f>
        <v>5824</v>
      </c>
    </row>
    <row r="204" spans="2:18" ht="12.75" customHeight="1" x14ac:dyDescent="0.2">
      <c r="B204" s="208"/>
      <c r="C204" s="170" t="s">
        <v>190</v>
      </c>
      <c r="F204" s="198">
        <f t="shared" si="23"/>
        <v>104570.541</v>
      </c>
      <c r="G204" s="200">
        <f>'(3.5) Actual WCA NPC'!G204-'(3.4) Adjustments'!G204</f>
        <v>4346.723</v>
      </c>
      <c r="H204" s="200">
        <f>'(3.5) Actual WCA NPC'!H204-'(3.4) Adjustments'!H204</f>
        <v>7465.1729999999998</v>
      </c>
      <c r="I204" s="200">
        <f>'(3.5) Actual WCA NPC'!I204-'(3.4) Adjustments'!I204</f>
        <v>7722.32</v>
      </c>
      <c r="J204" s="200">
        <f>'(3.5) Actual WCA NPC'!J204-'(3.4) Adjustments'!J204</f>
        <v>9657.125</v>
      </c>
      <c r="K204" s="200">
        <f>'(3.5) Actual WCA NPC'!K204-'(3.4) Adjustments'!K204</f>
        <v>9667.473</v>
      </c>
      <c r="L204" s="200">
        <f>'(3.5) Actual WCA NPC'!L204-'(3.4) Adjustments'!L204</f>
        <v>9778.73</v>
      </c>
      <c r="M204" s="200">
        <f>'(3.5) Actual WCA NPC'!M204-'(3.4) Adjustments'!M204</f>
        <v>12402.395</v>
      </c>
      <c r="N204" s="200">
        <f>'(3.5) Actual WCA NPC'!N204-'(3.4) Adjustments'!N204</f>
        <v>8155.2690000000002</v>
      </c>
      <c r="O204" s="200">
        <f>'(3.5) Actual WCA NPC'!O204-'(3.4) Adjustments'!O204</f>
        <v>9750.9999999999982</v>
      </c>
      <c r="P204" s="200">
        <f>'(3.5) Actual WCA NPC'!P204-'(3.4) Adjustments'!P204</f>
        <v>9180.7330000000002</v>
      </c>
      <c r="Q204" s="200">
        <f>'(3.5) Actual WCA NPC'!Q204-'(3.4) Adjustments'!Q204</f>
        <v>8689.92</v>
      </c>
      <c r="R204" s="200">
        <f>'(3.5) Actual WCA NPC'!R204-'(3.4) Adjustments'!R204</f>
        <v>7753.68</v>
      </c>
    </row>
    <row r="205" spans="2:18" ht="12.75" customHeight="1" x14ac:dyDescent="0.2">
      <c r="B205" s="208"/>
      <c r="F205" s="198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</row>
    <row r="206" spans="2:18" ht="12.75" customHeight="1" x14ac:dyDescent="0.2">
      <c r="B206" s="170" t="s">
        <v>189</v>
      </c>
      <c r="F206" s="198">
        <f>SUM(G206:R206)</f>
        <v>1757260.541</v>
      </c>
      <c r="G206" s="200">
        <f t="shared" ref="G206:R206" si="24">SUM(G198:G204)</f>
        <v>67521.722999999998</v>
      </c>
      <c r="H206" s="200">
        <f t="shared" si="24"/>
        <v>96642.172999999995</v>
      </c>
      <c r="I206" s="200">
        <f t="shared" si="24"/>
        <v>94692.32</v>
      </c>
      <c r="J206" s="200">
        <f t="shared" si="24"/>
        <v>125639.125</v>
      </c>
      <c r="K206" s="200">
        <f t="shared" si="24"/>
        <v>127688.473</v>
      </c>
      <c r="L206" s="200">
        <f t="shared" si="24"/>
        <v>177291.73</v>
      </c>
      <c r="M206" s="200">
        <f t="shared" si="24"/>
        <v>118055.395</v>
      </c>
      <c r="N206" s="200">
        <f t="shared" si="24"/>
        <v>116934.269</v>
      </c>
      <c r="O206" s="200">
        <f t="shared" si="24"/>
        <v>97155</v>
      </c>
      <c r="P206" s="200">
        <f t="shared" si="24"/>
        <v>260048.73300000001</v>
      </c>
      <c r="Q206" s="200">
        <f t="shared" si="24"/>
        <v>292756.92</v>
      </c>
      <c r="R206" s="200">
        <f t="shared" si="24"/>
        <v>182834.68</v>
      </c>
    </row>
    <row r="207" spans="2:18" ht="12.75" customHeight="1" x14ac:dyDescent="0.2">
      <c r="F207" s="198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</row>
    <row r="208" spans="2:18" ht="12.75" customHeight="1" x14ac:dyDescent="0.2">
      <c r="B208" s="170" t="s">
        <v>188</v>
      </c>
      <c r="F208" s="198">
        <f>SUM(G208:R208)</f>
        <v>0</v>
      </c>
      <c r="G208" s="200">
        <f>'(3.5) Actual WCA NPC'!G208-'(3.4) Adjustments'!G208</f>
        <v>0</v>
      </c>
      <c r="H208" s="200">
        <f>'(3.5) Actual WCA NPC'!H208-'(3.4) Adjustments'!H208</f>
        <v>0</v>
      </c>
      <c r="I208" s="200">
        <f>'(3.5) Actual WCA NPC'!I208-'(3.4) Adjustments'!I208</f>
        <v>0</v>
      </c>
      <c r="J208" s="200">
        <f>'(3.5) Actual WCA NPC'!J208-'(3.4) Adjustments'!J208</f>
        <v>0</v>
      </c>
      <c r="K208" s="200">
        <f>'(3.5) Actual WCA NPC'!K208-'(3.4) Adjustments'!K208</f>
        <v>0</v>
      </c>
      <c r="L208" s="200">
        <f>'(3.5) Actual WCA NPC'!L208-'(3.4) Adjustments'!L208</f>
        <v>0</v>
      </c>
      <c r="M208" s="200">
        <f>'(3.5) Actual WCA NPC'!M208-'(3.4) Adjustments'!M208</f>
        <v>0</v>
      </c>
      <c r="N208" s="200">
        <f>'(3.5) Actual WCA NPC'!N208-'(3.4) Adjustments'!N208</f>
        <v>0</v>
      </c>
      <c r="O208" s="200">
        <f>'(3.5) Actual WCA NPC'!O208-'(3.4) Adjustments'!O208</f>
        <v>0</v>
      </c>
      <c r="P208" s="200">
        <f>'(3.5) Actual WCA NPC'!P208-'(3.4) Adjustments'!P208</f>
        <v>0</v>
      </c>
      <c r="Q208" s="200">
        <f>'(3.5) Actual WCA NPC'!Q208-'(3.4) Adjustments'!Q208</f>
        <v>0</v>
      </c>
      <c r="R208" s="200">
        <f>'(3.5) Actual WCA NPC'!R208-'(3.4) Adjustments'!R208</f>
        <v>0</v>
      </c>
    </row>
    <row r="209" spans="1:18" ht="12.75" customHeight="1" x14ac:dyDescent="0.2"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</row>
    <row r="210" spans="1:18" ht="12.75" customHeight="1" x14ac:dyDescent="0.2">
      <c r="A210" s="140" t="s">
        <v>187</v>
      </c>
      <c r="C210" s="101"/>
      <c r="D210" s="101"/>
      <c r="E210" s="199" t="s">
        <v>62</v>
      </c>
      <c r="F210" s="198">
        <f>SUM(G210:R210)</f>
        <v>1757260.541</v>
      </c>
      <c r="G210" s="203">
        <f t="shared" ref="G210:R210" si="25">SUM(G195,G206:G208)</f>
        <v>67521.722999999998</v>
      </c>
      <c r="H210" s="203">
        <f t="shared" si="25"/>
        <v>96642.172999999995</v>
      </c>
      <c r="I210" s="203">
        <f t="shared" si="25"/>
        <v>94692.32</v>
      </c>
      <c r="J210" s="203">
        <f t="shared" si="25"/>
        <v>125639.125</v>
      </c>
      <c r="K210" s="203">
        <f t="shared" si="25"/>
        <v>127688.473</v>
      </c>
      <c r="L210" s="203">
        <f t="shared" si="25"/>
        <v>177291.73</v>
      </c>
      <c r="M210" s="203">
        <f t="shared" si="25"/>
        <v>118055.395</v>
      </c>
      <c r="N210" s="203">
        <f t="shared" si="25"/>
        <v>116934.269</v>
      </c>
      <c r="O210" s="203">
        <f t="shared" si="25"/>
        <v>97155</v>
      </c>
      <c r="P210" s="203">
        <f t="shared" si="25"/>
        <v>260048.73300000001</v>
      </c>
      <c r="Q210" s="203">
        <f t="shared" si="25"/>
        <v>292756.92</v>
      </c>
      <c r="R210" s="203">
        <f t="shared" si="25"/>
        <v>182834.68</v>
      </c>
    </row>
    <row r="211" spans="1:18" ht="12.75" customHeight="1" x14ac:dyDescent="0.2">
      <c r="B211" s="196"/>
      <c r="F211" s="195" t="s">
        <v>203</v>
      </c>
      <c r="G211" s="195" t="s">
        <v>203</v>
      </c>
      <c r="H211" s="195" t="s">
        <v>203</v>
      </c>
      <c r="I211" s="195" t="s">
        <v>203</v>
      </c>
      <c r="J211" s="195" t="s">
        <v>203</v>
      </c>
      <c r="K211" s="195" t="s">
        <v>203</v>
      </c>
      <c r="L211" s="195" t="s">
        <v>203</v>
      </c>
      <c r="M211" s="195" t="s">
        <v>203</v>
      </c>
      <c r="N211" s="195" t="s">
        <v>203</v>
      </c>
      <c r="O211" s="195" t="s">
        <v>203</v>
      </c>
      <c r="P211" s="195" t="s">
        <v>203</v>
      </c>
      <c r="Q211" s="195" t="s">
        <v>203</v>
      </c>
      <c r="R211" s="195" t="s">
        <v>203</v>
      </c>
    </row>
    <row r="212" spans="1:18" ht="12.75" customHeight="1" x14ac:dyDescent="0.2">
      <c r="A212" s="140" t="s">
        <v>231</v>
      </c>
      <c r="F212" s="198">
        <f>SUM(G212:R212)</f>
        <v>21847851.755868003</v>
      </c>
      <c r="G212" s="197">
        <f t="shared" ref="G212:R212" si="26">G210+G185</f>
        <v>2203974.8493560012</v>
      </c>
      <c r="H212" s="197">
        <f t="shared" si="26"/>
        <v>1779618.4757249991</v>
      </c>
      <c r="I212" s="197">
        <f t="shared" si="26"/>
        <v>1743669.5912500003</v>
      </c>
      <c r="J212" s="197">
        <f t="shared" si="26"/>
        <v>1579575.8250230015</v>
      </c>
      <c r="K212" s="197">
        <f t="shared" si="26"/>
        <v>1614747.7934930001</v>
      </c>
      <c r="L212" s="197">
        <f t="shared" si="26"/>
        <v>1718891.6428440004</v>
      </c>
      <c r="M212" s="197">
        <f t="shared" si="26"/>
        <v>1883388.2665640018</v>
      </c>
      <c r="N212" s="197">
        <f t="shared" si="26"/>
        <v>1884643.558101</v>
      </c>
      <c r="O212" s="197">
        <f t="shared" si="26"/>
        <v>1613574.037805001</v>
      </c>
      <c r="P212" s="197">
        <f t="shared" si="26"/>
        <v>1776515.4919619991</v>
      </c>
      <c r="Q212" s="197">
        <f t="shared" si="26"/>
        <v>1925058.5314249983</v>
      </c>
      <c r="R212" s="197">
        <f t="shared" si="26"/>
        <v>2124193.6923199971</v>
      </c>
    </row>
    <row r="213" spans="1:18" ht="12.75" customHeight="1" x14ac:dyDescent="0.2">
      <c r="B213" s="196"/>
      <c r="F213" s="195" t="s">
        <v>203</v>
      </c>
      <c r="G213" s="195" t="s">
        <v>203</v>
      </c>
      <c r="H213" s="195" t="s">
        <v>203</v>
      </c>
      <c r="I213" s="195" t="s">
        <v>203</v>
      </c>
      <c r="J213" s="195" t="s">
        <v>203</v>
      </c>
      <c r="K213" s="195" t="s">
        <v>203</v>
      </c>
      <c r="L213" s="195" t="s">
        <v>203</v>
      </c>
      <c r="M213" s="195" t="s">
        <v>203</v>
      </c>
      <c r="N213" s="195" t="s">
        <v>203</v>
      </c>
      <c r="O213" s="195" t="s">
        <v>203</v>
      </c>
      <c r="P213" s="195" t="s">
        <v>203</v>
      </c>
      <c r="Q213" s="195" t="s">
        <v>203</v>
      </c>
      <c r="R213" s="195" t="s">
        <v>203</v>
      </c>
    </row>
    <row r="214" spans="1:18" ht="12.75" customHeight="1" x14ac:dyDescent="0.25">
      <c r="A214" s="101" t="s">
        <v>186</v>
      </c>
      <c r="F214" s="198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</row>
    <row r="215" spans="1:18" ht="12.75" customHeight="1" x14ac:dyDescent="0.2">
      <c r="B215" s="170" t="s">
        <v>185</v>
      </c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</row>
    <row r="216" spans="1:18" ht="12.75" customHeight="1" x14ac:dyDescent="0.2">
      <c r="C216" s="163" t="s">
        <v>184</v>
      </c>
      <c r="F216" s="198">
        <f t="shared" ref="F216:F236" si="27">SUM(G216:R216)</f>
        <v>0</v>
      </c>
      <c r="G216" s="200">
        <f>'(3.5) Actual WCA NPC'!G216-'(3.4) Adjustments'!G216</f>
        <v>0</v>
      </c>
      <c r="H216" s="200">
        <f>'(3.5) Actual WCA NPC'!H216-'(3.4) Adjustments'!H216</f>
        <v>0</v>
      </c>
      <c r="I216" s="200">
        <f>'(3.5) Actual WCA NPC'!I216-'(3.4) Adjustments'!I216</f>
        <v>0</v>
      </c>
      <c r="J216" s="200">
        <f>'(3.5) Actual WCA NPC'!J216-'(3.4) Adjustments'!J216</f>
        <v>0</v>
      </c>
      <c r="K216" s="200">
        <f>'(3.5) Actual WCA NPC'!K216-'(3.4) Adjustments'!K216</f>
        <v>0</v>
      </c>
      <c r="L216" s="200">
        <f>'(3.5) Actual WCA NPC'!L216-'(3.4) Adjustments'!L216</f>
        <v>0</v>
      </c>
      <c r="M216" s="200">
        <f>'(3.5) Actual WCA NPC'!M216-'(3.4) Adjustments'!M216</f>
        <v>0</v>
      </c>
      <c r="N216" s="200">
        <f>'(3.5) Actual WCA NPC'!N216-'(3.4) Adjustments'!N216</f>
        <v>0</v>
      </c>
      <c r="O216" s="200">
        <f>'(3.5) Actual WCA NPC'!O216-'(3.4) Adjustments'!O216</f>
        <v>0</v>
      </c>
      <c r="P216" s="200">
        <f>'(3.5) Actual WCA NPC'!P216-'(3.4) Adjustments'!P216</f>
        <v>0</v>
      </c>
      <c r="Q216" s="200">
        <f>'(3.5) Actual WCA NPC'!Q216-'(3.4) Adjustments'!Q216</f>
        <v>0</v>
      </c>
      <c r="R216" s="200">
        <f>'(3.5) Actual WCA NPC'!R216-'(3.4) Adjustments'!R216</f>
        <v>0</v>
      </c>
    </row>
    <row r="217" spans="1:18" ht="12.75" customHeight="1" x14ac:dyDescent="0.2">
      <c r="C217" s="163" t="s">
        <v>183</v>
      </c>
      <c r="F217" s="198">
        <f t="shared" si="27"/>
        <v>93507.108999999997</v>
      </c>
      <c r="G217" s="200">
        <f>'(3.5) Actual WCA NPC'!G217-'(3.4) Adjustments'!G217</f>
        <v>2623.9929999999999</v>
      </c>
      <c r="H217" s="200">
        <f>'(3.5) Actual WCA NPC'!H217-'(3.4) Adjustments'!H217</f>
        <v>7112.4160000000002</v>
      </c>
      <c r="I217" s="200">
        <f>'(3.5) Actual WCA NPC'!I217-'(3.4) Adjustments'!I217</f>
        <v>7832.4030000000002</v>
      </c>
      <c r="J217" s="200">
        <f>'(3.5) Actual WCA NPC'!J217-'(3.4) Adjustments'!J217</f>
        <v>12028.319</v>
      </c>
      <c r="K217" s="200">
        <f>'(3.5) Actual WCA NPC'!K217-'(3.4) Adjustments'!K217</f>
        <v>6859.0320000000002</v>
      </c>
      <c r="L217" s="200">
        <f>'(3.5) Actual WCA NPC'!L217-'(3.4) Adjustments'!L217</f>
        <v>9315.7860000000001</v>
      </c>
      <c r="M217" s="200">
        <f>'(3.5) Actual WCA NPC'!M217-'(3.4) Adjustments'!M217</f>
        <v>8358.0750000000007</v>
      </c>
      <c r="N217" s="200">
        <f>'(3.5) Actual WCA NPC'!N217-'(3.4) Adjustments'!N217</f>
        <v>5985.0829999999996</v>
      </c>
      <c r="O217" s="200">
        <f>'(3.5) Actual WCA NPC'!O217-'(3.4) Adjustments'!O217</f>
        <v>6501.6930000000002</v>
      </c>
      <c r="P217" s="200">
        <f>'(3.5) Actual WCA NPC'!P217-'(3.4) Adjustments'!P217</f>
        <v>11421.844999999999</v>
      </c>
      <c r="Q217" s="200">
        <f>'(3.5) Actual WCA NPC'!Q217-'(3.4) Adjustments'!Q217</f>
        <v>10990.556</v>
      </c>
      <c r="R217" s="200">
        <f>'(3.5) Actual WCA NPC'!R217-'(3.4) Adjustments'!R217</f>
        <v>4477.9080000000004</v>
      </c>
    </row>
    <row r="218" spans="1:18" ht="12.75" customHeight="1" x14ac:dyDescent="0.2">
      <c r="C218" s="163" t="s">
        <v>182</v>
      </c>
      <c r="F218" s="198">
        <f t="shared" si="27"/>
        <v>0</v>
      </c>
      <c r="G218" s="200">
        <f>'(3.5) Actual WCA NPC'!G218-'(3.4) Adjustments'!G218</f>
        <v>0</v>
      </c>
      <c r="H218" s="200">
        <f>'(3.5) Actual WCA NPC'!H218-'(3.4) Adjustments'!H218</f>
        <v>0</v>
      </c>
      <c r="I218" s="200">
        <f>'(3.5) Actual WCA NPC'!I218-'(3.4) Adjustments'!I218</f>
        <v>0</v>
      </c>
      <c r="J218" s="200">
        <f>'(3.5) Actual WCA NPC'!J218-'(3.4) Adjustments'!J218</f>
        <v>0</v>
      </c>
      <c r="K218" s="200">
        <f>'(3.5) Actual WCA NPC'!K218-'(3.4) Adjustments'!K218</f>
        <v>0</v>
      </c>
      <c r="L218" s="200">
        <f>'(3.5) Actual WCA NPC'!L218-'(3.4) Adjustments'!L218</f>
        <v>0</v>
      </c>
      <c r="M218" s="200">
        <f>'(3.5) Actual WCA NPC'!M218-'(3.4) Adjustments'!M218</f>
        <v>0</v>
      </c>
      <c r="N218" s="200">
        <f>'(3.5) Actual WCA NPC'!N218-'(3.4) Adjustments'!N218</f>
        <v>0</v>
      </c>
      <c r="O218" s="200">
        <f>'(3.5) Actual WCA NPC'!O218-'(3.4) Adjustments'!O218</f>
        <v>0</v>
      </c>
      <c r="P218" s="200">
        <f>'(3.5) Actual WCA NPC'!P218-'(3.4) Adjustments'!P218</f>
        <v>0</v>
      </c>
      <c r="Q218" s="200">
        <f>'(3.5) Actual WCA NPC'!Q218-'(3.4) Adjustments'!Q218</f>
        <v>0</v>
      </c>
      <c r="R218" s="200">
        <f>'(3.5) Actual WCA NPC'!R218-'(3.4) Adjustments'!R218</f>
        <v>0</v>
      </c>
    </row>
    <row r="219" spans="1:18" ht="12.75" customHeight="1" x14ac:dyDescent="0.2">
      <c r="C219" s="170" t="s">
        <v>181</v>
      </c>
      <c r="F219" s="198">
        <f t="shared" si="27"/>
        <v>55708</v>
      </c>
      <c r="G219" s="200">
        <f>'(3.5) Actual WCA NPC'!G219-'(3.4) Adjustments'!G219</f>
        <v>1531</v>
      </c>
      <c r="H219" s="200">
        <f>'(3.5) Actual WCA NPC'!H219-'(3.4) Adjustments'!H219</f>
        <v>3847</v>
      </c>
      <c r="I219" s="200">
        <f>'(3.5) Actual WCA NPC'!I219-'(3.4) Adjustments'!I219</f>
        <v>7399</v>
      </c>
      <c r="J219" s="200">
        <f>'(3.5) Actual WCA NPC'!J219-'(3.4) Adjustments'!J219</f>
        <v>9954</v>
      </c>
      <c r="K219" s="200">
        <f>'(3.5) Actual WCA NPC'!K219-'(3.4) Adjustments'!K219</f>
        <v>10086</v>
      </c>
      <c r="L219" s="200">
        <f>'(3.5) Actual WCA NPC'!L219-'(3.4) Adjustments'!L219</f>
        <v>10301</v>
      </c>
      <c r="M219" s="200">
        <f>'(3.5) Actual WCA NPC'!M219-'(3.4) Adjustments'!M219</f>
        <v>4925</v>
      </c>
      <c r="N219" s="200">
        <f>'(3.5) Actual WCA NPC'!N219-'(3.4) Adjustments'!N219</f>
        <v>2587</v>
      </c>
      <c r="O219" s="200">
        <f>'(3.5) Actual WCA NPC'!O219-'(3.4) Adjustments'!O219</f>
        <v>2712</v>
      </c>
      <c r="P219" s="200">
        <f>'(3.5) Actual WCA NPC'!P219-'(3.4) Adjustments'!P219</f>
        <v>584</v>
      </c>
      <c r="Q219" s="200">
        <f>'(3.5) Actual WCA NPC'!Q219-'(3.4) Adjustments'!Q219</f>
        <v>1326</v>
      </c>
      <c r="R219" s="200">
        <f>'(3.5) Actual WCA NPC'!R219-'(3.4) Adjustments'!R219</f>
        <v>456</v>
      </c>
    </row>
    <row r="220" spans="1:18" ht="12.75" customHeight="1" x14ac:dyDescent="0.2">
      <c r="C220" s="170" t="s">
        <v>180</v>
      </c>
      <c r="F220" s="198">
        <f t="shared" si="27"/>
        <v>0</v>
      </c>
      <c r="G220" s="200">
        <f>'(3.5) Actual WCA NPC'!G220-'(3.4) Adjustments'!G220</f>
        <v>0</v>
      </c>
      <c r="H220" s="200">
        <f>'(3.5) Actual WCA NPC'!H220-'(3.4) Adjustments'!H220</f>
        <v>0</v>
      </c>
      <c r="I220" s="200">
        <f>'(3.5) Actual WCA NPC'!I220-'(3.4) Adjustments'!I220</f>
        <v>0</v>
      </c>
      <c r="J220" s="200">
        <f>'(3.5) Actual WCA NPC'!J220-'(3.4) Adjustments'!J220</f>
        <v>0</v>
      </c>
      <c r="K220" s="200">
        <f>'(3.5) Actual WCA NPC'!K220-'(3.4) Adjustments'!K220</f>
        <v>0</v>
      </c>
      <c r="L220" s="200">
        <f>'(3.5) Actual WCA NPC'!L220-'(3.4) Adjustments'!L220</f>
        <v>0</v>
      </c>
      <c r="M220" s="200">
        <f>'(3.5) Actual WCA NPC'!M220-'(3.4) Adjustments'!M220</f>
        <v>0</v>
      </c>
      <c r="N220" s="200">
        <f>'(3.5) Actual WCA NPC'!N220-'(3.4) Adjustments'!N220</f>
        <v>0</v>
      </c>
      <c r="O220" s="200">
        <f>'(3.5) Actual WCA NPC'!O220-'(3.4) Adjustments'!O220</f>
        <v>0</v>
      </c>
      <c r="P220" s="200">
        <f>'(3.5) Actual WCA NPC'!P220-'(3.4) Adjustments'!P220</f>
        <v>0</v>
      </c>
      <c r="Q220" s="200">
        <f>'(3.5) Actual WCA NPC'!Q220-'(3.4) Adjustments'!Q220</f>
        <v>0</v>
      </c>
      <c r="R220" s="200">
        <f>'(3.5) Actual WCA NPC'!R220-'(3.4) Adjustments'!R220</f>
        <v>0</v>
      </c>
    </row>
    <row r="221" spans="1:18" ht="12.75" customHeight="1" x14ac:dyDescent="0.2">
      <c r="C221" s="163" t="s">
        <v>179</v>
      </c>
      <c r="F221" s="198">
        <f t="shared" si="27"/>
        <v>0</v>
      </c>
      <c r="G221" s="200">
        <f>'(3.5) Actual WCA NPC'!G221-'(3.4) Adjustments'!G221</f>
        <v>0</v>
      </c>
      <c r="H221" s="200">
        <f>'(3.5) Actual WCA NPC'!H221-'(3.4) Adjustments'!H221</f>
        <v>0</v>
      </c>
      <c r="I221" s="200">
        <f>'(3.5) Actual WCA NPC'!I221-'(3.4) Adjustments'!I221</f>
        <v>0</v>
      </c>
      <c r="J221" s="200">
        <f>'(3.5) Actual WCA NPC'!J221-'(3.4) Adjustments'!J221</f>
        <v>0</v>
      </c>
      <c r="K221" s="200">
        <f>'(3.5) Actual WCA NPC'!K221-'(3.4) Adjustments'!K221</f>
        <v>0</v>
      </c>
      <c r="L221" s="200">
        <f>'(3.5) Actual WCA NPC'!L221-'(3.4) Adjustments'!L221</f>
        <v>0</v>
      </c>
      <c r="M221" s="200">
        <f>'(3.5) Actual WCA NPC'!M221-'(3.4) Adjustments'!M221</f>
        <v>0</v>
      </c>
      <c r="N221" s="200">
        <f>'(3.5) Actual WCA NPC'!N221-'(3.4) Adjustments'!N221</f>
        <v>0</v>
      </c>
      <c r="O221" s="200">
        <f>'(3.5) Actual WCA NPC'!O221-'(3.4) Adjustments'!O221</f>
        <v>0</v>
      </c>
      <c r="P221" s="200">
        <f>'(3.5) Actual WCA NPC'!P221-'(3.4) Adjustments'!P221</f>
        <v>0</v>
      </c>
      <c r="Q221" s="200">
        <f>'(3.5) Actual WCA NPC'!Q221-'(3.4) Adjustments'!Q221</f>
        <v>0</v>
      </c>
      <c r="R221" s="200">
        <f>'(3.5) Actual WCA NPC'!R221-'(3.4) Adjustments'!R221</f>
        <v>0</v>
      </c>
    </row>
    <row r="222" spans="1:18" ht="12.75" customHeight="1" x14ac:dyDescent="0.2">
      <c r="C222" s="163" t="s">
        <v>178</v>
      </c>
      <c r="F222" s="198">
        <f t="shared" si="27"/>
        <v>0</v>
      </c>
      <c r="G222" s="200">
        <f>'(3.5) Actual WCA NPC'!G222-'(3.4) Adjustments'!G222</f>
        <v>0</v>
      </c>
      <c r="H222" s="200">
        <f>'(3.5) Actual WCA NPC'!H222-'(3.4) Adjustments'!H222</f>
        <v>0</v>
      </c>
      <c r="I222" s="200">
        <f>'(3.5) Actual WCA NPC'!I222-'(3.4) Adjustments'!I222</f>
        <v>0</v>
      </c>
      <c r="J222" s="200">
        <f>'(3.5) Actual WCA NPC'!J222-'(3.4) Adjustments'!J222</f>
        <v>0</v>
      </c>
      <c r="K222" s="200">
        <f>'(3.5) Actual WCA NPC'!K222-'(3.4) Adjustments'!K222</f>
        <v>0</v>
      </c>
      <c r="L222" s="200">
        <f>'(3.5) Actual WCA NPC'!L222-'(3.4) Adjustments'!L222</f>
        <v>0</v>
      </c>
      <c r="M222" s="200">
        <f>'(3.5) Actual WCA NPC'!M222-'(3.4) Adjustments'!M222</f>
        <v>0</v>
      </c>
      <c r="N222" s="200">
        <f>'(3.5) Actual WCA NPC'!N222-'(3.4) Adjustments'!N222</f>
        <v>0</v>
      </c>
      <c r="O222" s="200">
        <f>'(3.5) Actual WCA NPC'!O222-'(3.4) Adjustments'!O222</f>
        <v>0</v>
      </c>
      <c r="P222" s="200">
        <f>'(3.5) Actual WCA NPC'!P222-'(3.4) Adjustments'!P222</f>
        <v>0</v>
      </c>
      <c r="Q222" s="200">
        <f>'(3.5) Actual WCA NPC'!Q222-'(3.4) Adjustments'!Q222</f>
        <v>0</v>
      </c>
      <c r="R222" s="200">
        <f>'(3.5) Actual WCA NPC'!R222-'(3.4) Adjustments'!R222</f>
        <v>0</v>
      </c>
    </row>
    <row r="223" spans="1:18" ht="12.75" customHeight="1" x14ac:dyDescent="0.2">
      <c r="C223" s="163" t="s">
        <v>177</v>
      </c>
      <c r="F223" s="198">
        <f t="shared" si="27"/>
        <v>0</v>
      </c>
      <c r="G223" s="200">
        <f>'(3.5) Actual WCA NPC'!G223-'(3.4) Adjustments'!G223</f>
        <v>0</v>
      </c>
      <c r="H223" s="200">
        <f>'(3.5) Actual WCA NPC'!H223-'(3.4) Adjustments'!H223</f>
        <v>0</v>
      </c>
      <c r="I223" s="200">
        <f>'(3.5) Actual WCA NPC'!I223-'(3.4) Adjustments'!I223</f>
        <v>0</v>
      </c>
      <c r="J223" s="200">
        <f>'(3.5) Actual WCA NPC'!J223-'(3.4) Adjustments'!J223</f>
        <v>0</v>
      </c>
      <c r="K223" s="200">
        <f>'(3.5) Actual WCA NPC'!K223-'(3.4) Adjustments'!K223</f>
        <v>0</v>
      </c>
      <c r="L223" s="200">
        <f>'(3.5) Actual WCA NPC'!L223-'(3.4) Adjustments'!L223</f>
        <v>0</v>
      </c>
      <c r="M223" s="200">
        <f>'(3.5) Actual WCA NPC'!M223-'(3.4) Adjustments'!M223</f>
        <v>0</v>
      </c>
      <c r="N223" s="200">
        <f>'(3.5) Actual WCA NPC'!N223-'(3.4) Adjustments'!N223</f>
        <v>0</v>
      </c>
      <c r="O223" s="200">
        <f>'(3.5) Actual WCA NPC'!O223-'(3.4) Adjustments'!O223</f>
        <v>0</v>
      </c>
      <c r="P223" s="200">
        <f>'(3.5) Actual WCA NPC'!P223-'(3.4) Adjustments'!P223</f>
        <v>0</v>
      </c>
      <c r="Q223" s="200">
        <f>'(3.5) Actual WCA NPC'!Q223-'(3.4) Adjustments'!Q223</f>
        <v>0</v>
      </c>
      <c r="R223" s="200">
        <f>'(3.5) Actual WCA NPC'!R223-'(3.4) Adjustments'!R223</f>
        <v>0</v>
      </c>
    </row>
    <row r="224" spans="1:18" ht="12.75" customHeight="1" x14ac:dyDescent="0.2">
      <c r="C224" s="209" t="s">
        <v>176</v>
      </c>
      <c r="F224" s="198">
        <f t="shared" si="27"/>
        <v>0</v>
      </c>
      <c r="G224" s="200">
        <f>'(3.5) Actual WCA NPC'!G224-'(3.4) Adjustments'!G224</f>
        <v>0</v>
      </c>
      <c r="H224" s="200">
        <f>'(3.5) Actual WCA NPC'!H224-'(3.4) Adjustments'!H224</f>
        <v>0</v>
      </c>
      <c r="I224" s="200">
        <f>'(3.5) Actual WCA NPC'!I224-'(3.4) Adjustments'!I224</f>
        <v>0</v>
      </c>
      <c r="J224" s="200">
        <f>'(3.5) Actual WCA NPC'!J224-'(3.4) Adjustments'!J224</f>
        <v>0</v>
      </c>
      <c r="K224" s="200">
        <f>'(3.5) Actual WCA NPC'!K224-'(3.4) Adjustments'!K224</f>
        <v>0</v>
      </c>
      <c r="L224" s="200">
        <f>'(3.5) Actual WCA NPC'!L224-'(3.4) Adjustments'!L224</f>
        <v>0</v>
      </c>
      <c r="M224" s="200">
        <f>'(3.5) Actual WCA NPC'!M224-'(3.4) Adjustments'!M224</f>
        <v>0</v>
      </c>
      <c r="N224" s="200">
        <f>'(3.5) Actual WCA NPC'!N224-'(3.4) Adjustments'!N224</f>
        <v>0</v>
      </c>
      <c r="O224" s="200">
        <f>'(3.5) Actual WCA NPC'!O224-'(3.4) Adjustments'!O224</f>
        <v>0</v>
      </c>
      <c r="P224" s="200">
        <f>'(3.5) Actual WCA NPC'!P224-'(3.4) Adjustments'!P224</f>
        <v>0</v>
      </c>
      <c r="Q224" s="200">
        <f>'(3.5) Actual WCA NPC'!Q224-'(3.4) Adjustments'!Q224</f>
        <v>0</v>
      </c>
      <c r="R224" s="200">
        <f>'(3.5) Actual WCA NPC'!R224-'(3.4) Adjustments'!R224</f>
        <v>0</v>
      </c>
    </row>
    <row r="225" spans="1:18" ht="12.75" customHeight="1" x14ac:dyDescent="0.2">
      <c r="C225" s="163" t="s">
        <v>175</v>
      </c>
      <c r="F225" s="198">
        <f t="shared" si="27"/>
        <v>0</v>
      </c>
      <c r="G225" s="200">
        <f>'(3.5) Actual WCA NPC'!G225-'(3.4) Adjustments'!G225</f>
        <v>0</v>
      </c>
      <c r="H225" s="200">
        <f>'(3.5) Actual WCA NPC'!H225-'(3.4) Adjustments'!H225</f>
        <v>0</v>
      </c>
      <c r="I225" s="200">
        <f>'(3.5) Actual WCA NPC'!I225-'(3.4) Adjustments'!I225</f>
        <v>0</v>
      </c>
      <c r="J225" s="200">
        <f>'(3.5) Actual WCA NPC'!J225-'(3.4) Adjustments'!J225</f>
        <v>0</v>
      </c>
      <c r="K225" s="200">
        <f>'(3.5) Actual WCA NPC'!K225-'(3.4) Adjustments'!K225</f>
        <v>0</v>
      </c>
      <c r="L225" s="200">
        <f>'(3.5) Actual WCA NPC'!L225-'(3.4) Adjustments'!L225</f>
        <v>0</v>
      </c>
      <c r="M225" s="200">
        <f>'(3.5) Actual WCA NPC'!M225-'(3.4) Adjustments'!M225</f>
        <v>0</v>
      </c>
      <c r="N225" s="200">
        <f>'(3.5) Actual WCA NPC'!N225-'(3.4) Adjustments'!N225</f>
        <v>0</v>
      </c>
      <c r="O225" s="200">
        <f>'(3.5) Actual WCA NPC'!O225-'(3.4) Adjustments'!O225</f>
        <v>0</v>
      </c>
      <c r="P225" s="200">
        <f>'(3.5) Actual WCA NPC'!P225-'(3.4) Adjustments'!P225</f>
        <v>0</v>
      </c>
      <c r="Q225" s="200">
        <f>'(3.5) Actual WCA NPC'!Q225-'(3.4) Adjustments'!Q225</f>
        <v>0</v>
      </c>
      <c r="R225" s="200">
        <f>'(3.5) Actual WCA NPC'!R225-'(3.4) Adjustments'!R225</f>
        <v>0</v>
      </c>
    </row>
    <row r="226" spans="1:18" ht="12.75" customHeight="1" x14ac:dyDescent="0.2">
      <c r="C226" s="163" t="s">
        <v>174</v>
      </c>
      <c r="F226" s="198">
        <f t="shared" si="27"/>
        <v>0</v>
      </c>
      <c r="G226" s="200">
        <f>'(3.5) Actual WCA NPC'!G226-'(3.4) Adjustments'!G226</f>
        <v>0</v>
      </c>
      <c r="H226" s="200">
        <f>'(3.5) Actual WCA NPC'!H226-'(3.4) Adjustments'!H226</f>
        <v>0</v>
      </c>
      <c r="I226" s="200">
        <f>'(3.5) Actual WCA NPC'!I226-'(3.4) Adjustments'!I226</f>
        <v>0</v>
      </c>
      <c r="J226" s="200">
        <f>'(3.5) Actual WCA NPC'!J226-'(3.4) Adjustments'!J226</f>
        <v>0</v>
      </c>
      <c r="K226" s="200">
        <f>'(3.5) Actual WCA NPC'!K226-'(3.4) Adjustments'!K226</f>
        <v>0</v>
      </c>
      <c r="L226" s="200">
        <f>'(3.5) Actual WCA NPC'!L226-'(3.4) Adjustments'!L226</f>
        <v>0</v>
      </c>
      <c r="M226" s="200">
        <f>'(3.5) Actual WCA NPC'!M226-'(3.4) Adjustments'!M226</f>
        <v>0</v>
      </c>
      <c r="N226" s="200">
        <f>'(3.5) Actual WCA NPC'!N226-'(3.4) Adjustments'!N226</f>
        <v>0</v>
      </c>
      <c r="O226" s="200">
        <f>'(3.5) Actual WCA NPC'!O226-'(3.4) Adjustments'!O226</f>
        <v>0</v>
      </c>
      <c r="P226" s="200">
        <f>'(3.5) Actual WCA NPC'!P226-'(3.4) Adjustments'!P226</f>
        <v>0</v>
      </c>
      <c r="Q226" s="200">
        <f>'(3.5) Actual WCA NPC'!Q226-'(3.4) Adjustments'!Q226</f>
        <v>0</v>
      </c>
      <c r="R226" s="200">
        <f>'(3.5) Actual WCA NPC'!R226-'(3.4) Adjustments'!R226</f>
        <v>0</v>
      </c>
    </row>
    <row r="227" spans="1:18" ht="12.75" customHeight="1" x14ac:dyDescent="0.2">
      <c r="C227" s="163" t="s">
        <v>173</v>
      </c>
      <c r="F227" s="198">
        <f t="shared" si="27"/>
        <v>0</v>
      </c>
      <c r="G227" s="200">
        <f>'(3.5) Actual WCA NPC'!G227-'(3.4) Adjustments'!G227</f>
        <v>0</v>
      </c>
      <c r="H227" s="200">
        <f>'(3.5) Actual WCA NPC'!H227-'(3.4) Adjustments'!H227</f>
        <v>0</v>
      </c>
      <c r="I227" s="200">
        <f>'(3.5) Actual WCA NPC'!I227-'(3.4) Adjustments'!I227</f>
        <v>0</v>
      </c>
      <c r="J227" s="200">
        <f>'(3.5) Actual WCA NPC'!J227-'(3.4) Adjustments'!J227</f>
        <v>0</v>
      </c>
      <c r="K227" s="200">
        <f>'(3.5) Actual WCA NPC'!K227-'(3.4) Adjustments'!K227</f>
        <v>0</v>
      </c>
      <c r="L227" s="200">
        <f>'(3.5) Actual WCA NPC'!L227-'(3.4) Adjustments'!L227</f>
        <v>0</v>
      </c>
      <c r="M227" s="200">
        <f>'(3.5) Actual WCA NPC'!M227-'(3.4) Adjustments'!M227</f>
        <v>0</v>
      </c>
      <c r="N227" s="200">
        <f>'(3.5) Actual WCA NPC'!N227-'(3.4) Adjustments'!N227</f>
        <v>0</v>
      </c>
      <c r="O227" s="200">
        <f>'(3.5) Actual WCA NPC'!O227-'(3.4) Adjustments'!O227</f>
        <v>0</v>
      </c>
      <c r="P227" s="200">
        <f>'(3.5) Actual WCA NPC'!P227-'(3.4) Adjustments'!P227</f>
        <v>0</v>
      </c>
      <c r="Q227" s="200">
        <f>'(3.5) Actual WCA NPC'!Q227-'(3.4) Adjustments'!Q227</f>
        <v>0</v>
      </c>
      <c r="R227" s="200">
        <f>'(3.5) Actual WCA NPC'!R227-'(3.4) Adjustments'!R227</f>
        <v>0</v>
      </c>
    </row>
    <row r="228" spans="1:18" ht="12.75" customHeight="1" x14ac:dyDescent="0.2">
      <c r="C228" s="163" t="s">
        <v>172</v>
      </c>
      <c r="F228" s="198">
        <f t="shared" si="27"/>
        <v>0</v>
      </c>
      <c r="G228" s="200">
        <f>'(3.5) Actual WCA NPC'!G228-'(3.4) Adjustments'!G228</f>
        <v>0</v>
      </c>
      <c r="H228" s="200">
        <f>'(3.5) Actual WCA NPC'!H228-'(3.4) Adjustments'!H228</f>
        <v>0</v>
      </c>
      <c r="I228" s="200">
        <f>'(3.5) Actual WCA NPC'!I228-'(3.4) Adjustments'!I228</f>
        <v>0</v>
      </c>
      <c r="J228" s="200">
        <f>'(3.5) Actual WCA NPC'!J228-'(3.4) Adjustments'!J228</f>
        <v>0</v>
      </c>
      <c r="K228" s="200">
        <f>'(3.5) Actual WCA NPC'!K228-'(3.4) Adjustments'!K228</f>
        <v>0</v>
      </c>
      <c r="L228" s="200">
        <f>'(3.5) Actual WCA NPC'!L228-'(3.4) Adjustments'!L228</f>
        <v>0</v>
      </c>
      <c r="M228" s="200">
        <f>'(3.5) Actual WCA NPC'!M228-'(3.4) Adjustments'!M228</f>
        <v>0</v>
      </c>
      <c r="N228" s="200">
        <f>'(3.5) Actual WCA NPC'!N228-'(3.4) Adjustments'!N228</f>
        <v>0</v>
      </c>
      <c r="O228" s="200">
        <f>'(3.5) Actual WCA NPC'!O228-'(3.4) Adjustments'!O228</f>
        <v>0</v>
      </c>
      <c r="P228" s="200">
        <f>'(3.5) Actual WCA NPC'!P228-'(3.4) Adjustments'!P228</f>
        <v>0</v>
      </c>
      <c r="Q228" s="200">
        <f>'(3.5) Actual WCA NPC'!Q228-'(3.4) Adjustments'!Q228</f>
        <v>0</v>
      </c>
      <c r="R228" s="200">
        <f>'(3.5) Actual WCA NPC'!R228-'(3.4) Adjustments'!R228</f>
        <v>0</v>
      </c>
    </row>
    <row r="229" spans="1:18" ht="12.75" customHeight="1" x14ac:dyDescent="0.2">
      <c r="C229" s="163" t="s">
        <v>171</v>
      </c>
      <c r="D229" s="163"/>
      <c r="F229" s="198">
        <f t="shared" si="27"/>
        <v>10978.589</v>
      </c>
      <c r="G229" s="200">
        <f>'(3.5) Actual WCA NPC'!G229-'(3.4) Adjustments'!G229</f>
        <v>1013</v>
      </c>
      <c r="H229" s="200">
        <f>'(3.5) Actual WCA NPC'!H229-'(3.4) Adjustments'!H229</f>
        <v>954</v>
      </c>
      <c r="I229" s="200">
        <f>'(3.5) Actual WCA NPC'!I229-'(3.4) Adjustments'!I229</f>
        <v>1012</v>
      </c>
      <c r="J229" s="200">
        <f>'(3.5) Actual WCA NPC'!J229-'(3.4) Adjustments'!J229</f>
        <v>990</v>
      </c>
      <c r="K229" s="200">
        <f>'(3.5) Actual WCA NPC'!K229-'(3.4) Adjustments'!K229</f>
        <v>1014</v>
      </c>
      <c r="L229" s="200">
        <f>'(3.5) Actual WCA NPC'!L229-'(3.4) Adjustments'!L229</f>
        <v>990</v>
      </c>
      <c r="M229" s="200">
        <f>'(3.5) Actual WCA NPC'!M229-'(3.4) Adjustments'!M229</f>
        <v>1014</v>
      </c>
      <c r="N229" s="200">
        <f>'(3.5) Actual WCA NPC'!N229-'(3.4) Adjustments'!N229</f>
        <v>0</v>
      </c>
      <c r="O229" s="200">
        <f>'(3.5) Actual WCA NPC'!O229-'(3.4) Adjustments'!O229</f>
        <v>999.58900000000006</v>
      </c>
      <c r="P229" s="200">
        <f>'(3.5) Actual WCA NPC'!P229-'(3.4) Adjustments'!P229</f>
        <v>990</v>
      </c>
      <c r="Q229" s="200">
        <f>'(3.5) Actual WCA NPC'!Q229-'(3.4) Adjustments'!Q229</f>
        <v>991</v>
      </c>
      <c r="R229" s="200">
        <f>'(3.5) Actual WCA NPC'!R229-'(3.4) Adjustments'!R229</f>
        <v>1011</v>
      </c>
    </row>
    <row r="230" spans="1:18" ht="12.75" customHeight="1" x14ac:dyDescent="0.2">
      <c r="C230" s="208" t="s">
        <v>170</v>
      </c>
      <c r="D230" s="163"/>
      <c r="F230" s="198">
        <f t="shared" si="27"/>
        <v>0</v>
      </c>
      <c r="G230" s="200">
        <f>'(3.5) Actual WCA NPC'!G230-'(3.4) Adjustments'!G230</f>
        <v>0</v>
      </c>
      <c r="H230" s="200">
        <f>'(3.5) Actual WCA NPC'!H230-'(3.4) Adjustments'!H230</f>
        <v>0</v>
      </c>
      <c r="I230" s="200">
        <f>'(3.5) Actual WCA NPC'!I230-'(3.4) Adjustments'!I230</f>
        <v>0</v>
      </c>
      <c r="J230" s="200">
        <f>'(3.5) Actual WCA NPC'!J230-'(3.4) Adjustments'!J230</f>
        <v>0</v>
      </c>
      <c r="K230" s="200">
        <f>'(3.5) Actual WCA NPC'!K230-'(3.4) Adjustments'!K230</f>
        <v>0</v>
      </c>
      <c r="L230" s="200">
        <f>'(3.5) Actual WCA NPC'!L230-'(3.4) Adjustments'!L230</f>
        <v>0</v>
      </c>
      <c r="M230" s="200">
        <f>'(3.5) Actual WCA NPC'!M230-'(3.4) Adjustments'!M230</f>
        <v>0</v>
      </c>
      <c r="N230" s="200">
        <f>'(3.5) Actual WCA NPC'!N230-'(3.4) Adjustments'!N230</f>
        <v>0</v>
      </c>
      <c r="O230" s="200">
        <f>'(3.5) Actual WCA NPC'!O230-'(3.4) Adjustments'!O230</f>
        <v>0</v>
      </c>
      <c r="P230" s="200">
        <f>'(3.5) Actual WCA NPC'!P230-'(3.4) Adjustments'!P230</f>
        <v>0</v>
      </c>
      <c r="Q230" s="200">
        <f>'(3.5) Actual WCA NPC'!Q230-'(3.4) Adjustments'!Q230</f>
        <v>0</v>
      </c>
      <c r="R230" s="200">
        <f>'(3.5) Actual WCA NPC'!R230-'(3.4) Adjustments'!R230</f>
        <v>0</v>
      </c>
    </row>
    <row r="231" spans="1:18" ht="12.75" customHeight="1" x14ac:dyDescent="0.2">
      <c r="C231" s="163" t="s">
        <v>169</v>
      </c>
      <c r="D231" s="163"/>
      <c r="F231" s="198">
        <f t="shared" si="27"/>
        <v>0</v>
      </c>
      <c r="G231" s="200">
        <f>'(3.5) Actual WCA NPC'!G231-'(3.4) Adjustments'!G231</f>
        <v>0</v>
      </c>
      <c r="H231" s="200">
        <f>'(3.5) Actual WCA NPC'!H231-'(3.4) Adjustments'!H231</f>
        <v>0</v>
      </c>
      <c r="I231" s="200">
        <f>'(3.5) Actual WCA NPC'!I231-'(3.4) Adjustments'!I231</f>
        <v>0</v>
      </c>
      <c r="J231" s="200">
        <f>'(3.5) Actual WCA NPC'!J231-'(3.4) Adjustments'!J231</f>
        <v>0</v>
      </c>
      <c r="K231" s="200">
        <f>'(3.5) Actual WCA NPC'!K231-'(3.4) Adjustments'!K231</f>
        <v>0</v>
      </c>
      <c r="L231" s="200">
        <f>'(3.5) Actual WCA NPC'!L231-'(3.4) Adjustments'!L231</f>
        <v>0</v>
      </c>
      <c r="M231" s="200">
        <f>'(3.5) Actual WCA NPC'!M231-'(3.4) Adjustments'!M231</f>
        <v>0</v>
      </c>
      <c r="N231" s="200">
        <f>'(3.5) Actual WCA NPC'!N231-'(3.4) Adjustments'!N231</f>
        <v>0</v>
      </c>
      <c r="O231" s="200">
        <f>'(3.5) Actual WCA NPC'!O231-'(3.4) Adjustments'!O231</f>
        <v>0</v>
      </c>
      <c r="P231" s="200">
        <f>'(3.5) Actual WCA NPC'!P231-'(3.4) Adjustments'!P231</f>
        <v>0</v>
      </c>
      <c r="Q231" s="200">
        <f>'(3.5) Actual WCA NPC'!Q231-'(3.4) Adjustments'!Q231</f>
        <v>0</v>
      </c>
      <c r="R231" s="200">
        <f>'(3.5) Actual WCA NPC'!R231-'(3.4) Adjustments'!R231</f>
        <v>0</v>
      </c>
    </row>
    <row r="232" spans="1:18" ht="12.75" customHeight="1" x14ac:dyDescent="0.2">
      <c r="C232" s="163" t="s">
        <v>168</v>
      </c>
      <c r="D232" s="163"/>
      <c r="F232" s="198">
        <f t="shared" si="27"/>
        <v>0</v>
      </c>
      <c r="G232" s="200">
        <f>'(3.5) Actual WCA NPC'!G232-'(3.4) Adjustments'!G232</f>
        <v>0</v>
      </c>
      <c r="H232" s="200">
        <f>'(3.5) Actual WCA NPC'!H232-'(3.4) Adjustments'!H232</f>
        <v>0</v>
      </c>
      <c r="I232" s="200">
        <f>'(3.5) Actual WCA NPC'!I232-'(3.4) Adjustments'!I232</f>
        <v>0</v>
      </c>
      <c r="J232" s="200">
        <f>'(3.5) Actual WCA NPC'!J232-'(3.4) Adjustments'!J232</f>
        <v>0</v>
      </c>
      <c r="K232" s="200">
        <f>'(3.5) Actual WCA NPC'!K232-'(3.4) Adjustments'!K232</f>
        <v>0</v>
      </c>
      <c r="L232" s="200">
        <f>'(3.5) Actual WCA NPC'!L232-'(3.4) Adjustments'!L232</f>
        <v>0</v>
      </c>
      <c r="M232" s="200">
        <f>'(3.5) Actual WCA NPC'!M232-'(3.4) Adjustments'!M232</f>
        <v>0</v>
      </c>
      <c r="N232" s="200">
        <f>'(3.5) Actual WCA NPC'!N232-'(3.4) Adjustments'!N232</f>
        <v>0</v>
      </c>
      <c r="O232" s="200">
        <f>'(3.5) Actual WCA NPC'!O232-'(3.4) Adjustments'!O232</f>
        <v>0</v>
      </c>
      <c r="P232" s="200">
        <f>'(3.5) Actual WCA NPC'!P232-'(3.4) Adjustments'!P232</f>
        <v>0</v>
      </c>
      <c r="Q232" s="200">
        <f>'(3.5) Actual WCA NPC'!Q232-'(3.4) Adjustments'!Q232</f>
        <v>0</v>
      </c>
      <c r="R232" s="200">
        <f>'(3.5) Actual WCA NPC'!R232-'(3.4) Adjustments'!R232</f>
        <v>0</v>
      </c>
    </row>
    <row r="233" spans="1:18" ht="12.75" customHeight="1" x14ac:dyDescent="0.2">
      <c r="C233" s="163" t="s">
        <v>167</v>
      </c>
      <c r="D233" s="163"/>
      <c r="F233" s="198">
        <f t="shared" si="27"/>
        <v>0</v>
      </c>
      <c r="G233" s="200">
        <f>'(3.5) Actual WCA NPC'!G233-'(3.4) Adjustments'!G233</f>
        <v>0</v>
      </c>
      <c r="H233" s="200">
        <f>'(3.5) Actual WCA NPC'!H233-'(3.4) Adjustments'!H233</f>
        <v>0</v>
      </c>
      <c r="I233" s="200">
        <f>'(3.5) Actual WCA NPC'!I233-'(3.4) Adjustments'!I233</f>
        <v>0</v>
      </c>
      <c r="J233" s="200">
        <f>'(3.5) Actual WCA NPC'!J233-'(3.4) Adjustments'!J233</f>
        <v>0</v>
      </c>
      <c r="K233" s="200">
        <f>'(3.5) Actual WCA NPC'!K233-'(3.4) Adjustments'!K233</f>
        <v>0</v>
      </c>
      <c r="L233" s="200">
        <f>'(3.5) Actual WCA NPC'!L233-'(3.4) Adjustments'!L233</f>
        <v>0</v>
      </c>
      <c r="M233" s="200">
        <f>'(3.5) Actual WCA NPC'!M233-'(3.4) Adjustments'!M233</f>
        <v>0</v>
      </c>
      <c r="N233" s="200">
        <f>'(3.5) Actual WCA NPC'!N233-'(3.4) Adjustments'!N233</f>
        <v>0</v>
      </c>
      <c r="O233" s="200">
        <f>'(3.5) Actual WCA NPC'!O233-'(3.4) Adjustments'!O233</f>
        <v>0</v>
      </c>
      <c r="P233" s="200">
        <f>'(3.5) Actual WCA NPC'!P233-'(3.4) Adjustments'!P233</f>
        <v>0</v>
      </c>
      <c r="Q233" s="200">
        <f>'(3.5) Actual WCA NPC'!Q233-'(3.4) Adjustments'!Q233</f>
        <v>0</v>
      </c>
      <c r="R233" s="200">
        <f>'(3.5) Actual WCA NPC'!R233-'(3.4) Adjustments'!R233</f>
        <v>0</v>
      </c>
    </row>
    <row r="234" spans="1:18" ht="12.75" customHeight="1" x14ac:dyDescent="0.2">
      <c r="C234" s="163" t="s">
        <v>166</v>
      </c>
      <c r="D234" s="163"/>
      <c r="F234" s="198">
        <f t="shared" si="27"/>
        <v>0</v>
      </c>
      <c r="G234" s="200">
        <f>'(3.5) Actual WCA NPC'!G234-'(3.4) Adjustments'!G234</f>
        <v>0</v>
      </c>
      <c r="H234" s="200">
        <f>'(3.5) Actual WCA NPC'!H234-'(3.4) Adjustments'!H234</f>
        <v>0</v>
      </c>
      <c r="I234" s="200">
        <f>'(3.5) Actual WCA NPC'!I234-'(3.4) Adjustments'!I234</f>
        <v>0</v>
      </c>
      <c r="J234" s="200">
        <f>'(3.5) Actual WCA NPC'!J234-'(3.4) Adjustments'!J234</f>
        <v>0</v>
      </c>
      <c r="K234" s="200">
        <f>'(3.5) Actual WCA NPC'!K234-'(3.4) Adjustments'!K234</f>
        <v>0</v>
      </c>
      <c r="L234" s="200">
        <f>'(3.5) Actual WCA NPC'!L234-'(3.4) Adjustments'!L234</f>
        <v>0</v>
      </c>
      <c r="M234" s="200">
        <f>'(3.5) Actual WCA NPC'!M234-'(3.4) Adjustments'!M234</f>
        <v>0</v>
      </c>
      <c r="N234" s="200">
        <f>'(3.5) Actual WCA NPC'!N234-'(3.4) Adjustments'!N234</f>
        <v>0</v>
      </c>
      <c r="O234" s="200">
        <f>'(3.5) Actual WCA NPC'!O234-'(3.4) Adjustments'!O234</f>
        <v>0</v>
      </c>
      <c r="P234" s="200">
        <f>'(3.5) Actual WCA NPC'!P234-'(3.4) Adjustments'!P234</f>
        <v>0</v>
      </c>
      <c r="Q234" s="200">
        <f>'(3.5) Actual WCA NPC'!Q234-'(3.4) Adjustments'!Q234</f>
        <v>0</v>
      </c>
      <c r="R234" s="200">
        <f>'(3.5) Actual WCA NPC'!R234-'(3.4) Adjustments'!R234</f>
        <v>0</v>
      </c>
    </row>
    <row r="235" spans="1:18" ht="12.75" customHeight="1" x14ac:dyDescent="0.2">
      <c r="C235" s="163" t="s">
        <v>165</v>
      </c>
      <c r="D235" s="163"/>
      <c r="F235" s="198">
        <f t="shared" si="27"/>
        <v>0</v>
      </c>
      <c r="G235" s="200">
        <f>'(3.5) Actual WCA NPC'!G235-'(3.4) Adjustments'!G235</f>
        <v>0</v>
      </c>
      <c r="H235" s="200">
        <f>'(3.5) Actual WCA NPC'!H235-'(3.4) Adjustments'!H235</f>
        <v>0</v>
      </c>
      <c r="I235" s="200">
        <f>'(3.5) Actual WCA NPC'!I235-'(3.4) Adjustments'!I235</f>
        <v>0</v>
      </c>
      <c r="J235" s="200">
        <f>'(3.5) Actual WCA NPC'!J235-'(3.4) Adjustments'!J235</f>
        <v>0</v>
      </c>
      <c r="K235" s="200">
        <f>'(3.5) Actual WCA NPC'!K235-'(3.4) Adjustments'!K235</f>
        <v>0</v>
      </c>
      <c r="L235" s="200">
        <f>'(3.5) Actual WCA NPC'!L235-'(3.4) Adjustments'!L235</f>
        <v>0</v>
      </c>
      <c r="M235" s="200">
        <f>'(3.5) Actual WCA NPC'!M235-'(3.4) Adjustments'!M235</f>
        <v>0</v>
      </c>
      <c r="N235" s="200">
        <f>'(3.5) Actual WCA NPC'!N235-'(3.4) Adjustments'!N235</f>
        <v>0</v>
      </c>
      <c r="O235" s="200">
        <f>'(3.5) Actual WCA NPC'!O235-'(3.4) Adjustments'!O235</f>
        <v>0</v>
      </c>
      <c r="P235" s="200">
        <f>'(3.5) Actual WCA NPC'!P235-'(3.4) Adjustments'!P235</f>
        <v>0</v>
      </c>
      <c r="Q235" s="200">
        <f>'(3.5) Actual WCA NPC'!Q235-'(3.4) Adjustments'!Q235</f>
        <v>0</v>
      </c>
      <c r="R235" s="200">
        <f>'(3.5) Actual WCA NPC'!R235-'(3.4) Adjustments'!R235</f>
        <v>0</v>
      </c>
    </row>
    <row r="236" spans="1:18" ht="12.75" customHeight="1" x14ac:dyDescent="0.2">
      <c r="C236" s="163" t="s">
        <v>164</v>
      </c>
      <c r="D236" s="163"/>
      <c r="F236" s="198">
        <f t="shared" si="27"/>
        <v>0</v>
      </c>
      <c r="G236" s="200">
        <f>'(3.5) Actual WCA NPC'!G236-'(3.4) Adjustments'!G236</f>
        <v>0</v>
      </c>
      <c r="H236" s="200">
        <f>'(3.5) Actual WCA NPC'!H236-'(3.4) Adjustments'!H236</f>
        <v>0</v>
      </c>
      <c r="I236" s="200">
        <f>'(3.5) Actual WCA NPC'!I236-'(3.4) Adjustments'!I236</f>
        <v>0</v>
      </c>
      <c r="J236" s="200">
        <f>'(3.5) Actual WCA NPC'!J236-'(3.4) Adjustments'!J236</f>
        <v>0</v>
      </c>
      <c r="K236" s="200">
        <f>'(3.5) Actual WCA NPC'!K236-'(3.4) Adjustments'!K236</f>
        <v>0</v>
      </c>
      <c r="L236" s="200">
        <f>'(3.5) Actual WCA NPC'!L236-'(3.4) Adjustments'!L236</f>
        <v>0</v>
      </c>
      <c r="M236" s="200">
        <f>'(3.5) Actual WCA NPC'!M236-'(3.4) Adjustments'!M236</f>
        <v>0</v>
      </c>
      <c r="N236" s="200">
        <f>'(3.5) Actual WCA NPC'!N236-'(3.4) Adjustments'!N236</f>
        <v>0</v>
      </c>
      <c r="O236" s="200">
        <f>'(3.5) Actual WCA NPC'!O236-'(3.4) Adjustments'!O236</f>
        <v>0</v>
      </c>
      <c r="P236" s="200">
        <f>'(3.5) Actual WCA NPC'!P236-'(3.4) Adjustments'!P236</f>
        <v>0</v>
      </c>
      <c r="Q236" s="200">
        <f>'(3.5) Actual WCA NPC'!Q236-'(3.4) Adjustments'!Q236</f>
        <v>0</v>
      </c>
      <c r="R236" s="200">
        <f>'(3.5) Actual WCA NPC'!R236-'(3.4) Adjustments'!R236</f>
        <v>0</v>
      </c>
    </row>
    <row r="237" spans="1:18" ht="12.75" customHeight="1" x14ac:dyDescent="0.2">
      <c r="D237" s="163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</row>
    <row r="238" spans="1:18" ht="12.75" customHeight="1" x14ac:dyDescent="0.2">
      <c r="A238" s="140"/>
      <c r="B238" s="207" t="s">
        <v>230</v>
      </c>
      <c r="C238" s="101"/>
      <c r="D238" s="101"/>
      <c r="F238" s="198">
        <f>SUM(G238:R238)</f>
        <v>160193.698</v>
      </c>
      <c r="G238" s="197">
        <f t="shared" ref="G238:R238" si="28">SUM(G216:G237)</f>
        <v>5167.9930000000004</v>
      </c>
      <c r="H238" s="197">
        <f t="shared" si="28"/>
        <v>11913.416000000001</v>
      </c>
      <c r="I238" s="197">
        <f t="shared" si="28"/>
        <v>16243.403</v>
      </c>
      <c r="J238" s="197">
        <f t="shared" si="28"/>
        <v>22972.319</v>
      </c>
      <c r="K238" s="197">
        <f t="shared" si="28"/>
        <v>17959.031999999999</v>
      </c>
      <c r="L238" s="197">
        <f t="shared" si="28"/>
        <v>20606.786</v>
      </c>
      <c r="M238" s="197">
        <f t="shared" si="28"/>
        <v>14297.075000000001</v>
      </c>
      <c r="N238" s="197">
        <f t="shared" si="28"/>
        <v>8572.0829999999987</v>
      </c>
      <c r="O238" s="197">
        <f t="shared" si="28"/>
        <v>10213.281999999999</v>
      </c>
      <c r="P238" s="197">
        <f t="shared" si="28"/>
        <v>12995.844999999999</v>
      </c>
      <c r="Q238" s="197">
        <f t="shared" si="28"/>
        <v>13307.556</v>
      </c>
      <c r="R238" s="197">
        <f t="shared" si="28"/>
        <v>5944.9080000000004</v>
      </c>
    </row>
    <row r="239" spans="1:18" ht="12.75" customHeight="1" x14ac:dyDescent="0.2">
      <c r="B239" s="101"/>
      <c r="C239" s="101"/>
      <c r="D239" s="101"/>
      <c r="F239" s="202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</row>
    <row r="240" spans="1:18" ht="12.75" customHeight="1" x14ac:dyDescent="0.2">
      <c r="B240" s="196" t="s">
        <v>162</v>
      </c>
      <c r="C240" s="101"/>
      <c r="D240" s="101"/>
      <c r="E240" s="199" t="s">
        <v>62</v>
      </c>
      <c r="F240" s="202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</row>
    <row r="241" spans="2:18" ht="12.75" customHeight="1" x14ac:dyDescent="0.2">
      <c r="C241" s="163" t="s">
        <v>161</v>
      </c>
      <c r="D241" s="163"/>
      <c r="E241" s="199"/>
      <c r="F241" s="198">
        <f t="shared" ref="F241:F280" si="29">SUM(G241:R241)</f>
        <v>0</v>
      </c>
      <c r="G241" s="200">
        <f>'(3.5) Actual WCA NPC'!G241-'(3.4) Adjustments'!G241</f>
        <v>0</v>
      </c>
      <c r="H241" s="200">
        <f>'(3.5) Actual WCA NPC'!H241-'(3.4) Adjustments'!H241</f>
        <v>0</v>
      </c>
      <c r="I241" s="200">
        <f>'(3.5) Actual WCA NPC'!I241-'(3.4) Adjustments'!I241</f>
        <v>0</v>
      </c>
      <c r="J241" s="200">
        <f>'(3.5) Actual WCA NPC'!J241-'(3.4) Adjustments'!J241</f>
        <v>0</v>
      </c>
      <c r="K241" s="200">
        <f>'(3.5) Actual WCA NPC'!K241-'(3.4) Adjustments'!K241</f>
        <v>0</v>
      </c>
      <c r="L241" s="200">
        <f>'(3.5) Actual WCA NPC'!L241-'(3.4) Adjustments'!L241</f>
        <v>0</v>
      </c>
      <c r="M241" s="200">
        <f>'(3.5) Actual WCA NPC'!M241-'(3.4) Adjustments'!M241</f>
        <v>0</v>
      </c>
      <c r="N241" s="200">
        <f>'(3.5) Actual WCA NPC'!N241-'(3.4) Adjustments'!N241</f>
        <v>0</v>
      </c>
      <c r="O241" s="200">
        <f>'(3.5) Actual WCA NPC'!O241-'(3.4) Adjustments'!O241</f>
        <v>0</v>
      </c>
      <c r="P241" s="200">
        <f>'(3.5) Actual WCA NPC'!P241-'(3.4) Adjustments'!P241</f>
        <v>0</v>
      </c>
      <c r="Q241" s="200">
        <f>'(3.5) Actual WCA NPC'!Q241-'(3.4) Adjustments'!Q241</f>
        <v>0</v>
      </c>
      <c r="R241" s="200">
        <f>'(3.5) Actual WCA NPC'!R241-'(3.4) Adjustments'!R241</f>
        <v>0</v>
      </c>
    </row>
    <row r="242" spans="2:18" ht="12.75" customHeight="1" x14ac:dyDescent="0.2">
      <c r="C242" s="163" t="s">
        <v>160</v>
      </c>
      <c r="D242" s="163"/>
      <c r="F242" s="198">
        <f t="shared" si="29"/>
        <v>0</v>
      </c>
      <c r="G242" s="200">
        <f>'(3.5) Actual WCA NPC'!G242-'(3.4) Adjustments'!G242</f>
        <v>0</v>
      </c>
      <c r="H242" s="200">
        <f>'(3.5) Actual WCA NPC'!H242-'(3.4) Adjustments'!H242</f>
        <v>0</v>
      </c>
      <c r="I242" s="200">
        <f>'(3.5) Actual WCA NPC'!I242-'(3.4) Adjustments'!I242</f>
        <v>0</v>
      </c>
      <c r="J242" s="200">
        <f>'(3.5) Actual WCA NPC'!J242-'(3.4) Adjustments'!J242</f>
        <v>0</v>
      </c>
      <c r="K242" s="200">
        <f>'(3.5) Actual WCA NPC'!K242-'(3.4) Adjustments'!K242</f>
        <v>0</v>
      </c>
      <c r="L242" s="200">
        <f>'(3.5) Actual WCA NPC'!L242-'(3.4) Adjustments'!L242</f>
        <v>0</v>
      </c>
      <c r="M242" s="200">
        <f>'(3.5) Actual WCA NPC'!M242-'(3.4) Adjustments'!M242</f>
        <v>0</v>
      </c>
      <c r="N242" s="200">
        <f>'(3.5) Actual WCA NPC'!N242-'(3.4) Adjustments'!N242</f>
        <v>0</v>
      </c>
      <c r="O242" s="200">
        <f>'(3.5) Actual WCA NPC'!O242-'(3.4) Adjustments'!O242</f>
        <v>0</v>
      </c>
      <c r="P242" s="200">
        <f>'(3.5) Actual WCA NPC'!P242-'(3.4) Adjustments'!P242</f>
        <v>0</v>
      </c>
      <c r="Q242" s="200">
        <f>'(3.5) Actual WCA NPC'!Q242-'(3.4) Adjustments'!Q242</f>
        <v>0</v>
      </c>
      <c r="R242" s="200">
        <f>'(3.5) Actual WCA NPC'!R242-'(3.4) Adjustments'!R242</f>
        <v>0</v>
      </c>
    </row>
    <row r="243" spans="2:18" ht="12.75" customHeight="1" x14ac:dyDescent="0.2">
      <c r="C243" s="163" t="s">
        <v>159</v>
      </c>
      <c r="D243" s="163"/>
      <c r="F243" s="198">
        <f t="shared" si="29"/>
        <v>0</v>
      </c>
      <c r="G243" s="200">
        <f>'(3.5) Actual WCA NPC'!G243-'(3.4) Adjustments'!G243</f>
        <v>0</v>
      </c>
      <c r="H243" s="200">
        <f>'(3.5) Actual WCA NPC'!H243-'(3.4) Adjustments'!H243</f>
        <v>0</v>
      </c>
      <c r="I243" s="200">
        <f>'(3.5) Actual WCA NPC'!I243-'(3.4) Adjustments'!I243</f>
        <v>0</v>
      </c>
      <c r="J243" s="200">
        <f>'(3.5) Actual WCA NPC'!J243-'(3.4) Adjustments'!J243</f>
        <v>0</v>
      </c>
      <c r="K243" s="200">
        <f>'(3.5) Actual WCA NPC'!K243-'(3.4) Adjustments'!K243</f>
        <v>0</v>
      </c>
      <c r="L243" s="200">
        <f>'(3.5) Actual WCA NPC'!L243-'(3.4) Adjustments'!L243</f>
        <v>0</v>
      </c>
      <c r="M243" s="200">
        <f>'(3.5) Actual WCA NPC'!M243-'(3.4) Adjustments'!M243</f>
        <v>0</v>
      </c>
      <c r="N243" s="200">
        <f>'(3.5) Actual WCA NPC'!N243-'(3.4) Adjustments'!N243</f>
        <v>0</v>
      </c>
      <c r="O243" s="200">
        <f>'(3.5) Actual WCA NPC'!O243-'(3.4) Adjustments'!O243</f>
        <v>0</v>
      </c>
      <c r="P243" s="200">
        <f>'(3.5) Actual WCA NPC'!P243-'(3.4) Adjustments'!P243</f>
        <v>0</v>
      </c>
      <c r="Q243" s="200">
        <f>'(3.5) Actual WCA NPC'!Q243-'(3.4) Adjustments'!Q243</f>
        <v>0</v>
      </c>
      <c r="R243" s="200">
        <f>'(3.5) Actual WCA NPC'!R243-'(3.4) Adjustments'!R243</f>
        <v>0</v>
      </c>
    </row>
    <row r="244" spans="2:18" ht="12.75" customHeight="1" x14ac:dyDescent="0.2">
      <c r="C244" s="163" t="s">
        <v>158</v>
      </c>
      <c r="D244" s="163"/>
      <c r="F244" s="198">
        <f t="shared" si="29"/>
        <v>0</v>
      </c>
      <c r="G244" s="200">
        <f>'(3.5) Actual WCA NPC'!G244-'(3.4) Adjustments'!G244</f>
        <v>0</v>
      </c>
      <c r="H244" s="200">
        <f>'(3.5) Actual WCA NPC'!H244-'(3.4) Adjustments'!H244</f>
        <v>0</v>
      </c>
      <c r="I244" s="200">
        <f>'(3.5) Actual WCA NPC'!I244-'(3.4) Adjustments'!I244</f>
        <v>0</v>
      </c>
      <c r="J244" s="200">
        <f>'(3.5) Actual WCA NPC'!J244-'(3.4) Adjustments'!J244</f>
        <v>0</v>
      </c>
      <c r="K244" s="200">
        <f>'(3.5) Actual WCA NPC'!K244-'(3.4) Adjustments'!K244</f>
        <v>0</v>
      </c>
      <c r="L244" s="200">
        <f>'(3.5) Actual WCA NPC'!L244-'(3.4) Adjustments'!L244</f>
        <v>0</v>
      </c>
      <c r="M244" s="200">
        <f>'(3.5) Actual WCA NPC'!M244-'(3.4) Adjustments'!M244</f>
        <v>0</v>
      </c>
      <c r="N244" s="200">
        <f>'(3.5) Actual WCA NPC'!N244-'(3.4) Adjustments'!N244</f>
        <v>0</v>
      </c>
      <c r="O244" s="200">
        <f>'(3.5) Actual WCA NPC'!O244-'(3.4) Adjustments'!O244</f>
        <v>0</v>
      </c>
      <c r="P244" s="200">
        <f>'(3.5) Actual WCA NPC'!P244-'(3.4) Adjustments'!P244</f>
        <v>0</v>
      </c>
      <c r="Q244" s="200">
        <f>'(3.5) Actual WCA NPC'!Q244-'(3.4) Adjustments'!Q244</f>
        <v>0</v>
      </c>
      <c r="R244" s="200">
        <f>'(3.5) Actual WCA NPC'!R244-'(3.4) Adjustments'!R244</f>
        <v>0</v>
      </c>
    </row>
    <row r="245" spans="2:18" ht="12.75" customHeight="1" x14ac:dyDescent="0.2">
      <c r="C245" s="163" t="s">
        <v>157</v>
      </c>
      <c r="D245" s="163"/>
      <c r="F245" s="198">
        <f t="shared" si="29"/>
        <v>5940.5150000000003</v>
      </c>
      <c r="G245" s="200">
        <f>'(3.5) Actual WCA NPC'!G245-'(3.4) Adjustments'!G245</f>
        <v>0</v>
      </c>
      <c r="H245" s="200">
        <f>'(3.5) Actual WCA NPC'!H245-'(3.4) Adjustments'!H245</f>
        <v>0</v>
      </c>
      <c r="I245" s="200">
        <f>'(3.5) Actual WCA NPC'!I245-'(3.4) Adjustments'!I245</f>
        <v>0</v>
      </c>
      <c r="J245" s="200">
        <f>'(3.5) Actual WCA NPC'!J245-'(3.4) Adjustments'!J245</f>
        <v>5.2190000000000003</v>
      </c>
      <c r="K245" s="200">
        <f>'(3.5) Actual WCA NPC'!K245-'(3.4) Adjustments'!K245</f>
        <v>554.26</v>
      </c>
      <c r="L245" s="200">
        <f>'(3.5) Actual WCA NPC'!L245-'(3.4) Adjustments'!L245</f>
        <v>1329.6659999999999</v>
      </c>
      <c r="M245" s="200">
        <f>'(3.5) Actual WCA NPC'!M245-'(3.4) Adjustments'!M245</f>
        <v>1651.13</v>
      </c>
      <c r="N245" s="200">
        <f>'(3.5) Actual WCA NPC'!N245-'(3.4) Adjustments'!N245</f>
        <v>1540.5609999999999</v>
      </c>
      <c r="O245" s="200">
        <f>'(3.5) Actual WCA NPC'!O245-'(3.4) Adjustments'!O245</f>
        <v>724.77800000000002</v>
      </c>
      <c r="P245" s="200">
        <f>'(3.5) Actual WCA NPC'!P245-'(3.4) Adjustments'!P245</f>
        <v>134.90100000000001</v>
      </c>
      <c r="Q245" s="200">
        <f>'(3.5) Actual WCA NPC'!Q245-'(3.4) Adjustments'!Q245</f>
        <v>0</v>
      </c>
      <c r="R245" s="200">
        <f>'(3.5) Actual WCA NPC'!R245-'(3.4) Adjustments'!R245</f>
        <v>0</v>
      </c>
    </row>
    <row r="246" spans="2:18" ht="12.75" customHeight="1" x14ac:dyDescent="0.2">
      <c r="C246" s="163" t="s">
        <v>156</v>
      </c>
      <c r="D246" s="163"/>
      <c r="F246" s="198">
        <f t="shared" si="29"/>
        <v>0</v>
      </c>
      <c r="G246" s="200">
        <f>'(3.5) Actual WCA NPC'!G246-'(3.4) Adjustments'!G246</f>
        <v>0</v>
      </c>
      <c r="H246" s="200">
        <f>'(3.5) Actual WCA NPC'!H246-'(3.4) Adjustments'!H246</f>
        <v>0</v>
      </c>
      <c r="I246" s="200">
        <f>'(3.5) Actual WCA NPC'!I246-'(3.4) Adjustments'!I246</f>
        <v>0</v>
      </c>
      <c r="J246" s="200">
        <f>'(3.5) Actual WCA NPC'!J246-'(3.4) Adjustments'!J246</f>
        <v>0</v>
      </c>
      <c r="K246" s="200">
        <f>'(3.5) Actual WCA NPC'!K246-'(3.4) Adjustments'!K246</f>
        <v>0</v>
      </c>
      <c r="L246" s="200">
        <f>'(3.5) Actual WCA NPC'!L246-'(3.4) Adjustments'!L246</f>
        <v>0</v>
      </c>
      <c r="M246" s="200">
        <f>'(3.5) Actual WCA NPC'!M246-'(3.4) Adjustments'!M246</f>
        <v>0</v>
      </c>
      <c r="N246" s="200">
        <f>'(3.5) Actual WCA NPC'!N246-'(3.4) Adjustments'!N246</f>
        <v>0</v>
      </c>
      <c r="O246" s="200">
        <f>'(3.5) Actual WCA NPC'!O246-'(3.4) Adjustments'!O246</f>
        <v>0</v>
      </c>
      <c r="P246" s="200">
        <f>'(3.5) Actual WCA NPC'!P246-'(3.4) Adjustments'!P246</f>
        <v>0</v>
      </c>
      <c r="Q246" s="200">
        <f>'(3.5) Actual WCA NPC'!Q246-'(3.4) Adjustments'!Q246</f>
        <v>0</v>
      </c>
      <c r="R246" s="200">
        <f>'(3.5) Actual WCA NPC'!R246-'(3.4) Adjustments'!R246</f>
        <v>0</v>
      </c>
    </row>
    <row r="247" spans="2:18" ht="12.75" customHeight="1" x14ac:dyDescent="0.2">
      <c r="C247" s="163" t="s">
        <v>155</v>
      </c>
      <c r="F247" s="198">
        <f t="shared" si="29"/>
        <v>0</v>
      </c>
      <c r="G247" s="200">
        <f>'(3.5) Actual WCA NPC'!G247-'(3.4) Adjustments'!G247</f>
        <v>0</v>
      </c>
      <c r="H247" s="200">
        <f>'(3.5) Actual WCA NPC'!H247-'(3.4) Adjustments'!H247</f>
        <v>0</v>
      </c>
      <c r="I247" s="200">
        <f>'(3.5) Actual WCA NPC'!I247-'(3.4) Adjustments'!I247</f>
        <v>0</v>
      </c>
      <c r="J247" s="200">
        <f>'(3.5) Actual WCA NPC'!J247-'(3.4) Adjustments'!J247</f>
        <v>0</v>
      </c>
      <c r="K247" s="200">
        <f>'(3.5) Actual WCA NPC'!K247-'(3.4) Adjustments'!K247</f>
        <v>0</v>
      </c>
      <c r="L247" s="200">
        <f>'(3.5) Actual WCA NPC'!L247-'(3.4) Adjustments'!L247</f>
        <v>0</v>
      </c>
      <c r="M247" s="200">
        <f>'(3.5) Actual WCA NPC'!M247-'(3.4) Adjustments'!M247</f>
        <v>0</v>
      </c>
      <c r="N247" s="200">
        <f>'(3.5) Actual WCA NPC'!N247-'(3.4) Adjustments'!N247</f>
        <v>0</v>
      </c>
      <c r="O247" s="200">
        <f>'(3.5) Actual WCA NPC'!O247-'(3.4) Adjustments'!O247</f>
        <v>0</v>
      </c>
      <c r="P247" s="200">
        <f>'(3.5) Actual WCA NPC'!P247-'(3.4) Adjustments'!P247</f>
        <v>0</v>
      </c>
      <c r="Q247" s="200">
        <f>'(3.5) Actual WCA NPC'!Q247-'(3.4) Adjustments'!Q247</f>
        <v>0</v>
      </c>
      <c r="R247" s="200">
        <f>'(3.5) Actual WCA NPC'!R247-'(3.4) Adjustments'!R247</f>
        <v>0</v>
      </c>
    </row>
    <row r="248" spans="2:18" ht="12.75" customHeight="1" x14ac:dyDescent="0.2">
      <c r="C248" s="163" t="s">
        <v>154</v>
      </c>
      <c r="F248" s="198">
        <f t="shared" si="29"/>
        <v>0</v>
      </c>
      <c r="G248" s="200">
        <f>'(3.5) Actual WCA NPC'!G248-'(3.4) Adjustments'!G248</f>
        <v>0</v>
      </c>
      <c r="H248" s="200">
        <f>'(3.5) Actual WCA NPC'!H248-'(3.4) Adjustments'!H248</f>
        <v>0</v>
      </c>
      <c r="I248" s="200">
        <f>'(3.5) Actual WCA NPC'!I248-'(3.4) Adjustments'!I248</f>
        <v>0</v>
      </c>
      <c r="J248" s="200">
        <f>'(3.5) Actual WCA NPC'!J248-'(3.4) Adjustments'!J248</f>
        <v>0</v>
      </c>
      <c r="K248" s="200">
        <f>'(3.5) Actual WCA NPC'!K248-'(3.4) Adjustments'!K248</f>
        <v>0</v>
      </c>
      <c r="L248" s="200">
        <f>'(3.5) Actual WCA NPC'!L248-'(3.4) Adjustments'!L248</f>
        <v>0</v>
      </c>
      <c r="M248" s="200">
        <f>'(3.5) Actual WCA NPC'!M248-'(3.4) Adjustments'!M248</f>
        <v>0</v>
      </c>
      <c r="N248" s="200">
        <f>'(3.5) Actual WCA NPC'!N248-'(3.4) Adjustments'!N248</f>
        <v>0</v>
      </c>
      <c r="O248" s="200">
        <f>'(3.5) Actual WCA NPC'!O248-'(3.4) Adjustments'!O248</f>
        <v>0</v>
      </c>
      <c r="P248" s="200">
        <f>'(3.5) Actual WCA NPC'!P248-'(3.4) Adjustments'!P248</f>
        <v>0</v>
      </c>
      <c r="Q248" s="200">
        <f>'(3.5) Actual WCA NPC'!Q248-'(3.4) Adjustments'!Q248</f>
        <v>0</v>
      </c>
      <c r="R248" s="200">
        <f>'(3.5) Actual WCA NPC'!R248-'(3.4) Adjustments'!R248</f>
        <v>0</v>
      </c>
    </row>
    <row r="249" spans="2:18" ht="12.75" customHeight="1" x14ac:dyDescent="0.2">
      <c r="C249" s="163" t="s">
        <v>153</v>
      </c>
      <c r="F249" s="198">
        <f t="shared" si="29"/>
        <v>0</v>
      </c>
      <c r="G249" s="200">
        <f>'(3.5) Actual WCA NPC'!G249-'(3.4) Adjustments'!G249</f>
        <v>0</v>
      </c>
      <c r="H249" s="200">
        <f>'(3.5) Actual WCA NPC'!H249-'(3.4) Adjustments'!H249</f>
        <v>0</v>
      </c>
      <c r="I249" s="200">
        <f>'(3.5) Actual WCA NPC'!I249-'(3.4) Adjustments'!I249</f>
        <v>0</v>
      </c>
      <c r="J249" s="200">
        <f>'(3.5) Actual WCA NPC'!J249-'(3.4) Adjustments'!J249</f>
        <v>0</v>
      </c>
      <c r="K249" s="200">
        <f>'(3.5) Actual WCA NPC'!K249-'(3.4) Adjustments'!K249</f>
        <v>0</v>
      </c>
      <c r="L249" s="200">
        <f>'(3.5) Actual WCA NPC'!L249-'(3.4) Adjustments'!L249</f>
        <v>0</v>
      </c>
      <c r="M249" s="200">
        <f>'(3.5) Actual WCA NPC'!M249-'(3.4) Adjustments'!M249</f>
        <v>0</v>
      </c>
      <c r="N249" s="200">
        <f>'(3.5) Actual WCA NPC'!N249-'(3.4) Adjustments'!N249</f>
        <v>0</v>
      </c>
      <c r="O249" s="200">
        <f>'(3.5) Actual WCA NPC'!O249-'(3.4) Adjustments'!O249</f>
        <v>0</v>
      </c>
      <c r="P249" s="200">
        <f>'(3.5) Actual WCA NPC'!P249-'(3.4) Adjustments'!P249</f>
        <v>0</v>
      </c>
      <c r="Q249" s="200">
        <f>'(3.5) Actual WCA NPC'!Q249-'(3.4) Adjustments'!Q249</f>
        <v>0</v>
      </c>
      <c r="R249" s="200">
        <f>'(3.5) Actual WCA NPC'!R249-'(3.4) Adjustments'!R249</f>
        <v>0</v>
      </c>
    </row>
    <row r="250" spans="2:18" ht="12.75" customHeight="1" x14ac:dyDescent="0.2">
      <c r="C250" s="163" t="s">
        <v>152</v>
      </c>
      <c r="F250" s="198">
        <f t="shared" si="29"/>
        <v>0</v>
      </c>
      <c r="G250" s="200">
        <f>'(3.5) Actual WCA NPC'!G250-'(3.4) Adjustments'!G250</f>
        <v>0</v>
      </c>
      <c r="H250" s="200">
        <f>'(3.5) Actual WCA NPC'!H250-'(3.4) Adjustments'!H250</f>
        <v>0</v>
      </c>
      <c r="I250" s="200">
        <f>'(3.5) Actual WCA NPC'!I250-'(3.4) Adjustments'!I250</f>
        <v>0</v>
      </c>
      <c r="J250" s="200">
        <f>'(3.5) Actual WCA NPC'!J250-'(3.4) Adjustments'!J250</f>
        <v>0</v>
      </c>
      <c r="K250" s="200">
        <f>'(3.5) Actual WCA NPC'!K250-'(3.4) Adjustments'!K250</f>
        <v>0</v>
      </c>
      <c r="L250" s="200">
        <f>'(3.5) Actual WCA NPC'!L250-'(3.4) Adjustments'!L250</f>
        <v>0</v>
      </c>
      <c r="M250" s="200">
        <f>'(3.5) Actual WCA NPC'!M250-'(3.4) Adjustments'!M250</f>
        <v>0</v>
      </c>
      <c r="N250" s="200">
        <f>'(3.5) Actual WCA NPC'!N250-'(3.4) Adjustments'!N250</f>
        <v>0</v>
      </c>
      <c r="O250" s="200">
        <f>'(3.5) Actual WCA NPC'!O250-'(3.4) Adjustments'!O250</f>
        <v>0</v>
      </c>
      <c r="P250" s="200">
        <f>'(3.5) Actual WCA NPC'!P250-'(3.4) Adjustments'!P250</f>
        <v>0</v>
      </c>
      <c r="Q250" s="200">
        <f>'(3.5) Actual WCA NPC'!Q250-'(3.4) Adjustments'!Q250</f>
        <v>0</v>
      </c>
      <c r="R250" s="200">
        <f>'(3.5) Actual WCA NPC'!R250-'(3.4) Adjustments'!R250</f>
        <v>0</v>
      </c>
    </row>
    <row r="251" spans="2:18" ht="12.75" customHeight="1" x14ac:dyDescent="0.2">
      <c r="C251" s="163" t="s">
        <v>151</v>
      </c>
      <c r="F251" s="198">
        <f t="shared" si="29"/>
        <v>0</v>
      </c>
      <c r="G251" s="200">
        <f>'(3.5) Actual WCA NPC'!G251-'(3.4) Adjustments'!G251</f>
        <v>0</v>
      </c>
      <c r="H251" s="200">
        <f>'(3.5) Actual WCA NPC'!H251-'(3.4) Adjustments'!H251</f>
        <v>0</v>
      </c>
      <c r="I251" s="200">
        <f>'(3.5) Actual WCA NPC'!I251-'(3.4) Adjustments'!I251</f>
        <v>0</v>
      </c>
      <c r="J251" s="200">
        <f>'(3.5) Actual WCA NPC'!J251-'(3.4) Adjustments'!J251</f>
        <v>0</v>
      </c>
      <c r="K251" s="200">
        <f>'(3.5) Actual WCA NPC'!K251-'(3.4) Adjustments'!K251</f>
        <v>0</v>
      </c>
      <c r="L251" s="200">
        <f>'(3.5) Actual WCA NPC'!L251-'(3.4) Adjustments'!L251</f>
        <v>0</v>
      </c>
      <c r="M251" s="200">
        <f>'(3.5) Actual WCA NPC'!M251-'(3.4) Adjustments'!M251</f>
        <v>0</v>
      </c>
      <c r="N251" s="200">
        <f>'(3.5) Actual WCA NPC'!N251-'(3.4) Adjustments'!N251</f>
        <v>0</v>
      </c>
      <c r="O251" s="200">
        <f>'(3.5) Actual WCA NPC'!O251-'(3.4) Adjustments'!O251</f>
        <v>0</v>
      </c>
      <c r="P251" s="200">
        <f>'(3.5) Actual WCA NPC'!P251-'(3.4) Adjustments'!P251</f>
        <v>0</v>
      </c>
      <c r="Q251" s="200">
        <f>'(3.5) Actual WCA NPC'!Q251-'(3.4) Adjustments'!Q251</f>
        <v>0</v>
      </c>
      <c r="R251" s="200">
        <f>'(3.5) Actual WCA NPC'!R251-'(3.4) Adjustments'!R251</f>
        <v>0</v>
      </c>
    </row>
    <row r="252" spans="2:18" ht="12.75" customHeight="1" x14ac:dyDescent="0.2">
      <c r="C252" s="163" t="s">
        <v>150</v>
      </c>
      <c r="F252" s="198">
        <f t="shared" si="29"/>
        <v>0</v>
      </c>
      <c r="G252" s="200">
        <f>'(3.5) Actual WCA NPC'!G252-'(3.4) Adjustments'!G252</f>
        <v>0</v>
      </c>
      <c r="H252" s="200">
        <f>'(3.5) Actual WCA NPC'!H252-'(3.4) Adjustments'!H252</f>
        <v>0</v>
      </c>
      <c r="I252" s="200">
        <f>'(3.5) Actual WCA NPC'!I252-'(3.4) Adjustments'!I252</f>
        <v>0</v>
      </c>
      <c r="J252" s="200">
        <f>'(3.5) Actual WCA NPC'!J252-'(3.4) Adjustments'!J252</f>
        <v>0</v>
      </c>
      <c r="K252" s="200">
        <f>'(3.5) Actual WCA NPC'!K252-'(3.4) Adjustments'!K252</f>
        <v>0</v>
      </c>
      <c r="L252" s="200">
        <f>'(3.5) Actual WCA NPC'!L252-'(3.4) Adjustments'!L252</f>
        <v>0</v>
      </c>
      <c r="M252" s="200">
        <f>'(3.5) Actual WCA NPC'!M252-'(3.4) Adjustments'!M252</f>
        <v>0</v>
      </c>
      <c r="N252" s="200">
        <f>'(3.5) Actual WCA NPC'!N252-'(3.4) Adjustments'!N252</f>
        <v>0</v>
      </c>
      <c r="O252" s="200">
        <f>'(3.5) Actual WCA NPC'!O252-'(3.4) Adjustments'!O252</f>
        <v>0</v>
      </c>
      <c r="P252" s="200">
        <f>'(3.5) Actual WCA NPC'!P252-'(3.4) Adjustments'!P252</f>
        <v>0</v>
      </c>
      <c r="Q252" s="200">
        <f>'(3.5) Actual WCA NPC'!Q252-'(3.4) Adjustments'!Q252</f>
        <v>0</v>
      </c>
      <c r="R252" s="200">
        <f>'(3.5) Actual WCA NPC'!R252-'(3.4) Adjustments'!R252</f>
        <v>0</v>
      </c>
    </row>
    <row r="253" spans="2:18" ht="12.75" customHeight="1" x14ac:dyDescent="0.2">
      <c r="C253" s="163" t="s">
        <v>149</v>
      </c>
      <c r="F253" s="198">
        <f t="shared" si="29"/>
        <v>0</v>
      </c>
      <c r="G253" s="200">
        <f>'(3.5) Actual WCA NPC'!G253-'(3.4) Adjustments'!G253</f>
        <v>0</v>
      </c>
      <c r="H253" s="200">
        <f>'(3.5) Actual WCA NPC'!H253-'(3.4) Adjustments'!H253</f>
        <v>0</v>
      </c>
      <c r="I253" s="200">
        <f>'(3.5) Actual WCA NPC'!I253-'(3.4) Adjustments'!I253</f>
        <v>0</v>
      </c>
      <c r="J253" s="200">
        <f>'(3.5) Actual WCA NPC'!J253-'(3.4) Adjustments'!J253</f>
        <v>0</v>
      </c>
      <c r="K253" s="200">
        <f>'(3.5) Actual WCA NPC'!K253-'(3.4) Adjustments'!K253</f>
        <v>0</v>
      </c>
      <c r="L253" s="200">
        <f>'(3.5) Actual WCA NPC'!L253-'(3.4) Adjustments'!L253</f>
        <v>0</v>
      </c>
      <c r="M253" s="200">
        <f>'(3.5) Actual WCA NPC'!M253-'(3.4) Adjustments'!M253</f>
        <v>0</v>
      </c>
      <c r="N253" s="200">
        <f>'(3.5) Actual WCA NPC'!N253-'(3.4) Adjustments'!N253</f>
        <v>0</v>
      </c>
      <c r="O253" s="200">
        <f>'(3.5) Actual WCA NPC'!O253-'(3.4) Adjustments'!O253</f>
        <v>0</v>
      </c>
      <c r="P253" s="200">
        <f>'(3.5) Actual WCA NPC'!P253-'(3.4) Adjustments'!P253</f>
        <v>0</v>
      </c>
      <c r="Q253" s="200">
        <f>'(3.5) Actual WCA NPC'!Q253-'(3.4) Adjustments'!Q253</f>
        <v>0</v>
      </c>
      <c r="R253" s="200">
        <f>'(3.5) Actual WCA NPC'!R253-'(3.4) Adjustments'!R253</f>
        <v>0</v>
      </c>
    </row>
    <row r="254" spans="2:18" ht="12.75" customHeight="1" x14ac:dyDescent="0.2">
      <c r="C254" s="163" t="s">
        <v>148</v>
      </c>
      <c r="F254" s="198">
        <f t="shared" si="29"/>
        <v>0</v>
      </c>
      <c r="G254" s="200">
        <f>'(3.5) Actual WCA NPC'!G254-'(3.4) Adjustments'!G254</f>
        <v>0</v>
      </c>
      <c r="H254" s="200">
        <f>'(3.5) Actual WCA NPC'!H254-'(3.4) Adjustments'!H254</f>
        <v>0</v>
      </c>
      <c r="I254" s="200">
        <f>'(3.5) Actual WCA NPC'!I254-'(3.4) Adjustments'!I254</f>
        <v>0</v>
      </c>
      <c r="J254" s="200">
        <f>'(3.5) Actual WCA NPC'!J254-'(3.4) Adjustments'!J254</f>
        <v>0</v>
      </c>
      <c r="K254" s="200">
        <f>'(3.5) Actual WCA NPC'!K254-'(3.4) Adjustments'!K254</f>
        <v>0</v>
      </c>
      <c r="L254" s="200">
        <f>'(3.5) Actual WCA NPC'!L254-'(3.4) Adjustments'!L254</f>
        <v>0</v>
      </c>
      <c r="M254" s="200">
        <f>'(3.5) Actual WCA NPC'!M254-'(3.4) Adjustments'!M254</f>
        <v>0</v>
      </c>
      <c r="N254" s="200">
        <f>'(3.5) Actual WCA NPC'!N254-'(3.4) Adjustments'!N254</f>
        <v>0</v>
      </c>
      <c r="O254" s="200">
        <f>'(3.5) Actual WCA NPC'!O254-'(3.4) Adjustments'!O254</f>
        <v>0</v>
      </c>
      <c r="P254" s="200">
        <f>'(3.5) Actual WCA NPC'!P254-'(3.4) Adjustments'!P254</f>
        <v>0</v>
      </c>
      <c r="Q254" s="200">
        <f>'(3.5) Actual WCA NPC'!Q254-'(3.4) Adjustments'!Q254</f>
        <v>0</v>
      </c>
      <c r="R254" s="200">
        <f>'(3.5) Actual WCA NPC'!R254-'(3.4) Adjustments'!R254</f>
        <v>0</v>
      </c>
    </row>
    <row r="255" spans="2:18" ht="12.75" customHeight="1" x14ac:dyDescent="0.2">
      <c r="C255" s="163" t="s">
        <v>147</v>
      </c>
      <c r="D255" s="163"/>
      <c r="F255" s="198">
        <f t="shared" si="29"/>
        <v>0</v>
      </c>
      <c r="G255" s="200">
        <f>'(3.5) Actual WCA NPC'!G255-'(3.4) Adjustments'!G255</f>
        <v>0</v>
      </c>
      <c r="H255" s="200">
        <f>'(3.5) Actual WCA NPC'!H255-'(3.4) Adjustments'!H255</f>
        <v>0</v>
      </c>
      <c r="I255" s="200">
        <f>'(3.5) Actual WCA NPC'!I255-'(3.4) Adjustments'!I255</f>
        <v>0</v>
      </c>
      <c r="J255" s="200">
        <f>'(3.5) Actual WCA NPC'!J255-'(3.4) Adjustments'!J255</f>
        <v>0</v>
      </c>
      <c r="K255" s="200">
        <f>'(3.5) Actual WCA NPC'!K255-'(3.4) Adjustments'!K255</f>
        <v>0</v>
      </c>
      <c r="L255" s="200">
        <f>'(3.5) Actual WCA NPC'!L255-'(3.4) Adjustments'!L255</f>
        <v>0</v>
      </c>
      <c r="M255" s="200">
        <f>'(3.5) Actual WCA NPC'!M255-'(3.4) Adjustments'!M255</f>
        <v>0</v>
      </c>
      <c r="N255" s="200">
        <f>'(3.5) Actual WCA NPC'!N255-'(3.4) Adjustments'!N255</f>
        <v>0</v>
      </c>
      <c r="O255" s="200">
        <f>'(3.5) Actual WCA NPC'!O255-'(3.4) Adjustments'!O255</f>
        <v>0</v>
      </c>
      <c r="P255" s="200">
        <f>'(3.5) Actual WCA NPC'!P255-'(3.4) Adjustments'!P255</f>
        <v>0</v>
      </c>
      <c r="Q255" s="200">
        <f>'(3.5) Actual WCA NPC'!Q255-'(3.4) Adjustments'!Q255</f>
        <v>0</v>
      </c>
      <c r="R255" s="200">
        <f>'(3.5) Actual WCA NPC'!R255-'(3.4) Adjustments'!R255</f>
        <v>0</v>
      </c>
    </row>
    <row r="256" spans="2:18" ht="12.75" customHeight="1" x14ac:dyDescent="0.2">
      <c r="B256" s="163"/>
      <c r="C256" s="163" t="s">
        <v>146</v>
      </c>
      <c r="F256" s="198">
        <f t="shared" si="29"/>
        <v>0</v>
      </c>
      <c r="G256" s="200">
        <f>'(3.5) Actual WCA NPC'!G256-'(3.4) Adjustments'!G256</f>
        <v>0</v>
      </c>
      <c r="H256" s="200">
        <f>'(3.5) Actual WCA NPC'!H256-'(3.4) Adjustments'!H256</f>
        <v>0</v>
      </c>
      <c r="I256" s="200">
        <f>'(3.5) Actual WCA NPC'!I256-'(3.4) Adjustments'!I256</f>
        <v>0</v>
      </c>
      <c r="J256" s="200">
        <f>'(3.5) Actual WCA NPC'!J256-'(3.4) Adjustments'!J256</f>
        <v>0</v>
      </c>
      <c r="K256" s="200">
        <f>'(3.5) Actual WCA NPC'!K256-'(3.4) Adjustments'!K256</f>
        <v>0</v>
      </c>
      <c r="L256" s="200">
        <f>'(3.5) Actual WCA NPC'!L256-'(3.4) Adjustments'!L256</f>
        <v>0</v>
      </c>
      <c r="M256" s="200">
        <f>'(3.5) Actual WCA NPC'!M256-'(3.4) Adjustments'!M256</f>
        <v>0</v>
      </c>
      <c r="N256" s="200">
        <f>'(3.5) Actual WCA NPC'!N256-'(3.4) Adjustments'!N256</f>
        <v>0</v>
      </c>
      <c r="O256" s="200">
        <f>'(3.5) Actual WCA NPC'!O256-'(3.4) Adjustments'!O256</f>
        <v>0</v>
      </c>
      <c r="P256" s="200">
        <f>'(3.5) Actual WCA NPC'!P256-'(3.4) Adjustments'!P256</f>
        <v>0</v>
      </c>
      <c r="Q256" s="200">
        <f>'(3.5) Actual WCA NPC'!Q256-'(3.4) Adjustments'!Q256</f>
        <v>0</v>
      </c>
      <c r="R256" s="200">
        <f>'(3.5) Actual WCA NPC'!R256-'(3.4) Adjustments'!R256</f>
        <v>0</v>
      </c>
    </row>
    <row r="257" spans="2:18" ht="12.75" customHeight="1" x14ac:dyDescent="0.2">
      <c r="B257" s="163"/>
      <c r="C257" s="163" t="s">
        <v>145</v>
      </c>
      <c r="F257" s="198">
        <f t="shared" si="29"/>
        <v>0</v>
      </c>
      <c r="G257" s="200">
        <f>'(3.5) Actual WCA NPC'!G257-'(3.4) Adjustments'!G257</f>
        <v>0</v>
      </c>
      <c r="H257" s="200">
        <f>'(3.5) Actual WCA NPC'!H257-'(3.4) Adjustments'!H257</f>
        <v>0</v>
      </c>
      <c r="I257" s="200">
        <f>'(3.5) Actual WCA NPC'!I257-'(3.4) Adjustments'!I257</f>
        <v>0</v>
      </c>
      <c r="J257" s="200">
        <f>'(3.5) Actual WCA NPC'!J257-'(3.4) Adjustments'!J257</f>
        <v>0</v>
      </c>
      <c r="K257" s="200">
        <f>'(3.5) Actual WCA NPC'!K257-'(3.4) Adjustments'!K257</f>
        <v>0</v>
      </c>
      <c r="L257" s="200">
        <f>'(3.5) Actual WCA NPC'!L257-'(3.4) Adjustments'!L257</f>
        <v>0</v>
      </c>
      <c r="M257" s="200">
        <f>'(3.5) Actual WCA NPC'!M257-'(3.4) Adjustments'!M257</f>
        <v>0</v>
      </c>
      <c r="N257" s="200">
        <f>'(3.5) Actual WCA NPC'!N257-'(3.4) Adjustments'!N257</f>
        <v>0</v>
      </c>
      <c r="O257" s="200">
        <f>'(3.5) Actual WCA NPC'!O257-'(3.4) Adjustments'!O257</f>
        <v>0</v>
      </c>
      <c r="P257" s="200">
        <f>'(3.5) Actual WCA NPC'!P257-'(3.4) Adjustments'!P257</f>
        <v>0</v>
      </c>
      <c r="Q257" s="200">
        <f>'(3.5) Actual WCA NPC'!Q257-'(3.4) Adjustments'!Q257</f>
        <v>0</v>
      </c>
      <c r="R257" s="200">
        <f>'(3.5) Actual WCA NPC'!R257-'(3.4) Adjustments'!R257</f>
        <v>0</v>
      </c>
    </row>
    <row r="258" spans="2:18" ht="12.75" customHeight="1" x14ac:dyDescent="0.2">
      <c r="B258" s="163"/>
      <c r="C258" s="163" t="s">
        <v>144</v>
      </c>
      <c r="F258" s="198">
        <f t="shared" si="29"/>
        <v>0</v>
      </c>
      <c r="G258" s="200">
        <f>'(3.5) Actual WCA NPC'!G258-'(3.4) Adjustments'!G258</f>
        <v>0</v>
      </c>
      <c r="H258" s="200">
        <f>'(3.5) Actual WCA NPC'!H258-'(3.4) Adjustments'!H258</f>
        <v>0</v>
      </c>
      <c r="I258" s="200">
        <f>'(3.5) Actual WCA NPC'!I258-'(3.4) Adjustments'!I258</f>
        <v>0</v>
      </c>
      <c r="J258" s="200">
        <f>'(3.5) Actual WCA NPC'!J258-'(3.4) Adjustments'!J258</f>
        <v>0</v>
      </c>
      <c r="K258" s="200">
        <f>'(3.5) Actual WCA NPC'!K258-'(3.4) Adjustments'!K258</f>
        <v>0</v>
      </c>
      <c r="L258" s="200">
        <f>'(3.5) Actual WCA NPC'!L258-'(3.4) Adjustments'!L258</f>
        <v>0</v>
      </c>
      <c r="M258" s="200">
        <f>'(3.5) Actual WCA NPC'!M258-'(3.4) Adjustments'!M258</f>
        <v>0</v>
      </c>
      <c r="N258" s="200">
        <f>'(3.5) Actual WCA NPC'!N258-'(3.4) Adjustments'!N258</f>
        <v>0</v>
      </c>
      <c r="O258" s="200">
        <f>'(3.5) Actual WCA NPC'!O258-'(3.4) Adjustments'!O258</f>
        <v>0</v>
      </c>
      <c r="P258" s="200">
        <f>'(3.5) Actual WCA NPC'!P258-'(3.4) Adjustments'!P258</f>
        <v>0</v>
      </c>
      <c r="Q258" s="200">
        <f>'(3.5) Actual WCA NPC'!Q258-'(3.4) Adjustments'!Q258</f>
        <v>0</v>
      </c>
      <c r="R258" s="200">
        <f>'(3.5) Actual WCA NPC'!R258-'(3.4) Adjustments'!R258</f>
        <v>0</v>
      </c>
    </row>
    <row r="259" spans="2:18" ht="12.75" customHeight="1" x14ac:dyDescent="0.2">
      <c r="B259" s="163"/>
      <c r="C259" s="163" t="s">
        <v>143</v>
      </c>
      <c r="F259" s="198">
        <f t="shared" si="29"/>
        <v>0</v>
      </c>
      <c r="G259" s="200">
        <f>'(3.5) Actual WCA NPC'!G259-'(3.4) Adjustments'!G259</f>
        <v>0</v>
      </c>
      <c r="H259" s="200">
        <f>'(3.5) Actual WCA NPC'!H259-'(3.4) Adjustments'!H259</f>
        <v>0</v>
      </c>
      <c r="I259" s="200">
        <f>'(3.5) Actual WCA NPC'!I259-'(3.4) Adjustments'!I259</f>
        <v>0</v>
      </c>
      <c r="J259" s="200">
        <f>'(3.5) Actual WCA NPC'!J259-'(3.4) Adjustments'!J259</f>
        <v>0</v>
      </c>
      <c r="K259" s="200">
        <f>'(3.5) Actual WCA NPC'!K259-'(3.4) Adjustments'!K259</f>
        <v>0</v>
      </c>
      <c r="L259" s="200">
        <f>'(3.5) Actual WCA NPC'!L259-'(3.4) Adjustments'!L259</f>
        <v>0</v>
      </c>
      <c r="M259" s="200">
        <f>'(3.5) Actual WCA NPC'!M259-'(3.4) Adjustments'!M259</f>
        <v>0</v>
      </c>
      <c r="N259" s="200">
        <f>'(3.5) Actual WCA NPC'!N259-'(3.4) Adjustments'!N259</f>
        <v>0</v>
      </c>
      <c r="O259" s="200">
        <f>'(3.5) Actual WCA NPC'!O259-'(3.4) Adjustments'!O259</f>
        <v>0</v>
      </c>
      <c r="P259" s="200">
        <f>'(3.5) Actual WCA NPC'!P259-'(3.4) Adjustments'!P259</f>
        <v>0</v>
      </c>
      <c r="Q259" s="200">
        <f>'(3.5) Actual WCA NPC'!Q259-'(3.4) Adjustments'!Q259</f>
        <v>0</v>
      </c>
      <c r="R259" s="200">
        <f>'(3.5) Actual WCA NPC'!R259-'(3.4) Adjustments'!R259</f>
        <v>0</v>
      </c>
    </row>
    <row r="260" spans="2:18" ht="12.75" customHeight="1" x14ac:dyDescent="0.2">
      <c r="B260" s="163"/>
      <c r="C260" s="163" t="s">
        <v>142</v>
      </c>
      <c r="F260" s="198">
        <f t="shared" si="29"/>
        <v>0</v>
      </c>
      <c r="G260" s="200">
        <f>'(3.5) Actual WCA NPC'!G260-'(3.4) Adjustments'!G260</f>
        <v>0</v>
      </c>
      <c r="H260" s="200">
        <f>'(3.5) Actual WCA NPC'!H260-'(3.4) Adjustments'!H260</f>
        <v>0</v>
      </c>
      <c r="I260" s="200">
        <f>'(3.5) Actual WCA NPC'!I260-'(3.4) Adjustments'!I260</f>
        <v>0</v>
      </c>
      <c r="J260" s="200">
        <f>'(3.5) Actual WCA NPC'!J260-'(3.4) Adjustments'!J260</f>
        <v>0</v>
      </c>
      <c r="K260" s="200">
        <f>'(3.5) Actual WCA NPC'!K260-'(3.4) Adjustments'!K260</f>
        <v>0</v>
      </c>
      <c r="L260" s="200">
        <f>'(3.5) Actual WCA NPC'!L260-'(3.4) Adjustments'!L260</f>
        <v>0</v>
      </c>
      <c r="M260" s="200">
        <f>'(3.5) Actual WCA NPC'!M260-'(3.4) Adjustments'!M260</f>
        <v>0</v>
      </c>
      <c r="N260" s="200">
        <f>'(3.5) Actual WCA NPC'!N260-'(3.4) Adjustments'!N260</f>
        <v>0</v>
      </c>
      <c r="O260" s="200">
        <f>'(3.5) Actual WCA NPC'!O260-'(3.4) Adjustments'!O260</f>
        <v>0</v>
      </c>
      <c r="P260" s="200">
        <f>'(3.5) Actual WCA NPC'!P260-'(3.4) Adjustments'!P260</f>
        <v>0</v>
      </c>
      <c r="Q260" s="200">
        <f>'(3.5) Actual WCA NPC'!Q260-'(3.4) Adjustments'!Q260</f>
        <v>0</v>
      </c>
      <c r="R260" s="200">
        <f>'(3.5) Actual WCA NPC'!R260-'(3.4) Adjustments'!R260</f>
        <v>0</v>
      </c>
    </row>
    <row r="261" spans="2:18" ht="12.75" customHeight="1" x14ac:dyDescent="0.2">
      <c r="B261" s="163"/>
      <c r="C261" s="163" t="s">
        <v>141</v>
      </c>
      <c r="F261" s="198">
        <f t="shared" si="29"/>
        <v>0</v>
      </c>
      <c r="G261" s="200">
        <f>'(3.5) Actual WCA NPC'!G261-'(3.4) Adjustments'!G261</f>
        <v>0</v>
      </c>
      <c r="H261" s="200">
        <f>'(3.5) Actual WCA NPC'!H261-'(3.4) Adjustments'!H261</f>
        <v>0</v>
      </c>
      <c r="I261" s="200">
        <f>'(3.5) Actual WCA NPC'!I261-'(3.4) Adjustments'!I261</f>
        <v>0</v>
      </c>
      <c r="J261" s="200">
        <f>'(3.5) Actual WCA NPC'!J261-'(3.4) Adjustments'!J261</f>
        <v>0</v>
      </c>
      <c r="K261" s="200">
        <f>'(3.5) Actual WCA NPC'!K261-'(3.4) Adjustments'!K261</f>
        <v>0</v>
      </c>
      <c r="L261" s="200">
        <f>'(3.5) Actual WCA NPC'!L261-'(3.4) Adjustments'!L261</f>
        <v>0</v>
      </c>
      <c r="M261" s="200">
        <f>'(3.5) Actual WCA NPC'!M261-'(3.4) Adjustments'!M261</f>
        <v>0</v>
      </c>
      <c r="N261" s="200">
        <f>'(3.5) Actual WCA NPC'!N261-'(3.4) Adjustments'!N261</f>
        <v>0</v>
      </c>
      <c r="O261" s="200">
        <f>'(3.5) Actual WCA NPC'!O261-'(3.4) Adjustments'!O261</f>
        <v>0</v>
      </c>
      <c r="P261" s="200">
        <f>'(3.5) Actual WCA NPC'!P261-'(3.4) Adjustments'!P261</f>
        <v>0</v>
      </c>
      <c r="Q261" s="200">
        <f>'(3.5) Actual WCA NPC'!Q261-'(3.4) Adjustments'!Q261</f>
        <v>0</v>
      </c>
      <c r="R261" s="200">
        <f>'(3.5) Actual WCA NPC'!R261-'(3.4) Adjustments'!R261</f>
        <v>0</v>
      </c>
    </row>
    <row r="262" spans="2:18" ht="12.75" customHeight="1" x14ac:dyDescent="0.2">
      <c r="B262" s="163"/>
      <c r="C262" s="163" t="s">
        <v>140</v>
      </c>
      <c r="F262" s="198">
        <f t="shared" si="29"/>
        <v>0</v>
      </c>
      <c r="G262" s="200">
        <f>'(3.5) Actual WCA NPC'!G262-'(3.4) Adjustments'!G262</f>
        <v>0</v>
      </c>
      <c r="H262" s="200">
        <f>'(3.5) Actual WCA NPC'!H262-'(3.4) Adjustments'!H262</f>
        <v>0</v>
      </c>
      <c r="I262" s="200">
        <f>'(3.5) Actual WCA NPC'!I262-'(3.4) Adjustments'!I262</f>
        <v>0</v>
      </c>
      <c r="J262" s="200">
        <f>'(3.5) Actual WCA NPC'!J262-'(3.4) Adjustments'!J262</f>
        <v>0</v>
      </c>
      <c r="K262" s="200">
        <f>'(3.5) Actual WCA NPC'!K262-'(3.4) Adjustments'!K262</f>
        <v>0</v>
      </c>
      <c r="L262" s="200">
        <f>'(3.5) Actual WCA NPC'!L262-'(3.4) Adjustments'!L262</f>
        <v>0</v>
      </c>
      <c r="M262" s="200">
        <f>'(3.5) Actual WCA NPC'!M262-'(3.4) Adjustments'!M262</f>
        <v>0</v>
      </c>
      <c r="N262" s="200">
        <f>'(3.5) Actual WCA NPC'!N262-'(3.4) Adjustments'!N262</f>
        <v>0</v>
      </c>
      <c r="O262" s="200">
        <f>'(3.5) Actual WCA NPC'!O262-'(3.4) Adjustments'!O262</f>
        <v>0</v>
      </c>
      <c r="P262" s="200">
        <f>'(3.5) Actual WCA NPC'!P262-'(3.4) Adjustments'!P262</f>
        <v>0</v>
      </c>
      <c r="Q262" s="200">
        <f>'(3.5) Actual WCA NPC'!Q262-'(3.4) Adjustments'!Q262</f>
        <v>0</v>
      </c>
      <c r="R262" s="200">
        <f>'(3.5) Actual WCA NPC'!R262-'(3.4) Adjustments'!R262</f>
        <v>0</v>
      </c>
    </row>
    <row r="263" spans="2:18" ht="12.75" customHeight="1" x14ac:dyDescent="0.2">
      <c r="C263" s="163" t="s">
        <v>139</v>
      </c>
      <c r="E263" s="205"/>
      <c r="F263" s="198">
        <f t="shared" si="29"/>
        <v>0</v>
      </c>
      <c r="G263" s="200">
        <f>'(3.5) Actual WCA NPC'!G263-'(3.4) Adjustments'!G263</f>
        <v>0</v>
      </c>
      <c r="H263" s="200">
        <f>'(3.5) Actual WCA NPC'!H263-'(3.4) Adjustments'!H263</f>
        <v>0</v>
      </c>
      <c r="I263" s="200">
        <f>'(3.5) Actual WCA NPC'!I263-'(3.4) Adjustments'!I263</f>
        <v>0</v>
      </c>
      <c r="J263" s="200">
        <f>'(3.5) Actual WCA NPC'!J263-'(3.4) Adjustments'!J263</f>
        <v>0</v>
      </c>
      <c r="K263" s="200">
        <f>'(3.5) Actual WCA NPC'!K263-'(3.4) Adjustments'!K263</f>
        <v>0</v>
      </c>
      <c r="L263" s="200">
        <f>'(3.5) Actual WCA NPC'!L263-'(3.4) Adjustments'!L263</f>
        <v>0</v>
      </c>
      <c r="M263" s="200">
        <f>'(3.5) Actual WCA NPC'!M263-'(3.4) Adjustments'!M263</f>
        <v>0</v>
      </c>
      <c r="N263" s="200">
        <f>'(3.5) Actual WCA NPC'!N263-'(3.4) Adjustments'!N263</f>
        <v>0</v>
      </c>
      <c r="O263" s="200">
        <f>'(3.5) Actual WCA NPC'!O263-'(3.4) Adjustments'!O263</f>
        <v>0</v>
      </c>
      <c r="P263" s="200">
        <f>'(3.5) Actual WCA NPC'!P263-'(3.4) Adjustments'!P263</f>
        <v>0</v>
      </c>
      <c r="Q263" s="200">
        <f>'(3.5) Actual WCA NPC'!Q263-'(3.4) Adjustments'!Q263</f>
        <v>0</v>
      </c>
      <c r="R263" s="200">
        <f>'(3.5) Actual WCA NPC'!R263-'(3.4) Adjustments'!R263</f>
        <v>0</v>
      </c>
    </row>
    <row r="264" spans="2:18" ht="12.75" customHeight="1" x14ac:dyDescent="0.2">
      <c r="C264" s="163" t="s">
        <v>138</v>
      </c>
      <c r="E264" s="205"/>
      <c r="F264" s="198">
        <f t="shared" si="29"/>
        <v>0</v>
      </c>
      <c r="G264" s="200">
        <f>'(3.5) Actual WCA NPC'!G264-'(3.4) Adjustments'!G264</f>
        <v>0</v>
      </c>
      <c r="H264" s="200">
        <f>'(3.5) Actual WCA NPC'!H264-'(3.4) Adjustments'!H264</f>
        <v>0</v>
      </c>
      <c r="I264" s="200">
        <f>'(3.5) Actual WCA NPC'!I264-'(3.4) Adjustments'!I264</f>
        <v>0</v>
      </c>
      <c r="J264" s="200">
        <f>'(3.5) Actual WCA NPC'!J264-'(3.4) Adjustments'!J264</f>
        <v>0</v>
      </c>
      <c r="K264" s="200">
        <f>'(3.5) Actual WCA NPC'!K264-'(3.4) Adjustments'!K264</f>
        <v>0</v>
      </c>
      <c r="L264" s="200">
        <f>'(3.5) Actual WCA NPC'!L264-'(3.4) Adjustments'!L264</f>
        <v>0</v>
      </c>
      <c r="M264" s="200">
        <f>'(3.5) Actual WCA NPC'!M264-'(3.4) Adjustments'!M264</f>
        <v>0</v>
      </c>
      <c r="N264" s="200">
        <f>'(3.5) Actual WCA NPC'!N264-'(3.4) Adjustments'!N264</f>
        <v>0</v>
      </c>
      <c r="O264" s="200">
        <f>'(3.5) Actual WCA NPC'!O264-'(3.4) Adjustments'!O264</f>
        <v>0</v>
      </c>
      <c r="P264" s="200">
        <f>'(3.5) Actual WCA NPC'!P264-'(3.4) Adjustments'!P264</f>
        <v>0</v>
      </c>
      <c r="Q264" s="200">
        <f>'(3.5) Actual WCA NPC'!Q264-'(3.4) Adjustments'!Q264</f>
        <v>0</v>
      </c>
      <c r="R264" s="200">
        <f>'(3.5) Actual WCA NPC'!R264-'(3.4) Adjustments'!R264</f>
        <v>0</v>
      </c>
    </row>
    <row r="265" spans="2:18" ht="12.75" customHeight="1" x14ac:dyDescent="0.2">
      <c r="B265" s="101"/>
      <c r="C265" s="204" t="s">
        <v>137</v>
      </c>
      <c r="D265" s="101"/>
      <c r="E265" s="205"/>
      <c r="F265" s="198">
        <f t="shared" si="29"/>
        <v>0</v>
      </c>
      <c r="G265" s="200">
        <f>'(3.5) Actual WCA NPC'!G265-'(3.4) Adjustments'!G265</f>
        <v>0</v>
      </c>
      <c r="H265" s="200">
        <f>'(3.5) Actual WCA NPC'!H265-'(3.4) Adjustments'!H265</f>
        <v>0</v>
      </c>
      <c r="I265" s="200">
        <f>'(3.5) Actual WCA NPC'!I265-'(3.4) Adjustments'!I265</f>
        <v>0</v>
      </c>
      <c r="J265" s="200">
        <f>'(3.5) Actual WCA NPC'!J265-'(3.4) Adjustments'!J265</f>
        <v>0</v>
      </c>
      <c r="K265" s="200">
        <f>'(3.5) Actual WCA NPC'!K265-'(3.4) Adjustments'!K265</f>
        <v>0</v>
      </c>
      <c r="L265" s="200">
        <f>'(3.5) Actual WCA NPC'!L265-'(3.4) Adjustments'!L265</f>
        <v>0</v>
      </c>
      <c r="M265" s="200">
        <f>'(3.5) Actual WCA NPC'!M265-'(3.4) Adjustments'!M265</f>
        <v>0</v>
      </c>
      <c r="N265" s="200">
        <f>'(3.5) Actual WCA NPC'!N265-'(3.4) Adjustments'!N265</f>
        <v>0</v>
      </c>
      <c r="O265" s="200">
        <f>'(3.5) Actual WCA NPC'!O265-'(3.4) Adjustments'!O265</f>
        <v>0</v>
      </c>
      <c r="P265" s="200">
        <f>'(3.5) Actual WCA NPC'!P265-'(3.4) Adjustments'!P265</f>
        <v>0</v>
      </c>
      <c r="Q265" s="200">
        <f>'(3.5) Actual WCA NPC'!Q265-'(3.4) Adjustments'!Q265</f>
        <v>0</v>
      </c>
      <c r="R265" s="200">
        <f>'(3.5) Actual WCA NPC'!R265-'(3.4) Adjustments'!R265</f>
        <v>0</v>
      </c>
    </row>
    <row r="266" spans="2:18" ht="12.75" customHeight="1" x14ac:dyDescent="0.2">
      <c r="B266" s="101"/>
      <c r="C266" s="204" t="s">
        <v>136</v>
      </c>
      <c r="D266" s="101"/>
      <c r="E266" s="205"/>
      <c r="F266" s="198">
        <f t="shared" si="29"/>
        <v>0</v>
      </c>
      <c r="G266" s="200">
        <f>'(3.5) Actual WCA NPC'!G266-'(3.4) Adjustments'!G266</f>
        <v>0</v>
      </c>
      <c r="H266" s="200">
        <f>'(3.5) Actual WCA NPC'!H266-'(3.4) Adjustments'!H266</f>
        <v>0</v>
      </c>
      <c r="I266" s="200">
        <f>'(3.5) Actual WCA NPC'!I266-'(3.4) Adjustments'!I266</f>
        <v>0</v>
      </c>
      <c r="J266" s="200">
        <f>'(3.5) Actual WCA NPC'!J266-'(3.4) Adjustments'!J266</f>
        <v>0</v>
      </c>
      <c r="K266" s="200">
        <f>'(3.5) Actual WCA NPC'!K266-'(3.4) Adjustments'!K266</f>
        <v>0</v>
      </c>
      <c r="L266" s="200">
        <f>'(3.5) Actual WCA NPC'!L266-'(3.4) Adjustments'!L266</f>
        <v>0</v>
      </c>
      <c r="M266" s="200">
        <f>'(3.5) Actual WCA NPC'!M266-'(3.4) Adjustments'!M266</f>
        <v>0</v>
      </c>
      <c r="N266" s="200">
        <f>'(3.5) Actual WCA NPC'!N266-'(3.4) Adjustments'!N266</f>
        <v>0</v>
      </c>
      <c r="O266" s="200">
        <f>'(3.5) Actual WCA NPC'!O266-'(3.4) Adjustments'!O266</f>
        <v>0</v>
      </c>
      <c r="P266" s="200">
        <f>'(3.5) Actual WCA NPC'!P266-'(3.4) Adjustments'!P266</f>
        <v>0</v>
      </c>
      <c r="Q266" s="200">
        <f>'(3.5) Actual WCA NPC'!Q266-'(3.4) Adjustments'!Q266</f>
        <v>0</v>
      </c>
      <c r="R266" s="200">
        <f>'(3.5) Actual WCA NPC'!R266-'(3.4) Adjustments'!R266</f>
        <v>0</v>
      </c>
    </row>
    <row r="267" spans="2:18" ht="12.75" customHeight="1" x14ac:dyDescent="0.2">
      <c r="B267" s="101"/>
      <c r="C267" s="204" t="s">
        <v>135</v>
      </c>
      <c r="D267" s="101"/>
      <c r="E267" s="205"/>
      <c r="F267" s="198">
        <f t="shared" si="29"/>
        <v>0</v>
      </c>
      <c r="G267" s="200">
        <f>'(3.5) Actual WCA NPC'!G267-'(3.4) Adjustments'!G267</f>
        <v>0</v>
      </c>
      <c r="H267" s="200">
        <f>'(3.5) Actual WCA NPC'!H267-'(3.4) Adjustments'!H267</f>
        <v>0</v>
      </c>
      <c r="I267" s="200">
        <f>'(3.5) Actual WCA NPC'!I267-'(3.4) Adjustments'!I267</f>
        <v>0</v>
      </c>
      <c r="J267" s="200">
        <f>'(3.5) Actual WCA NPC'!J267-'(3.4) Adjustments'!J267</f>
        <v>0</v>
      </c>
      <c r="K267" s="200">
        <f>'(3.5) Actual WCA NPC'!K267-'(3.4) Adjustments'!K267</f>
        <v>0</v>
      </c>
      <c r="L267" s="200">
        <f>'(3.5) Actual WCA NPC'!L267-'(3.4) Adjustments'!L267</f>
        <v>0</v>
      </c>
      <c r="M267" s="200">
        <f>'(3.5) Actual WCA NPC'!M267-'(3.4) Adjustments'!M267</f>
        <v>0</v>
      </c>
      <c r="N267" s="200">
        <f>'(3.5) Actual WCA NPC'!N267-'(3.4) Adjustments'!N267</f>
        <v>0</v>
      </c>
      <c r="O267" s="200">
        <f>'(3.5) Actual WCA NPC'!O267-'(3.4) Adjustments'!O267</f>
        <v>0</v>
      </c>
      <c r="P267" s="200">
        <f>'(3.5) Actual WCA NPC'!P267-'(3.4) Adjustments'!P267</f>
        <v>0</v>
      </c>
      <c r="Q267" s="200">
        <f>'(3.5) Actual WCA NPC'!Q267-'(3.4) Adjustments'!Q267</f>
        <v>0</v>
      </c>
      <c r="R267" s="200">
        <f>'(3.5) Actual WCA NPC'!R267-'(3.4) Adjustments'!R267</f>
        <v>0</v>
      </c>
    </row>
    <row r="268" spans="2:18" ht="12.75" customHeight="1" x14ac:dyDescent="0.2">
      <c r="B268" s="101"/>
      <c r="C268" s="204" t="s">
        <v>134</v>
      </c>
      <c r="D268" s="101"/>
      <c r="E268" s="205"/>
      <c r="F268" s="198">
        <f t="shared" si="29"/>
        <v>0</v>
      </c>
      <c r="G268" s="200">
        <f>'(3.5) Actual WCA NPC'!G268-'(3.4) Adjustments'!G268</f>
        <v>0</v>
      </c>
      <c r="H268" s="200">
        <f>'(3.5) Actual WCA NPC'!H268-'(3.4) Adjustments'!H268</f>
        <v>0</v>
      </c>
      <c r="I268" s="200">
        <f>'(3.5) Actual WCA NPC'!I268-'(3.4) Adjustments'!I268</f>
        <v>0</v>
      </c>
      <c r="J268" s="200">
        <f>'(3.5) Actual WCA NPC'!J268-'(3.4) Adjustments'!J268</f>
        <v>0</v>
      </c>
      <c r="K268" s="200">
        <f>'(3.5) Actual WCA NPC'!K268-'(3.4) Adjustments'!K268</f>
        <v>0</v>
      </c>
      <c r="L268" s="200">
        <f>'(3.5) Actual WCA NPC'!L268-'(3.4) Adjustments'!L268</f>
        <v>0</v>
      </c>
      <c r="M268" s="200">
        <f>'(3.5) Actual WCA NPC'!M268-'(3.4) Adjustments'!M268</f>
        <v>0</v>
      </c>
      <c r="N268" s="200">
        <f>'(3.5) Actual WCA NPC'!N268-'(3.4) Adjustments'!N268</f>
        <v>0</v>
      </c>
      <c r="O268" s="200">
        <f>'(3.5) Actual WCA NPC'!O268-'(3.4) Adjustments'!O268</f>
        <v>0</v>
      </c>
      <c r="P268" s="200">
        <f>'(3.5) Actual WCA NPC'!P268-'(3.4) Adjustments'!P268</f>
        <v>0</v>
      </c>
      <c r="Q268" s="200">
        <f>'(3.5) Actual WCA NPC'!Q268-'(3.4) Adjustments'!Q268</f>
        <v>0</v>
      </c>
      <c r="R268" s="200">
        <f>'(3.5) Actual WCA NPC'!R268-'(3.4) Adjustments'!R268</f>
        <v>0</v>
      </c>
    </row>
    <row r="269" spans="2:18" ht="12.75" customHeight="1" x14ac:dyDescent="0.2">
      <c r="B269" s="101"/>
      <c r="C269" s="204" t="s">
        <v>133</v>
      </c>
      <c r="D269" s="101"/>
      <c r="E269" s="205"/>
      <c r="F269" s="198">
        <f t="shared" si="29"/>
        <v>0</v>
      </c>
      <c r="G269" s="200">
        <f>'(3.5) Actual WCA NPC'!G269-'(3.4) Adjustments'!G269</f>
        <v>0</v>
      </c>
      <c r="H269" s="200">
        <f>'(3.5) Actual WCA NPC'!H269-'(3.4) Adjustments'!H269</f>
        <v>0</v>
      </c>
      <c r="I269" s="200">
        <f>'(3.5) Actual WCA NPC'!I269-'(3.4) Adjustments'!I269</f>
        <v>0</v>
      </c>
      <c r="J269" s="200">
        <f>'(3.5) Actual WCA NPC'!J269-'(3.4) Adjustments'!J269</f>
        <v>0</v>
      </c>
      <c r="K269" s="200">
        <f>'(3.5) Actual WCA NPC'!K269-'(3.4) Adjustments'!K269</f>
        <v>0</v>
      </c>
      <c r="L269" s="200">
        <f>'(3.5) Actual WCA NPC'!L269-'(3.4) Adjustments'!L269</f>
        <v>0</v>
      </c>
      <c r="M269" s="200">
        <f>'(3.5) Actual WCA NPC'!M269-'(3.4) Adjustments'!M269</f>
        <v>0</v>
      </c>
      <c r="N269" s="200">
        <f>'(3.5) Actual WCA NPC'!N269-'(3.4) Adjustments'!N269</f>
        <v>0</v>
      </c>
      <c r="O269" s="200">
        <f>'(3.5) Actual WCA NPC'!O269-'(3.4) Adjustments'!O269</f>
        <v>0</v>
      </c>
      <c r="P269" s="200">
        <f>'(3.5) Actual WCA NPC'!P269-'(3.4) Adjustments'!P269</f>
        <v>0</v>
      </c>
      <c r="Q269" s="200">
        <f>'(3.5) Actual WCA NPC'!Q269-'(3.4) Adjustments'!Q269</f>
        <v>0</v>
      </c>
      <c r="R269" s="200">
        <f>'(3.5) Actual WCA NPC'!R269-'(3.4) Adjustments'!R269</f>
        <v>0</v>
      </c>
    </row>
    <row r="270" spans="2:18" ht="12.75" customHeight="1" x14ac:dyDescent="0.2">
      <c r="B270" s="101"/>
      <c r="C270" s="204" t="s">
        <v>132</v>
      </c>
      <c r="D270" s="101"/>
      <c r="E270" s="205"/>
      <c r="F270" s="198">
        <f t="shared" si="29"/>
        <v>0</v>
      </c>
      <c r="G270" s="200">
        <f>'(3.5) Actual WCA NPC'!G270-'(3.4) Adjustments'!G270</f>
        <v>0</v>
      </c>
      <c r="H270" s="200">
        <f>'(3.5) Actual WCA NPC'!H270-'(3.4) Adjustments'!H270</f>
        <v>0</v>
      </c>
      <c r="I270" s="200">
        <f>'(3.5) Actual WCA NPC'!I270-'(3.4) Adjustments'!I270</f>
        <v>0</v>
      </c>
      <c r="J270" s="200">
        <f>'(3.5) Actual WCA NPC'!J270-'(3.4) Adjustments'!J270</f>
        <v>0</v>
      </c>
      <c r="K270" s="200">
        <f>'(3.5) Actual WCA NPC'!K270-'(3.4) Adjustments'!K270</f>
        <v>0</v>
      </c>
      <c r="L270" s="200">
        <f>'(3.5) Actual WCA NPC'!L270-'(3.4) Adjustments'!L270</f>
        <v>0</v>
      </c>
      <c r="M270" s="200">
        <f>'(3.5) Actual WCA NPC'!M270-'(3.4) Adjustments'!M270</f>
        <v>0</v>
      </c>
      <c r="N270" s="200">
        <f>'(3.5) Actual WCA NPC'!N270-'(3.4) Adjustments'!N270</f>
        <v>0</v>
      </c>
      <c r="O270" s="200">
        <f>'(3.5) Actual WCA NPC'!O270-'(3.4) Adjustments'!O270</f>
        <v>0</v>
      </c>
      <c r="P270" s="200">
        <f>'(3.5) Actual WCA NPC'!P270-'(3.4) Adjustments'!P270</f>
        <v>0</v>
      </c>
      <c r="Q270" s="200">
        <f>'(3.5) Actual WCA NPC'!Q270-'(3.4) Adjustments'!Q270</f>
        <v>0</v>
      </c>
      <c r="R270" s="200">
        <f>'(3.5) Actual WCA NPC'!R270-'(3.4) Adjustments'!R270</f>
        <v>0</v>
      </c>
    </row>
    <row r="271" spans="2:18" ht="12.75" customHeight="1" x14ac:dyDescent="0.2">
      <c r="B271" s="101"/>
      <c r="C271" s="166" t="s">
        <v>131</v>
      </c>
      <c r="D271" s="101"/>
      <c r="E271" s="205"/>
      <c r="F271" s="198">
        <f t="shared" si="29"/>
        <v>0</v>
      </c>
      <c r="G271" s="200">
        <f>'(3.5) Actual WCA NPC'!G271-'(3.4) Adjustments'!G271</f>
        <v>0</v>
      </c>
      <c r="H271" s="200">
        <f>'(3.5) Actual WCA NPC'!H271-'(3.4) Adjustments'!H271</f>
        <v>0</v>
      </c>
      <c r="I271" s="200">
        <f>'(3.5) Actual WCA NPC'!I271-'(3.4) Adjustments'!I271</f>
        <v>0</v>
      </c>
      <c r="J271" s="200">
        <f>'(3.5) Actual WCA NPC'!J271-'(3.4) Adjustments'!J271</f>
        <v>0</v>
      </c>
      <c r="K271" s="200">
        <f>'(3.5) Actual WCA NPC'!K271-'(3.4) Adjustments'!K271</f>
        <v>0</v>
      </c>
      <c r="L271" s="200">
        <f>'(3.5) Actual WCA NPC'!L271-'(3.4) Adjustments'!L271</f>
        <v>0</v>
      </c>
      <c r="M271" s="200">
        <f>'(3.5) Actual WCA NPC'!M271-'(3.4) Adjustments'!M271</f>
        <v>0</v>
      </c>
      <c r="N271" s="200">
        <f>'(3.5) Actual WCA NPC'!N271-'(3.4) Adjustments'!N271</f>
        <v>0</v>
      </c>
      <c r="O271" s="200">
        <f>'(3.5) Actual WCA NPC'!O271-'(3.4) Adjustments'!O271</f>
        <v>0</v>
      </c>
      <c r="P271" s="200">
        <f>'(3.5) Actual WCA NPC'!P271-'(3.4) Adjustments'!P271</f>
        <v>0</v>
      </c>
      <c r="Q271" s="200">
        <f>'(3.5) Actual WCA NPC'!Q271-'(3.4) Adjustments'!Q271</f>
        <v>0</v>
      </c>
      <c r="R271" s="200">
        <f>'(3.5) Actual WCA NPC'!R271-'(3.4) Adjustments'!R271</f>
        <v>0</v>
      </c>
    </row>
    <row r="272" spans="2:18" ht="12.75" customHeight="1" x14ac:dyDescent="0.2">
      <c r="B272" s="101"/>
      <c r="C272" s="166" t="s">
        <v>130</v>
      </c>
      <c r="D272" s="101"/>
      <c r="E272" s="205"/>
      <c r="F272" s="198">
        <f t="shared" si="29"/>
        <v>0</v>
      </c>
      <c r="G272" s="200">
        <f>'(3.5) Actual WCA NPC'!G272-'(3.4) Adjustments'!G272</f>
        <v>0</v>
      </c>
      <c r="H272" s="200">
        <f>'(3.5) Actual WCA NPC'!H272-'(3.4) Adjustments'!H272</f>
        <v>0</v>
      </c>
      <c r="I272" s="200">
        <f>'(3.5) Actual WCA NPC'!I272-'(3.4) Adjustments'!I272</f>
        <v>0</v>
      </c>
      <c r="J272" s="200">
        <f>'(3.5) Actual WCA NPC'!J272-'(3.4) Adjustments'!J272</f>
        <v>0</v>
      </c>
      <c r="K272" s="200">
        <f>'(3.5) Actual WCA NPC'!K272-'(3.4) Adjustments'!K272</f>
        <v>0</v>
      </c>
      <c r="L272" s="200">
        <f>'(3.5) Actual WCA NPC'!L272-'(3.4) Adjustments'!L272</f>
        <v>0</v>
      </c>
      <c r="M272" s="200">
        <f>'(3.5) Actual WCA NPC'!M272-'(3.4) Adjustments'!M272</f>
        <v>0</v>
      </c>
      <c r="N272" s="200">
        <f>'(3.5) Actual WCA NPC'!N272-'(3.4) Adjustments'!N272</f>
        <v>0</v>
      </c>
      <c r="O272" s="200">
        <f>'(3.5) Actual WCA NPC'!O272-'(3.4) Adjustments'!O272</f>
        <v>0</v>
      </c>
      <c r="P272" s="200">
        <f>'(3.5) Actual WCA NPC'!P272-'(3.4) Adjustments'!P272</f>
        <v>0</v>
      </c>
      <c r="Q272" s="200">
        <f>'(3.5) Actual WCA NPC'!Q272-'(3.4) Adjustments'!Q272</f>
        <v>0</v>
      </c>
      <c r="R272" s="200">
        <f>'(3.5) Actual WCA NPC'!R272-'(3.4) Adjustments'!R272</f>
        <v>0</v>
      </c>
    </row>
    <row r="273" spans="1:18" ht="12.75" customHeight="1" x14ac:dyDescent="0.2">
      <c r="B273" s="101"/>
      <c r="C273" s="170" t="s">
        <v>129</v>
      </c>
      <c r="D273" s="101"/>
      <c r="E273" s="205"/>
      <c r="F273" s="198">
        <f t="shared" si="29"/>
        <v>0</v>
      </c>
      <c r="G273" s="200">
        <f>'(3.5) Actual WCA NPC'!G273-'(3.4) Adjustments'!G273</f>
        <v>0</v>
      </c>
      <c r="H273" s="200">
        <f>'(3.5) Actual WCA NPC'!H273-'(3.4) Adjustments'!H273</f>
        <v>0</v>
      </c>
      <c r="I273" s="200">
        <f>'(3.5) Actual WCA NPC'!I273-'(3.4) Adjustments'!I273</f>
        <v>0</v>
      </c>
      <c r="J273" s="200">
        <f>'(3.5) Actual WCA NPC'!J273-'(3.4) Adjustments'!J273</f>
        <v>0</v>
      </c>
      <c r="K273" s="200">
        <f>'(3.5) Actual WCA NPC'!K273-'(3.4) Adjustments'!K273</f>
        <v>0</v>
      </c>
      <c r="L273" s="200">
        <f>'(3.5) Actual WCA NPC'!L273-'(3.4) Adjustments'!L273</f>
        <v>0</v>
      </c>
      <c r="M273" s="200">
        <f>'(3.5) Actual WCA NPC'!M273-'(3.4) Adjustments'!M273</f>
        <v>0</v>
      </c>
      <c r="N273" s="200">
        <f>'(3.5) Actual WCA NPC'!N273-'(3.4) Adjustments'!N273</f>
        <v>0</v>
      </c>
      <c r="O273" s="200">
        <f>'(3.5) Actual WCA NPC'!O273-'(3.4) Adjustments'!O273</f>
        <v>0</v>
      </c>
      <c r="P273" s="200">
        <f>'(3.5) Actual WCA NPC'!P273-'(3.4) Adjustments'!P273</f>
        <v>0</v>
      </c>
      <c r="Q273" s="200">
        <f>'(3.5) Actual WCA NPC'!Q273-'(3.4) Adjustments'!Q273</f>
        <v>0</v>
      </c>
      <c r="R273" s="200">
        <f>'(3.5) Actual WCA NPC'!R273-'(3.4) Adjustments'!R273</f>
        <v>0</v>
      </c>
    </row>
    <row r="274" spans="1:18" ht="12.75" customHeight="1" x14ac:dyDescent="0.2">
      <c r="B274" s="101"/>
      <c r="C274" s="204" t="s">
        <v>128</v>
      </c>
      <c r="D274" s="101"/>
      <c r="F274" s="198">
        <f t="shared" si="29"/>
        <v>0</v>
      </c>
      <c r="G274" s="200">
        <f>'(3.5) Actual WCA NPC'!G274-'(3.4) Adjustments'!G274</f>
        <v>0</v>
      </c>
      <c r="H274" s="200">
        <f>'(3.5) Actual WCA NPC'!H274-'(3.4) Adjustments'!H274</f>
        <v>0</v>
      </c>
      <c r="I274" s="200">
        <f>'(3.5) Actual WCA NPC'!I274-'(3.4) Adjustments'!I274</f>
        <v>0</v>
      </c>
      <c r="J274" s="200">
        <f>'(3.5) Actual WCA NPC'!J274-'(3.4) Adjustments'!J274</f>
        <v>0</v>
      </c>
      <c r="K274" s="200">
        <f>'(3.5) Actual WCA NPC'!K274-'(3.4) Adjustments'!K274</f>
        <v>0</v>
      </c>
      <c r="L274" s="200">
        <f>'(3.5) Actual WCA NPC'!L274-'(3.4) Adjustments'!L274</f>
        <v>0</v>
      </c>
      <c r="M274" s="200">
        <f>'(3.5) Actual WCA NPC'!M274-'(3.4) Adjustments'!M274</f>
        <v>0</v>
      </c>
      <c r="N274" s="200">
        <f>'(3.5) Actual WCA NPC'!N274-'(3.4) Adjustments'!N274</f>
        <v>0</v>
      </c>
      <c r="O274" s="200">
        <f>'(3.5) Actual WCA NPC'!O274-'(3.4) Adjustments'!O274</f>
        <v>0</v>
      </c>
      <c r="P274" s="200">
        <f>'(3.5) Actual WCA NPC'!P274-'(3.4) Adjustments'!P274</f>
        <v>0</v>
      </c>
      <c r="Q274" s="200">
        <f>'(3.5) Actual WCA NPC'!Q274-'(3.4) Adjustments'!Q274</f>
        <v>0</v>
      </c>
      <c r="R274" s="200">
        <f>'(3.5) Actual WCA NPC'!R274-'(3.4) Adjustments'!R274</f>
        <v>0</v>
      </c>
    </row>
    <row r="275" spans="1:18" ht="12.75" customHeight="1" x14ac:dyDescent="0.2">
      <c r="B275" s="101"/>
      <c r="C275" s="163" t="s">
        <v>127</v>
      </c>
      <c r="D275" s="101"/>
      <c r="F275" s="198">
        <f t="shared" si="29"/>
        <v>0</v>
      </c>
      <c r="G275" s="200">
        <f>'(3.5) Actual WCA NPC'!G275-'(3.4) Adjustments'!G275</f>
        <v>0</v>
      </c>
      <c r="H275" s="200">
        <f>'(3.5) Actual WCA NPC'!H275-'(3.4) Adjustments'!H275</f>
        <v>0</v>
      </c>
      <c r="I275" s="200">
        <f>'(3.5) Actual WCA NPC'!I275-'(3.4) Adjustments'!I275</f>
        <v>0</v>
      </c>
      <c r="J275" s="200">
        <f>'(3.5) Actual WCA NPC'!J275-'(3.4) Adjustments'!J275</f>
        <v>0</v>
      </c>
      <c r="K275" s="200">
        <f>'(3.5) Actual WCA NPC'!K275-'(3.4) Adjustments'!K275</f>
        <v>0</v>
      </c>
      <c r="L275" s="200">
        <f>'(3.5) Actual WCA NPC'!L275-'(3.4) Adjustments'!L275</f>
        <v>0</v>
      </c>
      <c r="M275" s="200">
        <f>'(3.5) Actual WCA NPC'!M275-'(3.4) Adjustments'!M275</f>
        <v>0</v>
      </c>
      <c r="N275" s="200">
        <f>'(3.5) Actual WCA NPC'!N275-'(3.4) Adjustments'!N275</f>
        <v>0</v>
      </c>
      <c r="O275" s="200">
        <f>'(3.5) Actual WCA NPC'!O275-'(3.4) Adjustments'!O275</f>
        <v>0</v>
      </c>
      <c r="P275" s="200">
        <f>'(3.5) Actual WCA NPC'!P275-'(3.4) Adjustments'!P275</f>
        <v>0</v>
      </c>
      <c r="Q275" s="200">
        <f>'(3.5) Actual WCA NPC'!Q275-'(3.4) Adjustments'!Q275</f>
        <v>0</v>
      </c>
      <c r="R275" s="200">
        <f>'(3.5) Actual WCA NPC'!R275-'(3.4) Adjustments'!R275</f>
        <v>0</v>
      </c>
    </row>
    <row r="276" spans="1:18" ht="12.75" customHeight="1" x14ac:dyDescent="0.2">
      <c r="B276" s="101"/>
      <c r="C276" s="163" t="s">
        <v>126</v>
      </c>
      <c r="D276" s="101"/>
      <c r="F276" s="198">
        <f t="shared" si="29"/>
        <v>0</v>
      </c>
      <c r="G276" s="200">
        <f>'(3.5) Actual WCA NPC'!G276-'(3.4) Adjustments'!G276</f>
        <v>0</v>
      </c>
      <c r="H276" s="200">
        <f>'(3.5) Actual WCA NPC'!H276-'(3.4) Adjustments'!H276</f>
        <v>0</v>
      </c>
      <c r="I276" s="200">
        <f>'(3.5) Actual WCA NPC'!I276-'(3.4) Adjustments'!I276</f>
        <v>0</v>
      </c>
      <c r="J276" s="200">
        <f>'(3.5) Actual WCA NPC'!J276-'(3.4) Adjustments'!J276</f>
        <v>0</v>
      </c>
      <c r="K276" s="200">
        <f>'(3.5) Actual WCA NPC'!K276-'(3.4) Adjustments'!K276</f>
        <v>0</v>
      </c>
      <c r="L276" s="200">
        <f>'(3.5) Actual WCA NPC'!L276-'(3.4) Adjustments'!L276</f>
        <v>0</v>
      </c>
      <c r="M276" s="200">
        <f>'(3.5) Actual WCA NPC'!M276-'(3.4) Adjustments'!M276</f>
        <v>0</v>
      </c>
      <c r="N276" s="200">
        <f>'(3.5) Actual WCA NPC'!N276-'(3.4) Adjustments'!N276</f>
        <v>0</v>
      </c>
      <c r="O276" s="200">
        <f>'(3.5) Actual WCA NPC'!O276-'(3.4) Adjustments'!O276</f>
        <v>0</v>
      </c>
      <c r="P276" s="200">
        <f>'(3.5) Actual WCA NPC'!P276-'(3.4) Adjustments'!P276</f>
        <v>0</v>
      </c>
      <c r="Q276" s="200">
        <f>'(3.5) Actual WCA NPC'!Q276-'(3.4) Adjustments'!Q276</f>
        <v>0</v>
      </c>
      <c r="R276" s="200">
        <f>'(3.5) Actual WCA NPC'!R276-'(3.4) Adjustments'!R276</f>
        <v>0</v>
      </c>
    </row>
    <row r="277" spans="1:18" ht="12.75" customHeight="1" x14ac:dyDescent="0.2">
      <c r="B277" s="101"/>
      <c r="C277" s="163" t="s">
        <v>125</v>
      </c>
      <c r="D277" s="101"/>
      <c r="F277" s="198">
        <f t="shared" si="29"/>
        <v>0</v>
      </c>
      <c r="G277" s="200">
        <f>'(3.5) Actual WCA NPC'!G277-'(3.4) Adjustments'!G277</f>
        <v>0</v>
      </c>
      <c r="H277" s="200">
        <f>'(3.5) Actual WCA NPC'!H277-'(3.4) Adjustments'!H277</f>
        <v>0</v>
      </c>
      <c r="I277" s="200">
        <f>'(3.5) Actual WCA NPC'!I277-'(3.4) Adjustments'!I277</f>
        <v>0</v>
      </c>
      <c r="J277" s="200">
        <f>'(3.5) Actual WCA NPC'!J277-'(3.4) Adjustments'!J277</f>
        <v>0</v>
      </c>
      <c r="K277" s="200">
        <f>'(3.5) Actual WCA NPC'!K277-'(3.4) Adjustments'!K277</f>
        <v>0</v>
      </c>
      <c r="L277" s="200">
        <f>'(3.5) Actual WCA NPC'!L277-'(3.4) Adjustments'!L277</f>
        <v>0</v>
      </c>
      <c r="M277" s="200">
        <f>'(3.5) Actual WCA NPC'!M277-'(3.4) Adjustments'!M277</f>
        <v>0</v>
      </c>
      <c r="N277" s="200">
        <f>'(3.5) Actual WCA NPC'!N277-'(3.4) Adjustments'!N277</f>
        <v>0</v>
      </c>
      <c r="O277" s="200">
        <f>'(3.5) Actual WCA NPC'!O277-'(3.4) Adjustments'!O277</f>
        <v>0</v>
      </c>
      <c r="P277" s="200">
        <f>'(3.5) Actual WCA NPC'!P277-'(3.4) Adjustments'!P277</f>
        <v>0</v>
      </c>
      <c r="Q277" s="200">
        <f>'(3.5) Actual WCA NPC'!Q277-'(3.4) Adjustments'!Q277</f>
        <v>0</v>
      </c>
      <c r="R277" s="200">
        <f>'(3.5) Actual WCA NPC'!R277-'(3.4) Adjustments'!R277</f>
        <v>0</v>
      </c>
    </row>
    <row r="278" spans="1:18" ht="12.75" customHeight="1" x14ac:dyDescent="0.2">
      <c r="B278" s="101"/>
      <c r="C278" s="163" t="s">
        <v>124</v>
      </c>
      <c r="D278" s="101"/>
      <c r="F278" s="198">
        <f t="shared" si="29"/>
        <v>0</v>
      </c>
      <c r="G278" s="200">
        <f>'(3.5) Actual WCA NPC'!G278-'(3.4) Adjustments'!G278</f>
        <v>0</v>
      </c>
      <c r="H278" s="200">
        <f>'(3.5) Actual WCA NPC'!H278-'(3.4) Adjustments'!H278</f>
        <v>0</v>
      </c>
      <c r="I278" s="200">
        <f>'(3.5) Actual WCA NPC'!I278-'(3.4) Adjustments'!I278</f>
        <v>0</v>
      </c>
      <c r="J278" s="200">
        <f>'(3.5) Actual WCA NPC'!J278-'(3.4) Adjustments'!J278</f>
        <v>0</v>
      </c>
      <c r="K278" s="200">
        <f>'(3.5) Actual WCA NPC'!K278-'(3.4) Adjustments'!K278</f>
        <v>0</v>
      </c>
      <c r="L278" s="200">
        <f>'(3.5) Actual WCA NPC'!L278-'(3.4) Adjustments'!L278</f>
        <v>0</v>
      </c>
      <c r="M278" s="200">
        <f>'(3.5) Actual WCA NPC'!M278-'(3.4) Adjustments'!M278</f>
        <v>0</v>
      </c>
      <c r="N278" s="200">
        <f>'(3.5) Actual WCA NPC'!N278-'(3.4) Adjustments'!N278</f>
        <v>0</v>
      </c>
      <c r="O278" s="200">
        <f>'(3.5) Actual WCA NPC'!O278-'(3.4) Adjustments'!O278</f>
        <v>0</v>
      </c>
      <c r="P278" s="200">
        <f>'(3.5) Actual WCA NPC'!P278-'(3.4) Adjustments'!P278</f>
        <v>0</v>
      </c>
      <c r="Q278" s="200">
        <f>'(3.5) Actual WCA NPC'!Q278-'(3.4) Adjustments'!Q278</f>
        <v>0</v>
      </c>
      <c r="R278" s="200">
        <f>'(3.5) Actual WCA NPC'!R278-'(3.4) Adjustments'!R278</f>
        <v>0</v>
      </c>
    </row>
    <row r="279" spans="1:18" ht="12.75" customHeight="1" x14ac:dyDescent="0.2">
      <c r="B279" s="101"/>
      <c r="C279" s="163" t="s">
        <v>123</v>
      </c>
      <c r="D279" s="101"/>
      <c r="F279" s="198">
        <f t="shared" si="29"/>
        <v>0</v>
      </c>
      <c r="G279" s="200">
        <f>'(3.5) Actual WCA NPC'!G279-'(3.4) Adjustments'!G279</f>
        <v>0</v>
      </c>
      <c r="H279" s="200">
        <f>'(3.5) Actual WCA NPC'!H279-'(3.4) Adjustments'!H279</f>
        <v>0</v>
      </c>
      <c r="I279" s="200">
        <f>'(3.5) Actual WCA NPC'!I279-'(3.4) Adjustments'!I279</f>
        <v>0</v>
      </c>
      <c r="J279" s="200">
        <f>'(3.5) Actual WCA NPC'!J279-'(3.4) Adjustments'!J279</f>
        <v>0</v>
      </c>
      <c r="K279" s="200">
        <f>'(3.5) Actual WCA NPC'!K279-'(3.4) Adjustments'!K279</f>
        <v>0</v>
      </c>
      <c r="L279" s="200">
        <f>'(3.5) Actual WCA NPC'!L279-'(3.4) Adjustments'!L279</f>
        <v>0</v>
      </c>
      <c r="M279" s="200">
        <f>'(3.5) Actual WCA NPC'!M279-'(3.4) Adjustments'!M279</f>
        <v>0</v>
      </c>
      <c r="N279" s="200">
        <f>'(3.5) Actual WCA NPC'!N279-'(3.4) Adjustments'!N279</f>
        <v>0</v>
      </c>
      <c r="O279" s="200">
        <f>'(3.5) Actual WCA NPC'!O279-'(3.4) Adjustments'!O279</f>
        <v>0</v>
      </c>
      <c r="P279" s="200">
        <f>'(3.5) Actual WCA NPC'!P279-'(3.4) Adjustments'!P279</f>
        <v>0</v>
      </c>
      <c r="Q279" s="200">
        <f>'(3.5) Actual WCA NPC'!Q279-'(3.4) Adjustments'!Q279</f>
        <v>0</v>
      </c>
      <c r="R279" s="200">
        <f>'(3.5) Actual WCA NPC'!R279-'(3.4) Adjustments'!R279</f>
        <v>0</v>
      </c>
    </row>
    <row r="280" spans="1:18" ht="12.75" customHeight="1" x14ac:dyDescent="0.2">
      <c r="B280" s="101"/>
      <c r="C280" s="163" t="s">
        <v>122</v>
      </c>
      <c r="D280" s="101"/>
      <c r="F280" s="198">
        <f t="shared" si="29"/>
        <v>0</v>
      </c>
      <c r="G280" s="200">
        <f>'(3.5) Actual WCA NPC'!G280-'(3.4) Adjustments'!G280</f>
        <v>0</v>
      </c>
      <c r="H280" s="200">
        <f>'(3.5) Actual WCA NPC'!H280-'(3.4) Adjustments'!H280</f>
        <v>0</v>
      </c>
      <c r="I280" s="200">
        <f>'(3.5) Actual WCA NPC'!I280-'(3.4) Adjustments'!I280</f>
        <v>0</v>
      </c>
      <c r="J280" s="200">
        <f>'(3.5) Actual WCA NPC'!J280-'(3.4) Adjustments'!J280</f>
        <v>0</v>
      </c>
      <c r="K280" s="200">
        <f>'(3.5) Actual WCA NPC'!K280-'(3.4) Adjustments'!K280</f>
        <v>0</v>
      </c>
      <c r="L280" s="200">
        <f>'(3.5) Actual WCA NPC'!L280-'(3.4) Adjustments'!L280</f>
        <v>0</v>
      </c>
      <c r="M280" s="200">
        <f>'(3.5) Actual WCA NPC'!M280-'(3.4) Adjustments'!M280</f>
        <v>0</v>
      </c>
      <c r="N280" s="200">
        <f>'(3.5) Actual WCA NPC'!N280-'(3.4) Adjustments'!N280</f>
        <v>0</v>
      </c>
      <c r="O280" s="200">
        <f>'(3.5) Actual WCA NPC'!O280-'(3.4) Adjustments'!O280</f>
        <v>0</v>
      </c>
      <c r="P280" s="200">
        <f>'(3.5) Actual WCA NPC'!P280-'(3.4) Adjustments'!P280</f>
        <v>0</v>
      </c>
      <c r="Q280" s="200">
        <f>'(3.5) Actual WCA NPC'!Q280-'(3.4) Adjustments'!Q280</f>
        <v>0</v>
      </c>
      <c r="R280" s="200">
        <f>'(3.5) Actual WCA NPC'!R280-'(3.4) Adjustments'!R280</f>
        <v>0</v>
      </c>
    </row>
    <row r="281" spans="1:18" ht="12.75" customHeight="1" x14ac:dyDescent="0.2">
      <c r="B281" s="101"/>
      <c r="C281" s="101"/>
      <c r="D281" s="101"/>
      <c r="F281" s="202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</row>
    <row r="282" spans="1:18" ht="12.75" customHeight="1" x14ac:dyDescent="0.2">
      <c r="B282" s="196" t="s">
        <v>229</v>
      </c>
      <c r="C282" s="101"/>
      <c r="D282" s="101"/>
      <c r="F282" s="198">
        <f>SUM(G282:R282)</f>
        <v>5940.5150000000003</v>
      </c>
      <c r="G282" s="197">
        <f t="shared" ref="G282:R282" si="30">SUM(G241:G281)</f>
        <v>0</v>
      </c>
      <c r="H282" s="197">
        <f t="shared" si="30"/>
        <v>0</v>
      </c>
      <c r="I282" s="197">
        <f t="shared" si="30"/>
        <v>0</v>
      </c>
      <c r="J282" s="197">
        <f t="shared" si="30"/>
        <v>5.2190000000000003</v>
      </c>
      <c r="K282" s="197">
        <f t="shared" si="30"/>
        <v>554.26</v>
      </c>
      <c r="L282" s="197">
        <f t="shared" si="30"/>
        <v>1329.6659999999999</v>
      </c>
      <c r="M282" s="197">
        <f t="shared" si="30"/>
        <v>1651.13</v>
      </c>
      <c r="N282" s="197">
        <f t="shared" si="30"/>
        <v>1540.5609999999999</v>
      </c>
      <c r="O282" s="197">
        <f t="shared" si="30"/>
        <v>724.77800000000002</v>
      </c>
      <c r="P282" s="197">
        <f t="shared" si="30"/>
        <v>134.90100000000001</v>
      </c>
      <c r="Q282" s="197">
        <f t="shared" si="30"/>
        <v>0</v>
      </c>
      <c r="R282" s="197">
        <f t="shared" si="30"/>
        <v>0</v>
      </c>
    </row>
    <row r="283" spans="1:18" ht="12.75" customHeight="1" x14ac:dyDescent="0.2">
      <c r="B283" s="101"/>
      <c r="C283" s="101"/>
      <c r="D283" s="101"/>
      <c r="F283" s="202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</row>
    <row r="284" spans="1:18" ht="12.75" customHeight="1" x14ac:dyDescent="0.2">
      <c r="A284" s="196"/>
      <c r="B284" s="196" t="s">
        <v>120</v>
      </c>
      <c r="C284" s="101"/>
      <c r="D284" s="101"/>
      <c r="F284" s="202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</row>
    <row r="285" spans="1:18" ht="12.75" customHeight="1" x14ac:dyDescent="0.2">
      <c r="A285" s="196"/>
      <c r="B285" s="196"/>
      <c r="C285" s="163" t="s">
        <v>119</v>
      </c>
      <c r="D285" s="163"/>
      <c r="F285" s="198">
        <f>SUM(G285:R285)</f>
        <v>237855</v>
      </c>
      <c r="G285" s="200">
        <f>'(3.5) Actual WCA NPC'!G285-'(3.4) Adjustments'!G285</f>
        <v>25660</v>
      </c>
      <c r="H285" s="200">
        <f>'(3.5) Actual WCA NPC'!H285-'(3.4) Adjustments'!H285</f>
        <v>22608</v>
      </c>
      <c r="I285" s="200">
        <f>'(3.5) Actual WCA NPC'!I285-'(3.4) Adjustments'!I285</f>
        <v>24220</v>
      </c>
      <c r="J285" s="200">
        <f>'(3.5) Actual WCA NPC'!J285-'(3.4) Adjustments'!J285</f>
        <v>22845</v>
      </c>
      <c r="K285" s="200">
        <f>'(3.5) Actual WCA NPC'!K285-'(3.4) Adjustments'!K285</f>
        <v>27001</v>
      </c>
      <c r="L285" s="200">
        <f>'(3.5) Actual WCA NPC'!L285-'(3.4) Adjustments'!L285</f>
        <v>17226</v>
      </c>
      <c r="M285" s="200">
        <f>'(3.5) Actual WCA NPC'!M285-'(3.4) Adjustments'!M285</f>
        <v>19438</v>
      </c>
      <c r="N285" s="200">
        <f>'(3.5) Actual WCA NPC'!N285-'(3.4) Adjustments'!N285</f>
        <v>16587</v>
      </c>
      <c r="O285" s="200">
        <f>'(3.5) Actual WCA NPC'!O285-'(3.4) Adjustments'!O285</f>
        <v>15239</v>
      </c>
      <c r="P285" s="200">
        <f>'(3.5) Actual WCA NPC'!P285-'(3.4) Adjustments'!P285</f>
        <v>11854</v>
      </c>
      <c r="Q285" s="200">
        <f>'(3.5) Actual WCA NPC'!Q285-'(3.4) Adjustments'!Q285</f>
        <v>14944</v>
      </c>
      <c r="R285" s="200">
        <f>'(3.5) Actual WCA NPC'!R285-'(3.4) Adjustments'!R285</f>
        <v>20233</v>
      </c>
    </row>
    <row r="286" spans="1:18" ht="12.75" customHeight="1" x14ac:dyDescent="0.2">
      <c r="A286" s="196"/>
      <c r="B286" s="196"/>
      <c r="C286" s="163" t="s">
        <v>118</v>
      </c>
      <c r="D286" s="163"/>
      <c r="F286" s="198">
        <f>SUM(G286:R286)</f>
        <v>90543</v>
      </c>
      <c r="G286" s="200">
        <f>'(3.5) Actual WCA NPC'!G286-'(3.4) Adjustments'!G286</f>
        <v>8850</v>
      </c>
      <c r="H286" s="200">
        <f>'(3.5) Actual WCA NPC'!H286-'(3.4) Adjustments'!H286</f>
        <v>8413</v>
      </c>
      <c r="I286" s="200">
        <f>'(3.5) Actual WCA NPC'!I286-'(3.4) Adjustments'!I286</f>
        <v>9879</v>
      </c>
      <c r="J286" s="200">
        <f>'(3.5) Actual WCA NPC'!J286-'(3.4) Adjustments'!J286</f>
        <v>9881</v>
      </c>
      <c r="K286" s="200">
        <f>'(3.5) Actual WCA NPC'!K286-'(3.4) Adjustments'!K286</f>
        <v>7595</v>
      </c>
      <c r="L286" s="200">
        <f>'(3.5) Actual WCA NPC'!L286-'(3.4) Adjustments'!L286</f>
        <v>7614</v>
      </c>
      <c r="M286" s="200">
        <f>'(3.5) Actual WCA NPC'!M286-'(3.4) Adjustments'!M286</f>
        <v>8059</v>
      </c>
      <c r="N286" s="200">
        <f>'(3.5) Actual WCA NPC'!N286-'(3.4) Adjustments'!N286</f>
        <v>5957</v>
      </c>
      <c r="O286" s="200">
        <f>'(3.5) Actual WCA NPC'!O286-'(3.4) Adjustments'!O286</f>
        <v>4882</v>
      </c>
      <c r="P286" s="200">
        <f>'(3.5) Actual WCA NPC'!P286-'(3.4) Adjustments'!P286</f>
        <v>4559</v>
      </c>
      <c r="Q286" s="200">
        <f>'(3.5) Actual WCA NPC'!Q286-'(3.4) Adjustments'!Q286</f>
        <v>6223</v>
      </c>
      <c r="R286" s="200">
        <f>'(3.5) Actual WCA NPC'!R286-'(3.4) Adjustments'!R286</f>
        <v>8631</v>
      </c>
    </row>
    <row r="287" spans="1:18" ht="12.75" customHeight="1" x14ac:dyDescent="0.2">
      <c r="A287" s="196"/>
      <c r="B287" s="196"/>
      <c r="C287" s="163" t="s">
        <v>117</v>
      </c>
      <c r="D287" s="163"/>
      <c r="F287" s="198">
        <f>SUM(G287:R287)</f>
        <v>0</v>
      </c>
      <c r="G287" s="200">
        <f>'(3.5) Actual WCA NPC'!G287-'(3.4) Adjustments'!G287</f>
        <v>0</v>
      </c>
      <c r="H287" s="200">
        <f>'(3.5) Actual WCA NPC'!H287-'(3.4) Adjustments'!H287</f>
        <v>0</v>
      </c>
      <c r="I287" s="200">
        <f>'(3.5) Actual WCA NPC'!I287-'(3.4) Adjustments'!I287</f>
        <v>0</v>
      </c>
      <c r="J287" s="200">
        <f>'(3.5) Actual WCA NPC'!J287-'(3.4) Adjustments'!J287</f>
        <v>0</v>
      </c>
      <c r="K287" s="200">
        <f>'(3.5) Actual WCA NPC'!K287-'(3.4) Adjustments'!K287</f>
        <v>0</v>
      </c>
      <c r="L287" s="200">
        <f>'(3.5) Actual WCA NPC'!L287-'(3.4) Adjustments'!L287</f>
        <v>0</v>
      </c>
      <c r="M287" s="200">
        <f>'(3.5) Actual WCA NPC'!M287-'(3.4) Adjustments'!M287</f>
        <v>0</v>
      </c>
      <c r="N287" s="200">
        <f>'(3.5) Actual WCA NPC'!N287-'(3.4) Adjustments'!N287</f>
        <v>0</v>
      </c>
      <c r="O287" s="200">
        <f>'(3.5) Actual WCA NPC'!O287-'(3.4) Adjustments'!O287</f>
        <v>0</v>
      </c>
      <c r="P287" s="200">
        <f>'(3.5) Actual WCA NPC'!P287-'(3.4) Adjustments'!P287</f>
        <v>0</v>
      </c>
      <c r="Q287" s="200">
        <f>'(3.5) Actual WCA NPC'!Q287-'(3.4) Adjustments'!Q287</f>
        <v>0</v>
      </c>
      <c r="R287" s="200">
        <f>'(3.5) Actual WCA NPC'!R287-'(3.4) Adjustments'!R287</f>
        <v>0</v>
      </c>
    </row>
    <row r="288" spans="1:18" ht="12.75" customHeight="1" x14ac:dyDescent="0.2">
      <c r="A288" s="196"/>
      <c r="B288" s="196"/>
      <c r="D288" s="163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</row>
    <row r="289" spans="1:18" ht="12.75" customHeight="1" x14ac:dyDescent="0.2">
      <c r="A289" s="196"/>
      <c r="B289" s="196" t="s">
        <v>228</v>
      </c>
      <c r="C289" s="163"/>
      <c r="D289" s="163"/>
      <c r="F289" s="198">
        <f>SUM(G289:R289)</f>
        <v>328398</v>
      </c>
      <c r="G289" s="197">
        <f t="shared" ref="G289:R289" si="31">SUM(G285:G288)</f>
        <v>34510</v>
      </c>
      <c r="H289" s="197">
        <f t="shared" si="31"/>
        <v>31021</v>
      </c>
      <c r="I289" s="197">
        <f t="shared" si="31"/>
        <v>34099</v>
      </c>
      <c r="J289" s="197">
        <f t="shared" si="31"/>
        <v>32726</v>
      </c>
      <c r="K289" s="197">
        <f t="shared" si="31"/>
        <v>34596</v>
      </c>
      <c r="L289" s="197">
        <f t="shared" si="31"/>
        <v>24840</v>
      </c>
      <c r="M289" s="197">
        <f t="shared" si="31"/>
        <v>27497</v>
      </c>
      <c r="N289" s="197">
        <f t="shared" si="31"/>
        <v>22544</v>
      </c>
      <c r="O289" s="197">
        <f t="shared" si="31"/>
        <v>20121</v>
      </c>
      <c r="P289" s="197">
        <f t="shared" si="31"/>
        <v>16413</v>
      </c>
      <c r="Q289" s="197">
        <f t="shared" si="31"/>
        <v>21167</v>
      </c>
      <c r="R289" s="197">
        <f t="shared" si="31"/>
        <v>28864</v>
      </c>
    </row>
    <row r="290" spans="1:18" ht="12.75" customHeight="1" x14ac:dyDescent="0.2">
      <c r="A290" s="196"/>
      <c r="B290" s="196"/>
      <c r="C290" s="163"/>
      <c r="D290" s="163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</row>
    <row r="291" spans="1:18" ht="12.75" customHeight="1" x14ac:dyDescent="0.2">
      <c r="A291" s="196"/>
      <c r="B291" s="196" t="s">
        <v>115</v>
      </c>
      <c r="C291" s="163"/>
      <c r="D291" s="163"/>
      <c r="F291" s="198">
        <f>SUM(G291:R291)</f>
        <v>494532.21299999993</v>
      </c>
      <c r="G291" s="197">
        <f t="shared" ref="G291:R291" si="32">SUM(G289,G282,G238)</f>
        <v>39677.993000000002</v>
      </c>
      <c r="H291" s="197">
        <f t="shared" si="32"/>
        <v>42934.415999999997</v>
      </c>
      <c r="I291" s="197">
        <f t="shared" si="32"/>
        <v>50342.402999999998</v>
      </c>
      <c r="J291" s="197">
        <f t="shared" si="32"/>
        <v>55703.538</v>
      </c>
      <c r="K291" s="197">
        <f t="shared" si="32"/>
        <v>53109.292000000001</v>
      </c>
      <c r="L291" s="197">
        <f t="shared" si="32"/>
        <v>46776.452000000005</v>
      </c>
      <c r="M291" s="197">
        <f t="shared" si="32"/>
        <v>43445.205000000002</v>
      </c>
      <c r="N291" s="197">
        <f t="shared" si="32"/>
        <v>32656.644</v>
      </c>
      <c r="O291" s="197">
        <f t="shared" si="32"/>
        <v>31059.059999999998</v>
      </c>
      <c r="P291" s="197">
        <f t="shared" si="32"/>
        <v>29543.745999999999</v>
      </c>
      <c r="Q291" s="197">
        <f t="shared" si="32"/>
        <v>34474.555999999997</v>
      </c>
      <c r="R291" s="197">
        <f t="shared" si="32"/>
        <v>34808.908000000003</v>
      </c>
    </row>
    <row r="292" spans="1:18" ht="12.75" customHeight="1" x14ac:dyDescent="0.2">
      <c r="A292" s="196"/>
      <c r="B292" s="196"/>
      <c r="C292" s="101"/>
      <c r="D292" s="101"/>
      <c r="F292" s="202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</row>
    <row r="293" spans="1:18" ht="12.75" customHeight="1" x14ac:dyDescent="0.2">
      <c r="A293" s="196"/>
      <c r="B293" s="196" t="s">
        <v>114</v>
      </c>
      <c r="C293" s="101"/>
      <c r="D293" s="101"/>
      <c r="F293" s="202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</row>
    <row r="294" spans="1:18" ht="12.75" customHeight="1" x14ac:dyDescent="0.2">
      <c r="A294" s="196"/>
      <c r="B294" s="196"/>
      <c r="C294" s="163" t="s">
        <v>113</v>
      </c>
      <c r="D294" s="101"/>
      <c r="F294" s="198">
        <f t="shared" ref="F294:F299" si="33">SUM(G294:R294)</f>
        <v>0</v>
      </c>
      <c r="G294" s="200">
        <f>'(3.5) Actual WCA NPC'!G294-'(3.4) Adjustments'!G294</f>
        <v>0</v>
      </c>
      <c r="H294" s="200">
        <f>'(3.5) Actual WCA NPC'!H294-'(3.4) Adjustments'!H294</f>
        <v>0</v>
      </c>
      <c r="I294" s="200">
        <f>'(3.5) Actual WCA NPC'!I294-'(3.4) Adjustments'!I294</f>
        <v>0</v>
      </c>
      <c r="J294" s="200">
        <f>'(3.5) Actual WCA NPC'!J294-'(3.4) Adjustments'!J294</f>
        <v>0</v>
      </c>
      <c r="K294" s="200">
        <f>'(3.5) Actual WCA NPC'!K294-'(3.4) Adjustments'!K294</f>
        <v>0</v>
      </c>
      <c r="L294" s="200">
        <f>'(3.5) Actual WCA NPC'!L294-'(3.4) Adjustments'!L294</f>
        <v>0</v>
      </c>
      <c r="M294" s="200">
        <f>'(3.5) Actual WCA NPC'!M294-'(3.4) Adjustments'!M294</f>
        <v>0</v>
      </c>
      <c r="N294" s="200">
        <f>'(3.5) Actual WCA NPC'!N294-'(3.4) Adjustments'!N294</f>
        <v>0</v>
      </c>
      <c r="O294" s="200">
        <f>'(3.5) Actual WCA NPC'!O294-'(3.4) Adjustments'!O294</f>
        <v>0</v>
      </c>
      <c r="P294" s="200">
        <f>'(3.5) Actual WCA NPC'!P294-'(3.4) Adjustments'!P294</f>
        <v>0</v>
      </c>
      <c r="Q294" s="200">
        <f>'(3.5) Actual WCA NPC'!Q294-'(3.4) Adjustments'!Q294</f>
        <v>0</v>
      </c>
      <c r="R294" s="200">
        <f>'(3.5) Actual WCA NPC'!R294-'(3.4) Adjustments'!R294</f>
        <v>0</v>
      </c>
    </row>
    <row r="295" spans="1:18" ht="12.75" customHeight="1" x14ac:dyDescent="0.2">
      <c r="A295" s="196"/>
      <c r="C295" s="163" t="s">
        <v>112</v>
      </c>
      <c r="D295" s="101"/>
      <c r="F295" s="198">
        <f t="shared" si="33"/>
        <v>0</v>
      </c>
      <c r="G295" s="200">
        <f>'(3.5) Actual WCA NPC'!G295-'(3.4) Adjustments'!G295</f>
        <v>0</v>
      </c>
      <c r="H295" s="200">
        <f>'(3.5) Actual WCA NPC'!H295-'(3.4) Adjustments'!H295</f>
        <v>0</v>
      </c>
      <c r="I295" s="200">
        <f>'(3.5) Actual WCA NPC'!I295-'(3.4) Adjustments'!I295</f>
        <v>0</v>
      </c>
      <c r="J295" s="200">
        <f>'(3.5) Actual WCA NPC'!J295-'(3.4) Adjustments'!J295</f>
        <v>0</v>
      </c>
      <c r="K295" s="200">
        <f>'(3.5) Actual WCA NPC'!K295-'(3.4) Adjustments'!K295</f>
        <v>0</v>
      </c>
      <c r="L295" s="200">
        <f>'(3.5) Actual WCA NPC'!L295-'(3.4) Adjustments'!L295</f>
        <v>0</v>
      </c>
      <c r="M295" s="200">
        <f>'(3.5) Actual WCA NPC'!M295-'(3.4) Adjustments'!M295</f>
        <v>0</v>
      </c>
      <c r="N295" s="200">
        <f>'(3.5) Actual WCA NPC'!N295-'(3.4) Adjustments'!N295</f>
        <v>0</v>
      </c>
      <c r="O295" s="200">
        <f>'(3.5) Actual WCA NPC'!O295-'(3.4) Adjustments'!O295</f>
        <v>0</v>
      </c>
      <c r="P295" s="200">
        <f>'(3.5) Actual WCA NPC'!P295-'(3.4) Adjustments'!P295</f>
        <v>0</v>
      </c>
      <c r="Q295" s="200">
        <f>'(3.5) Actual WCA NPC'!Q295-'(3.4) Adjustments'!Q295</f>
        <v>0</v>
      </c>
      <c r="R295" s="200">
        <f>'(3.5) Actual WCA NPC'!R295-'(3.4) Adjustments'!R295</f>
        <v>0</v>
      </c>
    </row>
    <row r="296" spans="1:18" ht="12.75" customHeight="1" x14ac:dyDescent="0.2">
      <c r="A296" s="196"/>
      <c r="B296" s="196"/>
      <c r="C296" s="163" t="s">
        <v>111</v>
      </c>
      <c r="D296" s="101"/>
      <c r="F296" s="198">
        <f t="shared" si="33"/>
        <v>-36469</v>
      </c>
      <c r="G296" s="200">
        <f>'(3.5) Actual WCA NPC'!G296-'(3.4) Adjustments'!G296</f>
        <v>-15022</v>
      </c>
      <c r="H296" s="200">
        <f>'(3.5) Actual WCA NPC'!H296-'(3.4) Adjustments'!H296</f>
        <v>-1153</v>
      </c>
      <c r="I296" s="200">
        <f>'(3.5) Actual WCA NPC'!I296-'(3.4) Adjustments'!I296</f>
        <v>-80</v>
      </c>
      <c r="J296" s="200">
        <f>'(3.5) Actual WCA NPC'!J296-'(3.4) Adjustments'!J296</f>
        <v>-7630</v>
      </c>
      <c r="K296" s="200">
        <f>'(3.5) Actual WCA NPC'!K296-'(3.4) Adjustments'!K296</f>
        <v>-2297</v>
      </c>
      <c r="L296" s="200">
        <f>'(3.5) Actual WCA NPC'!L296-'(3.4) Adjustments'!L296</f>
        <v>-5638</v>
      </c>
      <c r="M296" s="200">
        <f>'(3.5) Actual WCA NPC'!M296-'(3.4) Adjustments'!M296</f>
        <v>-4207</v>
      </c>
      <c r="N296" s="200">
        <f>'(3.5) Actual WCA NPC'!N296-'(3.4) Adjustments'!N296</f>
        <v>-11053</v>
      </c>
      <c r="O296" s="200">
        <f>'(3.5) Actual WCA NPC'!O296-'(3.4) Adjustments'!O296</f>
        <v>5380</v>
      </c>
      <c r="P296" s="200">
        <f>'(3.5) Actual WCA NPC'!P296-'(3.4) Adjustments'!P296</f>
        <v>12695</v>
      </c>
      <c r="Q296" s="200">
        <f>'(3.5) Actual WCA NPC'!Q296-'(3.4) Adjustments'!Q296</f>
        <v>-4719</v>
      </c>
      <c r="R296" s="200">
        <f>'(3.5) Actual WCA NPC'!R296-'(3.4) Adjustments'!R296</f>
        <v>-2745</v>
      </c>
    </row>
    <row r="297" spans="1:18" ht="12.75" customHeight="1" x14ac:dyDescent="0.2">
      <c r="A297" s="196"/>
      <c r="B297" s="196"/>
      <c r="C297" s="163" t="s">
        <v>110</v>
      </c>
      <c r="D297" s="101"/>
      <c r="E297" s="199" t="s">
        <v>62</v>
      </c>
      <c r="F297" s="198">
        <f t="shared" si="33"/>
        <v>0</v>
      </c>
      <c r="G297" s="200">
        <f>'(3.5) Actual WCA NPC'!G297-'(3.4) Adjustments'!G297</f>
        <v>0</v>
      </c>
      <c r="H297" s="200">
        <f>'(3.5) Actual WCA NPC'!H297-'(3.4) Adjustments'!H297</f>
        <v>0</v>
      </c>
      <c r="I297" s="200">
        <f>'(3.5) Actual WCA NPC'!I297-'(3.4) Adjustments'!I297</f>
        <v>0</v>
      </c>
      <c r="J297" s="200">
        <f>'(3.5) Actual WCA NPC'!J297-'(3.4) Adjustments'!J297</f>
        <v>0</v>
      </c>
      <c r="K297" s="200">
        <f>'(3.5) Actual WCA NPC'!K297-'(3.4) Adjustments'!K297</f>
        <v>0</v>
      </c>
      <c r="L297" s="200">
        <f>'(3.5) Actual WCA NPC'!L297-'(3.4) Adjustments'!L297</f>
        <v>0</v>
      </c>
      <c r="M297" s="200">
        <f>'(3.5) Actual WCA NPC'!M297-'(3.4) Adjustments'!M297</f>
        <v>0</v>
      </c>
      <c r="N297" s="200">
        <f>'(3.5) Actual WCA NPC'!N297-'(3.4) Adjustments'!N297</f>
        <v>0</v>
      </c>
      <c r="O297" s="200">
        <f>'(3.5) Actual WCA NPC'!O297-'(3.4) Adjustments'!O297</f>
        <v>0</v>
      </c>
      <c r="P297" s="200">
        <f>'(3.5) Actual WCA NPC'!P297-'(3.4) Adjustments'!P297</f>
        <v>0</v>
      </c>
      <c r="Q297" s="200">
        <f>'(3.5) Actual WCA NPC'!Q297-'(3.4) Adjustments'!Q297</f>
        <v>0</v>
      </c>
      <c r="R297" s="200">
        <f>'(3.5) Actual WCA NPC'!R297-'(3.4) Adjustments'!R297</f>
        <v>0</v>
      </c>
    </row>
    <row r="298" spans="1:18" ht="12.75" customHeight="1" x14ac:dyDescent="0.2">
      <c r="A298" s="196"/>
      <c r="B298" s="196"/>
      <c r="C298" s="163" t="s">
        <v>109</v>
      </c>
      <c r="D298" s="101"/>
      <c r="F298" s="198">
        <f t="shared" si="33"/>
        <v>0</v>
      </c>
      <c r="G298" s="200">
        <f>'(3.5) Actual WCA NPC'!G298-'(3.4) Adjustments'!G298</f>
        <v>0</v>
      </c>
      <c r="H298" s="200">
        <f>'(3.5) Actual WCA NPC'!H298-'(3.4) Adjustments'!H298</f>
        <v>0</v>
      </c>
      <c r="I298" s="200">
        <f>'(3.5) Actual WCA NPC'!I298-'(3.4) Adjustments'!I298</f>
        <v>0</v>
      </c>
      <c r="J298" s="200">
        <f>'(3.5) Actual WCA NPC'!J298-'(3.4) Adjustments'!J298</f>
        <v>0</v>
      </c>
      <c r="K298" s="200">
        <f>'(3.5) Actual WCA NPC'!K298-'(3.4) Adjustments'!K298</f>
        <v>0</v>
      </c>
      <c r="L298" s="200">
        <f>'(3.5) Actual WCA NPC'!L298-'(3.4) Adjustments'!L298</f>
        <v>0</v>
      </c>
      <c r="M298" s="200">
        <f>'(3.5) Actual WCA NPC'!M298-'(3.4) Adjustments'!M298</f>
        <v>0</v>
      </c>
      <c r="N298" s="200">
        <f>'(3.5) Actual WCA NPC'!N298-'(3.4) Adjustments'!N298</f>
        <v>0</v>
      </c>
      <c r="O298" s="200">
        <f>'(3.5) Actual WCA NPC'!O298-'(3.4) Adjustments'!O298</f>
        <v>0</v>
      </c>
      <c r="P298" s="200">
        <f>'(3.5) Actual WCA NPC'!P298-'(3.4) Adjustments'!P298</f>
        <v>0</v>
      </c>
      <c r="Q298" s="200">
        <f>'(3.5) Actual WCA NPC'!Q298-'(3.4) Adjustments'!Q298</f>
        <v>0</v>
      </c>
      <c r="R298" s="200">
        <f>'(3.5) Actual WCA NPC'!R298-'(3.4) Adjustments'!R298</f>
        <v>0</v>
      </c>
    </row>
    <row r="299" spans="1:18" ht="12.75" customHeight="1" x14ac:dyDescent="0.2">
      <c r="A299" s="196"/>
      <c r="B299" s="196"/>
      <c r="C299" s="163" t="s">
        <v>108</v>
      </c>
      <c r="D299" s="101"/>
      <c r="F299" s="198">
        <f t="shared" si="33"/>
        <v>-31074.40600000001</v>
      </c>
      <c r="G299" s="200">
        <f>'(3.5) Actual WCA NPC'!G299-'(3.4) Adjustments'!G299</f>
        <v>-24609.843000000001</v>
      </c>
      <c r="H299" s="200">
        <f>'(3.5) Actual WCA NPC'!H299-'(3.4) Adjustments'!H299</f>
        <v>-10302.878000000001</v>
      </c>
      <c r="I299" s="200">
        <f>'(3.5) Actual WCA NPC'!I299-'(3.4) Adjustments'!I299</f>
        <v>29223.364999999998</v>
      </c>
      <c r="J299" s="200">
        <f>'(3.5) Actual WCA NPC'!J299-'(3.4) Adjustments'!J299</f>
        <v>19123.705999999998</v>
      </c>
      <c r="K299" s="200">
        <f>'(3.5) Actual WCA NPC'!K299-'(3.4) Adjustments'!K299</f>
        <v>-11620.091</v>
      </c>
      <c r="L299" s="200">
        <f>'(3.5) Actual WCA NPC'!L299-'(3.4) Adjustments'!L299</f>
        <v>-31429.243000000002</v>
      </c>
      <c r="M299" s="200">
        <f>'(3.5) Actual WCA NPC'!M299-'(3.4) Adjustments'!M299</f>
        <v>33231.008999999998</v>
      </c>
      <c r="N299" s="200">
        <f>'(3.5) Actual WCA NPC'!N299-'(3.4) Adjustments'!N299</f>
        <v>-14227.478999999999</v>
      </c>
      <c r="O299" s="200">
        <f>'(3.5) Actual WCA NPC'!O299-'(3.4) Adjustments'!O299</f>
        <v>-11090.966</v>
      </c>
      <c r="P299" s="200">
        <f>'(3.5) Actual WCA NPC'!P299-'(3.4) Adjustments'!P299</f>
        <v>15429.535000000003</v>
      </c>
      <c r="Q299" s="200">
        <f>'(3.5) Actual WCA NPC'!Q299-'(3.4) Adjustments'!Q299</f>
        <v>5106.5839999999989</v>
      </c>
      <c r="R299" s="200">
        <f>'(3.5) Actual WCA NPC'!R299-'(3.4) Adjustments'!R299</f>
        <v>-29908.105</v>
      </c>
    </row>
    <row r="300" spans="1:18" ht="12.75" customHeight="1" x14ac:dyDescent="0.2">
      <c r="A300" s="196"/>
      <c r="B300" s="196"/>
      <c r="C300" s="101"/>
      <c r="D300" s="101"/>
      <c r="F300" s="202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</row>
    <row r="301" spans="1:18" ht="12.75" customHeight="1" x14ac:dyDescent="0.2">
      <c r="A301" s="196"/>
      <c r="B301" s="196" t="s">
        <v>107</v>
      </c>
      <c r="C301" s="101"/>
      <c r="D301" s="101"/>
      <c r="F301" s="198">
        <f>SUM(G301:R301)</f>
        <v>-67543.406000000003</v>
      </c>
      <c r="G301" s="203">
        <f t="shared" ref="G301:R301" si="34">SUM(G294:G300)</f>
        <v>-39631.843000000001</v>
      </c>
      <c r="H301" s="203">
        <f t="shared" si="34"/>
        <v>-11455.878000000001</v>
      </c>
      <c r="I301" s="203">
        <f t="shared" si="34"/>
        <v>29143.364999999998</v>
      </c>
      <c r="J301" s="203">
        <f t="shared" si="34"/>
        <v>11493.705999999998</v>
      </c>
      <c r="K301" s="203">
        <f t="shared" si="34"/>
        <v>-13917.091</v>
      </c>
      <c r="L301" s="203">
        <f t="shared" si="34"/>
        <v>-37067.243000000002</v>
      </c>
      <c r="M301" s="203">
        <f t="shared" si="34"/>
        <v>29024.008999999998</v>
      </c>
      <c r="N301" s="203">
        <f t="shared" si="34"/>
        <v>-25280.478999999999</v>
      </c>
      <c r="O301" s="203">
        <f t="shared" si="34"/>
        <v>-5710.9660000000003</v>
      </c>
      <c r="P301" s="203">
        <f t="shared" si="34"/>
        <v>28124.535000000003</v>
      </c>
      <c r="Q301" s="203">
        <f t="shared" si="34"/>
        <v>387.58399999999892</v>
      </c>
      <c r="R301" s="203">
        <f t="shared" si="34"/>
        <v>-32653.105</v>
      </c>
    </row>
    <row r="302" spans="1:18" ht="12.75" customHeight="1" x14ac:dyDescent="0.2">
      <c r="A302" s="196"/>
      <c r="B302" s="196"/>
      <c r="C302" s="101"/>
      <c r="D302" s="101"/>
      <c r="F302" s="202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</row>
    <row r="303" spans="1:18" ht="12.75" customHeight="1" x14ac:dyDescent="0.2">
      <c r="A303" s="196"/>
      <c r="B303" s="196" t="s">
        <v>106</v>
      </c>
      <c r="C303" s="101"/>
      <c r="D303" s="101"/>
      <c r="F303" s="202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</row>
    <row r="304" spans="1:18" ht="12.75" customHeight="1" x14ac:dyDescent="0.2">
      <c r="A304" s="196"/>
      <c r="B304" s="196"/>
      <c r="C304" s="170" t="s">
        <v>105</v>
      </c>
      <c r="D304" s="101"/>
      <c r="F304" s="198">
        <f t="shared" ref="F304:F311" si="35">SUM(G304:R304)</f>
        <v>9505</v>
      </c>
      <c r="G304" s="200">
        <f>'(3.5) Actual WCA NPC'!G304-'(3.4) Adjustments'!G304</f>
        <v>0</v>
      </c>
      <c r="H304" s="200">
        <f>'(3.5) Actual WCA NPC'!H304-'(3.4) Adjustments'!H304</f>
        <v>0</v>
      </c>
      <c r="I304" s="200">
        <f>'(3.5) Actual WCA NPC'!I304-'(3.4) Adjustments'!I304</f>
        <v>0</v>
      </c>
      <c r="J304" s="200">
        <f>'(3.5) Actual WCA NPC'!J304-'(3.4) Adjustments'!J304</f>
        <v>285</v>
      </c>
      <c r="K304" s="200">
        <f>'(3.5) Actual WCA NPC'!K304-'(3.4) Adjustments'!K304</f>
        <v>800</v>
      </c>
      <c r="L304" s="200">
        <f>'(3.5) Actual WCA NPC'!L304-'(3.4) Adjustments'!L304</f>
        <v>21</v>
      </c>
      <c r="M304" s="200">
        <f>'(3.5) Actual WCA NPC'!M304-'(3.4) Adjustments'!M304</f>
        <v>0</v>
      </c>
      <c r="N304" s="200">
        <f>'(3.5) Actual WCA NPC'!N304-'(3.4) Adjustments'!N304</f>
        <v>0</v>
      </c>
      <c r="O304" s="200">
        <f>'(3.5) Actual WCA NPC'!O304-'(3.4) Adjustments'!O304</f>
        <v>0</v>
      </c>
      <c r="P304" s="200">
        <f>'(3.5) Actual WCA NPC'!P304-'(3.4) Adjustments'!P304</f>
        <v>0</v>
      </c>
      <c r="Q304" s="200">
        <f>'(3.5) Actual WCA NPC'!Q304-'(3.4) Adjustments'!Q304</f>
        <v>0</v>
      </c>
      <c r="R304" s="200">
        <f>'(3.5) Actual WCA NPC'!R304-'(3.4) Adjustments'!R304</f>
        <v>8399</v>
      </c>
    </row>
    <row r="305" spans="1:18" ht="12.75" customHeight="1" x14ac:dyDescent="0.2">
      <c r="A305" s="196"/>
      <c r="B305" s="196"/>
      <c r="C305" s="170" t="s">
        <v>104</v>
      </c>
      <c r="D305" s="101"/>
      <c r="F305" s="198">
        <f t="shared" si="35"/>
        <v>9013</v>
      </c>
      <c r="G305" s="200">
        <f>'(3.5) Actual WCA NPC'!G305-'(3.4) Adjustments'!G305</f>
        <v>0</v>
      </c>
      <c r="H305" s="200">
        <f>'(3.5) Actual WCA NPC'!H305-'(3.4) Adjustments'!H305</f>
        <v>225</v>
      </c>
      <c r="I305" s="200">
        <f>'(3.5) Actual WCA NPC'!I305-'(3.4) Adjustments'!I305</f>
        <v>1976</v>
      </c>
      <c r="J305" s="200">
        <f>'(3.5) Actual WCA NPC'!J305-'(3.4) Adjustments'!J305</f>
        <v>2265</v>
      </c>
      <c r="K305" s="200">
        <f>'(3.5) Actual WCA NPC'!K305-'(3.4) Adjustments'!K305</f>
        <v>0</v>
      </c>
      <c r="L305" s="200">
        <f>'(3.5) Actual WCA NPC'!L305-'(3.4) Adjustments'!L305</f>
        <v>2490</v>
      </c>
      <c r="M305" s="200">
        <f>'(3.5) Actual WCA NPC'!M305-'(3.4) Adjustments'!M305</f>
        <v>0</v>
      </c>
      <c r="N305" s="200">
        <f>'(3.5) Actual WCA NPC'!N305-'(3.4) Adjustments'!N305</f>
        <v>0</v>
      </c>
      <c r="O305" s="200">
        <f>'(3.5) Actual WCA NPC'!O305-'(3.4) Adjustments'!O305</f>
        <v>0</v>
      </c>
      <c r="P305" s="200">
        <f>'(3.5) Actual WCA NPC'!P305-'(3.4) Adjustments'!P305</f>
        <v>1732</v>
      </c>
      <c r="Q305" s="200">
        <f>'(3.5) Actual WCA NPC'!Q305-'(3.4) Adjustments'!Q305</f>
        <v>325</v>
      </c>
      <c r="R305" s="200">
        <f>'(3.5) Actual WCA NPC'!R305-'(3.4) Adjustments'!R305</f>
        <v>0</v>
      </c>
    </row>
    <row r="306" spans="1:18" ht="12.75" customHeight="1" x14ac:dyDescent="0.2">
      <c r="A306" s="196"/>
      <c r="B306" s="196"/>
      <c r="C306" s="170" t="s">
        <v>79</v>
      </c>
      <c r="D306" s="101"/>
      <c r="F306" s="198">
        <f t="shared" si="35"/>
        <v>0</v>
      </c>
      <c r="G306" s="200">
        <f>'(3.5) Actual WCA NPC'!G306-'(3.4) Adjustments'!G306</f>
        <v>0</v>
      </c>
      <c r="H306" s="200">
        <f>'(3.5) Actual WCA NPC'!H306-'(3.4) Adjustments'!H306</f>
        <v>0</v>
      </c>
      <c r="I306" s="200">
        <f>'(3.5) Actual WCA NPC'!I306-'(3.4) Adjustments'!I306</f>
        <v>0</v>
      </c>
      <c r="J306" s="200">
        <f>'(3.5) Actual WCA NPC'!J306-'(3.4) Adjustments'!J306</f>
        <v>0</v>
      </c>
      <c r="K306" s="200">
        <f>'(3.5) Actual WCA NPC'!K306-'(3.4) Adjustments'!K306</f>
        <v>0</v>
      </c>
      <c r="L306" s="200">
        <f>'(3.5) Actual WCA NPC'!L306-'(3.4) Adjustments'!L306</f>
        <v>0</v>
      </c>
      <c r="M306" s="200">
        <f>'(3.5) Actual WCA NPC'!M306-'(3.4) Adjustments'!M306</f>
        <v>0</v>
      </c>
      <c r="N306" s="200">
        <f>'(3.5) Actual WCA NPC'!N306-'(3.4) Adjustments'!N306</f>
        <v>0</v>
      </c>
      <c r="O306" s="200">
        <f>'(3.5) Actual WCA NPC'!O306-'(3.4) Adjustments'!O306</f>
        <v>0</v>
      </c>
      <c r="P306" s="200">
        <f>'(3.5) Actual WCA NPC'!P306-'(3.4) Adjustments'!P306</f>
        <v>0</v>
      </c>
      <c r="Q306" s="200">
        <f>'(3.5) Actual WCA NPC'!Q306-'(3.4) Adjustments'!Q306</f>
        <v>0</v>
      </c>
      <c r="R306" s="200">
        <f>'(3.5) Actual WCA NPC'!R306-'(3.4) Adjustments'!R306</f>
        <v>0</v>
      </c>
    </row>
    <row r="307" spans="1:18" ht="12.75" customHeight="1" x14ac:dyDescent="0.2">
      <c r="A307" s="196"/>
      <c r="B307" s="196"/>
      <c r="C307" s="170" t="s">
        <v>103</v>
      </c>
      <c r="D307" s="101"/>
      <c r="F307" s="198">
        <f t="shared" si="35"/>
        <v>4390512.2901916066</v>
      </c>
      <c r="G307" s="200">
        <f>'(3.5) Actual WCA NPC'!G307-'(3.4) Adjustments'!G307</f>
        <v>754292.84350127494</v>
      </c>
      <c r="H307" s="200">
        <f>'(3.5) Actual WCA NPC'!H307-'(3.4) Adjustments'!H307</f>
        <v>389440.03257568483</v>
      </c>
      <c r="I307" s="200">
        <f>'(3.5) Actual WCA NPC'!I307-'(3.4) Adjustments'!I307</f>
        <v>244964.92551091895</v>
      </c>
      <c r="J307" s="200">
        <f>'(3.5) Actual WCA NPC'!J307-'(3.4) Adjustments'!J307</f>
        <v>299561.53981548548</v>
      </c>
      <c r="K307" s="200">
        <f>'(3.5) Actual WCA NPC'!K307-'(3.4) Adjustments'!K307</f>
        <v>238500.31056961394</v>
      </c>
      <c r="L307" s="200">
        <f>'(3.5) Actual WCA NPC'!L307-'(3.4) Adjustments'!L307</f>
        <v>412222.11513315141</v>
      </c>
      <c r="M307" s="200">
        <f>'(3.5) Actual WCA NPC'!M307-'(3.4) Adjustments'!M307</f>
        <v>334426.00329087209</v>
      </c>
      <c r="N307" s="200">
        <f>'(3.5) Actual WCA NPC'!N307-'(3.4) Adjustments'!N307</f>
        <v>379248.90955700888</v>
      </c>
      <c r="O307" s="200">
        <f>'(3.5) Actual WCA NPC'!O307-'(3.4) Adjustments'!O307</f>
        <v>206425.87259462266</v>
      </c>
      <c r="P307" s="200">
        <f>'(3.5) Actual WCA NPC'!P307-'(3.4) Adjustments'!P307</f>
        <v>240685.06299895979</v>
      </c>
      <c r="Q307" s="200">
        <f>'(3.5) Actual WCA NPC'!Q307-'(3.4) Adjustments'!Q307</f>
        <v>326537.54763131496</v>
      </c>
      <c r="R307" s="200">
        <f>'(3.5) Actual WCA NPC'!R307-'(3.4) Adjustments'!R307</f>
        <v>564207.12701269798</v>
      </c>
    </row>
    <row r="308" spans="1:18" ht="12.75" customHeight="1" x14ac:dyDescent="0.2">
      <c r="A308" s="196"/>
      <c r="B308" s="196"/>
      <c r="C308" s="170" t="s">
        <v>102</v>
      </c>
      <c r="D308" s="101"/>
      <c r="F308" s="198">
        <f t="shared" si="35"/>
        <v>0</v>
      </c>
      <c r="G308" s="200">
        <f>'(3.5) Actual WCA NPC'!G308-'(3.4) Adjustments'!G308</f>
        <v>0</v>
      </c>
      <c r="H308" s="200">
        <f>'(3.5) Actual WCA NPC'!H308-'(3.4) Adjustments'!H308</f>
        <v>0</v>
      </c>
      <c r="I308" s="200">
        <f>'(3.5) Actual WCA NPC'!I308-'(3.4) Adjustments'!I308</f>
        <v>0</v>
      </c>
      <c r="J308" s="200">
        <f>'(3.5) Actual WCA NPC'!J308-'(3.4) Adjustments'!J308</f>
        <v>0</v>
      </c>
      <c r="K308" s="200">
        <f>'(3.5) Actual WCA NPC'!K308-'(3.4) Adjustments'!K308</f>
        <v>0</v>
      </c>
      <c r="L308" s="200">
        <f>'(3.5) Actual WCA NPC'!L308-'(3.4) Adjustments'!L308</f>
        <v>0</v>
      </c>
      <c r="M308" s="200">
        <f>'(3.5) Actual WCA NPC'!M308-'(3.4) Adjustments'!M308</f>
        <v>0</v>
      </c>
      <c r="N308" s="200">
        <f>'(3.5) Actual WCA NPC'!N308-'(3.4) Adjustments'!N308</f>
        <v>0</v>
      </c>
      <c r="O308" s="200">
        <f>'(3.5) Actual WCA NPC'!O308-'(3.4) Adjustments'!O308</f>
        <v>0</v>
      </c>
      <c r="P308" s="200">
        <f>'(3.5) Actual WCA NPC'!P308-'(3.4) Adjustments'!P308</f>
        <v>0</v>
      </c>
      <c r="Q308" s="200">
        <f>'(3.5) Actual WCA NPC'!Q308-'(3.4) Adjustments'!Q308</f>
        <v>0</v>
      </c>
      <c r="R308" s="200">
        <f>'(3.5) Actual WCA NPC'!R308-'(3.4) Adjustments'!R308</f>
        <v>0</v>
      </c>
    </row>
    <row r="309" spans="1:18" ht="12.75" customHeight="1" x14ac:dyDescent="0.2">
      <c r="A309" s="196"/>
      <c r="B309" s="196"/>
      <c r="C309" s="170" t="s">
        <v>101</v>
      </c>
      <c r="D309" s="101"/>
      <c r="F309" s="198">
        <f t="shared" si="35"/>
        <v>62166</v>
      </c>
      <c r="G309" s="200">
        <f>'(3.5) Actual WCA NPC'!G309-'(3.4) Adjustments'!G309</f>
        <v>0</v>
      </c>
      <c r="H309" s="200">
        <f>'(3.5) Actual WCA NPC'!H309-'(3.4) Adjustments'!H309</f>
        <v>0</v>
      </c>
      <c r="I309" s="200">
        <f>'(3.5) Actual WCA NPC'!I309-'(3.4) Adjustments'!I309</f>
        <v>20752</v>
      </c>
      <c r="J309" s="200">
        <f>'(3.5) Actual WCA NPC'!J309-'(3.4) Adjustments'!J309</f>
        <v>18473</v>
      </c>
      <c r="K309" s="200">
        <f>'(3.5) Actual WCA NPC'!K309-'(3.4) Adjustments'!K309</f>
        <v>0</v>
      </c>
      <c r="L309" s="200">
        <f>'(3.5) Actual WCA NPC'!L309-'(3.4) Adjustments'!L309</f>
        <v>22941</v>
      </c>
      <c r="M309" s="200">
        <f>'(3.5) Actual WCA NPC'!M309-'(3.4) Adjustments'!M309</f>
        <v>0</v>
      </c>
      <c r="N309" s="200">
        <f>'(3.5) Actual WCA NPC'!N309-'(3.4) Adjustments'!N309</f>
        <v>0</v>
      </c>
      <c r="O309" s="200">
        <f>'(3.5) Actual WCA NPC'!O309-'(3.4) Adjustments'!O309</f>
        <v>0</v>
      </c>
      <c r="P309" s="200">
        <f>'(3.5) Actual WCA NPC'!P309-'(3.4) Adjustments'!P309</f>
        <v>0</v>
      </c>
      <c r="Q309" s="200">
        <f>'(3.5) Actual WCA NPC'!Q309-'(3.4) Adjustments'!Q309</f>
        <v>0</v>
      </c>
      <c r="R309" s="200">
        <f>'(3.5) Actual WCA NPC'!R309-'(3.4) Adjustments'!R309</f>
        <v>0</v>
      </c>
    </row>
    <row r="310" spans="1:18" ht="12.75" customHeight="1" x14ac:dyDescent="0.2">
      <c r="A310" s="196"/>
      <c r="B310" s="196"/>
      <c r="C310" s="170" t="s">
        <v>100</v>
      </c>
      <c r="D310" s="101"/>
      <c r="F310" s="198">
        <f t="shared" si="35"/>
        <v>-383571.33999999991</v>
      </c>
      <c r="G310" s="200">
        <f>'(3.5) Actual WCA NPC'!G310-'(3.4) Adjustments'!G310</f>
        <v>-33147.329999999951</v>
      </c>
      <c r="H310" s="200">
        <f>'(3.5) Actual WCA NPC'!H310-'(3.4) Adjustments'!H310</f>
        <v>-3976.8499999999549</v>
      </c>
      <c r="I310" s="200">
        <f>'(3.5) Actual WCA NPC'!I310-'(3.4) Adjustments'!I310</f>
        <v>-24585.0825</v>
      </c>
      <c r="J310" s="200">
        <f>'(3.5) Actual WCA NPC'!J310-'(3.4) Adjustments'!J310</f>
        <v>-45929.944166666653</v>
      </c>
      <c r="K310" s="200">
        <f>'(3.5) Actual WCA NPC'!K310-'(3.4) Adjustments'!K310</f>
        <v>-11878.853333333329</v>
      </c>
      <c r="L310" s="200">
        <f>'(3.5) Actual WCA NPC'!L310-'(3.4) Adjustments'!L310</f>
        <v>21948.34583333334</v>
      </c>
      <c r="M310" s="200">
        <f>'(3.5) Actual WCA NPC'!M310-'(3.4) Adjustments'!M310</f>
        <v>-49851.58499999997</v>
      </c>
      <c r="N310" s="200">
        <f>'(3.5) Actual WCA NPC'!N310-'(3.4) Adjustments'!N310</f>
        <v>-52664.211666666662</v>
      </c>
      <c r="O310" s="200">
        <f>'(3.5) Actual WCA NPC'!O310-'(3.4) Adjustments'!O310</f>
        <v>-12958.640000000007</v>
      </c>
      <c r="P310" s="200">
        <f>'(3.5) Actual WCA NPC'!P310-'(3.4) Adjustments'!P310</f>
        <v>-43776.179999999993</v>
      </c>
      <c r="Q310" s="200">
        <f>'(3.5) Actual WCA NPC'!Q310-'(3.4) Adjustments'!Q310</f>
        <v>-11714.491666666669</v>
      </c>
      <c r="R310" s="200">
        <f>'(3.5) Actual WCA NPC'!R310-'(3.4) Adjustments'!R310</f>
        <v>-115036.51750000002</v>
      </c>
    </row>
    <row r="311" spans="1:18" ht="12.75" customHeight="1" x14ac:dyDescent="0.2">
      <c r="A311" s="196"/>
      <c r="B311" s="196"/>
      <c r="C311" s="170" t="s">
        <v>99</v>
      </c>
      <c r="D311" s="101"/>
      <c r="F311" s="198">
        <f t="shared" si="35"/>
        <v>238319.6560000001</v>
      </c>
      <c r="G311" s="200">
        <f>'(3.5) Actual WCA NPC'!G311-'(3.4) Adjustments'!G311</f>
        <v>9750.7599999999802</v>
      </c>
      <c r="H311" s="200">
        <f>'(3.5) Actual WCA NPC'!H311-'(3.4) Adjustments'!H311</f>
        <v>13279.051000000003</v>
      </c>
      <c r="I311" s="200">
        <f>'(3.5) Actual WCA NPC'!I311-'(3.4) Adjustments'!I311</f>
        <v>8194.4100000000017</v>
      </c>
      <c r="J311" s="200">
        <f>'(3.5) Actual WCA NPC'!J311-'(3.4) Adjustments'!J311</f>
        <v>29776.978999999988</v>
      </c>
      <c r="K311" s="200">
        <f>'(3.5) Actual WCA NPC'!K311-'(3.4) Adjustments'!K311</f>
        <v>18778.948000000011</v>
      </c>
      <c r="L311" s="200">
        <f>'(3.5) Actual WCA NPC'!L311-'(3.4) Adjustments'!L311</f>
        <v>11501.433999999992</v>
      </c>
      <c r="M311" s="200">
        <f>'(3.5) Actual WCA NPC'!M311-'(3.4) Adjustments'!M311</f>
        <v>44634.597000000002</v>
      </c>
      <c r="N311" s="200">
        <f>'(3.5) Actual WCA NPC'!N311-'(3.4) Adjustments'!N311</f>
        <v>45183.704000000056</v>
      </c>
      <c r="O311" s="200">
        <f>'(3.5) Actual WCA NPC'!O311-'(3.4) Adjustments'!O311</f>
        <v>23198.924000000006</v>
      </c>
      <c r="P311" s="200">
        <f>'(3.5) Actual WCA NPC'!P311-'(3.4) Adjustments'!P311</f>
        <v>57110.258000000016</v>
      </c>
      <c r="Q311" s="200">
        <f>'(3.5) Actual WCA NPC'!Q311-'(3.4) Adjustments'!Q311</f>
        <v>32719.812000000016</v>
      </c>
      <c r="R311" s="200">
        <f>'(3.5) Actual WCA NPC'!R311-'(3.4) Adjustments'!R311</f>
        <v>-55809.22099999999</v>
      </c>
    </row>
    <row r="312" spans="1:18" ht="12.75" customHeight="1" x14ac:dyDescent="0.2">
      <c r="A312" s="196"/>
      <c r="B312" s="196"/>
      <c r="D312" s="101"/>
      <c r="F312" s="202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</row>
    <row r="313" spans="1:18" ht="12.75" customHeight="1" x14ac:dyDescent="0.2">
      <c r="B313" s="196" t="s">
        <v>98</v>
      </c>
      <c r="C313" s="101"/>
      <c r="F313" s="198">
        <f>SUM(G313:R313)</f>
        <v>4325944.6061916063</v>
      </c>
      <c r="G313" s="200">
        <f t="shared" ref="G313:R313" si="36">SUM(G304:G311)</f>
        <v>730896.27350127499</v>
      </c>
      <c r="H313" s="200">
        <f t="shared" si="36"/>
        <v>398967.23357568483</v>
      </c>
      <c r="I313" s="200">
        <f t="shared" si="36"/>
        <v>251302.25301091897</v>
      </c>
      <c r="J313" s="200">
        <f t="shared" si="36"/>
        <v>304431.57464881882</v>
      </c>
      <c r="K313" s="200">
        <f t="shared" si="36"/>
        <v>246200.40523628061</v>
      </c>
      <c r="L313" s="200">
        <f t="shared" si="36"/>
        <v>471123.89496648475</v>
      </c>
      <c r="M313" s="200">
        <f t="shared" si="36"/>
        <v>329209.01529087214</v>
      </c>
      <c r="N313" s="200">
        <f t="shared" si="36"/>
        <v>371768.40189034224</v>
      </c>
      <c r="O313" s="200">
        <f t="shared" si="36"/>
        <v>216666.15659462265</v>
      </c>
      <c r="P313" s="200">
        <f t="shared" si="36"/>
        <v>255751.14099895983</v>
      </c>
      <c r="Q313" s="200">
        <f t="shared" si="36"/>
        <v>347867.86796464829</v>
      </c>
      <c r="R313" s="200">
        <f t="shared" si="36"/>
        <v>401760.388512698</v>
      </c>
    </row>
    <row r="314" spans="1:18" ht="12.75" customHeight="1" x14ac:dyDescent="0.2">
      <c r="B314" s="196"/>
      <c r="C314" s="101"/>
      <c r="F314" s="198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</row>
    <row r="315" spans="1:18" ht="12.75" customHeight="1" x14ac:dyDescent="0.2">
      <c r="B315" s="196" t="s">
        <v>97</v>
      </c>
      <c r="C315" s="101"/>
      <c r="F315" s="198">
        <f>SUM(G315:R315)</f>
        <v>0</v>
      </c>
      <c r="G315" s="200">
        <f>'(3.5) Actual WCA NPC'!G315-'(3.4) Adjustments'!G315</f>
        <v>0</v>
      </c>
      <c r="H315" s="200">
        <f>'(3.5) Actual WCA NPC'!H315-'(3.4) Adjustments'!H315</f>
        <v>0</v>
      </c>
      <c r="I315" s="200">
        <f>'(3.5) Actual WCA NPC'!I315-'(3.4) Adjustments'!I315</f>
        <v>0</v>
      </c>
      <c r="J315" s="200">
        <f>'(3.5) Actual WCA NPC'!J315-'(3.4) Adjustments'!J315</f>
        <v>0</v>
      </c>
      <c r="K315" s="200">
        <f>'(3.5) Actual WCA NPC'!K315-'(3.4) Adjustments'!K315</f>
        <v>0</v>
      </c>
      <c r="L315" s="200">
        <f>'(3.5) Actual WCA NPC'!L315-'(3.4) Adjustments'!L315</f>
        <v>0</v>
      </c>
      <c r="M315" s="200">
        <f>'(3.5) Actual WCA NPC'!M315-'(3.4) Adjustments'!M315</f>
        <v>0</v>
      </c>
      <c r="N315" s="200">
        <f>'(3.5) Actual WCA NPC'!N315-'(3.4) Adjustments'!N315</f>
        <v>0</v>
      </c>
      <c r="O315" s="200">
        <f>'(3.5) Actual WCA NPC'!O315-'(3.4) Adjustments'!O315</f>
        <v>0</v>
      </c>
      <c r="P315" s="200">
        <f>'(3.5) Actual WCA NPC'!P315-'(3.4) Adjustments'!P315</f>
        <v>0</v>
      </c>
      <c r="Q315" s="200">
        <f>'(3.5) Actual WCA NPC'!Q315-'(3.4) Adjustments'!Q315</f>
        <v>0</v>
      </c>
      <c r="R315" s="200">
        <f>'(3.5) Actual WCA NPC'!R315-'(3.4) Adjustments'!R315</f>
        <v>0</v>
      </c>
    </row>
    <row r="316" spans="1:18" ht="12.75" customHeight="1" x14ac:dyDescent="0.2">
      <c r="A316" s="196"/>
      <c r="B316" s="196"/>
      <c r="C316" s="101"/>
      <c r="D316" s="101"/>
      <c r="F316" s="202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</row>
    <row r="317" spans="1:18" ht="12.75" customHeight="1" x14ac:dyDescent="0.2">
      <c r="A317" s="140" t="s">
        <v>96</v>
      </c>
      <c r="B317" s="196"/>
      <c r="C317" s="101"/>
      <c r="D317" s="101"/>
      <c r="F317" s="198">
        <f>SUM(G317:R317)</f>
        <v>4752933.4131916063</v>
      </c>
      <c r="G317" s="203">
        <f t="shared" ref="G317:R317" si="37">SUM(G291,G301,G313:G315)</f>
        <v>730942.42350127501</v>
      </c>
      <c r="H317" s="203">
        <f t="shared" si="37"/>
        <v>430445.77157568483</v>
      </c>
      <c r="I317" s="203">
        <f t="shared" si="37"/>
        <v>330788.02101091895</v>
      </c>
      <c r="J317" s="203">
        <f t="shared" si="37"/>
        <v>371628.81864881882</v>
      </c>
      <c r="K317" s="203">
        <f t="shared" si="37"/>
        <v>285392.60623628064</v>
      </c>
      <c r="L317" s="203">
        <f t="shared" si="37"/>
        <v>480833.10396648478</v>
      </c>
      <c r="M317" s="203">
        <f t="shared" si="37"/>
        <v>401678.22929087211</v>
      </c>
      <c r="N317" s="203">
        <f t="shared" si="37"/>
        <v>379144.56689034222</v>
      </c>
      <c r="O317" s="203">
        <f t="shared" si="37"/>
        <v>242014.25059462263</v>
      </c>
      <c r="P317" s="203">
        <f t="shared" si="37"/>
        <v>313419.42199895985</v>
      </c>
      <c r="Q317" s="203">
        <f t="shared" si="37"/>
        <v>382730.00796464831</v>
      </c>
      <c r="R317" s="203">
        <f t="shared" si="37"/>
        <v>403916.19151269802</v>
      </c>
    </row>
    <row r="318" spans="1:18" ht="12.75" customHeight="1" x14ac:dyDescent="0.2">
      <c r="A318" s="196"/>
      <c r="B318" s="196"/>
      <c r="C318" s="101"/>
      <c r="D318" s="101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</row>
    <row r="319" spans="1:18" ht="12.75" customHeight="1" x14ac:dyDescent="0.2">
      <c r="A319" s="115" t="s">
        <v>227</v>
      </c>
      <c r="B319" s="196"/>
      <c r="C319" s="101"/>
      <c r="D319" s="101"/>
      <c r="F319" s="202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</row>
    <row r="320" spans="1:18" ht="12.75" customHeight="1" x14ac:dyDescent="0.2">
      <c r="A320" s="196"/>
      <c r="C320" s="196" t="s">
        <v>86</v>
      </c>
      <c r="D320" s="101"/>
      <c r="F320" s="198">
        <f t="shared" ref="F320:F329" si="38">SUM(G320:R320)</f>
        <v>0</v>
      </c>
      <c r="G320" s="200">
        <f>'(3.5) Actual WCA NPC'!G320-'(3.4) Adjustments'!G320</f>
        <v>0</v>
      </c>
      <c r="H320" s="200">
        <f>'(3.5) Actual WCA NPC'!H320-'(3.4) Adjustments'!H320</f>
        <v>0</v>
      </c>
      <c r="I320" s="200">
        <f>'(3.5) Actual WCA NPC'!I320-'(3.4) Adjustments'!I320</f>
        <v>0</v>
      </c>
      <c r="J320" s="200">
        <f>'(3.5) Actual WCA NPC'!J320-'(3.4) Adjustments'!J320</f>
        <v>0</v>
      </c>
      <c r="K320" s="200">
        <f>'(3.5) Actual WCA NPC'!K320-'(3.4) Adjustments'!K320</f>
        <v>0</v>
      </c>
      <c r="L320" s="200">
        <f>'(3.5) Actual WCA NPC'!L320-'(3.4) Adjustments'!L320</f>
        <v>0</v>
      </c>
      <c r="M320" s="200">
        <f>'(3.5) Actual WCA NPC'!M320-'(3.4) Adjustments'!M320</f>
        <v>0</v>
      </c>
      <c r="N320" s="200">
        <f>'(3.5) Actual WCA NPC'!N320-'(3.4) Adjustments'!N320</f>
        <v>0</v>
      </c>
      <c r="O320" s="200">
        <f>'(3.5) Actual WCA NPC'!O320-'(3.4) Adjustments'!O320</f>
        <v>0</v>
      </c>
      <c r="P320" s="200">
        <f>'(3.5) Actual WCA NPC'!P320-'(3.4) Adjustments'!P320</f>
        <v>0</v>
      </c>
      <c r="Q320" s="200">
        <f>'(3.5) Actual WCA NPC'!Q320-'(3.4) Adjustments'!Q320</f>
        <v>0</v>
      </c>
      <c r="R320" s="200">
        <f>'(3.5) Actual WCA NPC'!R320-'(3.4) Adjustments'!R320</f>
        <v>0</v>
      </c>
    </row>
    <row r="321" spans="1:18" ht="12.75" customHeight="1" x14ac:dyDescent="0.2">
      <c r="A321" s="196"/>
      <c r="C321" s="196" t="s">
        <v>85</v>
      </c>
      <c r="D321" s="101"/>
      <c r="F321" s="198">
        <f t="shared" si="38"/>
        <v>556892.1273610465</v>
      </c>
      <c r="G321" s="200">
        <f>'(3.5) Actual WCA NPC'!G321-'(3.4) Adjustments'!G321</f>
        <v>60755.15819694828</v>
      </c>
      <c r="H321" s="200">
        <f>'(3.5) Actual WCA NPC'!H321-'(3.4) Adjustments'!H321</f>
        <v>46954.251653511354</v>
      </c>
      <c r="I321" s="200">
        <f>'(3.5) Actual WCA NPC'!I321-'(3.4) Adjustments'!I321</f>
        <v>36789.109073951688</v>
      </c>
      <c r="J321" s="200">
        <f>'(3.5) Actual WCA NPC'!J321-'(3.4) Adjustments'!J321</f>
        <v>30989.993038808716</v>
      </c>
      <c r="K321" s="200">
        <f>'(3.5) Actual WCA NPC'!K321-'(3.4) Adjustments'!K321</f>
        <v>43197.376406811636</v>
      </c>
      <c r="L321" s="200">
        <f>'(3.5) Actual WCA NPC'!L321-'(3.4) Adjustments'!L321</f>
        <v>36633.153658833384</v>
      </c>
      <c r="M321" s="200">
        <f>'(3.5) Actual WCA NPC'!M321-'(3.4) Adjustments'!M321</f>
        <v>54823.580725894113</v>
      </c>
      <c r="N321" s="200">
        <f>'(3.5) Actual WCA NPC'!N321-'(3.4) Adjustments'!N321</f>
        <v>54450.277782188343</v>
      </c>
      <c r="O321" s="200">
        <f>'(3.5) Actual WCA NPC'!O321-'(3.4) Adjustments'!O321</f>
        <v>43509.611308458392</v>
      </c>
      <c r="P321" s="200">
        <f>'(3.5) Actual WCA NPC'!P321-'(3.4) Adjustments'!P321</f>
        <v>46505.413725227809</v>
      </c>
      <c r="Q321" s="200">
        <f>'(3.5) Actual WCA NPC'!Q321-'(3.4) Adjustments'!Q321</f>
        <v>49749.686981126128</v>
      </c>
      <c r="R321" s="200">
        <f>'(3.5) Actual WCA NPC'!R321-'(3.4) Adjustments'!R321</f>
        <v>52534.514809286637</v>
      </c>
    </row>
    <row r="322" spans="1:18" ht="12.75" customHeight="1" x14ac:dyDescent="0.2">
      <c r="A322" s="196"/>
      <c r="C322" s="196" t="s">
        <v>84</v>
      </c>
      <c r="D322" s="101"/>
      <c r="F322" s="198">
        <f t="shared" si="38"/>
        <v>0</v>
      </c>
      <c r="G322" s="200">
        <f>'(3.5) Actual WCA NPC'!G322-'(3.4) Adjustments'!G322</f>
        <v>0</v>
      </c>
      <c r="H322" s="200">
        <f>'(3.5) Actual WCA NPC'!H322-'(3.4) Adjustments'!H322</f>
        <v>0</v>
      </c>
      <c r="I322" s="200">
        <f>'(3.5) Actual WCA NPC'!I322-'(3.4) Adjustments'!I322</f>
        <v>0</v>
      </c>
      <c r="J322" s="200">
        <f>'(3.5) Actual WCA NPC'!J322-'(3.4) Adjustments'!J322</f>
        <v>0</v>
      </c>
      <c r="K322" s="200">
        <f>'(3.5) Actual WCA NPC'!K322-'(3.4) Adjustments'!K322</f>
        <v>0</v>
      </c>
      <c r="L322" s="200">
        <f>'(3.5) Actual WCA NPC'!L322-'(3.4) Adjustments'!L322</f>
        <v>0</v>
      </c>
      <c r="M322" s="200">
        <f>'(3.5) Actual WCA NPC'!M322-'(3.4) Adjustments'!M322</f>
        <v>0</v>
      </c>
      <c r="N322" s="200">
        <f>'(3.5) Actual WCA NPC'!N322-'(3.4) Adjustments'!N322</f>
        <v>0</v>
      </c>
      <c r="O322" s="200">
        <f>'(3.5) Actual WCA NPC'!O322-'(3.4) Adjustments'!O322</f>
        <v>0</v>
      </c>
      <c r="P322" s="200">
        <f>'(3.5) Actual WCA NPC'!P322-'(3.4) Adjustments'!P322</f>
        <v>0</v>
      </c>
      <c r="Q322" s="200">
        <f>'(3.5) Actual WCA NPC'!Q322-'(3.4) Adjustments'!Q322</f>
        <v>0</v>
      </c>
      <c r="R322" s="200">
        <f>'(3.5) Actual WCA NPC'!R322-'(3.4) Adjustments'!R322</f>
        <v>0</v>
      </c>
    </row>
    <row r="323" spans="1:18" ht="12.75" customHeight="1" x14ac:dyDescent="0.2">
      <c r="A323" s="196"/>
      <c r="C323" s="196" t="s">
        <v>83</v>
      </c>
      <c r="D323" s="101"/>
      <c r="F323" s="198">
        <f t="shared" si="38"/>
        <v>0</v>
      </c>
      <c r="G323" s="200">
        <f>'(3.5) Actual WCA NPC'!G323-'(3.4) Adjustments'!G323</f>
        <v>0</v>
      </c>
      <c r="H323" s="200">
        <f>'(3.5) Actual WCA NPC'!H323-'(3.4) Adjustments'!H323</f>
        <v>0</v>
      </c>
      <c r="I323" s="200">
        <f>'(3.5) Actual WCA NPC'!I323-'(3.4) Adjustments'!I323</f>
        <v>0</v>
      </c>
      <c r="J323" s="200">
        <f>'(3.5) Actual WCA NPC'!J323-'(3.4) Adjustments'!J323</f>
        <v>0</v>
      </c>
      <c r="K323" s="200">
        <f>'(3.5) Actual WCA NPC'!K323-'(3.4) Adjustments'!K323</f>
        <v>0</v>
      </c>
      <c r="L323" s="200">
        <f>'(3.5) Actual WCA NPC'!L323-'(3.4) Adjustments'!L323</f>
        <v>0</v>
      </c>
      <c r="M323" s="200">
        <f>'(3.5) Actual WCA NPC'!M323-'(3.4) Adjustments'!M323</f>
        <v>0</v>
      </c>
      <c r="N323" s="200">
        <f>'(3.5) Actual WCA NPC'!N323-'(3.4) Adjustments'!N323</f>
        <v>0</v>
      </c>
      <c r="O323" s="200">
        <f>'(3.5) Actual WCA NPC'!O323-'(3.4) Adjustments'!O323</f>
        <v>0</v>
      </c>
      <c r="P323" s="200">
        <f>'(3.5) Actual WCA NPC'!P323-'(3.4) Adjustments'!P323</f>
        <v>0</v>
      </c>
      <c r="Q323" s="200">
        <f>'(3.5) Actual WCA NPC'!Q323-'(3.4) Adjustments'!Q323</f>
        <v>0</v>
      </c>
      <c r="R323" s="200">
        <f>'(3.5) Actual WCA NPC'!R323-'(3.4) Adjustments'!R323</f>
        <v>0</v>
      </c>
    </row>
    <row r="324" spans="1:18" ht="12.75" customHeight="1" x14ac:dyDescent="0.2">
      <c r="A324" s="196"/>
      <c r="C324" s="196" t="s">
        <v>82</v>
      </c>
      <c r="D324" s="101"/>
      <c r="F324" s="198">
        <f t="shared" si="38"/>
        <v>0</v>
      </c>
      <c r="G324" s="200">
        <f>'(3.5) Actual WCA NPC'!G324-'(3.4) Adjustments'!G324</f>
        <v>0</v>
      </c>
      <c r="H324" s="200">
        <f>'(3.5) Actual WCA NPC'!H324-'(3.4) Adjustments'!H324</f>
        <v>0</v>
      </c>
      <c r="I324" s="200">
        <f>'(3.5) Actual WCA NPC'!I324-'(3.4) Adjustments'!I324</f>
        <v>0</v>
      </c>
      <c r="J324" s="200">
        <f>'(3.5) Actual WCA NPC'!J324-'(3.4) Adjustments'!J324</f>
        <v>0</v>
      </c>
      <c r="K324" s="200">
        <f>'(3.5) Actual WCA NPC'!K324-'(3.4) Adjustments'!K324</f>
        <v>0</v>
      </c>
      <c r="L324" s="200">
        <f>'(3.5) Actual WCA NPC'!L324-'(3.4) Adjustments'!L324</f>
        <v>0</v>
      </c>
      <c r="M324" s="200">
        <f>'(3.5) Actual WCA NPC'!M324-'(3.4) Adjustments'!M324</f>
        <v>0</v>
      </c>
      <c r="N324" s="200">
        <f>'(3.5) Actual WCA NPC'!N324-'(3.4) Adjustments'!N324</f>
        <v>0</v>
      </c>
      <c r="O324" s="200">
        <f>'(3.5) Actual WCA NPC'!O324-'(3.4) Adjustments'!O324</f>
        <v>0</v>
      </c>
      <c r="P324" s="200">
        <f>'(3.5) Actual WCA NPC'!P324-'(3.4) Adjustments'!P324</f>
        <v>0</v>
      </c>
      <c r="Q324" s="200">
        <f>'(3.5) Actual WCA NPC'!Q324-'(3.4) Adjustments'!Q324</f>
        <v>0</v>
      </c>
      <c r="R324" s="200">
        <f>'(3.5) Actual WCA NPC'!R324-'(3.4) Adjustments'!R324</f>
        <v>0</v>
      </c>
    </row>
    <row r="325" spans="1:18" ht="12.75" customHeight="1" x14ac:dyDescent="0.2">
      <c r="A325" s="196"/>
      <c r="C325" s="196" t="s">
        <v>81</v>
      </c>
      <c r="D325" s="101"/>
      <c r="F325" s="198">
        <f t="shared" si="38"/>
        <v>0</v>
      </c>
      <c r="G325" s="200">
        <f>'(3.5) Actual WCA NPC'!G325-'(3.4) Adjustments'!G325</f>
        <v>0</v>
      </c>
      <c r="H325" s="200">
        <f>'(3.5) Actual WCA NPC'!H325-'(3.4) Adjustments'!H325</f>
        <v>0</v>
      </c>
      <c r="I325" s="200">
        <f>'(3.5) Actual WCA NPC'!I325-'(3.4) Adjustments'!I325</f>
        <v>0</v>
      </c>
      <c r="J325" s="200">
        <f>'(3.5) Actual WCA NPC'!J325-'(3.4) Adjustments'!J325</f>
        <v>0</v>
      </c>
      <c r="K325" s="200">
        <f>'(3.5) Actual WCA NPC'!K325-'(3.4) Adjustments'!K325</f>
        <v>0</v>
      </c>
      <c r="L325" s="200">
        <f>'(3.5) Actual WCA NPC'!L325-'(3.4) Adjustments'!L325</f>
        <v>0</v>
      </c>
      <c r="M325" s="200">
        <f>'(3.5) Actual WCA NPC'!M325-'(3.4) Adjustments'!M325</f>
        <v>0</v>
      </c>
      <c r="N325" s="200">
        <f>'(3.5) Actual WCA NPC'!N325-'(3.4) Adjustments'!N325</f>
        <v>0</v>
      </c>
      <c r="O325" s="200">
        <f>'(3.5) Actual WCA NPC'!O325-'(3.4) Adjustments'!O325</f>
        <v>0</v>
      </c>
      <c r="P325" s="200">
        <f>'(3.5) Actual WCA NPC'!P325-'(3.4) Adjustments'!P325</f>
        <v>0</v>
      </c>
      <c r="Q325" s="200">
        <f>'(3.5) Actual WCA NPC'!Q325-'(3.4) Adjustments'!Q325</f>
        <v>0</v>
      </c>
      <c r="R325" s="200">
        <f>'(3.5) Actual WCA NPC'!R325-'(3.4) Adjustments'!R325</f>
        <v>0</v>
      </c>
    </row>
    <row r="326" spans="1:18" ht="12.75" customHeight="1" x14ac:dyDescent="0.2">
      <c r="A326" s="196"/>
      <c r="C326" s="196" t="s">
        <v>80</v>
      </c>
      <c r="D326" s="101"/>
      <c r="F326" s="198">
        <f t="shared" si="38"/>
        <v>0</v>
      </c>
      <c r="G326" s="200">
        <f>'(3.5) Actual WCA NPC'!G326-'(3.4) Adjustments'!G326</f>
        <v>0</v>
      </c>
      <c r="H326" s="200">
        <f>'(3.5) Actual WCA NPC'!H326-'(3.4) Adjustments'!H326</f>
        <v>0</v>
      </c>
      <c r="I326" s="200">
        <f>'(3.5) Actual WCA NPC'!I326-'(3.4) Adjustments'!I326</f>
        <v>0</v>
      </c>
      <c r="J326" s="200">
        <f>'(3.5) Actual WCA NPC'!J326-'(3.4) Adjustments'!J326</f>
        <v>0</v>
      </c>
      <c r="K326" s="200">
        <f>'(3.5) Actual WCA NPC'!K326-'(3.4) Adjustments'!K326</f>
        <v>0</v>
      </c>
      <c r="L326" s="200">
        <f>'(3.5) Actual WCA NPC'!L326-'(3.4) Adjustments'!L326</f>
        <v>0</v>
      </c>
      <c r="M326" s="200">
        <f>'(3.5) Actual WCA NPC'!M326-'(3.4) Adjustments'!M326</f>
        <v>0</v>
      </c>
      <c r="N326" s="200">
        <f>'(3.5) Actual WCA NPC'!N326-'(3.4) Adjustments'!N326</f>
        <v>0</v>
      </c>
      <c r="O326" s="200">
        <f>'(3.5) Actual WCA NPC'!O326-'(3.4) Adjustments'!O326</f>
        <v>0</v>
      </c>
      <c r="P326" s="200">
        <f>'(3.5) Actual WCA NPC'!P326-'(3.4) Adjustments'!P326</f>
        <v>0</v>
      </c>
      <c r="Q326" s="200">
        <f>'(3.5) Actual WCA NPC'!Q326-'(3.4) Adjustments'!Q326</f>
        <v>0</v>
      </c>
      <c r="R326" s="200">
        <f>'(3.5) Actual WCA NPC'!R326-'(3.4) Adjustments'!R326</f>
        <v>0</v>
      </c>
    </row>
    <row r="327" spans="1:18" ht="12.75" customHeight="1" x14ac:dyDescent="0.2">
      <c r="A327" s="196"/>
      <c r="C327" s="196" t="s">
        <v>79</v>
      </c>
      <c r="D327" s="101"/>
      <c r="E327" s="199" t="s">
        <v>62</v>
      </c>
      <c r="F327" s="198">
        <f t="shared" si="38"/>
        <v>8719333.2153153457</v>
      </c>
      <c r="G327" s="200">
        <f>'(3.5) Actual WCA NPC'!G327-'(3.4) Adjustments'!G327</f>
        <v>806244.26765777788</v>
      </c>
      <c r="H327" s="200">
        <f>'(3.5) Actual WCA NPC'!H327-'(3.4) Adjustments'!H327</f>
        <v>640931.45249580278</v>
      </c>
      <c r="I327" s="200">
        <f>'(3.5) Actual WCA NPC'!I327-'(3.4) Adjustments'!I327</f>
        <v>546168.46116512956</v>
      </c>
      <c r="J327" s="200">
        <f>'(3.5) Actual WCA NPC'!J327-'(3.4) Adjustments'!J327</f>
        <v>415287.01333537395</v>
      </c>
      <c r="K327" s="200">
        <f>'(3.5) Actual WCA NPC'!K327-'(3.4) Adjustments'!K327</f>
        <v>552918.81084990781</v>
      </c>
      <c r="L327" s="200">
        <f>'(3.5) Actual WCA NPC'!L327-'(3.4) Adjustments'!L327</f>
        <v>640094.38521868235</v>
      </c>
      <c r="M327" s="200">
        <f>'(3.5) Actual WCA NPC'!M327-'(3.4) Adjustments'!M327</f>
        <v>915507.45654723572</v>
      </c>
      <c r="N327" s="200">
        <f>'(3.5) Actual WCA NPC'!N327-'(3.4) Adjustments'!N327</f>
        <v>915148.71342846984</v>
      </c>
      <c r="O327" s="200">
        <f>'(3.5) Actual WCA NPC'!O327-'(3.4) Adjustments'!O327</f>
        <v>851938.17590191995</v>
      </c>
      <c r="P327" s="200">
        <f>'(3.5) Actual WCA NPC'!P327-'(3.4) Adjustments'!P327</f>
        <v>790149.65623781155</v>
      </c>
      <c r="Q327" s="200">
        <f>'(3.5) Actual WCA NPC'!Q327-'(3.4) Adjustments'!Q327</f>
        <v>741290.8364792238</v>
      </c>
      <c r="R327" s="200">
        <f>'(3.5) Actual WCA NPC'!R327-'(3.4) Adjustments'!R327</f>
        <v>903653.98599801271</v>
      </c>
    </row>
    <row r="328" spans="1:18" ht="12.75" customHeight="1" x14ac:dyDescent="0.2">
      <c r="A328" s="196"/>
      <c r="C328" s="196" t="s">
        <v>78</v>
      </c>
      <c r="D328" s="101"/>
      <c r="F328" s="198">
        <f t="shared" si="38"/>
        <v>0</v>
      </c>
      <c r="G328" s="200">
        <f>'(3.5) Actual WCA NPC'!G328-'(3.4) Adjustments'!G328</f>
        <v>0</v>
      </c>
      <c r="H328" s="200">
        <f>'(3.5) Actual WCA NPC'!H328-'(3.4) Adjustments'!H328</f>
        <v>0</v>
      </c>
      <c r="I328" s="200">
        <f>'(3.5) Actual WCA NPC'!I328-'(3.4) Adjustments'!I328</f>
        <v>0</v>
      </c>
      <c r="J328" s="200">
        <f>'(3.5) Actual WCA NPC'!J328-'(3.4) Adjustments'!J328</f>
        <v>0</v>
      </c>
      <c r="K328" s="200">
        <f>'(3.5) Actual WCA NPC'!K328-'(3.4) Adjustments'!K328</f>
        <v>0</v>
      </c>
      <c r="L328" s="200">
        <f>'(3.5) Actual WCA NPC'!L328-'(3.4) Adjustments'!L328</f>
        <v>0</v>
      </c>
      <c r="M328" s="200">
        <f>'(3.5) Actual WCA NPC'!M328-'(3.4) Adjustments'!M328</f>
        <v>0</v>
      </c>
      <c r="N328" s="200">
        <f>'(3.5) Actual WCA NPC'!N328-'(3.4) Adjustments'!N328</f>
        <v>0</v>
      </c>
      <c r="O328" s="200">
        <f>'(3.5) Actual WCA NPC'!O328-'(3.4) Adjustments'!O328</f>
        <v>0</v>
      </c>
      <c r="P328" s="200">
        <f>'(3.5) Actual WCA NPC'!P328-'(3.4) Adjustments'!P328</f>
        <v>0</v>
      </c>
      <c r="Q328" s="200">
        <f>'(3.5) Actual WCA NPC'!Q328-'(3.4) Adjustments'!Q328</f>
        <v>0</v>
      </c>
      <c r="R328" s="200">
        <f>'(3.5) Actual WCA NPC'!R328-'(3.4) Adjustments'!R328</f>
        <v>0</v>
      </c>
    </row>
    <row r="329" spans="1:18" ht="12.75" customHeight="1" x14ac:dyDescent="0.2">
      <c r="A329" s="196"/>
      <c r="C329" s="196" t="s">
        <v>77</v>
      </c>
      <c r="F329" s="198">
        <f t="shared" si="38"/>
        <v>0</v>
      </c>
      <c r="G329" s="200">
        <f>'(3.5) Actual WCA NPC'!G329-'(3.4) Adjustments'!G329</f>
        <v>0</v>
      </c>
      <c r="H329" s="200">
        <f>'(3.5) Actual WCA NPC'!H329-'(3.4) Adjustments'!H329</f>
        <v>0</v>
      </c>
      <c r="I329" s="200">
        <f>'(3.5) Actual WCA NPC'!I329-'(3.4) Adjustments'!I329</f>
        <v>0</v>
      </c>
      <c r="J329" s="200">
        <f>'(3.5) Actual WCA NPC'!J329-'(3.4) Adjustments'!J329</f>
        <v>0</v>
      </c>
      <c r="K329" s="200">
        <f>'(3.5) Actual WCA NPC'!K329-'(3.4) Adjustments'!K329</f>
        <v>0</v>
      </c>
      <c r="L329" s="200">
        <f>'(3.5) Actual WCA NPC'!L329-'(3.4) Adjustments'!L329</f>
        <v>0</v>
      </c>
      <c r="M329" s="200">
        <f>'(3.5) Actual WCA NPC'!M329-'(3.4) Adjustments'!M329</f>
        <v>0</v>
      </c>
      <c r="N329" s="200">
        <f>'(3.5) Actual WCA NPC'!N329-'(3.4) Adjustments'!N329</f>
        <v>0</v>
      </c>
      <c r="O329" s="200">
        <f>'(3.5) Actual WCA NPC'!O329-'(3.4) Adjustments'!O329</f>
        <v>0</v>
      </c>
      <c r="P329" s="200">
        <f>'(3.5) Actual WCA NPC'!P329-'(3.4) Adjustments'!P329</f>
        <v>0</v>
      </c>
      <c r="Q329" s="200">
        <f>'(3.5) Actual WCA NPC'!Q329-'(3.4) Adjustments'!Q329</f>
        <v>0</v>
      </c>
      <c r="R329" s="200">
        <f>'(3.5) Actual WCA NPC'!R329-'(3.4) Adjustments'!R329</f>
        <v>0</v>
      </c>
    </row>
    <row r="330" spans="1:18" ht="12.75" customHeight="1" x14ac:dyDescent="0.2">
      <c r="A330" s="196"/>
      <c r="B330" s="196"/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</row>
    <row r="331" spans="1:18" ht="12.75" customHeight="1" x14ac:dyDescent="0.2">
      <c r="A331" s="101" t="s">
        <v>226</v>
      </c>
      <c r="B331" s="101"/>
      <c r="C331" s="101"/>
      <c r="D331" s="101"/>
      <c r="F331" s="198">
        <f>SUM(G331:R331)</f>
        <v>9276225.3426763937</v>
      </c>
      <c r="G331" s="197">
        <f t="shared" ref="G331:R331" si="39">SUM(G320:G330)</f>
        <v>866999.42585472611</v>
      </c>
      <c r="H331" s="197">
        <f t="shared" si="39"/>
        <v>687885.70414931409</v>
      </c>
      <c r="I331" s="197">
        <f t="shared" si="39"/>
        <v>582957.57023908128</v>
      </c>
      <c r="J331" s="197">
        <f t="shared" si="39"/>
        <v>446277.00637418265</v>
      </c>
      <c r="K331" s="197">
        <f t="shared" si="39"/>
        <v>596116.18725671945</v>
      </c>
      <c r="L331" s="197">
        <f t="shared" si="39"/>
        <v>676727.5388775157</v>
      </c>
      <c r="M331" s="197">
        <f t="shared" si="39"/>
        <v>970331.0372731298</v>
      </c>
      <c r="N331" s="197">
        <f t="shared" si="39"/>
        <v>969598.99121065822</v>
      </c>
      <c r="O331" s="197">
        <f t="shared" si="39"/>
        <v>895447.78721037833</v>
      </c>
      <c r="P331" s="197">
        <f t="shared" si="39"/>
        <v>836655.06996303936</v>
      </c>
      <c r="Q331" s="197">
        <f t="shared" si="39"/>
        <v>791040.52346034988</v>
      </c>
      <c r="R331" s="197">
        <f t="shared" si="39"/>
        <v>956188.5008072994</v>
      </c>
    </row>
    <row r="332" spans="1:18" ht="12.75" customHeight="1" x14ac:dyDescent="0.2"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</row>
    <row r="333" spans="1:18" ht="12.75" customHeight="1" x14ac:dyDescent="0.2">
      <c r="A333" s="101" t="s">
        <v>225</v>
      </c>
      <c r="B333" s="101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</row>
    <row r="334" spans="1:18" ht="12.75" customHeight="1" x14ac:dyDescent="0.2">
      <c r="A334" s="101"/>
      <c r="B334" s="101"/>
      <c r="C334" s="170" t="s">
        <v>74</v>
      </c>
      <c r="F334" s="198">
        <f t="shared" ref="F334:F340" si="40">SUM(G334:R334)</f>
        <v>1758799</v>
      </c>
      <c r="G334" s="200">
        <f>'(3.5) Actual WCA NPC'!G334-'(3.4) Adjustments'!G334</f>
        <v>195360</v>
      </c>
      <c r="H334" s="200">
        <f>'(3.5) Actual WCA NPC'!H334-'(3.4) Adjustments'!H334</f>
        <v>60144</v>
      </c>
      <c r="I334" s="200">
        <f>'(3.5) Actual WCA NPC'!I334-'(3.4) Adjustments'!I334</f>
        <v>67253</v>
      </c>
      <c r="J334" s="200">
        <f>'(3.5) Actual WCA NPC'!J334-'(3.4) Adjustments'!J334</f>
        <v>94547</v>
      </c>
      <c r="K334" s="200">
        <f>'(3.5) Actual WCA NPC'!K334-'(3.4) Adjustments'!K334</f>
        <v>97909</v>
      </c>
      <c r="L334" s="200">
        <f>'(3.5) Actual WCA NPC'!L334-'(3.4) Adjustments'!L334</f>
        <v>50059</v>
      </c>
      <c r="M334" s="200">
        <f>'(3.5) Actual WCA NPC'!M334-'(3.4) Adjustments'!M334</f>
        <v>151880</v>
      </c>
      <c r="N334" s="200">
        <f>'(3.5) Actual WCA NPC'!N334-'(3.4) Adjustments'!N334</f>
        <v>260595</v>
      </c>
      <c r="O334" s="200">
        <f>'(3.5) Actual WCA NPC'!O334-'(3.4) Adjustments'!O334</f>
        <v>138789</v>
      </c>
      <c r="P334" s="200">
        <f>'(3.5) Actual WCA NPC'!P334-'(3.4) Adjustments'!P334</f>
        <v>240430</v>
      </c>
      <c r="Q334" s="200">
        <f>'(3.5) Actual WCA NPC'!Q334-'(3.4) Adjustments'!Q334</f>
        <v>190204</v>
      </c>
      <c r="R334" s="200">
        <f>'(3.5) Actual WCA NPC'!R334-'(3.4) Adjustments'!R334</f>
        <v>211629</v>
      </c>
    </row>
    <row r="335" spans="1:18" ht="12.75" customHeight="1" x14ac:dyDescent="0.2">
      <c r="A335" s="101"/>
      <c r="B335" s="101"/>
      <c r="C335" s="170" t="s">
        <v>73</v>
      </c>
      <c r="F335" s="198">
        <f t="shared" si="40"/>
        <v>0</v>
      </c>
      <c r="G335" s="200">
        <f>'(3.5) Actual WCA NPC'!G335-'(3.4) Adjustments'!G335</f>
        <v>0</v>
      </c>
      <c r="H335" s="200">
        <f>'(3.5) Actual WCA NPC'!H335-'(3.4) Adjustments'!H335</f>
        <v>0</v>
      </c>
      <c r="I335" s="200">
        <f>'(3.5) Actual WCA NPC'!I335-'(3.4) Adjustments'!I335</f>
        <v>0</v>
      </c>
      <c r="J335" s="200">
        <f>'(3.5) Actual WCA NPC'!J335-'(3.4) Adjustments'!J335</f>
        <v>0</v>
      </c>
      <c r="K335" s="200">
        <f>'(3.5) Actual WCA NPC'!K335-'(3.4) Adjustments'!K335</f>
        <v>0</v>
      </c>
      <c r="L335" s="200">
        <f>'(3.5) Actual WCA NPC'!L335-'(3.4) Adjustments'!L335</f>
        <v>0</v>
      </c>
      <c r="M335" s="200">
        <f>'(3.5) Actual WCA NPC'!M335-'(3.4) Adjustments'!M335</f>
        <v>0</v>
      </c>
      <c r="N335" s="200">
        <f>'(3.5) Actual WCA NPC'!N335-'(3.4) Adjustments'!N335</f>
        <v>0</v>
      </c>
      <c r="O335" s="200">
        <f>'(3.5) Actual WCA NPC'!O335-'(3.4) Adjustments'!O335</f>
        <v>0</v>
      </c>
      <c r="P335" s="200">
        <f>'(3.5) Actual WCA NPC'!P335-'(3.4) Adjustments'!P335</f>
        <v>0</v>
      </c>
      <c r="Q335" s="200">
        <f>'(3.5) Actual WCA NPC'!Q335-'(3.4) Adjustments'!Q335</f>
        <v>0</v>
      </c>
      <c r="R335" s="200">
        <f>'(3.5) Actual WCA NPC'!R335-'(3.4) Adjustments'!R335</f>
        <v>0</v>
      </c>
    </row>
    <row r="336" spans="1:18" ht="12.75" customHeight="1" x14ac:dyDescent="0.2">
      <c r="C336" s="196" t="s">
        <v>72</v>
      </c>
      <c r="F336" s="198">
        <f t="shared" si="40"/>
        <v>0</v>
      </c>
      <c r="G336" s="200">
        <f>'(3.5) Actual WCA NPC'!G336-'(3.4) Adjustments'!G336</f>
        <v>0</v>
      </c>
      <c r="H336" s="200">
        <f>'(3.5) Actual WCA NPC'!H336-'(3.4) Adjustments'!H336</f>
        <v>0</v>
      </c>
      <c r="I336" s="200">
        <f>'(3.5) Actual WCA NPC'!I336-'(3.4) Adjustments'!I336</f>
        <v>0</v>
      </c>
      <c r="J336" s="200">
        <f>'(3.5) Actual WCA NPC'!J336-'(3.4) Adjustments'!J336</f>
        <v>0</v>
      </c>
      <c r="K336" s="200">
        <f>'(3.5) Actual WCA NPC'!K336-'(3.4) Adjustments'!K336</f>
        <v>0</v>
      </c>
      <c r="L336" s="200">
        <f>'(3.5) Actual WCA NPC'!L336-'(3.4) Adjustments'!L336</f>
        <v>0</v>
      </c>
      <c r="M336" s="200">
        <f>'(3.5) Actual WCA NPC'!M336-'(3.4) Adjustments'!M336</f>
        <v>0</v>
      </c>
      <c r="N336" s="200">
        <f>'(3.5) Actual WCA NPC'!N336-'(3.4) Adjustments'!N336</f>
        <v>0</v>
      </c>
      <c r="O336" s="200">
        <f>'(3.5) Actual WCA NPC'!O336-'(3.4) Adjustments'!O336</f>
        <v>0</v>
      </c>
      <c r="P336" s="200">
        <f>'(3.5) Actual WCA NPC'!P336-'(3.4) Adjustments'!P336</f>
        <v>0</v>
      </c>
      <c r="Q336" s="200">
        <f>'(3.5) Actual WCA NPC'!Q336-'(3.4) Adjustments'!Q336</f>
        <v>0</v>
      </c>
      <c r="R336" s="200">
        <f>'(3.5) Actual WCA NPC'!R336-'(3.4) Adjustments'!R336</f>
        <v>0</v>
      </c>
    </row>
    <row r="337" spans="1:18" ht="12.75" customHeight="1" x14ac:dyDescent="0.2">
      <c r="C337" s="196" t="s">
        <v>71</v>
      </c>
      <c r="F337" s="198">
        <f t="shared" si="40"/>
        <v>0</v>
      </c>
      <c r="G337" s="200">
        <f>'(3.5) Actual WCA NPC'!G337-'(3.4) Adjustments'!G337</f>
        <v>0</v>
      </c>
      <c r="H337" s="200">
        <f>'(3.5) Actual WCA NPC'!H337-'(3.4) Adjustments'!H337</f>
        <v>0</v>
      </c>
      <c r="I337" s="200">
        <f>'(3.5) Actual WCA NPC'!I337-'(3.4) Adjustments'!I337</f>
        <v>0</v>
      </c>
      <c r="J337" s="200">
        <f>'(3.5) Actual WCA NPC'!J337-'(3.4) Adjustments'!J337</f>
        <v>0</v>
      </c>
      <c r="K337" s="200">
        <f>'(3.5) Actual WCA NPC'!K337-'(3.4) Adjustments'!K337</f>
        <v>0</v>
      </c>
      <c r="L337" s="200">
        <f>'(3.5) Actual WCA NPC'!L337-'(3.4) Adjustments'!L337</f>
        <v>0</v>
      </c>
      <c r="M337" s="200">
        <f>'(3.5) Actual WCA NPC'!M337-'(3.4) Adjustments'!M337</f>
        <v>0</v>
      </c>
      <c r="N337" s="200">
        <f>'(3.5) Actual WCA NPC'!N337-'(3.4) Adjustments'!N337</f>
        <v>0</v>
      </c>
      <c r="O337" s="200">
        <f>'(3.5) Actual WCA NPC'!O337-'(3.4) Adjustments'!O337</f>
        <v>0</v>
      </c>
      <c r="P337" s="200">
        <f>'(3.5) Actual WCA NPC'!P337-'(3.4) Adjustments'!P337</f>
        <v>0</v>
      </c>
      <c r="Q337" s="200">
        <f>'(3.5) Actual WCA NPC'!Q337-'(3.4) Adjustments'!Q337</f>
        <v>0</v>
      </c>
      <c r="R337" s="200">
        <f>'(3.5) Actual WCA NPC'!R337-'(3.4) Adjustments'!R337</f>
        <v>0</v>
      </c>
    </row>
    <row r="338" spans="1:18" ht="12.75" customHeight="1" x14ac:dyDescent="0.2">
      <c r="C338" s="196" t="s">
        <v>70</v>
      </c>
      <c r="E338" s="199" t="s">
        <v>62</v>
      </c>
      <c r="F338" s="198">
        <f t="shared" si="40"/>
        <v>1061583</v>
      </c>
      <c r="G338" s="200">
        <f>'(3.5) Actual WCA NPC'!G338-'(3.4) Adjustments'!G338</f>
        <v>131483</v>
      </c>
      <c r="H338" s="200">
        <f>'(3.5) Actual WCA NPC'!H338-'(3.4) Adjustments'!H338</f>
        <v>108168</v>
      </c>
      <c r="I338" s="200">
        <f>'(3.5) Actual WCA NPC'!I338-'(3.4) Adjustments'!I338</f>
        <v>100184</v>
      </c>
      <c r="J338" s="200">
        <f>'(3.5) Actual WCA NPC'!J338-'(3.4) Adjustments'!J338</f>
        <v>50365</v>
      </c>
      <c r="K338" s="200">
        <f>'(3.5) Actual WCA NPC'!K338-'(3.4) Adjustments'!K338</f>
        <v>45416</v>
      </c>
      <c r="L338" s="200">
        <f>'(3.5) Actual WCA NPC'!L338-'(3.4) Adjustments'!L338</f>
        <v>77999</v>
      </c>
      <c r="M338" s="200">
        <f>'(3.5) Actual WCA NPC'!M338-'(3.4) Adjustments'!M338</f>
        <v>81335</v>
      </c>
      <c r="N338" s="200">
        <f>'(3.5) Actual WCA NPC'!N338-'(3.4) Adjustments'!N338</f>
        <v>98364</v>
      </c>
      <c r="O338" s="200">
        <f>'(3.5) Actual WCA NPC'!O338-'(3.4) Adjustments'!O338</f>
        <v>78382</v>
      </c>
      <c r="P338" s="200">
        <f>'(3.5) Actual WCA NPC'!P338-'(3.4) Adjustments'!P338</f>
        <v>61625</v>
      </c>
      <c r="Q338" s="200">
        <f>'(3.5) Actual WCA NPC'!Q338-'(3.4) Adjustments'!Q338</f>
        <v>95625</v>
      </c>
      <c r="R338" s="200">
        <f>'(3.5) Actual WCA NPC'!R338-'(3.4) Adjustments'!R338</f>
        <v>132637</v>
      </c>
    </row>
    <row r="339" spans="1:18" ht="12.75" customHeight="1" x14ac:dyDescent="0.2">
      <c r="C339" s="196" t="s">
        <v>69</v>
      </c>
      <c r="F339" s="198">
        <f t="shared" si="40"/>
        <v>0</v>
      </c>
      <c r="G339" s="200">
        <f>'(3.5) Actual WCA NPC'!G339-'(3.4) Adjustments'!G339</f>
        <v>0</v>
      </c>
      <c r="H339" s="200">
        <f>'(3.5) Actual WCA NPC'!H339-'(3.4) Adjustments'!H339</f>
        <v>0</v>
      </c>
      <c r="I339" s="200">
        <f>'(3.5) Actual WCA NPC'!I339-'(3.4) Adjustments'!I339</f>
        <v>0</v>
      </c>
      <c r="J339" s="200">
        <f>'(3.5) Actual WCA NPC'!J339-'(3.4) Adjustments'!J339</f>
        <v>0</v>
      </c>
      <c r="K339" s="200">
        <f>'(3.5) Actual WCA NPC'!K339-'(3.4) Adjustments'!K339</f>
        <v>0</v>
      </c>
      <c r="L339" s="200">
        <f>'(3.5) Actual WCA NPC'!L339-'(3.4) Adjustments'!L339</f>
        <v>0</v>
      </c>
      <c r="M339" s="200">
        <f>'(3.5) Actual WCA NPC'!M339-'(3.4) Adjustments'!M339</f>
        <v>0</v>
      </c>
      <c r="N339" s="200">
        <f>'(3.5) Actual WCA NPC'!N339-'(3.4) Adjustments'!N339</f>
        <v>0</v>
      </c>
      <c r="O339" s="200">
        <f>'(3.5) Actual WCA NPC'!O339-'(3.4) Adjustments'!O339</f>
        <v>0</v>
      </c>
      <c r="P339" s="200">
        <f>'(3.5) Actual WCA NPC'!P339-'(3.4) Adjustments'!P339</f>
        <v>0</v>
      </c>
      <c r="Q339" s="200">
        <f>'(3.5) Actual WCA NPC'!Q339-'(3.4) Adjustments'!Q339</f>
        <v>0</v>
      </c>
      <c r="R339" s="200">
        <f>'(3.5) Actual WCA NPC'!R339-'(3.4) Adjustments'!R339</f>
        <v>0</v>
      </c>
    </row>
    <row r="340" spans="1:18" ht="12.75" customHeight="1" x14ac:dyDescent="0.2">
      <c r="C340" s="196" t="s">
        <v>68</v>
      </c>
      <c r="E340" s="199" t="s">
        <v>62</v>
      </c>
      <c r="F340" s="198">
        <f t="shared" si="40"/>
        <v>0</v>
      </c>
      <c r="G340" s="200">
        <f>'(3.5) Actual WCA NPC'!G340-'(3.4) Adjustments'!G340</f>
        <v>0</v>
      </c>
      <c r="H340" s="200">
        <f>'(3.5) Actual WCA NPC'!H340-'(3.4) Adjustments'!H340</f>
        <v>0</v>
      </c>
      <c r="I340" s="200">
        <f>'(3.5) Actual WCA NPC'!I340-'(3.4) Adjustments'!I340</f>
        <v>0</v>
      </c>
      <c r="J340" s="200">
        <f>'(3.5) Actual WCA NPC'!J340-'(3.4) Adjustments'!J340</f>
        <v>0</v>
      </c>
      <c r="K340" s="200">
        <f>'(3.5) Actual WCA NPC'!K340-'(3.4) Adjustments'!K340</f>
        <v>0</v>
      </c>
      <c r="L340" s="200">
        <f>'(3.5) Actual WCA NPC'!L340-'(3.4) Adjustments'!L340</f>
        <v>0</v>
      </c>
      <c r="M340" s="200">
        <f>'(3.5) Actual WCA NPC'!M340-'(3.4) Adjustments'!M340</f>
        <v>0</v>
      </c>
      <c r="N340" s="200">
        <f>'(3.5) Actual WCA NPC'!N340-'(3.4) Adjustments'!N340</f>
        <v>0</v>
      </c>
      <c r="O340" s="200">
        <f>'(3.5) Actual WCA NPC'!O340-'(3.4) Adjustments'!O340</f>
        <v>0</v>
      </c>
      <c r="P340" s="200">
        <f>'(3.5) Actual WCA NPC'!P340-'(3.4) Adjustments'!P340</f>
        <v>0</v>
      </c>
      <c r="Q340" s="200">
        <f>'(3.5) Actual WCA NPC'!Q340-'(3.4) Adjustments'!Q340</f>
        <v>0</v>
      </c>
      <c r="R340" s="200">
        <f>'(3.5) Actual WCA NPC'!R340-'(3.4) Adjustments'!R340</f>
        <v>0</v>
      </c>
    </row>
    <row r="341" spans="1:18" ht="12.75" customHeight="1" x14ac:dyDescent="0.2">
      <c r="B341" s="196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</row>
    <row r="342" spans="1:18" ht="12.75" customHeight="1" x14ac:dyDescent="0.2">
      <c r="A342" s="101" t="s">
        <v>224</v>
      </c>
      <c r="B342" s="196"/>
      <c r="F342" s="198">
        <f>SUM(G342:R342)</f>
        <v>2820382</v>
      </c>
      <c r="G342" s="197">
        <f t="shared" ref="G342:R342" si="41">SUM(G334:G341)</f>
        <v>326843</v>
      </c>
      <c r="H342" s="197">
        <f t="shared" si="41"/>
        <v>168312</v>
      </c>
      <c r="I342" s="197">
        <f t="shared" si="41"/>
        <v>167437</v>
      </c>
      <c r="J342" s="197">
        <f t="shared" si="41"/>
        <v>144912</v>
      </c>
      <c r="K342" s="197">
        <f t="shared" si="41"/>
        <v>143325</v>
      </c>
      <c r="L342" s="197">
        <f t="shared" si="41"/>
        <v>128058</v>
      </c>
      <c r="M342" s="197">
        <f t="shared" si="41"/>
        <v>233215</v>
      </c>
      <c r="N342" s="197">
        <f t="shared" si="41"/>
        <v>358959</v>
      </c>
      <c r="O342" s="197">
        <f t="shared" si="41"/>
        <v>217171</v>
      </c>
      <c r="P342" s="197">
        <f t="shared" si="41"/>
        <v>302055</v>
      </c>
      <c r="Q342" s="197">
        <f t="shared" si="41"/>
        <v>285829</v>
      </c>
      <c r="R342" s="197">
        <f t="shared" si="41"/>
        <v>344266</v>
      </c>
    </row>
    <row r="343" spans="1:18" ht="12.75" customHeight="1" x14ac:dyDescent="0.2">
      <c r="B343" s="196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</row>
    <row r="344" spans="1:18" ht="12.75" customHeight="1" x14ac:dyDescent="0.2">
      <c r="A344" s="101" t="s">
        <v>223</v>
      </c>
      <c r="B344" s="196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</row>
    <row r="345" spans="1:18" ht="12.75" customHeight="1" x14ac:dyDescent="0.2">
      <c r="C345" s="196" t="s">
        <v>222</v>
      </c>
      <c r="F345" s="198">
        <f>SUM(G345:R345)</f>
        <v>4181805</v>
      </c>
      <c r="G345" s="200">
        <f>'(3.5) Actual WCA NPC'!G345-'(3.4) Adjustments'!G345</f>
        <v>251328</v>
      </c>
      <c r="H345" s="200">
        <f>'(3.5) Actual WCA NPC'!H345-'(3.4) Adjustments'!H345</f>
        <v>429381</v>
      </c>
      <c r="I345" s="200">
        <f>'(3.5) Actual WCA NPC'!I345-'(3.4) Adjustments'!I345</f>
        <v>571785</v>
      </c>
      <c r="J345" s="200">
        <f>'(3.5) Actual WCA NPC'!J345-'(3.4) Adjustments'!J345</f>
        <v>515760</v>
      </c>
      <c r="K345" s="200">
        <f>'(3.5) Actual WCA NPC'!K345-'(3.4) Adjustments'!K345</f>
        <v>533957</v>
      </c>
      <c r="L345" s="200">
        <f>'(3.5) Actual WCA NPC'!L345-'(3.4) Adjustments'!L345</f>
        <v>352741</v>
      </c>
      <c r="M345" s="200">
        <f>'(3.5) Actual WCA NPC'!M345-'(3.4) Adjustments'!M345</f>
        <v>201826</v>
      </c>
      <c r="N345" s="200">
        <f>'(3.5) Actual WCA NPC'!N345-'(3.4) Adjustments'!N345</f>
        <v>129547</v>
      </c>
      <c r="O345" s="200">
        <f>'(3.5) Actual WCA NPC'!O345-'(3.4) Adjustments'!O345</f>
        <v>207781</v>
      </c>
      <c r="P345" s="200">
        <f>'(3.5) Actual WCA NPC'!P345-'(3.4) Adjustments'!P345</f>
        <v>239449</v>
      </c>
      <c r="Q345" s="200">
        <f>'(3.5) Actual WCA NPC'!Q345-'(3.4) Adjustments'!Q345</f>
        <v>380870</v>
      </c>
      <c r="R345" s="200">
        <f>'(3.5) Actual WCA NPC'!R345-'(3.4) Adjustments'!R345</f>
        <v>367380</v>
      </c>
    </row>
    <row r="346" spans="1:18" ht="12.75" customHeight="1" x14ac:dyDescent="0.2">
      <c r="C346" s="196" t="s">
        <v>221</v>
      </c>
      <c r="F346" s="198">
        <f>SUM(G346:R346)</f>
        <v>0</v>
      </c>
      <c r="G346" s="200">
        <f>'(3.5) Actual WCA NPC'!G346-'(3.4) Adjustments'!G346</f>
        <v>0</v>
      </c>
      <c r="H346" s="200">
        <f>'(3.5) Actual WCA NPC'!H346-'(3.4) Adjustments'!H346</f>
        <v>0</v>
      </c>
      <c r="I346" s="200">
        <f>'(3.5) Actual WCA NPC'!I346-'(3.4) Adjustments'!I346</f>
        <v>0</v>
      </c>
      <c r="J346" s="200">
        <f>'(3.5) Actual WCA NPC'!J346-'(3.4) Adjustments'!J346</f>
        <v>0</v>
      </c>
      <c r="K346" s="200">
        <f>'(3.5) Actual WCA NPC'!K346-'(3.4) Adjustments'!K346</f>
        <v>0</v>
      </c>
      <c r="L346" s="200">
        <f>'(3.5) Actual WCA NPC'!L346-'(3.4) Adjustments'!L346</f>
        <v>0</v>
      </c>
      <c r="M346" s="200">
        <f>'(3.5) Actual WCA NPC'!M346-'(3.4) Adjustments'!M346</f>
        <v>0</v>
      </c>
      <c r="N346" s="200">
        <f>'(3.5) Actual WCA NPC'!N346-'(3.4) Adjustments'!N346</f>
        <v>0</v>
      </c>
      <c r="O346" s="200">
        <f>'(3.5) Actual WCA NPC'!O346-'(3.4) Adjustments'!O346</f>
        <v>0</v>
      </c>
      <c r="P346" s="200">
        <f>'(3.5) Actual WCA NPC'!P346-'(3.4) Adjustments'!P346</f>
        <v>0</v>
      </c>
      <c r="Q346" s="200">
        <f>'(3.5) Actual WCA NPC'!Q346-'(3.4) Adjustments'!Q346</f>
        <v>0</v>
      </c>
      <c r="R346" s="200">
        <f>'(3.5) Actual WCA NPC'!R346-'(3.4) Adjustments'!R346</f>
        <v>0</v>
      </c>
    </row>
    <row r="347" spans="1:18" ht="12.75" customHeight="1" x14ac:dyDescent="0.2">
      <c r="C347" s="196"/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  <c r="P347" s="198"/>
      <c r="Q347" s="198"/>
      <c r="R347" s="198"/>
    </row>
    <row r="348" spans="1:18" ht="12.75" customHeight="1" x14ac:dyDescent="0.2">
      <c r="A348" s="101" t="s">
        <v>220</v>
      </c>
      <c r="B348" s="196"/>
      <c r="F348" s="198">
        <f>SUM(G348:R348)</f>
        <v>4181805</v>
      </c>
      <c r="G348" s="197">
        <f t="shared" ref="G348:R348" si="42">SUM(G345:G347)</f>
        <v>251328</v>
      </c>
      <c r="H348" s="197">
        <f t="shared" si="42"/>
        <v>429381</v>
      </c>
      <c r="I348" s="197">
        <f t="shared" si="42"/>
        <v>571785</v>
      </c>
      <c r="J348" s="197">
        <f t="shared" si="42"/>
        <v>515760</v>
      </c>
      <c r="K348" s="197">
        <f t="shared" si="42"/>
        <v>533957</v>
      </c>
      <c r="L348" s="197">
        <f t="shared" si="42"/>
        <v>352741</v>
      </c>
      <c r="M348" s="197">
        <f t="shared" si="42"/>
        <v>201826</v>
      </c>
      <c r="N348" s="197">
        <f t="shared" si="42"/>
        <v>129547</v>
      </c>
      <c r="O348" s="197">
        <f t="shared" si="42"/>
        <v>207781</v>
      </c>
      <c r="P348" s="197">
        <f t="shared" si="42"/>
        <v>239449</v>
      </c>
      <c r="Q348" s="197">
        <f t="shared" si="42"/>
        <v>380870</v>
      </c>
      <c r="R348" s="197">
        <f t="shared" si="42"/>
        <v>367380</v>
      </c>
    </row>
    <row r="349" spans="1:18" ht="12.75" customHeight="1" x14ac:dyDescent="0.2">
      <c r="B349" s="196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</row>
    <row r="350" spans="1:18" ht="12.75" customHeight="1" x14ac:dyDescent="0.2">
      <c r="A350" s="101" t="s">
        <v>219</v>
      </c>
      <c r="B350" s="196"/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  <c r="P350" s="198"/>
      <c r="Q350" s="198"/>
      <c r="R350" s="198"/>
    </row>
    <row r="351" spans="1:18" ht="12.75" customHeight="1" x14ac:dyDescent="0.2">
      <c r="C351" s="196" t="s">
        <v>65</v>
      </c>
      <c r="F351" s="198">
        <f t="shared" ref="F351:F365" si="43">SUM(G351:R351)</f>
        <v>0</v>
      </c>
      <c r="G351" s="200">
        <f>'(3.5) Actual WCA NPC'!G351-'(3.4) Adjustments'!G351</f>
        <v>0</v>
      </c>
      <c r="H351" s="200">
        <f>'(3.5) Actual WCA NPC'!H351-'(3.4) Adjustments'!H351</f>
        <v>0</v>
      </c>
      <c r="I351" s="200">
        <f>'(3.5) Actual WCA NPC'!I351-'(3.4) Adjustments'!I351</f>
        <v>0</v>
      </c>
      <c r="J351" s="200">
        <f>'(3.5) Actual WCA NPC'!J351-'(3.4) Adjustments'!J351</f>
        <v>0</v>
      </c>
      <c r="K351" s="200">
        <f>'(3.5) Actual WCA NPC'!K351-'(3.4) Adjustments'!K351</f>
        <v>0</v>
      </c>
      <c r="L351" s="200">
        <f>'(3.5) Actual WCA NPC'!L351-'(3.4) Adjustments'!L351</f>
        <v>0</v>
      </c>
      <c r="M351" s="200">
        <f>'(3.5) Actual WCA NPC'!M351-'(3.4) Adjustments'!M351</f>
        <v>0</v>
      </c>
      <c r="N351" s="200">
        <f>'(3.5) Actual WCA NPC'!N351-'(3.4) Adjustments'!N351</f>
        <v>0</v>
      </c>
      <c r="O351" s="200">
        <f>'(3.5) Actual WCA NPC'!O351-'(3.4) Adjustments'!O351</f>
        <v>0</v>
      </c>
      <c r="P351" s="200">
        <f>'(3.5) Actual WCA NPC'!P351-'(3.4) Adjustments'!P351</f>
        <v>0</v>
      </c>
      <c r="Q351" s="200">
        <f>'(3.5) Actual WCA NPC'!Q351-'(3.4) Adjustments'!Q351</f>
        <v>0</v>
      </c>
      <c r="R351" s="200">
        <f>'(3.5) Actual WCA NPC'!R351-'(3.4) Adjustments'!R351</f>
        <v>0</v>
      </c>
    </row>
    <row r="352" spans="1:18" ht="12.75" customHeight="1" x14ac:dyDescent="0.2">
      <c r="C352" s="196" t="s">
        <v>64</v>
      </c>
      <c r="F352" s="198">
        <f t="shared" si="43"/>
        <v>0</v>
      </c>
      <c r="G352" s="200">
        <f>'(3.5) Actual WCA NPC'!G352-'(3.4) Adjustments'!G352</f>
        <v>0</v>
      </c>
      <c r="H352" s="200">
        <f>'(3.5) Actual WCA NPC'!H352-'(3.4) Adjustments'!H352</f>
        <v>0</v>
      </c>
      <c r="I352" s="200">
        <f>'(3.5) Actual WCA NPC'!I352-'(3.4) Adjustments'!I352</f>
        <v>0</v>
      </c>
      <c r="J352" s="200">
        <f>'(3.5) Actual WCA NPC'!J352-'(3.4) Adjustments'!J352</f>
        <v>0</v>
      </c>
      <c r="K352" s="200">
        <f>'(3.5) Actual WCA NPC'!K352-'(3.4) Adjustments'!K352</f>
        <v>0</v>
      </c>
      <c r="L352" s="200">
        <f>'(3.5) Actual WCA NPC'!L352-'(3.4) Adjustments'!L352</f>
        <v>0</v>
      </c>
      <c r="M352" s="200">
        <f>'(3.5) Actual WCA NPC'!M352-'(3.4) Adjustments'!M352</f>
        <v>0</v>
      </c>
      <c r="N352" s="200">
        <f>'(3.5) Actual WCA NPC'!N352-'(3.4) Adjustments'!N352</f>
        <v>0</v>
      </c>
      <c r="O352" s="200">
        <f>'(3.5) Actual WCA NPC'!O352-'(3.4) Adjustments'!O352</f>
        <v>0</v>
      </c>
      <c r="P352" s="200">
        <f>'(3.5) Actual WCA NPC'!P352-'(3.4) Adjustments'!P352</f>
        <v>0</v>
      </c>
      <c r="Q352" s="200">
        <f>'(3.5) Actual WCA NPC'!Q352-'(3.4) Adjustments'!Q352</f>
        <v>0</v>
      </c>
      <c r="R352" s="200">
        <f>'(3.5) Actual WCA NPC'!R352-'(3.4) Adjustments'!R352</f>
        <v>0</v>
      </c>
    </row>
    <row r="353" spans="1:18" ht="12.75" customHeight="1" x14ac:dyDescent="0.2">
      <c r="C353" s="196" t="s">
        <v>218</v>
      </c>
      <c r="F353" s="198">
        <f t="shared" si="43"/>
        <v>0</v>
      </c>
      <c r="G353" s="200">
        <f>'(3.5) Actual WCA NPC'!G353-'(3.4) Adjustments'!G353</f>
        <v>0</v>
      </c>
      <c r="H353" s="200">
        <f>'(3.5) Actual WCA NPC'!H353-'(3.4) Adjustments'!H353</f>
        <v>0</v>
      </c>
      <c r="I353" s="200">
        <f>'(3.5) Actual WCA NPC'!I353-'(3.4) Adjustments'!I353</f>
        <v>0</v>
      </c>
      <c r="J353" s="200">
        <f>'(3.5) Actual WCA NPC'!J353-'(3.4) Adjustments'!J353</f>
        <v>0</v>
      </c>
      <c r="K353" s="200">
        <f>'(3.5) Actual WCA NPC'!K353-'(3.4) Adjustments'!K353</f>
        <v>0</v>
      </c>
      <c r="L353" s="200">
        <f>'(3.5) Actual WCA NPC'!L353-'(3.4) Adjustments'!L353</f>
        <v>0</v>
      </c>
      <c r="M353" s="200">
        <f>'(3.5) Actual WCA NPC'!M353-'(3.4) Adjustments'!M353</f>
        <v>0</v>
      </c>
      <c r="N353" s="200">
        <f>'(3.5) Actual WCA NPC'!N353-'(3.4) Adjustments'!N353</f>
        <v>0</v>
      </c>
      <c r="O353" s="200">
        <f>'(3.5) Actual WCA NPC'!O353-'(3.4) Adjustments'!O353</f>
        <v>0</v>
      </c>
      <c r="P353" s="200">
        <f>'(3.5) Actual WCA NPC'!P353-'(3.4) Adjustments'!P353</f>
        <v>0</v>
      </c>
      <c r="Q353" s="200">
        <f>'(3.5) Actual WCA NPC'!Q353-'(3.4) Adjustments'!Q353</f>
        <v>0</v>
      </c>
      <c r="R353" s="200">
        <f>'(3.5) Actual WCA NPC'!R353-'(3.4) Adjustments'!R353</f>
        <v>0</v>
      </c>
    </row>
    <row r="354" spans="1:18" ht="12.75" customHeight="1" x14ac:dyDescent="0.2">
      <c r="C354" s="196" t="s">
        <v>217</v>
      </c>
      <c r="F354" s="198">
        <f t="shared" si="43"/>
        <v>0</v>
      </c>
      <c r="G354" s="200">
        <f>'(3.5) Actual WCA NPC'!G354-'(3.4) Adjustments'!G354</f>
        <v>0</v>
      </c>
      <c r="H354" s="200">
        <f>'(3.5) Actual WCA NPC'!H354-'(3.4) Adjustments'!H354</f>
        <v>0</v>
      </c>
      <c r="I354" s="200">
        <f>'(3.5) Actual WCA NPC'!I354-'(3.4) Adjustments'!I354</f>
        <v>0</v>
      </c>
      <c r="J354" s="200">
        <f>'(3.5) Actual WCA NPC'!J354-'(3.4) Adjustments'!J354</f>
        <v>0</v>
      </c>
      <c r="K354" s="200">
        <f>'(3.5) Actual WCA NPC'!K354-'(3.4) Adjustments'!K354</f>
        <v>0</v>
      </c>
      <c r="L354" s="200">
        <f>'(3.5) Actual WCA NPC'!L354-'(3.4) Adjustments'!L354</f>
        <v>0</v>
      </c>
      <c r="M354" s="200">
        <f>'(3.5) Actual WCA NPC'!M354-'(3.4) Adjustments'!M354</f>
        <v>0</v>
      </c>
      <c r="N354" s="200">
        <f>'(3.5) Actual WCA NPC'!N354-'(3.4) Adjustments'!N354</f>
        <v>0</v>
      </c>
      <c r="O354" s="200">
        <f>'(3.5) Actual WCA NPC'!O354-'(3.4) Adjustments'!O354</f>
        <v>0</v>
      </c>
      <c r="P354" s="200">
        <f>'(3.5) Actual WCA NPC'!P354-'(3.4) Adjustments'!P354</f>
        <v>0</v>
      </c>
      <c r="Q354" s="200">
        <f>'(3.5) Actual WCA NPC'!Q354-'(3.4) Adjustments'!Q354</f>
        <v>0</v>
      </c>
      <c r="R354" s="200">
        <f>'(3.5) Actual WCA NPC'!R354-'(3.4) Adjustments'!R354</f>
        <v>0</v>
      </c>
    </row>
    <row r="355" spans="1:18" ht="12.75" customHeight="1" x14ac:dyDescent="0.2">
      <c r="C355" s="196" t="s">
        <v>216</v>
      </c>
      <c r="F355" s="198">
        <f t="shared" si="43"/>
        <v>0</v>
      </c>
      <c r="G355" s="200">
        <f>'(3.5) Actual WCA NPC'!G355-'(3.4) Adjustments'!G355</f>
        <v>0</v>
      </c>
      <c r="H355" s="200">
        <f>'(3.5) Actual WCA NPC'!H355-'(3.4) Adjustments'!H355</f>
        <v>0</v>
      </c>
      <c r="I355" s="200">
        <f>'(3.5) Actual WCA NPC'!I355-'(3.4) Adjustments'!I355</f>
        <v>0</v>
      </c>
      <c r="J355" s="200">
        <f>'(3.5) Actual WCA NPC'!J355-'(3.4) Adjustments'!J355</f>
        <v>0</v>
      </c>
      <c r="K355" s="200">
        <f>'(3.5) Actual WCA NPC'!K355-'(3.4) Adjustments'!K355</f>
        <v>0</v>
      </c>
      <c r="L355" s="200">
        <f>'(3.5) Actual WCA NPC'!L355-'(3.4) Adjustments'!L355</f>
        <v>0</v>
      </c>
      <c r="M355" s="200">
        <f>'(3.5) Actual WCA NPC'!M355-'(3.4) Adjustments'!M355</f>
        <v>0</v>
      </c>
      <c r="N355" s="200">
        <f>'(3.5) Actual WCA NPC'!N355-'(3.4) Adjustments'!N355</f>
        <v>0</v>
      </c>
      <c r="O355" s="200">
        <f>'(3.5) Actual WCA NPC'!O355-'(3.4) Adjustments'!O355</f>
        <v>0</v>
      </c>
      <c r="P355" s="200">
        <f>'(3.5) Actual WCA NPC'!P355-'(3.4) Adjustments'!P355</f>
        <v>0</v>
      </c>
      <c r="Q355" s="200">
        <f>'(3.5) Actual WCA NPC'!Q355-'(3.4) Adjustments'!Q355</f>
        <v>0</v>
      </c>
      <c r="R355" s="200">
        <f>'(3.5) Actual WCA NPC'!R355-'(3.4) Adjustments'!R355</f>
        <v>0</v>
      </c>
    </row>
    <row r="356" spans="1:18" ht="12.75" customHeight="1" x14ac:dyDescent="0.2">
      <c r="C356" s="196" t="s">
        <v>215</v>
      </c>
      <c r="F356" s="198">
        <f t="shared" si="43"/>
        <v>0</v>
      </c>
      <c r="G356" s="200">
        <f>'(3.5) Actual WCA NPC'!G356-'(3.4) Adjustments'!G356</f>
        <v>0</v>
      </c>
      <c r="H356" s="200">
        <f>'(3.5) Actual WCA NPC'!H356-'(3.4) Adjustments'!H356</f>
        <v>0</v>
      </c>
      <c r="I356" s="200">
        <f>'(3.5) Actual WCA NPC'!I356-'(3.4) Adjustments'!I356</f>
        <v>0</v>
      </c>
      <c r="J356" s="200">
        <f>'(3.5) Actual WCA NPC'!J356-'(3.4) Adjustments'!J356</f>
        <v>0</v>
      </c>
      <c r="K356" s="200">
        <f>'(3.5) Actual WCA NPC'!K356-'(3.4) Adjustments'!K356</f>
        <v>0</v>
      </c>
      <c r="L356" s="200">
        <f>'(3.5) Actual WCA NPC'!L356-'(3.4) Adjustments'!L356</f>
        <v>0</v>
      </c>
      <c r="M356" s="200">
        <f>'(3.5) Actual WCA NPC'!M356-'(3.4) Adjustments'!M356</f>
        <v>0</v>
      </c>
      <c r="N356" s="200">
        <f>'(3.5) Actual WCA NPC'!N356-'(3.4) Adjustments'!N356</f>
        <v>0</v>
      </c>
      <c r="O356" s="200">
        <f>'(3.5) Actual WCA NPC'!O356-'(3.4) Adjustments'!O356</f>
        <v>0</v>
      </c>
      <c r="P356" s="200">
        <f>'(3.5) Actual WCA NPC'!P356-'(3.4) Adjustments'!P356</f>
        <v>0</v>
      </c>
      <c r="Q356" s="200">
        <f>'(3.5) Actual WCA NPC'!Q356-'(3.4) Adjustments'!Q356</f>
        <v>0</v>
      </c>
      <c r="R356" s="200">
        <f>'(3.5) Actual WCA NPC'!R356-'(3.4) Adjustments'!R356</f>
        <v>0</v>
      </c>
    </row>
    <row r="357" spans="1:18" ht="12.75" customHeight="1" x14ac:dyDescent="0.2">
      <c r="C357" s="196" t="s">
        <v>214</v>
      </c>
      <c r="F357" s="198">
        <f t="shared" si="43"/>
        <v>191917</v>
      </c>
      <c r="G357" s="200">
        <f>'(3.5) Actual WCA NPC'!G357-'(3.4) Adjustments'!G357</f>
        <v>5686</v>
      </c>
      <c r="H357" s="200">
        <f>'(3.5) Actual WCA NPC'!H357-'(3.4) Adjustments'!H357</f>
        <v>13110</v>
      </c>
      <c r="I357" s="200">
        <f>'(3.5) Actual WCA NPC'!I357-'(3.4) Adjustments'!I357</f>
        <v>21900</v>
      </c>
      <c r="J357" s="200">
        <f>'(3.5) Actual WCA NPC'!J357-'(3.4) Adjustments'!J357</f>
        <v>25370</v>
      </c>
      <c r="K357" s="200">
        <f>'(3.5) Actual WCA NPC'!K357-'(3.4) Adjustments'!K357</f>
        <v>17378</v>
      </c>
      <c r="L357" s="200">
        <f>'(3.5) Actual WCA NPC'!L357-'(3.4) Adjustments'!L357</f>
        <v>21707</v>
      </c>
      <c r="M357" s="200">
        <f>'(3.5) Actual WCA NPC'!M357-'(3.4) Adjustments'!M357</f>
        <v>22469</v>
      </c>
      <c r="N357" s="200">
        <f>'(3.5) Actual WCA NPC'!N357-'(3.4) Adjustments'!N357</f>
        <v>11656</v>
      </c>
      <c r="O357" s="200">
        <f>'(3.5) Actual WCA NPC'!O357-'(3.4) Adjustments'!O357</f>
        <v>9116</v>
      </c>
      <c r="P357" s="200">
        <f>'(3.5) Actual WCA NPC'!P357-'(3.4) Adjustments'!P357</f>
        <v>16682</v>
      </c>
      <c r="Q357" s="200">
        <f>'(3.5) Actual WCA NPC'!Q357-'(3.4) Adjustments'!Q357</f>
        <v>15029</v>
      </c>
      <c r="R357" s="200">
        <f>'(3.5) Actual WCA NPC'!R357-'(3.4) Adjustments'!R357</f>
        <v>11814</v>
      </c>
    </row>
    <row r="358" spans="1:18" ht="12.75" customHeight="1" x14ac:dyDescent="0.2">
      <c r="C358" s="196" t="s">
        <v>213</v>
      </c>
      <c r="F358" s="198">
        <f t="shared" si="43"/>
        <v>0</v>
      </c>
      <c r="G358" s="200">
        <f>'(3.5) Actual WCA NPC'!G358-'(3.4) Adjustments'!G358</f>
        <v>0</v>
      </c>
      <c r="H358" s="200">
        <f>'(3.5) Actual WCA NPC'!H358-'(3.4) Adjustments'!H358</f>
        <v>0</v>
      </c>
      <c r="I358" s="200">
        <f>'(3.5) Actual WCA NPC'!I358-'(3.4) Adjustments'!I358</f>
        <v>0</v>
      </c>
      <c r="J358" s="200">
        <f>'(3.5) Actual WCA NPC'!J358-'(3.4) Adjustments'!J358</f>
        <v>0</v>
      </c>
      <c r="K358" s="200">
        <f>'(3.5) Actual WCA NPC'!K358-'(3.4) Adjustments'!K358</f>
        <v>0</v>
      </c>
      <c r="L358" s="200">
        <f>'(3.5) Actual WCA NPC'!L358-'(3.4) Adjustments'!L358</f>
        <v>0</v>
      </c>
      <c r="M358" s="200">
        <f>'(3.5) Actual WCA NPC'!M358-'(3.4) Adjustments'!M358</f>
        <v>0</v>
      </c>
      <c r="N358" s="200">
        <f>'(3.5) Actual WCA NPC'!N358-'(3.4) Adjustments'!N358</f>
        <v>0</v>
      </c>
      <c r="O358" s="200">
        <f>'(3.5) Actual WCA NPC'!O358-'(3.4) Adjustments'!O358</f>
        <v>0</v>
      </c>
      <c r="P358" s="200">
        <f>'(3.5) Actual WCA NPC'!P358-'(3.4) Adjustments'!P358</f>
        <v>0</v>
      </c>
      <c r="Q358" s="200">
        <f>'(3.5) Actual WCA NPC'!Q358-'(3.4) Adjustments'!Q358</f>
        <v>0</v>
      </c>
      <c r="R358" s="200">
        <f>'(3.5) Actual WCA NPC'!R358-'(3.4) Adjustments'!R358</f>
        <v>0</v>
      </c>
    </row>
    <row r="359" spans="1:18" ht="12.75" customHeight="1" x14ac:dyDescent="0.2">
      <c r="C359" s="201" t="s">
        <v>212</v>
      </c>
      <c r="F359" s="198">
        <f t="shared" si="43"/>
        <v>155685</v>
      </c>
      <c r="G359" s="200">
        <f>'(3.5) Actual WCA NPC'!G359-'(3.4) Adjustments'!G359</f>
        <v>5230</v>
      </c>
      <c r="H359" s="200">
        <f>'(3.5) Actual WCA NPC'!H359-'(3.4) Adjustments'!H359</f>
        <v>5351</v>
      </c>
      <c r="I359" s="200">
        <f>'(3.5) Actual WCA NPC'!I359-'(3.4) Adjustments'!I359</f>
        <v>9616</v>
      </c>
      <c r="J359" s="200">
        <f>'(3.5) Actual WCA NPC'!J359-'(3.4) Adjustments'!J359</f>
        <v>13846</v>
      </c>
      <c r="K359" s="200">
        <f>'(3.5) Actual WCA NPC'!K359-'(3.4) Adjustments'!K359</f>
        <v>11722</v>
      </c>
      <c r="L359" s="200">
        <f>'(3.5) Actual WCA NPC'!L359-'(3.4) Adjustments'!L359</f>
        <v>15231</v>
      </c>
      <c r="M359" s="200">
        <f>'(3.5) Actual WCA NPC'!M359-'(3.4) Adjustments'!M359</f>
        <v>25034</v>
      </c>
      <c r="N359" s="200">
        <f>'(3.5) Actual WCA NPC'!N359-'(3.4) Adjustments'!N359</f>
        <v>13952</v>
      </c>
      <c r="O359" s="200">
        <f>'(3.5) Actual WCA NPC'!O359-'(3.4) Adjustments'!O359</f>
        <v>13939</v>
      </c>
      <c r="P359" s="200">
        <f>'(3.5) Actual WCA NPC'!P359-'(3.4) Adjustments'!P359</f>
        <v>19689</v>
      </c>
      <c r="Q359" s="200">
        <f>'(3.5) Actual WCA NPC'!Q359-'(3.4) Adjustments'!Q359</f>
        <v>13190</v>
      </c>
      <c r="R359" s="200">
        <f>'(3.5) Actual WCA NPC'!R359-'(3.4) Adjustments'!R359</f>
        <v>8885</v>
      </c>
    </row>
    <row r="360" spans="1:18" ht="12.75" customHeight="1" x14ac:dyDescent="0.2">
      <c r="C360" s="201" t="s">
        <v>211</v>
      </c>
      <c r="F360" s="198">
        <f t="shared" si="43"/>
        <v>315543</v>
      </c>
      <c r="G360" s="200">
        <f>'(3.5) Actual WCA NPC'!G360-'(3.4) Adjustments'!G360</f>
        <v>11096</v>
      </c>
      <c r="H360" s="200">
        <f>'(3.5) Actual WCA NPC'!H360-'(3.4) Adjustments'!H360</f>
        <v>30578</v>
      </c>
      <c r="I360" s="200">
        <f>'(3.5) Actual WCA NPC'!I360-'(3.4) Adjustments'!I360</f>
        <v>38881</v>
      </c>
      <c r="J360" s="200">
        <f>'(3.5) Actual WCA NPC'!J360-'(3.4) Adjustments'!J360</f>
        <v>41854</v>
      </c>
      <c r="K360" s="200">
        <f>'(3.5) Actual WCA NPC'!K360-'(3.4) Adjustments'!K360</f>
        <v>18465</v>
      </c>
      <c r="L360" s="200">
        <f>'(3.5) Actual WCA NPC'!L360-'(3.4) Adjustments'!L360</f>
        <v>29259</v>
      </c>
      <c r="M360" s="200">
        <f>'(3.5) Actual WCA NPC'!M360-'(3.4) Adjustments'!M360</f>
        <v>19844</v>
      </c>
      <c r="N360" s="200">
        <f>'(3.5) Actual WCA NPC'!N360-'(3.4) Adjustments'!N360</f>
        <v>15078</v>
      </c>
      <c r="O360" s="200">
        <f>'(3.5) Actual WCA NPC'!O360-'(3.4) Adjustments'!O360</f>
        <v>18932</v>
      </c>
      <c r="P360" s="200">
        <f>'(3.5) Actual WCA NPC'!P360-'(3.4) Adjustments'!P360</f>
        <v>32062</v>
      </c>
      <c r="Q360" s="200">
        <f>'(3.5) Actual WCA NPC'!Q360-'(3.4) Adjustments'!Q360</f>
        <v>37909</v>
      </c>
      <c r="R360" s="200">
        <f>'(3.5) Actual WCA NPC'!R360-'(3.4) Adjustments'!R360</f>
        <v>21585</v>
      </c>
    </row>
    <row r="361" spans="1:18" ht="12.75" customHeight="1" x14ac:dyDescent="0.2">
      <c r="C361" s="201" t="s">
        <v>210</v>
      </c>
      <c r="E361" s="199" t="s">
        <v>62</v>
      </c>
      <c r="F361" s="198">
        <f t="shared" si="43"/>
        <v>153361</v>
      </c>
      <c r="G361" s="200">
        <f>'(3.5) Actual WCA NPC'!G361-'(3.4) Adjustments'!G361</f>
        <v>5850</v>
      </c>
      <c r="H361" s="200">
        <f>'(3.5) Actual WCA NPC'!H361-'(3.4) Adjustments'!H361</f>
        <v>14555</v>
      </c>
      <c r="I361" s="200">
        <f>'(3.5) Actual WCA NPC'!I361-'(3.4) Adjustments'!I361</f>
        <v>20305</v>
      </c>
      <c r="J361" s="200">
        <f>'(3.5) Actual WCA NPC'!J361-'(3.4) Adjustments'!J361</f>
        <v>19928</v>
      </c>
      <c r="K361" s="200">
        <f>'(3.5) Actual WCA NPC'!K361-'(3.4) Adjustments'!K361</f>
        <v>8392</v>
      </c>
      <c r="L361" s="200">
        <f>'(3.5) Actual WCA NPC'!L361-'(3.4) Adjustments'!L361</f>
        <v>14335</v>
      </c>
      <c r="M361" s="200">
        <f>'(3.5) Actual WCA NPC'!M361-'(3.4) Adjustments'!M361</f>
        <v>8991</v>
      </c>
      <c r="N361" s="200">
        <f>'(3.5) Actual WCA NPC'!N361-'(3.4) Adjustments'!N361</f>
        <v>6708</v>
      </c>
      <c r="O361" s="200">
        <f>'(3.5) Actual WCA NPC'!O361-'(3.4) Adjustments'!O361</f>
        <v>9173</v>
      </c>
      <c r="P361" s="200">
        <f>'(3.5) Actual WCA NPC'!P361-'(3.4) Adjustments'!P361</f>
        <v>16504</v>
      </c>
      <c r="Q361" s="200">
        <f>'(3.5) Actual WCA NPC'!Q361-'(3.4) Adjustments'!Q361</f>
        <v>18461</v>
      </c>
      <c r="R361" s="200">
        <f>'(3.5) Actual WCA NPC'!R361-'(3.4) Adjustments'!R361</f>
        <v>10159</v>
      </c>
    </row>
    <row r="362" spans="1:18" ht="12.75" customHeight="1" x14ac:dyDescent="0.2">
      <c r="B362" s="196"/>
      <c r="C362" s="170" t="s">
        <v>209</v>
      </c>
      <c r="F362" s="198">
        <f t="shared" si="43"/>
        <v>0</v>
      </c>
      <c r="G362" s="200">
        <f>'(3.5) Actual WCA NPC'!G362-'(3.4) Adjustments'!G362</f>
        <v>0</v>
      </c>
      <c r="H362" s="200">
        <f>'(3.5) Actual WCA NPC'!H362-'(3.4) Adjustments'!H362</f>
        <v>0</v>
      </c>
      <c r="I362" s="200">
        <f>'(3.5) Actual WCA NPC'!I362-'(3.4) Adjustments'!I362</f>
        <v>0</v>
      </c>
      <c r="J362" s="200">
        <f>'(3.5) Actual WCA NPC'!J362-'(3.4) Adjustments'!J362</f>
        <v>0</v>
      </c>
      <c r="K362" s="200">
        <f>'(3.5) Actual WCA NPC'!K362-'(3.4) Adjustments'!K362</f>
        <v>0</v>
      </c>
      <c r="L362" s="200">
        <f>'(3.5) Actual WCA NPC'!L362-'(3.4) Adjustments'!L362</f>
        <v>0</v>
      </c>
      <c r="M362" s="200">
        <f>'(3.5) Actual WCA NPC'!M362-'(3.4) Adjustments'!M362</f>
        <v>0</v>
      </c>
      <c r="N362" s="200">
        <f>'(3.5) Actual WCA NPC'!N362-'(3.4) Adjustments'!N362</f>
        <v>0</v>
      </c>
      <c r="O362" s="200">
        <f>'(3.5) Actual WCA NPC'!O362-'(3.4) Adjustments'!O362</f>
        <v>0</v>
      </c>
      <c r="P362" s="200">
        <f>'(3.5) Actual WCA NPC'!P362-'(3.4) Adjustments'!P362</f>
        <v>0</v>
      </c>
      <c r="Q362" s="200">
        <f>'(3.5) Actual WCA NPC'!Q362-'(3.4) Adjustments'!Q362</f>
        <v>0</v>
      </c>
      <c r="R362" s="200">
        <f>'(3.5) Actual WCA NPC'!R362-'(3.4) Adjustments'!R362</f>
        <v>0</v>
      </c>
    </row>
    <row r="363" spans="1:18" ht="12.75" customHeight="1" x14ac:dyDescent="0.2">
      <c r="C363" s="196" t="s">
        <v>208</v>
      </c>
      <c r="F363" s="198">
        <f t="shared" si="43"/>
        <v>0</v>
      </c>
      <c r="G363" s="200">
        <f>'(3.5) Actual WCA NPC'!G363-'(3.4) Adjustments'!G363</f>
        <v>0</v>
      </c>
      <c r="H363" s="200">
        <f>'(3.5) Actual WCA NPC'!H363-'(3.4) Adjustments'!H363</f>
        <v>0</v>
      </c>
      <c r="I363" s="200">
        <f>'(3.5) Actual WCA NPC'!I363-'(3.4) Adjustments'!I363</f>
        <v>0</v>
      </c>
      <c r="J363" s="200">
        <f>'(3.5) Actual WCA NPC'!J363-'(3.4) Adjustments'!J363</f>
        <v>0</v>
      </c>
      <c r="K363" s="200">
        <f>'(3.5) Actual WCA NPC'!K363-'(3.4) Adjustments'!K363</f>
        <v>0</v>
      </c>
      <c r="L363" s="200">
        <f>'(3.5) Actual WCA NPC'!L363-'(3.4) Adjustments'!L363</f>
        <v>0</v>
      </c>
      <c r="M363" s="200">
        <f>'(3.5) Actual WCA NPC'!M363-'(3.4) Adjustments'!M363</f>
        <v>0</v>
      </c>
      <c r="N363" s="200">
        <f>'(3.5) Actual WCA NPC'!N363-'(3.4) Adjustments'!N363</f>
        <v>0</v>
      </c>
      <c r="O363" s="200">
        <f>'(3.5) Actual WCA NPC'!O363-'(3.4) Adjustments'!O363</f>
        <v>0</v>
      </c>
      <c r="P363" s="200">
        <f>'(3.5) Actual WCA NPC'!P363-'(3.4) Adjustments'!P363</f>
        <v>0</v>
      </c>
      <c r="Q363" s="200">
        <f>'(3.5) Actual WCA NPC'!Q363-'(3.4) Adjustments'!Q363</f>
        <v>0</v>
      </c>
      <c r="R363" s="200">
        <f>'(3.5) Actual WCA NPC'!R363-'(3.4) Adjustments'!R363</f>
        <v>0</v>
      </c>
    </row>
    <row r="364" spans="1:18" ht="12.75" customHeight="1" x14ac:dyDescent="0.2">
      <c r="B364" s="196"/>
      <c r="C364" s="170" t="s">
        <v>207</v>
      </c>
      <c r="F364" s="198">
        <f t="shared" si="43"/>
        <v>0</v>
      </c>
      <c r="G364" s="200">
        <f>'(3.5) Actual WCA NPC'!G364-'(3.4) Adjustments'!G364</f>
        <v>0</v>
      </c>
      <c r="H364" s="200">
        <f>'(3.5) Actual WCA NPC'!H364-'(3.4) Adjustments'!H364</f>
        <v>0</v>
      </c>
      <c r="I364" s="200">
        <f>'(3.5) Actual WCA NPC'!I364-'(3.4) Adjustments'!I364</f>
        <v>0</v>
      </c>
      <c r="J364" s="200">
        <f>'(3.5) Actual WCA NPC'!J364-'(3.4) Adjustments'!J364</f>
        <v>0</v>
      </c>
      <c r="K364" s="200">
        <f>'(3.5) Actual WCA NPC'!K364-'(3.4) Adjustments'!K364</f>
        <v>0</v>
      </c>
      <c r="L364" s="200">
        <f>'(3.5) Actual WCA NPC'!L364-'(3.4) Adjustments'!L364</f>
        <v>0</v>
      </c>
      <c r="M364" s="200">
        <f>'(3.5) Actual WCA NPC'!M364-'(3.4) Adjustments'!M364</f>
        <v>0</v>
      </c>
      <c r="N364" s="200">
        <f>'(3.5) Actual WCA NPC'!N364-'(3.4) Adjustments'!N364</f>
        <v>0</v>
      </c>
      <c r="O364" s="200">
        <f>'(3.5) Actual WCA NPC'!O364-'(3.4) Adjustments'!O364</f>
        <v>0</v>
      </c>
      <c r="P364" s="200">
        <f>'(3.5) Actual WCA NPC'!P364-'(3.4) Adjustments'!P364</f>
        <v>0</v>
      </c>
      <c r="Q364" s="200">
        <f>'(3.5) Actual WCA NPC'!Q364-'(3.4) Adjustments'!Q364</f>
        <v>0</v>
      </c>
      <c r="R364" s="200">
        <f>'(3.5) Actual WCA NPC'!R364-'(3.4) Adjustments'!R364</f>
        <v>0</v>
      </c>
    </row>
    <row r="365" spans="1:18" ht="12.75" customHeight="1" x14ac:dyDescent="0.2">
      <c r="B365" s="196"/>
      <c r="C365" s="170" t="s">
        <v>206</v>
      </c>
      <c r="F365" s="198">
        <f t="shared" si="43"/>
        <v>0</v>
      </c>
      <c r="G365" s="200">
        <f>'(3.5) Actual WCA NPC'!G365-'(3.4) Adjustments'!G365</f>
        <v>0</v>
      </c>
      <c r="H365" s="200">
        <f>'(3.5) Actual WCA NPC'!H365-'(3.4) Adjustments'!H365</f>
        <v>0</v>
      </c>
      <c r="I365" s="200">
        <f>'(3.5) Actual WCA NPC'!I365-'(3.4) Adjustments'!I365</f>
        <v>0</v>
      </c>
      <c r="J365" s="200">
        <f>'(3.5) Actual WCA NPC'!J365-'(3.4) Adjustments'!J365</f>
        <v>0</v>
      </c>
      <c r="K365" s="200">
        <f>'(3.5) Actual WCA NPC'!K365-'(3.4) Adjustments'!K365</f>
        <v>0</v>
      </c>
      <c r="L365" s="200">
        <f>'(3.5) Actual WCA NPC'!L365-'(3.4) Adjustments'!L365</f>
        <v>0</v>
      </c>
      <c r="M365" s="200">
        <f>'(3.5) Actual WCA NPC'!M365-'(3.4) Adjustments'!M365</f>
        <v>0</v>
      </c>
      <c r="N365" s="200">
        <f>'(3.5) Actual WCA NPC'!N365-'(3.4) Adjustments'!N365</f>
        <v>0</v>
      </c>
      <c r="O365" s="200">
        <f>'(3.5) Actual WCA NPC'!O365-'(3.4) Adjustments'!O365</f>
        <v>0</v>
      </c>
      <c r="P365" s="200">
        <f>'(3.5) Actual WCA NPC'!P365-'(3.4) Adjustments'!P365</f>
        <v>0</v>
      </c>
      <c r="Q365" s="200">
        <f>'(3.5) Actual WCA NPC'!Q365-'(3.4) Adjustments'!Q365</f>
        <v>0</v>
      </c>
      <c r="R365" s="200">
        <f>'(3.5) Actual WCA NPC'!R365-'(3.4) Adjustments'!R365</f>
        <v>0</v>
      </c>
    </row>
    <row r="366" spans="1:18" ht="12.75" customHeight="1" x14ac:dyDescent="0.2">
      <c r="B366" s="196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</row>
    <row r="367" spans="1:18" ht="12.75" customHeight="1" x14ac:dyDescent="0.2">
      <c r="A367" s="101" t="s">
        <v>205</v>
      </c>
      <c r="B367" s="196"/>
      <c r="E367" s="199" t="s">
        <v>62</v>
      </c>
      <c r="F367" s="198">
        <f>SUM(G367:R367)</f>
        <v>816506</v>
      </c>
      <c r="G367" s="197">
        <f t="shared" ref="G367:R367" si="44">SUM(G351:G366)</f>
        <v>27862</v>
      </c>
      <c r="H367" s="197">
        <f t="shared" si="44"/>
        <v>63594</v>
      </c>
      <c r="I367" s="197">
        <f t="shared" si="44"/>
        <v>90702</v>
      </c>
      <c r="J367" s="197">
        <f t="shared" si="44"/>
        <v>100998</v>
      </c>
      <c r="K367" s="197">
        <f t="shared" si="44"/>
        <v>55957</v>
      </c>
      <c r="L367" s="197">
        <f t="shared" si="44"/>
        <v>80532</v>
      </c>
      <c r="M367" s="197">
        <f t="shared" si="44"/>
        <v>76338</v>
      </c>
      <c r="N367" s="197">
        <f t="shared" si="44"/>
        <v>47394</v>
      </c>
      <c r="O367" s="197">
        <f t="shared" si="44"/>
        <v>51160</v>
      </c>
      <c r="P367" s="197">
        <f t="shared" si="44"/>
        <v>84937</v>
      </c>
      <c r="Q367" s="197">
        <f t="shared" si="44"/>
        <v>84589</v>
      </c>
      <c r="R367" s="197">
        <f t="shared" si="44"/>
        <v>52443</v>
      </c>
    </row>
    <row r="368" spans="1:18" ht="12.75" customHeight="1" x14ac:dyDescent="0.2">
      <c r="B368" s="196"/>
      <c r="F368" s="195" t="s">
        <v>203</v>
      </c>
      <c r="G368" s="195" t="s">
        <v>203</v>
      </c>
      <c r="H368" s="195" t="s">
        <v>203</v>
      </c>
      <c r="I368" s="195" t="s">
        <v>203</v>
      </c>
      <c r="J368" s="195" t="s">
        <v>203</v>
      </c>
      <c r="K368" s="195" t="s">
        <v>203</v>
      </c>
      <c r="L368" s="195" t="s">
        <v>203</v>
      </c>
      <c r="M368" s="195" t="s">
        <v>203</v>
      </c>
      <c r="N368" s="195" t="s">
        <v>203</v>
      </c>
      <c r="O368" s="195" t="s">
        <v>203</v>
      </c>
      <c r="P368" s="195" t="s">
        <v>203</v>
      </c>
      <c r="Q368" s="195" t="s">
        <v>203</v>
      </c>
      <c r="R368" s="195" t="s">
        <v>203</v>
      </c>
    </row>
    <row r="369" spans="1:18" ht="12.75" customHeight="1" x14ac:dyDescent="0.2">
      <c r="A369" s="101" t="s">
        <v>204</v>
      </c>
      <c r="E369" s="199"/>
      <c r="F369" s="198">
        <f>SUM(G369:R369)</f>
        <v>21847851.755868003</v>
      </c>
      <c r="G369" s="197">
        <f t="shared" ref="G369:R369" si="45">SUM(G367,G348,G342,G331,G317)</f>
        <v>2203974.8493560012</v>
      </c>
      <c r="H369" s="197">
        <f t="shared" si="45"/>
        <v>1779618.4757249991</v>
      </c>
      <c r="I369" s="197">
        <f t="shared" si="45"/>
        <v>1743669.5912500003</v>
      </c>
      <c r="J369" s="197">
        <f t="shared" si="45"/>
        <v>1579575.8250230015</v>
      </c>
      <c r="K369" s="197">
        <f t="shared" si="45"/>
        <v>1614747.7934930001</v>
      </c>
      <c r="L369" s="197">
        <f t="shared" si="45"/>
        <v>1718891.6428440004</v>
      </c>
      <c r="M369" s="197">
        <f t="shared" si="45"/>
        <v>1883388.266564002</v>
      </c>
      <c r="N369" s="197">
        <f t="shared" si="45"/>
        <v>1884643.5581010003</v>
      </c>
      <c r="O369" s="197">
        <f t="shared" si="45"/>
        <v>1613574.037805001</v>
      </c>
      <c r="P369" s="197">
        <f t="shared" si="45"/>
        <v>1776515.4919619993</v>
      </c>
      <c r="Q369" s="197">
        <f t="shared" si="45"/>
        <v>1925058.5314249983</v>
      </c>
      <c r="R369" s="197">
        <f t="shared" si="45"/>
        <v>2124193.6923199971</v>
      </c>
    </row>
    <row r="370" spans="1:18" ht="12.75" customHeight="1" x14ac:dyDescent="0.2">
      <c r="B370" s="196"/>
      <c r="F370" s="195" t="s">
        <v>203</v>
      </c>
      <c r="G370" s="195" t="s">
        <v>203</v>
      </c>
      <c r="H370" s="195" t="s">
        <v>203</v>
      </c>
      <c r="I370" s="195" t="s">
        <v>203</v>
      </c>
      <c r="J370" s="195" t="s">
        <v>203</v>
      </c>
      <c r="K370" s="195" t="s">
        <v>203</v>
      </c>
      <c r="L370" s="195" t="s">
        <v>203</v>
      </c>
      <c r="M370" s="195" t="s">
        <v>203</v>
      </c>
      <c r="N370" s="195" t="s">
        <v>203</v>
      </c>
      <c r="O370" s="195" t="s">
        <v>203</v>
      </c>
      <c r="P370" s="195" t="s">
        <v>203</v>
      </c>
      <c r="Q370" s="195" t="s">
        <v>203</v>
      </c>
      <c r="R370" s="195" t="s">
        <v>203</v>
      </c>
    </row>
    <row r="371" spans="1:18" ht="12.75" customHeight="1" x14ac:dyDescent="0.2"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</row>
    <row r="372" spans="1:18" ht="12.75" customHeight="1" x14ac:dyDescent="0.2">
      <c r="D372" s="106" t="s">
        <v>61</v>
      </c>
      <c r="F372" s="193">
        <f t="shared" ref="F372:R372" si="46">F369-F212</f>
        <v>0</v>
      </c>
      <c r="G372" s="193">
        <f t="shared" si="46"/>
        <v>0</v>
      </c>
      <c r="H372" s="193">
        <f t="shared" si="46"/>
        <v>0</v>
      </c>
      <c r="I372" s="193">
        <f t="shared" si="46"/>
        <v>0</v>
      </c>
      <c r="J372" s="193">
        <f t="shared" si="46"/>
        <v>0</v>
      </c>
      <c r="K372" s="193">
        <f t="shared" si="46"/>
        <v>0</v>
      </c>
      <c r="L372" s="193">
        <f t="shared" si="46"/>
        <v>0</v>
      </c>
      <c r="M372" s="193">
        <f t="shared" si="46"/>
        <v>0</v>
      </c>
      <c r="N372" s="193">
        <f t="shared" si="46"/>
        <v>0</v>
      </c>
      <c r="O372" s="193">
        <f t="shared" si="46"/>
        <v>0</v>
      </c>
      <c r="P372" s="193">
        <f t="shared" si="46"/>
        <v>0</v>
      </c>
      <c r="Q372" s="193">
        <f t="shared" si="46"/>
        <v>0</v>
      </c>
      <c r="R372" s="193">
        <f t="shared" si="46"/>
        <v>0</v>
      </c>
    </row>
    <row r="373" spans="1:18" ht="12.75" customHeight="1" x14ac:dyDescent="0.2">
      <c r="D373" s="106" t="s">
        <v>61</v>
      </c>
      <c r="F373" s="193">
        <f>+'(3.5) Actual WCA NPC'!F369-'(3.3) Adj Actual NPC'!F369-'(3.4) Adjustments'!F369</f>
        <v>0</v>
      </c>
      <c r="G373" s="193">
        <f>+'(3.5) Actual WCA NPC'!G369-'(3.3) Adj Actual NPC'!G369-'(3.4) Adjustments'!G369</f>
        <v>0</v>
      </c>
      <c r="H373" s="193">
        <f>+'(3.5) Actual WCA NPC'!H369-'(3.3) Adj Actual NPC'!H369-'(3.4) Adjustments'!H369</f>
        <v>0</v>
      </c>
      <c r="I373" s="193">
        <f>+'(3.5) Actual WCA NPC'!I369-'(3.3) Adj Actual NPC'!I369-'(3.4) Adjustments'!I369</f>
        <v>0</v>
      </c>
      <c r="J373" s="193">
        <f>+'(3.5) Actual WCA NPC'!J369-'(3.3) Adj Actual NPC'!J369-'(3.4) Adjustments'!J369</f>
        <v>0</v>
      </c>
      <c r="K373" s="193">
        <f>+'(3.5) Actual WCA NPC'!K369-'(3.3) Adj Actual NPC'!K369-'(3.4) Adjustments'!K369</f>
        <v>0</v>
      </c>
      <c r="L373" s="193">
        <f>+'(3.5) Actual WCA NPC'!L369-'(3.3) Adj Actual NPC'!L369-'(3.4) Adjustments'!L369</f>
        <v>0</v>
      </c>
      <c r="M373" s="193">
        <f>+'(3.5) Actual WCA NPC'!M369-'(3.3) Adj Actual NPC'!M369-'(3.4) Adjustments'!M369</f>
        <v>0</v>
      </c>
      <c r="N373" s="193">
        <f>+'(3.5) Actual WCA NPC'!N369-'(3.3) Adj Actual NPC'!N369-'(3.4) Adjustments'!N369</f>
        <v>0</v>
      </c>
      <c r="O373" s="193">
        <f>+'(3.5) Actual WCA NPC'!O369-'(3.3) Adj Actual NPC'!O369-'(3.4) Adjustments'!O369</f>
        <v>0</v>
      </c>
      <c r="P373" s="193">
        <f>+'(3.5) Actual WCA NPC'!P369-'(3.3) Adj Actual NPC'!P369-'(3.4) Adjustments'!P369</f>
        <v>0</v>
      </c>
      <c r="Q373" s="193">
        <f>+'(3.5) Actual WCA NPC'!Q369-'(3.3) Adj Actual NPC'!Q369-'(3.4) Adjustments'!Q369</f>
        <v>0</v>
      </c>
      <c r="R373" s="193">
        <f>+'(3.5) Actual WCA NPC'!R369-'(3.3) Adj Actual NPC'!R369-'(3.4) Adjustments'!R369</f>
        <v>0</v>
      </c>
    </row>
  </sheetData>
  <conditionalFormatting sqref="F179:R179">
    <cfRule type="cellIs" dxfId="7" priority="3" operator="notBetween">
      <formula>-1</formula>
      <formula>1</formula>
    </cfRule>
  </conditionalFormatting>
  <conditionalFormatting sqref="F373:R373">
    <cfRule type="cellIs" dxfId="6" priority="2" operator="notBetween">
      <formula>-1</formula>
      <formula>1</formula>
    </cfRule>
  </conditionalFormatting>
  <conditionalFormatting sqref="F372:R372">
    <cfRule type="cellIs" dxfId="5" priority="1" operator="notBetween">
      <formula>-1</formula>
      <formula>1</formula>
    </cfRule>
  </conditionalFormatting>
  <pageMargins left="0.25" right="0.25" top="0.5" bottom="0.5" header="0.3" footer="0.3"/>
  <pageSetup scale="60" orientation="landscape" r:id="rId1"/>
  <headerFooter alignWithMargins="0">
    <oddFooter>&amp;C&amp;"arial"&amp;11Workpaper (5.3)  -  Adjusted Actual Net Power Cost&amp;R&amp;"arial"&amp;11 Page &amp;P of &amp;N</oddFooter>
  </headerFooter>
  <rowBreaks count="6" manualBreakCount="6">
    <brk id="59" max="16383" man="1"/>
    <brk id="138" max="16383" man="1"/>
    <brk id="178" max="16383" man="1"/>
    <brk id="212" max="16383" man="1"/>
    <brk id="282" max="16383" man="1"/>
    <brk id="318" max="1638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3"/>
  <sheetViews>
    <sheetView zoomScaleNormal="100" zoomScaleSheetLayoutView="55" workbookViewId="0"/>
  </sheetViews>
  <sheetFormatPr defaultColWidth="9.42578125" defaultRowHeight="12.75" customHeight="1" x14ac:dyDescent="0.2"/>
  <cols>
    <col min="1" max="3" width="1.42578125" style="170" customWidth="1"/>
    <col min="4" max="4" width="46.5703125" style="170" customWidth="1"/>
    <col min="5" max="5" width="1.42578125" style="170" customWidth="1"/>
    <col min="6" max="6" width="14.85546875" style="170" customWidth="1"/>
    <col min="7" max="18" width="14.42578125" style="170" customWidth="1"/>
    <col min="19" max="16384" width="9.42578125" style="170"/>
  </cols>
  <sheetData>
    <row r="1" spans="1:18" s="188" customFormat="1" ht="12.75" customHeight="1" x14ac:dyDescent="0.2">
      <c r="A1" s="98" t="str">
        <f>+'Workpaper Index'!$C$4</f>
        <v>Washington Power Cost Adjustment Mechanism</v>
      </c>
    </row>
    <row r="2" spans="1:18" s="188" customFormat="1" ht="12.75" customHeight="1" x14ac:dyDescent="0.2">
      <c r="A2" s="98" t="str">
        <f>+'Workpaper Index'!$B$5&amp;" "&amp;'Workpaper Index'!$C$5</f>
        <v>Deferral Period: January 1, 2017 - December 31, 2017</v>
      </c>
    </row>
    <row r="3" spans="1:18" s="188" customFormat="1" ht="12.75" customHeight="1" x14ac:dyDescent="0.2">
      <c r="A3" s="98" t="str">
        <f>+'Workpaper Index'!$B$15&amp;": "&amp;'Workpaper Index'!$C$15</f>
        <v>(3.4): Adjustments to West Control Area Net Power Costs</v>
      </c>
    </row>
    <row r="4" spans="1:18" s="231" customFormat="1" ht="12.75" customHeight="1" x14ac:dyDescent="0.2">
      <c r="A4" s="232"/>
    </row>
    <row r="5" spans="1:18" s="221" customFormat="1" ht="12.75" customHeight="1" x14ac:dyDescent="0.25">
      <c r="B5" s="230"/>
      <c r="C5" s="229"/>
      <c r="D5" s="224"/>
      <c r="F5" s="228" t="s">
        <v>55</v>
      </c>
      <c r="G5" s="227">
        <f>+'(3.1) WA Allocated Actual NPC'!I9</f>
        <v>42736</v>
      </c>
      <c r="H5" s="227">
        <f t="shared" ref="H5:R5" si="0">+EDATE(G5,1)</f>
        <v>42767</v>
      </c>
      <c r="I5" s="227">
        <f t="shared" si="0"/>
        <v>42795</v>
      </c>
      <c r="J5" s="227">
        <f t="shared" si="0"/>
        <v>42826</v>
      </c>
      <c r="K5" s="227">
        <f t="shared" si="0"/>
        <v>42856</v>
      </c>
      <c r="L5" s="227">
        <f t="shared" si="0"/>
        <v>42887</v>
      </c>
      <c r="M5" s="227">
        <f t="shared" si="0"/>
        <v>42917</v>
      </c>
      <c r="N5" s="227">
        <f t="shared" si="0"/>
        <v>42948</v>
      </c>
      <c r="O5" s="227">
        <f t="shared" si="0"/>
        <v>42979</v>
      </c>
      <c r="P5" s="227">
        <f t="shared" si="0"/>
        <v>43009</v>
      </c>
      <c r="Q5" s="227">
        <f t="shared" si="0"/>
        <v>43040</v>
      </c>
      <c r="R5" s="227">
        <f t="shared" si="0"/>
        <v>43070</v>
      </c>
    </row>
    <row r="6" spans="1:18" ht="12.75" customHeight="1" x14ac:dyDescent="0.2">
      <c r="D6" s="181"/>
      <c r="E6" s="163"/>
      <c r="F6" s="181"/>
    </row>
    <row r="7" spans="1:18" ht="12.75" customHeight="1" x14ac:dyDescent="0.2">
      <c r="B7" s="226"/>
      <c r="C7" s="225"/>
      <c r="D7" s="181"/>
      <c r="E7" s="179">
        <v>7</v>
      </c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</row>
    <row r="8" spans="1:18" s="221" customFormat="1" ht="12.75" customHeight="1" x14ac:dyDescent="0.2">
      <c r="A8" s="170"/>
      <c r="B8" s="196"/>
      <c r="C8" s="170"/>
      <c r="D8" s="170"/>
      <c r="E8" s="224"/>
      <c r="F8" s="223" t="s">
        <v>240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</row>
    <row r="9" spans="1:18" ht="12.75" customHeight="1" x14ac:dyDescent="0.2">
      <c r="A9" s="101" t="s">
        <v>199</v>
      </c>
    </row>
    <row r="10" spans="1:18" ht="12.75" customHeight="1" x14ac:dyDescent="0.2">
      <c r="A10" s="101"/>
      <c r="B10" s="170" t="s">
        <v>198</v>
      </c>
    </row>
    <row r="11" spans="1:18" ht="12.75" customHeight="1" x14ac:dyDescent="0.2">
      <c r="C11" s="208" t="s">
        <v>197</v>
      </c>
      <c r="F11" s="178">
        <f>SUM(G11:R11)</f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</row>
    <row r="12" spans="1:18" ht="12.75" customHeight="1" x14ac:dyDescent="0.2">
      <c r="C12" s="208" t="s">
        <v>196</v>
      </c>
      <c r="F12" s="200">
        <f>SUM(G12:R12)</f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</row>
    <row r="13" spans="1:18" ht="12.75" customHeight="1" x14ac:dyDescent="0.2">
      <c r="C13" s="208" t="s">
        <v>195</v>
      </c>
      <c r="F13" s="200">
        <f>SUM(G13:R13)</f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</row>
    <row r="14" spans="1:18" ht="12.75" customHeight="1" x14ac:dyDescent="0.2">
      <c r="C14" s="208" t="s">
        <v>194</v>
      </c>
      <c r="F14" s="200">
        <f>SUM(G14:R14)</f>
        <v>-12966.849999999999</v>
      </c>
      <c r="G14" s="233">
        <v>-1701.63</v>
      </c>
      <c r="H14" s="233">
        <v>-1189.54</v>
      </c>
      <c r="I14" s="233">
        <v>19801.39</v>
      </c>
      <c r="J14" s="233">
        <v>-1053.8900000000001</v>
      </c>
      <c r="K14" s="233">
        <v>-1425.57</v>
      </c>
      <c r="L14" s="233">
        <v>-1269.96</v>
      </c>
      <c r="M14" s="233">
        <v>6836.41</v>
      </c>
      <c r="N14" s="233">
        <v>-18361.25</v>
      </c>
      <c r="O14" s="233">
        <v>-3667.98</v>
      </c>
      <c r="P14" s="233">
        <v>-5099.62</v>
      </c>
      <c r="Q14" s="233">
        <v>-3375.44</v>
      </c>
      <c r="R14" s="233">
        <v>-2459.77</v>
      </c>
    </row>
    <row r="15" spans="1:18" ht="12.75" customHeight="1" x14ac:dyDescent="0.2">
      <c r="C15" s="208" t="s">
        <v>193</v>
      </c>
      <c r="F15" s="200">
        <f>SUM(G15:R15)</f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</row>
    <row r="16" spans="1:18" ht="12.75" customHeight="1" x14ac:dyDescent="0.2">
      <c r="C16" s="20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spans="1:18" ht="12.75" customHeight="1" x14ac:dyDescent="0.2">
      <c r="B17" s="208" t="s">
        <v>192</v>
      </c>
      <c r="F17" s="200">
        <f>SUM(G17:R17)</f>
        <v>-12966.849999999999</v>
      </c>
      <c r="G17" s="200">
        <f t="shared" ref="G17:R17" si="1">SUM(G11:G16)</f>
        <v>-1701.63</v>
      </c>
      <c r="H17" s="200">
        <f t="shared" si="1"/>
        <v>-1189.54</v>
      </c>
      <c r="I17" s="200">
        <f t="shared" si="1"/>
        <v>19801.39</v>
      </c>
      <c r="J17" s="200">
        <f t="shared" si="1"/>
        <v>-1053.8900000000001</v>
      </c>
      <c r="K17" s="200">
        <f t="shared" si="1"/>
        <v>-1425.57</v>
      </c>
      <c r="L17" s="200">
        <f t="shared" si="1"/>
        <v>-1269.96</v>
      </c>
      <c r="M17" s="200">
        <f t="shared" si="1"/>
        <v>6836.41</v>
      </c>
      <c r="N17" s="200">
        <f t="shared" si="1"/>
        <v>-18361.25</v>
      </c>
      <c r="O17" s="200">
        <f t="shared" si="1"/>
        <v>-3667.98</v>
      </c>
      <c r="P17" s="200">
        <f t="shared" si="1"/>
        <v>-5099.62</v>
      </c>
      <c r="Q17" s="200">
        <f t="shared" si="1"/>
        <v>-3375.44</v>
      </c>
      <c r="R17" s="200">
        <f t="shared" si="1"/>
        <v>-2459.77</v>
      </c>
    </row>
    <row r="18" spans="1:18" ht="12.75" customHeight="1" x14ac:dyDescent="0.2">
      <c r="B18" s="208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</row>
    <row r="19" spans="1:18" ht="12.75" customHeight="1" x14ac:dyDescent="0.2">
      <c r="B19" s="208" t="s">
        <v>191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</row>
    <row r="20" spans="1:18" ht="12.75" customHeight="1" x14ac:dyDescent="0.2">
      <c r="B20" s="208"/>
      <c r="C20" s="170" t="s">
        <v>105</v>
      </c>
      <c r="F20" s="200">
        <f t="shared" ref="F20:F26" si="2">SUM(G20:R20)</f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</row>
    <row r="21" spans="1:18" ht="12.75" customHeight="1" x14ac:dyDescent="0.2">
      <c r="B21" s="208"/>
      <c r="C21" s="170" t="s">
        <v>104</v>
      </c>
      <c r="F21" s="200">
        <f t="shared" si="2"/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</row>
    <row r="22" spans="1:18" ht="12.75" customHeight="1" x14ac:dyDescent="0.2">
      <c r="B22" s="208"/>
      <c r="C22" s="170" t="s">
        <v>79</v>
      </c>
      <c r="F22" s="200">
        <f t="shared" si="2"/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</row>
    <row r="23" spans="1:18" ht="12.75" customHeight="1" x14ac:dyDescent="0.2">
      <c r="B23" s="208"/>
      <c r="C23" s="170" t="s">
        <v>103</v>
      </c>
      <c r="F23" s="200">
        <f t="shared" si="2"/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</row>
    <row r="24" spans="1:18" ht="12.75" customHeight="1" x14ac:dyDescent="0.2">
      <c r="B24" s="208"/>
      <c r="C24" s="170" t="s">
        <v>102</v>
      </c>
      <c r="F24" s="200">
        <f t="shared" si="2"/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</row>
    <row r="25" spans="1:18" ht="12.75" customHeight="1" x14ac:dyDescent="0.2">
      <c r="B25" s="208"/>
      <c r="C25" s="170" t="s">
        <v>101</v>
      </c>
      <c r="F25" s="200">
        <f t="shared" si="2"/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</row>
    <row r="26" spans="1:18" ht="12.75" customHeight="1" x14ac:dyDescent="0.2">
      <c r="B26" s="208"/>
      <c r="C26" s="170" t="s">
        <v>190</v>
      </c>
      <c r="F26" s="200">
        <f t="shared" si="2"/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</row>
    <row r="27" spans="1:18" ht="12.75" customHeight="1" x14ac:dyDescent="0.2">
      <c r="B27" s="208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</row>
    <row r="28" spans="1:18" ht="12.75" customHeight="1" x14ac:dyDescent="0.2">
      <c r="B28" s="170" t="s">
        <v>189</v>
      </c>
      <c r="F28" s="200">
        <f>SUM(G28:R28)</f>
        <v>0</v>
      </c>
      <c r="G28" s="233">
        <f t="shared" ref="G28:R28" si="3">SUM(G20:G26)</f>
        <v>0</v>
      </c>
      <c r="H28" s="233">
        <f t="shared" si="3"/>
        <v>0</v>
      </c>
      <c r="I28" s="233">
        <f t="shared" si="3"/>
        <v>0</v>
      </c>
      <c r="J28" s="233">
        <f t="shared" si="3"/>
        <v>0</v>
      </c>
      <c r="K28" s="233">
        <f t="shared" si="3"/>
        <v>0</v>
      </c>
      <c r="L28" s="233">
        <f t="shared" si="3"/>
        <v>0</v>
      </c>
      <c r="M28" s="233">
        <f t="shared" si="3"/>
        <v>0</v>
      </c>
      <c r="N28" s="233">
        <f t="shared" si="3"/>
        <v>0</v>
      </c>
      <c r="O28" s="233">
        <f t="shared" si="3"/>
        <v>0</v>
      </c>
      <c r="P28" s="233">
        <f t="shared" si="3"/>
        <v>0</v>
      </c>
      <c r="Q28" s="233">
        <f t="shared" si="3"/>
        <v>0</v>
      </c>
      <c r="R28" s="233">
        <f t="shared" si="3"/>
        <v>0</v>
      </c>
    </row>
    <row r="29" spans="1:18" ht="12.75" customHeight="1" x14ac:dyDescent="0.2">
      <c r="F29" s="200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</row>
    <row r="30" spans="1:18" ht="12.75" customHeight="1" x14ac:dyDescent="0.2">
      <c r="B30" s="170" t="s">
        <v>188</v>
      </c>
      <c r="F30" s="200">
        <f>SUM(G30:R30)</f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</row>
    <row r="31" spans="1:18" ht="12.75" customHeight="1" x14ac:dyDescent="0.2"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</row>
    <row r="32" spans="1:18" ht="12.75" customHeight="1" x14ac:dyDescent="0.2">
      <c r="A32" s="140" t="s">
        <v>187</v>
      </c>
      <c r="C32" s="101"/>
      <c r="D32" s="101"/>
      <c r="F32" s="200">
        <f>SUM(G32:R32)</f>
        <v>-12966.849999999999</v>
      </c>
      <c r="G32" s="233">
        <f t="shared" ref="G32:R32" si="4">SUM(G17,G28:G30)</f>
        <v>-1701.63</v>
      </c>
      <c r="H32" s="233">
        <f t="shared" si="4"/>
        <v>-1189.54</v>
      </c>
      <c r="I32" s="233">
        <f t="shared" si="4"/>
        <v>19801.39</v>
      </c>
      <c r="J32" s="233">
        <f t="shared" si="4"/>
        <v>-1053.8900000000001</v>
      </c>
      <c r="K32" s="233">
        <f t="shared" si="4"/>
        <v>-1425.57</v>
      </c>
      <c r="L32" s="233">
        <f t="shared" si="4"/>
        <v>-1269.96</v>
      </c>
      <c r="M32" s="233">
        <f t="shared" si="4"/>
        <v>6836.41</v>
      </c>
      <c r="N32" s="233">
        <f t="shared" si="4"/>
        <v>-18361.25</v>
      </c>
      <c r="O32" s="233">
        <f t="shared" si="4"/>
        <v>-3667.98</v>
      </c>
      <c r="P32" s="233">
        <f t="shared" si="4"/>
        <v>-5099.62</v>
      </c>
      <c r="Q32" s="233">
        <f t="shared" si="4"/>
        <v>-3375.44</v>
      </c>
      <c r="R32" s="233">
        <f t="shared" si="4"/>
        <v>-2459.77</v>
      </c>
    </row>
    <row r="33" spans="1:18" ht="12.75" customHeight="1" x14ac:dyDescent="0.2">
      <c r="F33" s="219"/>
      <c r="G33" s="219"/>
      <c r="H33" s="219"/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8" ht="12.75" customHeight="1" x14ac:dyDescent="0.2">
      <c r="F34" s="219"/>
      <c r="G34" s="219"/>
      <c r="H34" s="219"/>
      <c r="I34" s="239"/>
      <c r="J34" s="239"/>
      <c r="K34" s="239"/>
      <c r="L34" s="239"/>
      <c r="M34" s="239"/>
      <c r="N34" s="239"/>
      <c r="O34" s="239"/>
      <c r="P34" s="239"/>
      <c r="Q34" s="239"/>
      <c r="R34" s="239"/>
    </row>
    <row r="35" spans="1:18" ht="12.75" customHeight="1" x14ac:dyDescent="0.2">
      <c r="A35" s="101" t="s">
        <v>186</v>
      </c>
      <c r="F35" s="219"/>
      <c r="G35" s="219"/>
      <c r="H35" s="219"/>
      <c r="I35" s="239"/>
      <c r="J35" s="239"/>
      <c r="K35" s="239"/>
      <c r="L35" s="239"/>
      <c r="M35" s="239"/>
      <c r="N35" s="239"/>
      <c r="O35" s="239"/>
      <c r="P35" s="239"/>
      <c r="Q35" s="239"/>
      <c r="R35" s="239"/>
    </row>
    <row r="36" spans="1:18" ht="12.75" customHeight="1" x14ac:dyDescent="0.2">
      <c r="B36" s="170" t="s">
        <v>185</v>
      </c>
      <c r="F36" s="219"/>
      <c r="G36" s="219"/>
      <c r="H36" s="219"/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8" ht="12.75" customHeight="1" x14ac:dyDescent="0.2">
      <c r="C37" s="163" t="s">
        <v>184</v>
      </c>
      <c r="F37" s="178">
        <f t="shared" ref="F37:F57" si="5">SUM(G37:R37)</f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</row>
    <row r="38" spans="1:18" ht="12.75" customHeight="1" x14ac:dyDescent="0.2">
      <c r="C38" s="163" t="s">
        <v>183</v>
      </c>
      <c r="F38" s="200">
        <f t="shared" si="5"/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</row>
    <row r="39" spans="1:18" ht="12.75" customHeight="1" x14ac:dyDescent="0.2">
      <c r="C39" s="163" t="s">
        <v>182</v>
      </c>
      <c r="E39" s="199" t="s">
        <v>62</v>
      </c>
      <c r="F39" s="200">
        <f t="shared" si="5"/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</row>
    <row r="40" spans="1:18" ht="12.75" customHeight="1" x14ac:dyDescent="0.2">
      <c r="C40" s="170" t="s">
        <v>181</v>
      </c>
      <c r="F40" s="200">
        <f t="shared" si="5"/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</row>
    <row r="41" spans="1:18" ht="12.75" customHeight="1" x14ac:dyDescent="0.2">
      <c r="C41" s="170" t="s">
        <v>180</v>
      </c>
      <c r="F41" s="200">
        <f t="shared" si="5"/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</row>
    <row r="42" spans="1:18" ht="12.75" customHeight="1" x14ac:dyDescent="0.2">
      <c r="C42" s="163" t="s">
        <v>179</v>
      </c>
      <c r="F42" s="200">
        <f t="shared" si="5"/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</row>
    <row r="43" spans="1:18" ht="12.75" customHeight="1" x14ac:dyDescent="0.2">
      <c r="C43" s="163" t="s">
        <v>178</v>
      </c>
      <c r="F43" s="200">
        <f t="shared" si="5"/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0</v>
      </c>
      <c r="L43" s="233">
        <v>0</v>
      </c>
      <c r="M43" s="233">
        <v>0</v>
      </c>
      <c r="N43" s="233">
        <v>0</v>
      </c>
      <c r="O43" s="233">
        <v>0</v>
      </c>
      <c r="P43" s="233">
        <v>0</v>
      </c>
      <c r="Q43" s="233">
        <v>0</v>
      </c>
      <c r="R43" s="233">
        <v>0</v>
      </c>
    </row>
    <row r="44" spans="1:18" ht="12.75" customHeight="1" x14ac:dyDescent="0.2">
      <c r="C44" s="163" t="s">
        <v>177</v>
      </c>
      <c r="F44" s="200">
        <f t="shared" si="5"/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>
        <v>0</v>
      </c>
      <c r="P44" s="233">
        <v>0</v>
      </c>
      <c r="Q44" s="233">
        <v>0</v>
      </c>
      <c r="R44" s="233">
        <v>0</v>
      </c>
    </row>
    <row r="45" spans="1:18" ht="12.75" customHeight="1" x14ac:dyDescent="0.2">
      <c r="C45" s="209" t="s">
        <v>176</v>
      </c>
      <c r="F45" s="200">
        <f t="shared" si="5"/>
        <v>0</v>
      </c>
      <c r="G45" s="233">
        <v>0</v>
      </c>
      <c r="H45" s="233">
        <v>0</v>
      </c>
      <c r="I45" s="233">
        <v>0</v>
      </c>
      <c r="J45" s="233">
        <v>0</v>
      </c>
      <c r="K45" s="233">
        <v>0</v>
      </c>
      <c r="L45" s="233">
        <v>0</v>
      </c>
      <c r="M45" s="233">
        <v>0</v>
      </c>
      <c r="N45" s="233">
        <v>0</v>
      </c>
      <c r="O45" s="233">
        <v>0</v>
      </c>
      <c r="P45" s="233">
        <v>0</v>
      </c>
      <c r="Q45" s="233">
        <v>0</v>
      </c>
      <c r="R45" s="233">
        <v>0</v>
      </c>
    </row>
    <row r="46" spans="1:18" ht="12.75" customHeight="1" x14ac:dyDescent="0.2">
      <c r="C46" s="163" t="s">
        <v>175</v>
      </c>
      <c r="F46" s="200">
        <f t="shared" si="5"/>
        <v>0</v>
      </c>
      <c r="G46" s="233">
        <v>0</v>
      </c>
      <c r="H46" s="233">
        <v>0</v>
      </c>
      <c r="I46" s="233">
        <v>0</v>
      </c>
      <c r="J46" s="233">
        <v>0</v>
      </c>
      <c r="K46" s="233">
        <v>0</v>
      </c>
      <c r="L46" s="233">
        <v>0</v>
      </c>
      <c r="M46" s="233">
        <v>0</v>
      </c>
      <c r="N46" s="233">
        <v>0</v>
      </c>
      <c r="O46" s="233">
        <v>0</v>
      </c>
      <c r="P46" s="233">
        <v>0</v>
      </c>
      <c r="Q46" s="233">
        <v>0</v>
      </c>
      <c r="R46" s="233">
        <v>0</v>
      </c>
    </row>
    <row r="47" spans="1:18" ht="12.75" customHeight="1" x14ac:dyDescent="0.2">
      <c r="C47" s="163" t="s">
        <v>174</v>
      </c>
      <c r="F47" s="200">
        <f t="shared" si="5"/>
        <v>0</v>
      </c>
      <c r="G47" s="233">
        <v>0</v>
      </c>
      <c r="H47" s="233">
        <v>0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>
        <v>0</v>
      </c>
      <c r="P47" s="233">
        <v>0</v>
      </c>
      <c r="Q47" s="233">
        <v>0</v>
      </c>
      <c r="R47" s="233">
        <v>0</v>
      </c>
    </row>
    <row r="48" spans="1:18" ht="12.75" customHeight="1" x14ac:dyDescent="0.2">
      <c r="C48" s="163" t="s">
        <v>173</v>
      </c>
      <c r="F48" s="200">
        <f t="shared" si="5"/>
        <v>0</v>
      </c>
      <c r="G48" s="233">
        <v>0</v>
      </c>
      <c r="H48" s="233">
        <v>0</v>
      </c>
      <c r="I48" s="233">
        <v>0</v>
      </c>
      <c r="J48" s="233">
        <v>0</v>
      </c>
      <c r="K48" s="233">
        <v>0</v>
      </c>
      <c r="L48" s="233">
        <v>0</v>
      </c>
      <c r="M48" s="233">
        <v>0</v>
      </c>
      <c r="N48" s="233">
        <v>0</v>
      </c>
      <c r="O48" s="233">
        <v>0</v>
      </c>
      <c r="P48" s="233">
        <v>0</v>
      </c>
      <c r="Q48" s="233">
        <v>0</v>
      </c>
      <c r="R48" s="233">
        <v>0</v>
      </c>
    </row>
    <row r="49" spans="1:18" ht="12.75" customHeight="1" x14ac:dyDescent="0.2">
      <c r="C49" s="163" t="s">
        <v>172</v>
      </c>
      <c r="F49" s="200">
        <f t="shared" si="5"/>
        <v>0</v>
      </c>
      <c r="G49" s="233">
        <v>0</v>
      </c>
      <c r="H49" s="233">
        <v>0</v>
      </c>
      <c r="I49" s="233">
        <v>0</v>
      </c>
      <c r="J49" s="233">
        <v>0</v>
      </c>
      <c r="K49" s="233">
        <v>0</v>
      </c>
      <c r="L49" s="233">
        <v>0</v>
      </c>
      <c r="M49" s="233">
        <v>0</v>
      </c>
      <c r="N49" s="233">
        <v>0</v>
      </c>
      <c r="O49" s="233">
        <v>0</v>
      </c>
      <c r="P49" s="233">
        <v>0</v>
      </c>
      <c r="Q49" s="233">
        <v>0</v>
      </c>
      <c r="R49" s="233">
        <v>0</v>
      </c>
    </row>
    <row r="50" spans="1:18" ht="12.75" customHeight="1" x14ac:dyDescent="0.2">
      <c r="C50" s="163" t="s">
        <v>171</v>
      </c>
      <c r="D50" s="163"/>
      <c r="F50" s="200">
        <f t="shared" si="5"/>
        <v>0</v>
      </c>
      <c r="G50" s="233">
        <v>0</v>
      </c>
      <c r="H50" s="233">
        <v>0</v>
      </c>
      <c r="I50" s="233">
        <v>0</v>
      </c>
      <c r="J50" s="233">
        <v>0</v>
      </c>
      <c r="K50" s="233">
        <v>0</v>
      </c>
      <c r="L50" s="233">
        <v>0</v>
      </c>
      <c r="M50" s="233">
        <v>0</v>
      </c>
      <c r="N50" s="233">
        <v>0</v>
      </c>
      <c r="O50" s="233">
        <v>0</v>
      </c>
      <c r="P50" s="233">
        <v>0</v>
      </c>
      <c r="Q50" s="233">
        <v>0</v>
      </c>
      <c r="R50" s="233">
        <v>0</v>
      </c>
    </row>
    <row r="51" spans="1:18" ht="12.75" customHeight="1" x14ac:dyDescent="0.2">
      <c r="C51" s="208" t="s">
        <v>170</v>
      </c>
      <c r="D51" s="163"/>
      <c r="F51" s="200">
        <f t="shared" si="5"/>
        <v>0</v>
      </c>
      <c r="G51" s="233">
        <v>0</v>
      </c>
      <c r="H51" s="233">
        <v>0</v>
      </c>
      <c r="I51" s="233">
        <v>0</v>
      </c>
      <c r="J51" s="233">
        <v>0</v>
      </c>
      <c r="K51" s="233">
        <v>0</v>
      </c>
      <c r="L51" s="233">
        <v>0</v>
      </c>
      <c r="M51" s="233">
        <v>0</v>
      </c>
      <c r="N51" s="233">
        <v>0</v>
      </c>
      <c r="O51" s="233">
        <v>0</v>
      </c>
      <c r="P51" s="233">
        <v>0</v>
      </c>
      <c r="Q51" s="233">
        <v>0</v>
      </c>
      <c r="R51" s="233">
        <v>0</v>
      </c>
    </row>
    <row r="52" spans="1:18" ht="12.75" customHeight="1" x14ac:dyDescent="0.2">
      <c r="C52" s="163" t="s">
        <v>169</v>
      </c>
      <c r="D52" s="163"/>
      <c r="F52" s="200">
        <f t="shared" si="5"/>
        <v>0</v>
      </c>
      <c r="G52" s="233">
        <v>0</v>
      </c>
      <c r="H52" s="233">
        <v>0</v>
      </c>
      <c r="I52" s="233">
        <v>0</v>
      </c>
      <c r="J52" s="233">
        <v>0</v>
      </c>
      <c r="K52" s="233">
        <v>0</v>
      </c>
      <c r="L52" s="233">
        <v>0</v>
      </c>
      <c r="M52" s="233">
        <v>0</v>
      </c>
      <c r="N52" s="233">
        <v>0</v>
      </c>
      <c r="O52" s="233">
        <v>0</v>
      </c>
      <c r="P52" s="233">
        <v>0</v>
      </c>
      <c r="Q52" s="233">
        <v>0</v>
      </c>
      <c r="R52" s="233">
        <v>0</v>
      </c>
    </row>
    <row r="53" spans="1:18" ht="12.75" customHeight="1" x14ac:dyDescent="0.2">
      <c r="C53" s="163" t="s">
        <v>168</v>
      </c>
      <c r="D53" s="163"/>
      <c r="F53" s="200">
        <f t="shared" si="5"/>
        <v>0</v>
      </c>
      <c r="G53" s="233">
        <v>0</v>
      </c>
      <c r="H53" s="233">
        <v>0</v>
      </c>
      <c r="I53" s="233">
        <v>0</v>
      </c>
      <c r="J53" s="233">
        <v>0</v>
      </c>
      <c r="K53" s="233">
        <v>0</v>
      </c>
      <c r="L53" s="233">
        <v>0</v>
      </c>
      <c r="M53" s="233">
        <v>0</v>
      </c>
      <c r="N53" s="233">
        <v>0</v>
      </c>
      <c r="O53" s="233">
        <v>0</v>
      </c>
      <c r="P53" s="233">
        <v>0</v>
      </c>
      <c r="Q53" s="233">
        <v>0</v>
      </c>
      <c r="R53" s="233">
        <v>0</v>
      </c>
    </row>
    <row r="54" spans="1:18" ht="12.75" customHeight="1" x14ac:dyDescent="0.2">
      <c r="C54" s="163" t="s">
        <v>167</v>
      </c>
      <c r="D54" s="163"/>
      <c r="F54" s="200">
        <f t="shared" si="5"/>
        <v>0</v>
      </c>
      <c r="G54" s="233">
        <v>0</v>
      </c>
      <c r="H54" s="233">
        <v>0</v>
      </c>
      <c r="I54" s="233">
        <v>0</v>
      </c>
      <c r="J54" s="233">
        <v>0</v>
      </c>
      <c r="K54" s="233">
        <v>0</v>
      </c>
      <c r="L54" s="233">
        <v>0</v>
      </c>
      <c r="M54" s="233">
        <v>0</v>
      </c>
      <c r="N54" s="233">
        <v>0</v>
      </c>
      <c r="O54" s="233">
        <v>0</v>
      </c>
      <c r="P54" s="233">
        <v>0</v>
      </c>
      <c r="Q54" s="233">
        <v>0</v>
      </c>
      <c r="R54" s="233">
        <v>0</v>
      </c>
    </row>
    <row r="55" spans="1:18" ht="12.75" customHeight="1" x14ac:dyDescent="0.2">
      <c r="C55" s="163" t="s">
        <v>166</v>
      </c>
      <c r="D55" s="163"/>
      <c r="F55" s="200">
        <f t="shared" si="5"/>
        <v>0</v>
      </c>
      <c r="G55" s="233">
        <v>0</v>
      </c>
      <c r="H55" s="233">
        <v>0</v>
      </c>
      <c r="I55" s="233">
        <v>0</v>
      </c>
      <c r="J55" s="233">
        <v>0</v>
      </c>
      <c r="K55" s="233">
        <v>0</v>
      </c>
      <c r="L55" s="233">
        <v>0</v>
      </c>
      <c r="M55" s="233">
        <v>0</v>
      </c>
      <c r="N55" s="233">
        <v>0</v>
      </c>
      <c r="O55" s="233">
        <v>0</v>
      </c>
      <c r="P55" s="233">
        <v>0</v>
      </c>
      <c r="Q55" s="233">
        <v>0</v>
      </c>
      <c r="R55" s="233">
        <v>0</v>
      </c>
    </row>
    <row r="56" spans="1:18" ht="12.75" customHeight="1" x14ac:dyDescent="0.2">
      <c r="C56" s="163" t="s">
        <v>165</v>
      </c>
      <c r="D56" s="163"/>
      <c r="F56" s="200">
        <f t="shared" si="5"/>
        <v>0</v>
      </c>
      <c r="G56" s="233">
        <v>0</v>
      </c>
      <c r="H56" s="233">
        <v>0</v>
      </c>
      <c r="I56" s="233">
        <v>0</v>
      </c>
      <c r="J56" s="233">
        <v>0</v>
      </c>
      <c r="K56" s="233">
        <v>0</v>
      </c>
      <c r="L56" s="233">
        <v>0</v>
      </c>
      <c r="M56" s="233">
        <v>0</v>
      </c>
      <c r="N56" s="233">
        <v>0</v>
      </c>
      <c r="O56" s="233">
        <v>0</v>
      </c>
      <c r="P56" s="233">
        <v>0</v>
      </c>
      <c r="Q56" s="233">
        <v>0</v>
      </c>
      <c r="R56" s="233">
        <v>0</v>
      </c>
    </row>
    <row r="57" spans="1:18" ht="12.75" customHeight="1" x14ac:dyDescent="0.2">
      <c r="C57" s="163" t="s">
        <v>164</v>
      </c>
      <c r="D57" s="163"/>
      <c r="F57" s="200">
        <f t="shared" si="5"/>
        <v>0</v>
      </c>
      <c r="G57" s="233">
        <v>0</v>
      </c>
      <c r="H57" s="233">
        <v>0</v>
      </c>
      <c r="I57" s="233">
        <v>0</v>
      </c>
      <c r="J57" s="233">
        <v>0</v>
      </c>
      <c r="K57" s="233">
        <v>0</v>
      </c>
      <c r="L57" s="233">
        <v>0</v>
      </c>
      <c r="M57" s="233">
        <v>0</v>
      </c>
      <c r="N57" s="233">
        <v>0</v>
      </c>
      <c r="O57" s="233">
        <v>0</v>
      </c>
      <c r="P57" s="233">
        <v>0</v>
      </c>
      <c r="Q57" s="233">
        <v>0</v>
      </c>
      <c r="R57" s="233">
        <v>0</v>
      </c>
    </row>
    <row r="58" spans="1:18" ht="12.75" customHeight="1" x14ac:dyDescent="0.2">
      <c r="D58" s="163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</row>
    <row r="59" spans="1:18" ht="12.75" customHeight="1" x14ac:dyDescent="0.2">
      <c r="A59" s="140"/>
      <c r="B59" s="207" t="s">
        <v>230</v>
      </c>
      <c r="C59" s="101"/>
      <c r="D59" s="101"/>
      <c r="F59" s="200">
        <f>SUM(G59:R59)</f>
        <v>0</v>
      </c>
      <c r="G59" s="233">
        <f t="shared" ref="G59:R59" si="6">SUM(G37:G58)</f>
        <v>0</v>
      </c>
      <c r="H59" s="233">
        <f t="shared" si="6"/>
        <v>0</v>
      </c>
      <c r="I59" s="233">
        <f t="shared" si="6"/>
        <v>0</v>
      </c>
      <c r="J59" s="233">
        <f t="shared" si="6"/>
        <v>0</v>
      </c>
      <c r="K59" s="233">
        <f t="shared" si="6"/>
        <v>0</v>
      </c>
      <c r="L59" s="233">
        <f t="shared" si="6"/>
        <v>0</v>
      </c>
      <c r="M59" s="233">
        <f t="shared" si="6"/>
        <v>0</v>
      </c>
      <c r="N59" s="233">
        <f t="shared" si="6"/>
        <v>0</v>
      </c>
      <c r="O59" s="233">
        <f t="shared" si="6"/>
        <v>0</v>
      </c>
      <c r="P59" s="233">
        <f t="shared" si="6"/>
        <v>0</v>
      </c>
      <c r="Q59" s="233">
        <f t="shared" si="6"/>
        <v>0</v>
      </c>
      <c r="R59" s="233">
        <f t="shared" si="6"/>
        <v>0</v>
      </c>
    </row>
    <row r="60" spans="1:18" ht="12.75" customHeight="1" x14ac:dyDescent="0.2">
      <c r="B60" s="101"/>
      <c r="C60" s="101"/>
      <c r="D60" s="101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2.75" customHeight="1" x14ac:dyDescent="0.2">
      <c r="B61" s="196" t="s">
        <v>162</v>
      </c>
      <c r="C61" s="101"/>
      <c r="D61" s="101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2.75" customHeight="1" x14ac:dyDescent="0.2">
      <c r="C62" s="163" t="s">
        <v>161</v>
      </c>
      <c r="D62" s="163"/>
      <c r="E62" s="205"/>
      <c r="F62" s="178">
        <f t="shared" ref="F62:F101" si="7">SUM(G62:R62)</f>
        <v>0</v>
      </c>
      <c r="G62" s="178">
        <v>0</v>
      </c>
      <c r="H62" s="178"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  <c r="N62" s="178">
        <v>0</v>
      </c>
      <c r="O62" s="178">
        <v>0</v>
      </c>
      <c r="P62" s="178">
        <v>0</v>
      </c>
      <c r="Q62" s="178">
        <v>0</v>
      </c>
      <c r="R62" s="178">
        <v>0</v>
      </c>
    </row>
    <row r="63" spans="1:18" ht="12.75" customHeight="1" x14ac:dyDescent="0.2">
      <c r="C63" s="163" t="s">
        <v>160</v>
      </c>
      <c r="D63" s="163"/>
      <c r="E63" s="205"/>
      <c r="F63" s="200">
        <f t="shared" si="7"/>
        <v>0</v>
      </c>
      <c r="G63" s="233">
        <v>0</v>
      </c>
      <c r="H63" s="233">
        <v>0</v>
      </c>
      <c r="I63" s="233">
        <v>0</v>
      </c>
      <c r="J63" s="233">
        <v>0</v>
      </c>
      <c r="K63" s="233">
        <v>0</v>
      </c>
      <c r="L63" s="233">
        <v>0</v>
      </c>
      <c r="M63" s="233">
        <v>0</v>
      </c>
      <c r="N63" s="233">
        <v>0</v>
      </c>
      <c r="O63" s="233">
        <v>0</v>
      </c>
      <c r="P63" s="233">
        <v>0</v>
      </c>
      <c r="Q63" s="233">
        <v>0</v>
      </c>
      <c r="R63" s="233">
        <v>0</v>
      </c>
    </row>
    <row r="64" spans="1:18" ht="12.75" customHeight="1" x14ac:dyDescent="0.2">
      <c r="C64" s="163" t="s">
        <v>159</v>
      </c>
      <c r="D64" s="163"/>
      <c r="F64" s="200">
        <f t="shared" si="7"/>
        <v>0</v>
      </c>
      <c r="G64" s="233">
        <v>0</v>
      </c>
      <c r="H64" s="233">
        <v>0</v>
      </c>
      <c r="I64" s="233">
        <v>0</v>
      </c>
      <c r="J64" s="233">
        <v>0</v>
      </c>
      <c r="K64" s="233">
        <v>0</v>
      </c>
      <c r="L64" s="233">
        <v>0</v>
      </c>
      <c r="M64" s="233">
        <v>0</v>
      </c>
      <c r="N64" s="233">
        <v>0</v>
      </c>
      <c r="O64" s="233">
        <v>0</v>
      </c>
      <c r="P64" s="233">
        <v>0</v>
      </c>
      <c r="Q64" s="233">
        <v>0</v>
      </c>
      <c r="R64" s="233">
        <v>0</v>
      </c>
    </row>
    <row r="65" spans="3:18" ht="12.75" customHeight="1" x14ac:dyDescent="0.2">
      <c r="C65" s="163" t="s">
        <v>158</v>
      </c>
      <c r="D65" s="163"/>
      <c r="F65" s="200">
        <f t="shared" si="7"/>
        <v>0</v>
      </c>
      <c r="G65" s="233">
        <v>0</v>
      </c>
      <c r="H65" s="233">
        <v>0</v>
      </c>
      <c r="I65" s="233">
        <v>0</v>
      </c>
      <c r="J65" s="233">
        <v>0</v>
      </c>
      <c r="K65" s="233">
        <v>0</v>
      </c>
      <c r="L65" s="233">
        <v>0</v>
      </c>
      <c r="M65" s="233">
        <v>0</v>
      </c>
      <c r="N65" s="233">
        <v>0</v>
      </c>
      <c r="O65" s="233">
        <v>0</v>
      </c>
      <c r="P65" s="233">
        <v>0</v>
      </c>
      <c r="Q65" s="233">
        <v>0</v>
      </c>
      <c r="R65" s="233">
        <v>0</v>
      </c>
    </row>
    <row r="66" spans="3:18" ht="12.75" customHeight="1" x14ac:dyDescent="0.2">
      <c r="C66" s="163" t="s">
        <v>157</v>
      </c>
      <c r="D66" s="163"/>
      <c r="F66" s="200">
        <f t="shared" si="7"/>
        <v>0</v>
      </c>
      <c r="G66" s="233">
        <v>0</v>
      </c>
      <c r="H66" s="233">
        <v>0</v>
      </c>
      <c r="I66" s="233">
        <v>0</v>
      </c>
      <c r="J66" s="233">
        <v>0</v>
      </c>
      <c r="K66" s="233">
        <v>0</v>
      </c>
      <c r="L66" s="233">
        <v>0</v>
      </c>
      <c r="M66" s="233">
        <v>0</v>
      </c>
      <c r="N66" s="233">
        <v>0</v>
      </c>
      <c r="O66" s="233">
        <v>0</v>
      </c>
      <c r="P66" s="233">
        <v>0</v>
      </c>
      <c r="Q66" s="233">
        <v>0</v>
      </c>
      <c r="R66" s="233">
        <v>0</v>
      </c>
    </row>
    <row r="67" spans="3:18" ht="12.75" customHeight="1" x14ac:dyDescent="0.2">
      <c r="C67" s="163" t="s">
        <v>156</v>
      </c>
      <c r="D67" s="163"/>
      <c r="F67" s="200">
        <f t="shared" si="7"/>
        <v>0</v>
      </c>
      <c r="G67" s="233">
        <v>0</v>
      </c>
      <c r="H67" s="233">
        <v>0</v>
      </c>
      <c r="I67" s="233">
        <v>0</v>
      </c>
      <c r="J67" s="233">
        <v>0</v>
      </c>
      <c r="K67" s="233">
        <v>0</v>
      </c>
      <c r="L67" s="233">
        <v>0</v>
      </c>
      <c r="M67" s="233">
        <v>0</v>
      </c>
      <c r="N67" s="233">
        <v>0</v>
      </c>
      <c r="O67" s="233">
        <v>0</v>
      </c>
      <c r="P67" s="233">
        <v>0</v>
      </c>
      <c r="Q67" s="233">
        <v>0</v>
      </c>
      <c r="R67" s="233">
        <v>0</v>
      </c>
    </row>
    <row r="68" spans="3:18" ht="12.75" customHeight="1" x14ac:dyDescent="0.2">
      <c r="C68" s="163" t="s">
        <v>155</v>
      </c>
      <c r="F68" s="200">
        <f t="shared" si="7"/>
        <v>0</v>
      </c>
      <c r="G68" s="233">
        <v>0</v>
      </c>
      <c r="H68" s="233">
        <v>0</v>
      </c>
      <c r="I68" s="233">
        <v>0</v>
      </c>
      <c r="J68" s="233">
        <v>0</v>
      </c>
      <c r="K68" s="233">
        <v>0</v>
      </c>
      <c r="L68" s="233">
        <v>0</v>
      </c>
      <c r="M68" s="233">
        <v>0</v>
      </c>
      <c r="N68" s="233">
        <v>0</v>
      </c>
      <c r="O68" s="233">
        <v>0</v>
      </c>
      <c r="P68" s="233">
        <v>0</v>
      </c>
      <c r="Q68" s="233">
        <v>0</v>
      </c>
      <c r="R68" s="233">
        <v>0</v>
      </c>
    </row>
    <row r="69" spans="3:18" ht="12.75" customHeight="1" x14ac:dyDescent="0.2">
      <c r="C69" s="163" t="s">
        <v>154</v>
      </c>
      <c r="F69" s="200">
        <f t="shared" si="7"/>
        <v>0</v>
      </c>
      <c r="G69" s="233">
        <v>0</v>
      </c>
      <c r="H69" s="233">
        <v>0</v>
      </c>
      <c r="I69" s="233">
        <v>0</v>
      </c>
      <c r="J69" s="233">
        <v>0</v>
      </c>
      <c r="K69" s="233">
        <v>0</v>
      </c>
      <c r="L69" s="233">
        <v>0</v>
      </c>
      <c r="M69" s="233">
        <v>0</v>
      </c>
      <c r="N69" s="233">
        <v>0</v>
      </c>
      <c r="O69" s="233">
        <v>0</v>
      </c>
      <c r="P69" s="233">
        <v>0</v>
      </c>
      <c r="Q69" s="233">
        <v>0</v>
      </c>
      <c r="R69" s="233">
        <v>0</v>
      </c>
    </row>
    <row r="70" spans="3:18" ht="12.75" customHeight="1" x14ac:dyDescent="0.2">
      <c r="C70" s="163" t="s">
        <v>153</v>
      </c>
      <c r="F70" s="200">
        <f t="shared" si="7"/>
        <v>0</v>
      </c>
      <c r="G70" s="233">
        <v>0</v>
      </c>
      <c r="H70" s="233">
        <v>0</v>
      </c>
      <c r="I70" s="233">
        <v>0</v>
      </c>
      <c r="J70" s="233">
        <v>0</v>
      </c>
      <c r="K70" s="233">
        <v>0</v>
      </c>
      <c r="L70" s="233">
        <v>0</v>
      </c>
      <c r="M70" s="233">
        <v>0</v>
      </c>
      <c r="N70" s="233">
        <v>0</v>
      </c>
      <c r="O70" s="233">
        <v>0</v>
      </c>
      <c r="P70" s="233">
        <v>0</v>
      </c>
      <c r="Q70" s="233">
        <v>0</v>
      </c>
      <c r="R70" s="233">
        <v>0</v>
      </c>
    </row>
    <row r="71" spans="3:18" ht="12.75" customHeight="1" x14ac:dyDescent="0.2">
      <c r="C71" s="163" t="s">
        <v>152</v>
      </c>
      <c r="F71" s="200">
        <f t="shared" si="7"/>
        <v>0</v>
      </c>
      <c r="G71" s="233">
        <v>0</v>
      </c>
      <c r="H71" s="233">
        <v>0</v>
      </c>
      <c r="I71" s="233">
        <v>0</v>
      </c>
      <c r="J71" s="233">
        <v>0</v>
      </c>
      <c r="K71" s="233">
        <v>0</v>
      </c>
      <c r="L71" s="233">
        <v>0</v>
      </c>
      <c r="M71" s="233">
        <v>0</v>
      </c>
      <c r="N71" s="233">
        <v>0</v>
      </c>
      <c r="O71" s="233">
        <v>0</v>
      </c>
      <c r="P71" s="233">
        <v>0</v>
      </c>
      <c r="Q71" s="233">
        <v>0</v>
      </c>
      <c r="R71" s="233">
        <v>0</v>
      </c>
    </row>
    <row r="72" spans="3:18" ht="12.75" customHeight="1" x14ac:dyDescent="0.2">
      <c r="C72" s="163" t="s">
        <v>151</v>
      </c>
      <c r="F72" s="200">
        <f t="shared" si="7"/>
        <v>0</v>
      </c>
      <c r="G72" s="233">
        <v>0</v>
      </c>
      <c r="H72" s="233">
        <v>0</v>
      </c>
      <c r="I72" s="233">
        <v>0</v>
      </c>
      <c r="J72" s="233">
        <v>0</v>
      </c>
      <c r="K72" s="233">
        <v>0</v>
      </c>
      <c r="L72" s="233">
        <v>0</v>
      </c>
      <c r="M72" s="233">
        <v>0</v>
      </c>
      <c r="N72" s="233">
        <v>0</v>
      </c>
      <c r="O72" s="233">
        <v>0</v>
      </c>
      <c r="P72" s="233">
        <v>0</v>
      </c>
      <c r="Q72" s="233">
        <v>0</v>
      </c>
      <c r="R72" s="233">
        <v>0</v>
      </c>
    </row>
    <row r="73" spans="3:18" ht="12.75" customHeight="1" x14ac:dyDescent="0.2">
      <c r="C73" s="163" t="s">
        <v>150</v>
      </c>
      <c r="F73" s="200">
        <f t="shared" si="7"/>
        <v>0</v>
      </c>
      <c r="G73" s="233">
        <v>0</v>
      </c>
      <c r="H73" s="233">
        <v>0</v>
      </c>
      <c r="I73" s="233">
        <v>0</v>
      </c>
      <c r="J73" s="233">
        <v>0</v>
      </c>
      <c r="K73" s="233">
        <v>0</v>
      </c>
      <c r="L73" s="233">
        <v>0</v>
      </c>
      <c r="M73" s="233">
        <v>0</v>
      </c>
      <c r="N73" s="233">
        <v>0</v>
      </c>
      <c r="O73" s="233">
        <v>0</v>
      </c>
      <c r="P73" s="233">
        <v>0</v>
      </c>
      <c r="Q73" s="233">
        <v>0</v>
      </c>
      <c r="R73" s="233">
        <v>0</v>
      </c>
    </row>
    <row r="74" spans="3:18" ht="12.75" customHeight="1" x14ac:dyDescent="0.2">
      <c r="C74" s="163" t="s">
        <v>149</v>
      </c>
      <c r="F74" s="200">
        <f t="shared" si="7"/>
        <v>0</v>
      </c>
      <c r="G74" s="233">
        <v>0</v>
      </c>
      <c r="H74" s="233">
        <v>0</v>
      </c>
      <c r="I74" s="233">
        <v>0</v>
      </c>
      <c r="J74" s="233">
        <v>0</v>
      </c>
      <c r="K74" s="233">
        <v>0</v>
      </c>
      <c r="L74" s="233">
        <v>0</v>
      </c>
      <c r="M74" s="233">
        <v>0</v>
      </c>
      <c r="N74" s="233">
        <v>0</v>
      </c>
      <c r="O74" s="233">
        <v>0</v>
      </c>
      <c r="P74" s="233">
        <v>0</v>
      </c>
      <c r="Q74" s="233">
        <v>0</v>
      </c>
      <c r="R74" s="233">
        <v>0</v>
      </c>
    </row>
    <row r="75" spans="3:18" ht="12.75" customHeight="1" x14ac:dyDescent="0.2">
      <c r="C75" s="163" t="s">
        <v>148</v>
      </c>
      <c r="F75" s="200">
        <f t="shared" si="7"/>
        <v>0</v>
      </c>
      <c r="G75" s="233">
        <v>0</v>
      </c>
      <c r="H75" s="233">
        <v>0</v>
      </c>
      <c r="I75" s="233">
        <v>0</v>
      </c>
      <c r="J75" s="233">
        <v>0</v>
      </c>
      <c r="K75" s="233">
        <v>0</v>
      </c>
      <c r="L75" s="233">
        <v>0</v>
      </c>
      <c r="M75" s="233">
        <v>0</v>
      </c>
      <c r="N75" s="233">
        <v>0</v>
      </c>
      <c r="O75" s="233">
        <v>0</v>
      </c>
      <c r="P75" s="233">
        <v>0</v>
      </c>
      <c r="Q75" s="233">
        <v>0</v>
      </c>
      <c r="R75" s="233">
        <v>0</v>
      </c>
    </row>
    <row r="76" spans="3:18" ht="12.75" customHeight="1" x14ac:dyDescent="0.2">
      <c r="C76" s="163" t="s">
        <v>147</v>
      </c>
      <c r="F76" s="200">
        <f t="shared" si="7"/>
        <v>0</v>
      </c>
      <c r="G76" s="233">
        <v>0</v>
      </c>
      <c r="H76" s="233">
        <v>0</v>
      </c>
      <c r="I76" s="233">
        <v>0</v>
      </c>
      <c r="J76" s="233">
        <v>0</v>
      </c>
      <c r="K76" s="233">
        <v>0</v>
      </c>
      <c r="L76" s="233">
        <v>0</v>
      </c>
      <c r="M76" s="233">
        <v>0</v>
      </c>
      <c r="N76" s="233">
        <v>0</v>
      </c>
      <c r="O76" s="233">
        <v>0</v>
      </c>
      <c r="P76" s="233">
        <v>0</v>
      </c>
      <c r="Q76" s="233">
        <v>0</v>
      </c>
      <c r="R76" s="233">
        <v>0</v>
      </c>
    </row>
    <row r="77" spans="3:18" ht="12.75" customHeight="1" x14ac:dyDescent="0.2">
      <c r="C77" s="163" t="s">
        <v>146</v>
      </c>
      <c r="D77" s="163"/>
      <c r="F77" s="200">
        <f t="shared" si="7"/>
        <v>0</v>
      </c>
      <c r="G77" s="233">
        <v>0</v>
      </c>
      <c r="H77" s="233">
        <v>0</v>
      </c>
      <c r="I77" s="233">
        <v>0</v>
      </c>
      <c r="J77" s="233">
        <v>0</v>
      </c>
      <c r="K77" s="233">
        <v>0</v>
      </c>
      <c r="L77" s="233">
        <v>0</v>
      </c>
      <c r="M77" s="233">
        <v>0</v>
      </c>
      <c r="N77" s="233">
        <v>0</v>
      </c>
      <c r="O77" s="233">
        <v>0</v>
      </c>
      <c r="P77" s="233">
        <v>0</v>
      </c>
      <c r="Q77" s="233">
        <v>0</v>
      </c>
      <c r="R77" s="233">
        <v>0</v>
      </c>
    </row>
    <row r="78" spans="3:18" ht="12.75" customHeight="1" x14ac:dyDescent="0.2">
      <c r="C78" s="163" t="s">
        <v>145</v>
      </c>
      <c r="D78" s="163"/>
      <c r="F78" s="200">
        <f t="shared" si="7"/>
        <v>0</v>
      </c>
      <c r="G78" s="233">
        <v>0</v>
      </c>
      <c r="H78" s="233">
        <v>0</v>
      </c>
      <c r="I78" s="233">
        <v>0</v>
      </c>
      <c r="J78" s="233">
        <v>0</v>
      </c>
      <c r="K78" s="233">
        <v>0</v>
      </c>
      <c r="L78" s="233">
        <v>0</v>
      </c>
      <c r="M78" s="233">
        <v>0</v>
      </c>
      <c r="N78" s="233">
        <v>0</v>
      </c>
      <c r="O78" s="233">
        <v>0</v>
      </c>
      <c r="P78" s="233">
        <v>0</v>
      </c>
      <c r="Q78" s="233">
        <v>0</v>
      </c>
      <c r="R78" s="233">
        <v>0</v>
      </c>
    </row>
    <row r="79" spans="3:18" ht="12.75" customHeight="1" x14ac:dyDescent="0.2">
      <c r="C79" s="163" t="s">
        <v>144</v>
      </c>
      <c r="D79" s="163"/>
      <c r="F79" s="200">
        <f t="shared" si="7"/>
        <v>0</v>
      </c>
      <c r="G79" s="233">
        <v>0</v>
      </c>
      <c r="H79" s="233">
        <v>0</v>
      </c>
      <c r="I79" s="233">
        <v>0</v>
      </c>
      <c r="J79" s="233">
        <v>0</v>
      </c>
      <c r="K79" s="233">
        <v>0</v>
      </c>
      <c r="L79" s="233">
        <v>0</v>
      </c>
      <c r="M79" s="233">
        <v>0</v>
      </c>
      <c r="N79" s="233">
        <v>0</v>
      </c>
      <c r="O79" s="233">
        <v>0</v>
      </c>
      <c r="P79" s="233">
        <v>0</v>
      </c>
      <c r="Q79" s="233">
        <v>0</v>
      </c>
      <c r="R79" s="233">
        <v>0</v>
      </c>
    </row>
    <row r="80" spans="3:18" ht="12.75" customHeight="1" x14ac:dyDescent="0.2">
      <c r="C80" s="163" t="s">
        <v>143</v>
      </c>
      <c r="D80" s="163"/>
      <c r="F80" s="200">
        <f t="shared" si="7"/>
        <v>0</v>
      </c>
      <c r="G80" s="233">
        <v>0</v>
      </c>
      <c r="H80" s="233">
        <v>0</v>
      </c>
      <c r="I80" s="233">
        <v>0</v>
      </c>
      <c r="J80" s="233">
        <v>0</v>
      </c>
      <c r="K80" s="233">
        <v>0</v>
      </c>
      <c r="L80" s="233">
        <v>0</v>
      </c>
      <c r="M80" s="233">
        <v>0</v>
      </c>
      <c r="N80" s="233">
        <v>0</v>
      </c>
      <c r="O80" s="233">
        <v>0</v>
      </c>
      <c r="P80" s="233">
        <v>0</v>
      </c>
      <c r="Q80" s="233">
        <v>0</v>
      </c>
      <c r="R80" s="233">
        <v>0</v>
      </c>
    </row>
    <row r="81" spans="2:18" ht="12.75" customHeight="1" x14ac:dyDescent="0.2">
      <c r="C81" s="163" t="s">
        <v>142</v>
      </c>
      <c r="D81" s="163"/>
      <c r="F81" s="200">
        <f t="shared" si="7"/>
        <v>0</v>
      </c>
      <c r="G81" s="233">
        <v>0</v>
      </c>
      <c r="H81" s="233">
        <v>0</v>
      </c>
      <c r="I81" s="233">
        <v>0</v>
      </c>
      <c r="J81" s="233">
        <v>0</v>
      </c>
      <c r="K81" s="233">
        <v>0</v>
      </c>
      <c r="L81" s="233">
        <v>0</v>
      </c>
      <c r="M81" s="233">
        <v>0</v>
      </c>
      <c r="N81" s="233">
        <v>0</v>
      </c>
      <c r="O81" s="233">
        <v>0</v>
      </c>
      <c r="P81" s="233">
        <v>0</v>
      </c>
      <c r="Q81" s="233">
        <v>0</v>
      </c>
      <c r="R81" s="233">
        <v>0</v>
      </c>
    </row>
    <row r="82" spans="2:18" ht="12.75" customHeight="1" x14ac:dyDescent="0.2">
      <c r="C82" s="163" t="s">
        <v>141</v>
      </c>
      <c r="D82" s="163"/>
      <c r="F82" s="200">
        <f t="shared" si="7"/>
        <v>0</v>
      </c>
      <c r="G82" s="233">
        <v>0</v>
      </c>
      <c r="H82" s="233">
        <v>0</v>
      </c>
      <c r="I82" s="233">
        <v>0</v>
      </c>
      <c r="J82" s="233">
        <v>0</v>
      </c>
      <c r="K82" s="233">
        <v>0</v>
      </c>
      <c r="L82" s="233">
        <v>0</v>
      </c>
      <c r="M82" s="233">
        <v>0</v>
      </c>
      <c r="N82" s="233">
        <v>0</v>
      </c>
      <c r="O82" s="233">
        <v>0</v>
      </c>
      <c r="P82" s="233">
        <v>0</v>
      </c>
      <c r="Q82" s="233">
        <v>0</v>
      </c>
      <c r="R82" s="233">
        <v>0</v>
      </c>
    </row>
    <row r="83" spans="2:18" ht="12.75" customHeight="1" x14ac:dyDescent="0.2">
      <c r="C83" s="163" t="s">
        <v>140</v>
      </c>
      <c r="D83" s="163"/>
      <c r="F83" s="200">
        <f t="shared" si="7"/>
        <v>0</v>
      </c>
      <c r="G83" s="233">
        <v>0</v>
      </c>
      <c r="H83" s="233">
        <v>0</v>
      </c>
      <c r="I83" s="233">
        <v>0</v>
      </c>
      <c r="J83" s="233">
        <v>0</v>
      </c>
      <c r="K83" s="233">
        <v>0</v>
      </c>
      <c r="L83" s="233">
        <v>0</v>
      </c>
      <c r="M83" s="233">
        <v>0</v>
      </c>
      <c r="N83" s="233">
        <v>0</v>
      </c>
      <c r="O83" s="233">
        <v>0</v>
      </c>
      <c r="P83" s="233">
        <v>0</v>
      </c>
      <c r="Q83" s="233">
        <v>0</v>
      </c>
      <c r="R83" s="233">
        <v>0</v>
      </c>
    </row>
    <row r="84" spans="2:18" ht="12.75" customHeight="1" x14ac:dyDescent="0.2">
      <c r="C84" s="163" t="s">
        <v>139</v>
      </c>
      <c r="D84" s="163"/>
      <c r="F84" s="200">
        <f t="shared" si="7"/>
        <v>0</v>
      </c>
      <c r="G84" s="233">
        <v>0</v>
      </c>
      <c r="H84" s="233">
        <v>0</v>
      </c>
      <c r="I84" s="233">
        <v>0</v>
      </c>
      <c r="J84" s="233">
        <v>0</v>
      </c>
      <c r="K84" s="233">
        <v>0</v>
      </c>
      <c r="L84" s="233">
        <v>0</v>
      </c>
      <c r="M84" s="233">
        <v>0</v>
      </c>
      <c r="N84" s="233">
        <v>0</v>
      </c>
      <c r="O84" s="233">
        <v>0</v>
      </c>
      <c r="P84" s="233">
        <v>0</v>
      </c>
      <c r="Q84" s="233">
        <v>0</v>
      </c>
      <c r="R84" s="233">
        <v>0</v>
      </c>
    </row>
    <row r="85" spans="2:18" ht="12.75" customHeight="1" x14ac:dyDescent="0.2">
      <c r="C85" s="163" t="s">
        <v>138</v>
      </c>
      <c r="D85" s="163"/>
      <c r="F85" s="200">
        <f t="shared" si="7"/>
        <v>0</v>
      </c>
      <c r="G85" s="233">
        <v>0</v>
      </c>
      <c r="H85" s="233">
        <v>0</v>
      </c>
      <c r="I85" s="233">
        <v>0</v>
      </c>
      <c r="J85" s="233">
        <v>0</v>
      </c>
      <c r="K85" s="233">
        <v>0</v>
      </c>
      <c r="L85" s="233">
        <v>0</v>
      </c>
      <c r="M85" s="233">
        <v>0</v>
      </c>
      <c r="N85" s="233">
        <v>0</v>
      </c>
      <c r="O85" s="233">
        <v>0</v>
      </c>
      <c r="P85" s="233">
        <v>0</v>
      </c>
      <c r="Q85" s="233">
        <v>0</v>
      </c>
      <c r="R85" s="233">
        <v>0</v>
      </c>
    </row>
    <row r="86" spans="2:18" ht="12.75" customHeight="1" x14ac:dyDescent="0.2">
      <c r="C86" s="163" t="s">
        <v>137</v>
      </c>
      <c r="D86" s="163"/>
      <c r="F86" s="200">
        <f t="shared" si="7"/>
        <v>0</v>
      </c>
      <c r="G86" s="233">
        <v>0</v>
      </c>
      <c r="H86" s="233">
        <v>0</v>
      </c>
      <c r="I86" s="233">
        <v>0</v>
      </c>
      <c r="J86" s="233">
        <v>0</v>
      </c>
      <c r="K86" s="233">
        <v>0</v>
      </c>
      <c r="L86" s="233">
        <v>0</v>
      </c>
      <c r="M86" s="233">
        <v>0</v>
      </c>
      <c r="N86" s="233">
        <v>0</v>
      </c>
      <c r="O86" s="233">
        <v>0</v>
      </c>
      <c r="P86" s="233">
        <v>0</v>
      </c>
      <c r="Q86" s="233">
        <v>0</v>
      </c>
      <c r="R86" s="233">
        <v>0</v>
      </c>
    </row>
    <row r="87" spans="2:18" ht="12.75" customHeight="1" x14ac:dyDescent="0.2">
      <c r="C87" s="163" t="s">
        <v>136</v>
      </c>
      <c r="D87" s="163"/>
      <c r="F87" s="200">
        <f t="shared" si="7"/>
        <v>0</v>
      </c>
      <c r="G87" s="233">
        <v>0</v>
      </c>
      <c r="H87" s="233">
        <v>0</v>
      </c>
      <c r="I87" s="233">
        <v>0</v>
      </c>
      <c r="J87" s="233">
        <v>0</v>
      </c>
      <c r="K87" s="233">
        <v>0</v>
      </c>
      <c r="L87" s="233">
        <v>0</v>
      </c>
      <c r="M87" s="233">
        <v>0</v>
      </c>
      <c r="N87" s="233">
        <v>0</v>
      </c>
      <c r="O87" s="233">
        <v>0</v>
      </c>
      <c r="P87" s="233">
        <v>0</v>
      </c>
      <c r="Q87" s="233">
        <v>0</v>
      </c>
      <c r="R87" s="233">
        <v>0</v>
      </c>
    </row>
    <row r="88" spans="2:18" ht="12.75" customHeight="1" x14ac:dyDescent="0.2">
      <c r="C88" s="163" t="s">
        <v>135</v>
      </c>
      <c r="F88" s="200">
        <f t="shared" si="7"/>
        <v>0</v>
      </c>
      <c r="G88" s="233">
        <v>0</v>
      </c>
      <c r="H88" s="233">
        <v>0</v>
      </c>
      <c r="I88" s="233">
        <v>0</v>
      </c>
      <c r="J88" s="233">
        <v>0</v>
      </c>
      <c r="K88" s="233">
        <v>0</v>
      </c>
      <c r="L88" s="233">
        <v>0</v>
      </c>
      <c r="M88" s="233">
        <v>0</v>
      </c>
      <c r="N88" s="233">
        <v>0</v>
      </c>
      <c r="O88" s="233">
        <v>0</v>
      </c>
      <c r="P88" s="233">
        <v>0</v>
      </c>
      <c r="Q88" s="233">
        <v>0</v>
      </c>
      <c r="R88" s="233">
        <v>0</v>
      </c>
    </row>
    <row r="89" spans="2:18" ht="12.75" customHeight="1" x14ac:dyDescent="0.2">
      <c r="B89" s="101"/>
      <c r="C89" s="218" t="s">
        <v>134</v>
      </c>
      <c r="D89" s="101"/>
      <c r="F89" s="200">
        <f t="shared" si="7"/>
        <v>0</v>
      </c>
      <c r="G89" s="233">
        <v>0</v>
      </c>
      <c r="H89" s="233">
        <v>0</v>
      </c>
      <c r="I89" s="233">
        <v>0</v>
      </c>
      <c r="J89" s="233">
        <v>0</v>
      </c>
      <c r="K89" s="233">
        <v>0</v>
      </c>
      <c r="L89" s="233">
        <v>0</v>
      </c>
      <c r="M89" s="233">
        <v>0</v>
      </c>
      <c r="N89" s="233">
        <v>0</v>
      </c>
      <c r="O89" s="233">
        <v>0</v>
      </c>
      <c r="P89" s="233">
        <v>0</v>
      </c>
      <c r="Q89" s="233">
        <v>0</v>
      </c>
      <c r="R89" s="233">
        <v>0</v>
      </c>
    </row>
    <row r="90" spans="2:18" ht="12.75" customHeight="1" x14ac:dyDescent="0.2">
      <c r="B90" s="101"/>
      <c r="C90" s="218" t="s">
        <v>133</v>
      </c>
      <c r="D90" s="101"/>
      <c r="F90" s="200">
        <f t="shared" si="7"/>
        <v>0</v>
      </c>
      <c r="G90" s="233">
        <v>0</v>
      </c>
      <c r="H90" s="233">
        <v>0</v>
      </c>
      <c r="I90" s="233">
        <v>0</v>
      </c>
      <c r="J90" s="233">
        <v>0</v>
      </c>
      <c r="K90" s="233">
        <v>0</v>
      </c>
      <c r="L90" s="233">
        <v>0</v>
      </c>
      <c r="M90" s="233">
        <v>0</v>
      </c>
      <c r="N90" s="233">
        <v>0</v>
      </c>
      <c r="O90" s="233">
        <v>0</v>
      </c>
      <c r="P90" s="233">
        <v>0</v>
      </c>
      <c r="Q90" s="233">
        <v>0</v>
      </c>
      <c r="R90" s="233">
        <v>0</v>
      </c>
    </row>
    <row r="91" spans="2:18" ht="12.75" customHeight="1" x14ac:dyDescent="0.2">
      <c r="B91" s="101"/>
      <c r="C91" s="218" t="s">
        <v>132</v>
      </c>
      <c r="D91" s="101"/>
      <c r="F91" s="200">
        <f t="shared" si="7"/>
        <v>0</v>
      </c>
      <c r="G91" s="233">
        <v>0</v>
      </c>
      <c r="H91" s="233">
        <v>0</v>
      </c>
      <c r="I91" s="233">
        <v>0</v>
      </c>
      <c r="J91" s="233">
        <v>0</v>
      </c>
      <c r="K91" s="233">
        <v>0</v>
      </c>
      <c r="L91" s="233">
        <v>0</v>
      </c>
      <c r="M91" s="233">
        <v>0</v>
      </c>
      <c r="N91" s="233">
        <v>0</v>
      </c>
      <c r="O91" s="233">
        <v>0</v>
      </c>
      <c r="P91" s="233">
        <v>0</v>
      </c>
      <c r="Q91" s="233">
        <v>0</v>
      </c>
      <c r="R91" s="233">
        <v>0</v>
      </c>
    </row>
    <row r="92" spans="2:18" ht="12.75" customHeight="1" x14ac:dyDescent="0.2">
      <c r="B92" s="101"/>
      <c r="C92" s="218" t="s">
        <v>131</v>
      </c>
      <c r="D92" s="101"/>
      <c r="F92" s="200">
        <f t="shared" si="7"/>
        <v>0</v>
      </c>
      <c r="G92" s="233">
        <v>0</v>
      </c>
      <c r="H92" s="233">
        <v>0</v>
      </c>
      <c r="I92" s="233">
        <v>0</v>
      </c>
      <c r="J92" s="233">
        <v>0</v>
      </c>
      <c r="K92" s="233">
        <v>0</v>
      </c>
      <c r="L92" s="233">
        <v>0</v>
      </c>
      <c r="M92" s="233">
        <v>0</v>
      </c>
      <c r="N92" s="233">
        <v>0</v>
      </c>
      <c r="O92" s="233">
        <v>0</v>
      </c>
      <c r="P92" s="233">
        <v>0</v>
      </c>
      <c r="Q92" s="233">
        <v>0</v>
      </c>
      <c r="R92" s="233">
        <v>0</v>
      </c>
    </row>
    <row r="93" spans="2:18" ht="12.75" customHeight="1" x14ac:dyDescent="0.2">
      <c r="B93" s="101"/>
      <c r="C93" s="218" t="s">
        <v>130</v>
      </c>
      <c r="D93" s="101"/>
      <c r="F93" s="200">
        <f t="shared" si="7"/>
        <v>0</v>
      </c>
      <c r="G93" s="233">
        <v>0</v>
      </c>
      <c r="H93" s="233">
        <v>0</v>
      </c>
      <c r="I93" s="233">
        <v>0</v>
      </c>
      <c r="J93" s="233">
        <v>0</v>
      </c>
      <c r="K93" s="233">
        <v>0</v>
      </c>
      <c r="L93" s="233">
        <v>0</v>
      </c>
      <c r="M93" s="233">
        <v>0</v>
      </c>
      <c r="N93" s="233">
        <v>0</v>
      </c>
      <c r="O93" s="233">
        <v>0</v>
      </c>
      <c r="P93" s="233">
        <v>0</v>
      </c>
      <c r="Q93" s="233">
        <v>0</v>
      </c>
      <c r="R93" s="233">
        <v>0</v>
      </c>
    </row>
    <row r="94" spans="2:18" ht="12.75" customHeight="1" x14ac:dyDescent="0.2">
      <c r="B94" s="101"/>
      <c r="C94" s="218" t="s">
        <v>129</v>
      </c>
      <c r="D94" s="101"/>
      <c r="F94" s="200">
        <f t="shared" si="7"/>
        <v>0</v>
      </c>
      <c r="G94" s="233">
        <v>0</v>
      </c>
      <c r="H94" s="233">
        <v>0</v>
      </c>
      <c r="I94" s="233">
        <v>0</v>
      </c>
      <c r="J94" s="233">
        <v>0</v>
      </c>
      <c r="K94" s="233">
        <v>0</v>
      </c>
      <c r="L94" s="233">
        <v>0</v>
      </c>
      <c r="M94" s="233">
        <v>0</v>
      </c>
      <c r="N94" s="233">
        <v>0</v>
      </c>
      <c r="O94" s="233">
        <v>0</v>
      </c>
      <c r="P94" s="233">
        <v>0</v>
      </c>
      <c r="Q94" s="233">
        <v>0</v>
      </c>
      <c r="R94" s="233">
        <v>0</v>
      </c>
    </row>
    <row r="95" spans="2:18" ht="12.75" customHeight="1" x14ac:dyDescent="0.2">
      <c r="B95" s="101"/>
      <c r="C95" s="166" t="s">
        <v>128</v>
      </c>
      <c r="D95" s="101"/>
      <c r="F95" s="200">
        <f t="shared" si="7"/>
        <v>0</v>
      </c>
      <c r="G95" s="233">
        <v>0</v>
      </c>
      <c r="H95" s="233">
        <v>0</v>
      </c>
      <c r="I95" s="233">
        <v>0</v>
      </c>
      <c r="J95" s="233">
        <v>0</v>
      </c>
      <c r="K95" s="233">
        <v>0</v>
      </c>
      <c r="L95" s="233">
        <v>0</v>
      </c>
      <c r="M95" s="233">
        <v>0</v>
      </c>
      <c r="N95" s="233">
        <v>0</v>
      </c>
      <c r="O95" s="233">
        <v>0</v>
      </c>
      <c r="P95" s="233">
        <v>0</v>
      </c>
      <c r="Q95" s="233">
        <v>0</v>
      </c>
      <c r="R95" s="233">
        <v>0</v>
      </c>
    </row>
    <row r="96" spans="2:18" ht="12.75" customHeight="1" x14ac:dyDescent="0.2">
      <c r="B96" s="101"/>
      <c r="C96" s="166" t="s">
        <v>127</v>
      </c>
      <c r="D96" s="101"/>
      <c r="F96" s="200">
        <f t="shared" si="7"/>
        <v>0</v>
      </c>
      <c r="G96" s="233">
        <v>0</v>
      </c>
      <c r="H96" s="233">
        <v>0</v>
      </c>
      <c r="I96" s="233">
        <v>0</v>
      </c>
      <c r="J96" s="233">
        <v>0</v>
      </c>
      <c r="K96" s="233">
        <v>0</v>
      </c>
      <c r="L96" s="233">
        <v>0</v>
      </c>
      <c r="M96" s="233">
        <v>0</v>
      </c>
      <c r="N96" s="233">
        <v>0</v>
      </c>
      <c r="O96" s="233">
        <v>0</v>
      </c>
      <c r="P96" s="233">
        <v>0</v>
      </c>
      <c r="Q96" s="233">
        <v>0</v>
      </c>
      <c r="R96" s="233">
        <v>0</v>
      </c>
    </row>
    <row r="97" spans="1:18" ht="12.75" customHeight="1" x14ac:dyDescent="0.2">
      <c r="B97" s="101"/>
      <c r="C97" s="163" t="s">
        <v>126</v>
      </c>
      <c r="F97" s="200">
        <f t="shared" si="7"/>
        <v>0</v>
      </c>
      <c r="G97" s="233">
        <v>0</v>
      </c>
      <c r="H97" s="233">
        <v>0</v>
      </c>
      <c r="I97" s="233">
        <v>0</v>
      </c>
      <c r="J97" s="233">
        <v>0</v>
      </c>
      <c r="K97" s="233">
        <v>0</v>
      </c>
      <c r="L97" s="233">
        <v>0</v>
      </c>
      <c r="M97" s="233">
        <v>0</v>
      </c>
      <c r="N97" s="233">
        <v>0</v>
      </c>
      <c r="O97" s="233">
        <v>0</v>
      </c>
      <c r="P97" s="233">
        <v>0</v>
      </c>
      <c r="Q97" s="233">
        <v>0</v>
      </c>
      <c r="R97" s="233">
        <v>0</v>
      </c>
    </row>
    <row r="98" spans="1:18" ht="12.75" customHeight="1" x14ac:dyDescent="0.2">
      <c r="B98" s="101"/>
      <c r="C98" s="163" t="s">
        <v>125</v>
      </c>
      <c r="F98" s="200">
        <f t="shared" si="7"/>
        <v>0</v>
      </c>
      <c r="G98" s="233">
        <v>0</v>
      </c>
      <c r="H98" s="233">
        <v>0</v>
      </c>
      <c r="I98" s="233">
        <v>0</v>
      </c>
      <c r="J98" s="233">
        <v>0</v>
      </c>
      <c r="K98" s="233">
        <v>0</v>
      </c>
      <c r="L98" s="233">
        <v>0</v>
      </c>
      <c r="M98" s="233">
        <v>0</v>
      </c>
      <c r="N98" s="233">
        <v>0</v>
      </c>
      <c r="O98" s="233">
        <v>0</v>
      </c>
      <c r="P98" s="233">
        <v>0</v>
      </c>
      <c r="Q98" s="233">
        <v>0</v>
      </c>
      <c r="R98" s="233">
        <v>0</v>
      </c>
    </row>
    <row r="99" spans="1:18" ht="12.75" customHeight="1" x14ac:dyDescent="0.2">
      <c r="B99" s="101"/>
      <c r="C99" s="218" t="s">
        <v>124</v>
      </c>
      <c r="D99" s="101"/>
      <c r="F99" s="200">
        <f t="shared" si="7"/>
        <v>0</v>
      </c>
      <c r="G99" s="233">
        <v>0</v>
      </c>
      <c r="H99" s="233">
        <v>0</v>
      </c>
      <c r="I99" s="233">
        <v>0</v>
      </c>
      <c r="J99" s="233">
        <v>0</v>
      </c>
      <c r="K99" s="233">
        <v>0</v>
      </c>
      <c r="L99" s="233">
        <v>0</v>
      </c>
      <c r="M99" s="233">
        <v>0</v>
      </c>
      <c r="N99" s="233">
        <v>0</v>
      </c>
      <c r="O99" s="233">
        <v>0</v>
      </c>
      <c r="P99" s="233">
        <v>0</v>
      </c>
      <c r="Q99" s="233">
        <v>0</v>
      </c>
      <c r="R99" s="233">
        <v>0</v>
      </c>
    </row>
    <row r="100" spans="1:18" ht="12.75" customHeight="1" x14ac:dyDescent="0.2">
      <c r="B100" s="101"/>
      <c r="C100" s="163" t="s">
        <v>122</v>
      </c>
      <c r="D100" s="101"/>
      <c r="F100" s="200">
        <f t="shared" si="7"/>
        <v>0</v>
      </c>
      <c r="G100" s="233">
        <v>0</v>
      </c>
      <c r="H100" s="233">
        <v>0</v>
      </c>
      <c r="I100" s="233">
        <v>0</v>
      </c>
      <c r="J100" s="233">
        <v>0</v>
      </c>
      <c r="K100" s="233">
        <v>0</v>
      </c>
      <c r="L100" s="233">
        <v>0</v>
      </c>
      <c r="M100" s="233">
        <v>0</v>
      </c>
      <c r="N100" s="233">
        <v>0</v>
      </c>
      <c r="O100" s="233">
        <v>0</v>
      </c>
      <c r="P100" s="233">
        <v>0</v>
      </c>
      <c r="Q100" s="233">
        <v>0</v>
      </c>
      <c r="R100" s="233">
        <v>0</v>
      </c>
    </row>
    <row r="101" spans="1:18" ht="12.75" customHeight="1" x14ac:dyDescent="0.2">
      <c r="B101" s="101"/>
      <c r="C101" s="163" t="s">
        <v>123</v>
      </c>
      <c r="D101" s="101"/>
      <c r="F101" s="200">
        <f t="shared" si="7"/>
        <v>0</v>
      </c>
      <c r="G101" s="233">
        <v>0</v>
      </c>
      <c r="H101" s="233">
        <v>0</v>
      </c>
      <c r="I101" s="233">
        <v>0</v>
      </c>
      <c r="J101" s="233">
        <v>0</v>
      </c>
      <c r="K101" s="233">
        <v>0</v>
      </c>
      <c r="L101" s="233">
        <v>0</v>
      </c>
      <c r="M101" s="233">
        <v>0</v>
      </c>
      <c r="N101" s="233">
        <v>0</v>
      </c>
      <c r="O101" s="233">
        <v>0</v>
      </c>
      <c r="P101" s="233">
        <v>0</v>
      </c>
      <c r="Q101" s="233">
        <v>0</v>
      </c>
      <c r="R101" s="233">
        <v>0</v>
      </c>
    </row>
    <row r="102" spans="1:18" ht="12.75" customHeight="1" x14ac:dyDescent="0.2">
      <c r="B102" s="101"/>
      <c r="C102" s="101"/>
      <c r="D102" s="101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</row>
    <row r="103" spans="1:18" ht="12.75" customHeight="1" x14ac:dyDescent="0.2">
      <c r="A103" s="140"/>
      <c r="B103" s="207" t="s">
        <v>229</v>
      </c>
      <c r="C103" s="101"/>
      <c r="D103" s="101"/>
      <c r="F103" s="200">
        <f>SUM(G103:R103)</f>
        <v>0</v>
      </c>
      <c r="G103" s="233">
        <f t="shared" ref="G103:R103" si="8">SUM(G62:G101)</f>
        <v>0</v>
      </c>
      <c r="H103" s="233">
        <f t="shared" si="8"/>
        <v>0</v>
      </c>
      <c r="I103" s="233">
        <f t="shared" si="8"/>
        <v>0</v>
      </c>
      <c r="J103" s="233">
        <f t="shared" si="8"/>
        <v>0</v>
      </c>
      <c r="K103" s="233">
        <f t="shared" si="8"/>
        <v>0</v>
      </c>
      <c r="L103" s="233">
        <f t="shared" si="8"/>
        <v>0</v>
      </c>
      <c r="M103" s="233">
        <f t="shared" si="8"/>
        <v>0</v>
      </c>
      <c r="N103" s="233">
        <f t="shared" si="8"/>
        <v>0</v>
      </c>
      <c r="O103" s="233">
        <f t="shared" si="8"/>
        <v>0</v>
      </c>
      <c r="P103" s="233">
        <f t="shared" si="8"/>
        <v>0</v>
      </c>
      <c r="Q103" s="233">
        <f t="shared" si="8"/>
        <v>0</v>
      </c>
      <c r="R103" s="233">
        <f t="shared" si="8"/>
        <v>0</v>
      </c>
    </row>
    <row r="104" spans="1:18" ht="12.75" customHeight="1" x14ac:dyDescent="0.2">
      <c r="B104" s="101"/>
      <c r="C104" s="101"/>
      <c r="D104" s="101"/>
      <c r="E104" s="101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2.75" customHeight="1" x14ac:dyDescent="0.2">
      <c r="A105" s="196"/>
      <c r="B105" s="196" t="s">
        <v>120</v>
      </c>
      <c r="C105" s="101"/>
      <c r="D105" s="101"/>
      <c r="E105" s="199" t="s">
        <v>62</v>
      </c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2.75" customHeight="1" x14ac:dyDescent="0.2">
      <c r="A106" s="196"/>
      <c r="B106" s="196"/>
      <c r="C106" s="163" t="s">
        <v>119</v>
      </c>
      <c r="D106" s="163"/>
      <c r="F106" s="178">
        <f>SUM(G106:R106)</f>
        <v>0</v>
      </c>
      <c r="G106" s="178">
        <v>0</v>
      </c>
      <c r="H106" s="178">
        <v>0</v>
      </c>
      <c r="I106" s="178">
        <v>0</v>
      </c>
      <c r="J106" s="178">
        <v>0</v>
      </c>
      <c r="K106" s="178">
        <v>0</v>
      </c>
      <c r="L106" s="178">
        <v>0</v>
      </c>
      <c r="M106" s="178">
        <v>0</v>
      </c>
      <c r="N106" s="178">
        <v>0</v>
      </c>
      <c r="O106" s="178">
        <v>0</v>
      </c>
      <c r="P106" s="178">
        <v>0</v>
      </c>
      <c r="Q106" s="178">
        <v>0</v>
      </c>
      <c r="R106" s="178">
        <v>0</v>
      </c>
    </row>
    <row r="107" spans="1:18" ht="12.75" customHeight="1" x14ac:dyDescent="0.2">
      <c r="A107" s="196"/>
      <c r="B107" s="196"/>
      <c r="C107" s="163" t="s">
        <v>118</v>
      </c>
      <c r="D107" s="163"/>
      <c r="F107" s="200">
        <f>SUM(G107:R107)</f>
        <v>0</v>
      </c>
      <c r="G107" s="233">
        <v>0</v>
      </c>
      <c r="H107" s="233">
        <v>0</v>
      </c>
      <c r="I107" s="233">
        <v>0</v>
      </c>
      <c r="J107" s="233">
        <v>0</v>
      </c>
      <c r="K107" s="233">
        <v>0</v>
      </c>
      <c r="L107" s="233">
        <v>0</v>
      </c>
      <c r="M107" s="233">
        <v>0</v>
      </c>
      <c r="N107" s="233">
        <v>0</v>
      </c>
      <c r="O107" s="233">
        <v>0</v>
      </c>
      <c r="P107" s="233">
        <v>0</v>
      </c>
      <c r="Q107" s="233">
        <v>0</v>
      </c>
      <c r="R107" s="233">
        <v>0</v>
      </c>
    </row>
    <row r="108" spans="1:18" ht="12.75" customHeight="1" x14ac:dyDescent="0.2">
      <c r="A108" s="196"/>
      <c r="B108" s="196"/>
      <c r="C108" s="163" t="s">
        <v>117</v>
      </c>
      <c r="D108" s="163"/>
      <c r="E108" s="205"/>
      <c r="F108" s="200">
        <f>SUM(G108:R108)</f>
        <v>0</v>
      </c>
      <c r="G108" s="233">
        <v>0</v>
      </c>
      <c r="H108" s="233">
        <v>0</v>
      </c>
      <c r="I108" s="233">
        <v>0</v>
      </c>
      <c r="J108" s="233">
        <v>0</v>
      </c>
      <c r="K108" s="233">
        <v>0</v>
      </c>
      <c r="L108" s="233">
        <v>0</v>
      </c>
      <c r="M108" s="233">
        <v>0</v>
      </c>
      <c r="N108" s="233">
        <v>0</v>
      </c>
      <c r="O108" s="233">
        <v>0</v>
      </c>
      <c r="P108" s="233">
        <v>0</v>
      </c>
      <c r="Q108" s="233">
        <v>0</v>
      </c>
      <c r="R108" s="233">
        <v>0</v>
      </c>
    </row>
    <row r="109" spans="1:18" ht="12.75" customHeight="1" x14ac:dyDescent="0.2">
      <c r="A109" s="196"/>
      <c r="B109" s="196"/>
      <c r="D109" s="163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</row>
    <row r="110" spans="1:18" ht="12.75" customHeight="1" x14ac:dyDescent="0.2">
      <c r="A110" s="196"/>
      <c r="B110" s="196" t="s">
        <v>228</v>
      </c>
      <c r="C110" s="163"/>
      <c r="D110" s="163"/>
      <c r="F110" s="200">
        <f>SUM(G110:R110)</f>
        <v>0</v>
      </c>
      <c r="G110" s="233">
        <f t="shared" ref="G110:R110" si="9">SUM(G106:G108)</f>
        <v>0</v>
      </c>
      <c r="H110" s="233">
        <f t="shared" si="9"/>
        <v>0</v>
      </c>
      <c r="I110" s="233">
        <f t="shared" si="9"/>
        <v>0</v>
      </c>
      <c r="J110" s="233">
        <f t="shared" si="9"/>
        <v>0</v>
      </c>
      <c r="K110" s="233">
        <f t="shared" si="9"/>
        <v>0</v>
      </c>
      <c r="L110" s="233">
        <f t="shared" si="9"/>
        <v>0</v>
      </c>
      <c r="M110" s="233">
        <f t="shared" si="9"/>
        <v>0</v>
      </c>
      <c r="N110" s="233">
        <f t="shared" si="9"/>
        <v>0</v>
      </c>
      <c r="O110" s="233">
        <f t="shared" si="9"/>
        <v>0</v>
      </c>
      <c r="P110" s="233">
        <f t="shared" si="9"/>
        <v>0</v>
      </c>
      <c r="Q110" s="233">
        <f t="shared" si="9"/>
        <v>0</v>
      </c>
      <c r="R110" s="233">
        <f t="shared" si="9"/>
        <v>0</v>
      </c>
    </row>
    <row r="111" spans="1:18" ht="12.75" customHeight="1" x14ac:dyDescent="0.2">
      <c r="A111" s="196"/>
      <c r="B111" s="196"/>
      <c r="C111" s="163"/>
      <c r="D111" s="163"/>
      <c r="F111" s="20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</row>
    <row r="112" spans="1:18" ht="12.75" customHeight="1" x14ac:dyDescent="0.2">
      <c r="A112" s="196"/>
      <c r="B112" s="196" t="s">
        <v>115</v>
      </c>
      <c r="C112" s="163"/>
      <c r="D112" s="163"/>
      <c r="F112" s="200">
        <f>SUM(G112:R112)</f>
        <v>0</v>
      </c>
      <c r="G112" s="233">
        <f t="shared" ref="G112:R112" si="10">G110+G103+G59</f>
        <v>0</v>
      </c>
      <c r="H112" s="233">
        <f t="shared" si="10"/>
        <v>0</v>
      </c>
      <c r="I112" s="233">
        <f t="shared" si="10"/>
        <v>0</v>
      </c>
      <c r="J112" s="233">
        <f t="shared" si="10"/>
        <v>0</v>
      </c>
      <c r="K112" s="233">
        <f t="shared" si="10"/>
        <v>0</v>
      </c>
      <c r="L112" s="233">
        <f t="shared" si="10"/>
        <v>0</v>
      </c>
      <c r="M112" s="233">
        <f t="shared" si="10"/>
        <v>0</v>
      </c>
      <c r="N112" s="233">
        <f t="shared" si="10"/>
        <v>0</v>
      </c>
      <c r="O112" s="233">
        <f t="shared" si="10"/>
        <v>0</v>
      </c>
      <c r="P112" s="233">
        <f t="shared" si="10"/>
        <v>0</v>
      </c>
      <c r="Q112" s="233">
        <f t="shared" si="10"/>
        <v>0</v>
      </c>
      <c r="R112" s="233">
        <f t="shared" si="10"/>
        <v>0</v>
      </c>
    </row>
    <row r="113" spans="1:18" ht="12.75" customHeight="1" x14ac:dyDescent="0.2">
      <c r="A113" s="196"/>
      <c r="B113" s="196"/>
      <c r="C113" s="101"/>
      <c r="D113" s="101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2.75" customHeight="1" x14ac:dyDescent="0.2">
      <c r="A114" s="196"/>
      <c r="B114" s="196" t="s">
        <v>114</v>
      </c>
      <c r="C114" s="101"/>
      <c r="D114" s="101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2.75" customHeight="1" x14ac:dyDescent="0.2">
      <c r="A115" s="196"/>
      <c r="B115" s="196"/>
      <c r="C115" s="163" t="s">
        <v>113</v>
      </c>
      <c r="D115" s="101"/>
      <c r="F115" s="178">
        <f t="shared" ref="F115:F120" si="11">SUM(G115:R115)</f>
        <v>0</v>
      </c>
      <c r="G115" s="178">
        <v>0</v>
      </c>
      <c r="H115" s="178"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178">
        <v>0</v>
      </c>
      <c r="O115" s="178">
        <v>0</v>
      </c>
      <c r="P115" s="178">
        <v>0</v>
      </c>
      <c r="Q115" s="178">
        <v>0</v>
      </c>
      <c r="R115" s="178">
        <v>0</v>
      </c>
    </row>
    <row r="116" spans="1:18" ht="12.75" customHeight="1" x14ac:dyDescent="0.2">
      <c r="A116" s="196"/>
      <c r="B116" s="196"/>
      <c r="C116" s="163" t="s">
        <v>112</v>
      </c>
      <c r="D116" s="101"/>
      <c r="E116" s="101"/>
      <c r="F116" s="200">
        <f t="shared" si="11"/>
        <v>0</v>
      </c>
      <c r="G116" s="233">
        <v>0</v>
      </c>
      <c r="H116" s="233">
        <v>0</v>
      </c>
      <c r="I116" s="233">
        <v>0</v>
      </c>
      <c r="J116" s="233">
        <v>0</v>
      </c>
      <c r="K116" s="233">
        <v>0</v>
      </c>
      <c r="L116" s="233">
        <v>0</v>
      </c>
      <c r="M116" s="233">
        <v>0</v>
      </c>
      <c r="N116" s="233">
        <v>0</v>
      </c>
      <c r="O116" s="233">
        <v>0</v>
      </c>
      <c r="P116" s="233">
        <v>0</v>
      </c>
      <c r="Q116" s="233">
        <v>0</v>
      </c>
      <c r="R116" s="233">
        <v>0</v>
      </c>
    </row>
    <row r="117" spans="1:18" ht="12.75" customHeight="1" x14ac:dyDescent="0.2">
      <c r="A117" s="196"/>
      <c r="B117" s="196"/>
      <c r="C117" s="163" t="s">
        <v>111</v>
      </c>
      <c r="D117" s="101"/>
      <c r="E117" s="101"/>
      <c r="F117" s="200">
        <f t="shared" si="11"/>
        <v>0</v>
      </c>
      <c r="G117" s="233">
        <v>0</v>
      </c>
      <c r="H117" s="233">
        <v>0</v>
      </c>
      <c r="I117" s="233">
        <v>0</v>
      </c>
      <c r="J117" s="233">
        <v>0</v>
      </c>
      <c r="K117" s="233">
        <v>0</v>
      </c>
      <c r="L117" s="233">
        <v>0</v>
      </c>
      <c r="M117" s="233">
        <v>0</v>
      </c>
      <c r="N117" s="233">
        <v>0</v>
      </c>
      <c r="O117" s="233">
        <v>0</v>
      </c>
      <c r="P117" s="233">
        <v>0</v>
      </c>
      <c r="Q117" s="233">
        <v>0</v>
      </c>
      <c r="R117" s="233">
        <v>0</v>
      </c>
    </row>
    <row r="118" spans="1:18" ht="12.75" customHeight="1" x14ac:dyDescent="0.2">
      <c r="A118" s="196"/>
      <c r="B118" s="196"/>
      <c r="C118" s="163" t="s">
        <v>110</v>
      </c>
      <c r="D118" s="101"/>
      <c r="E118" s="101"/>
      <c r="F118" s="200">
        <f t="shared" si="11"/>
        <v>0</v>
      </c>
      <c r="G118" s="233">
        <v>0</v>
      </c>
      <c r="H118" s="233">
        <v>0</v>
      </c>
      <c r="I118" s="233">
        <v>0</v>
      </c>
      <c r="J118" s="233">
        <v>0</v>
      </c>
      <c r="K118" s="233">
        <v>0</v>
      </c>
      <c r="L118" s="233">
        <v>0</v>
      </c>
      <c r="M118" s="233">
        <v>0</v>
      </c>
      <c r="N118" s="233">
        <v>0</v>
      </c>
      <c r="O118" s="233">
        <v>0</v>
      </c>
      <c r="P118" s="233">
        <v>0</v>
      </c>
      <c r="Q118" s="233">
        <v>0</v>
      </c>
      <c r="R118" s="233">
        <v>0</v>
      </c>
    </row>
    <row r="119" spans="1:18" ht="12.75" customHeight="1" x14ac:dyDescent="0.2">
      <c r="A119" s="196"/>
      <c r="B119" s="196"/>
      <c r="C119" s="163" t="s">
        <v>109</v>
      </c>
      <c r="D119" s="101"/>
      <c r="E119" s="101"/>
      <c r="F119" s="200">
        <f t="shared" si="11"/>
        <v>0</v>
      </c>
      <c r="G119" s="233">
        <v>0</v>
      </c>
      <c r="H119" s="233">
        <v>0</v>
      </c>
      <c r="I119" s="233">
        <v>0</v>
      </c>
      <c r="J119" s="233">
        <v>0</v>
      </c>
      <c r="K119" s="233">
        <v>0</v>
      </c>
      <c r="L119" s="233">
        <v>0</v>
      </c>
      <c r="M119" s="233">
        <v>0</v>
      </c>
      <c r="N119" s="233">
        <v>0</v>
      </c>
      <c r="O119" s="233">
        <v>0</v>
      </c>
      <c r="P119" s="233">
        <v>0</v>
      </c>
      <c r="Q119" s="233">
        <v>0</v>
      </c>
      <c r="R119" s="233">
        <v>0</v>
      </c>
    </row>
    <row r="120" spans="1:18" ht="12.75" customHeight="1" x14ac:dyDescent="0.2">
      <c r="A120" s="196"/>
      <c r="B120" s="196"/>
      <c r="C120" s="163" t="s">
        <v>108</v>
      </c>
      <c r="D120" s="101"/>
      <c r="E120" s="101"/>
      <c r="F120" s="200">
        <f t="shared" si="11"/>
        <v>0</v>
      </c>
      <c r="G120" s="233">
        <v>0</v>
      </c>
      <c r="H120" s="233">
        <v>0</v>
      </c>
      <c r="I120" s="233">
        <v>0</v>
      </c>
      <c r="J120" s="233">
        <v>0</v>
      </c>
      <c r="K120" s="233">
        <v>0</v>
      </c>
      <c r="L120" s="233">
        <v>0</v>
      </c>
      <c r="M120" s="233">
        <v>0</v>
      </c>
      <c r="N120" s="233">
        <v>0</v>
      </c>
      <c r="O120" s="233">
        <v>0</v>
      </c>
      <c r="P120" s="233">
        <v>0</v>
      </c>
      <c r="Q120" s="233">
        <v>0</v>
      </c>
      <c r="R120" s="233">
        <v>0</v>
      </c>
    </row>
    <row r="121" spans="1:18" ht="12.75" customHeight="1" x14ac:dyDescent="0.2">
      <c r="A121" s="196"/>
      <c r="B121" s="196"/>
      <c r="C121" s="101"/>
      <c r="D121" s="101"/>
      <c r="E121" s="101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</row>
    <row r="122" spans="1:18" ht="12.75" customHeight="1" x14ac:dyDescent="0.2">
      <c r="A122" s="196"/>
      <c r="B122" s="196" t="s">
        <v>107</v>
      </c>
      <c r="C122" s="101"/>
      <c r="D122" s="101"/>
      <c r="E122" s="101"/>
      <c r="F122" s="200">
        <f>SUM(G122:R122)</f>
        <v>0</v>
      </c>
      <c r="G122" s="200">
        <f t="shared" ref="G122:R122" si="12">SUM(G115:G121)</f>
        <v>0</v>
      </c>
      <c r="H122" s="200">
        <f t="shared" si="12"/>
        <v>0</v>
      </c>
      <c r="I122" s="200">
        <f t="shared" si="12"/>
        <v>0</v>
      </c>
      <c r="J122" s="200">
        <f t="shared" si="12"/>
        <v>0</v>
      </c>
      <c r="K122" s="200">
        <f t="shared" si="12"/>
        <v>0</v>
      </c>
      <c r="L122" s="200">
        <f t="shared" si="12"/>
        <v>0</v>
      </c>
      <c r="M122" s="200">
        <f t="shared" si="12"/>
        <v>0</v>
      </c>
      <c r="N122" s="200">
        <f t="shared" si="12"/>
        <v>0</v>
      </c>
      <c r="O122" s="200">
        <f t="shared" si="12"/>
        <v>0</v>
      </c>
      <c r="P122" s="200">
        <f t="shared" si="12"/>
        <v>0</v>
      </c>
      <c r="Q122" s="200">
        <f t="shared" si="12"/>
        <v>0</v>
      </c>
      <c r="R122" s="200">
        <f t="shared" si="12"/>
        <v>0</v>
      </c>
    </row>
    <row r="123" spans="1:18" ht="12.75" customHeight="1" x14ac:dyDescent="0.2">
      <c r="A123" s="196"/>
      <c r="B123" s="196"/>
      <c r="C123" s="101"/>
      <c r="D123" s="101"/>
      <c r="E123" s="101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2.75" customHeight="1" x14ac:dyDescent="0.2">
      <c r="A124" s="196"/>
      <c r="B124" s="196" t="s">
        <v>106</v>
      </c>
      <c r="C124" s="101"/>
      <c r="D124" s="101"/>
      <c r="E124" s="101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2.75" customHeight="1" x14ac:dyDescent="0.2">
      <c r="A125" s="196"/>
      <c r="B125" s="196"/>
      <c r="C125" s="170" t="s">
        <v>105</v>
      </c>
      <c r="D125" s="101"/>
      <c r="E125" s="101"/>
      <c r="F125" s="200">
        <f t="shared" ref="F125:F132" si="13">SUM(G125:R125)</f>
        <v>0</v>
      </c>
      <c r="G125" s="233">
        <v>0</v>
      </c>
      <c r="H125" s="233">
        <v>0</v>
      </c>
      <c r="I125" s="233">
        <v>0</v>
      </c>
      <c r="J125" s="233">
        <v>0</v>
      </c>
      <c r="K125" s="233">
        <v>0</v>
      </c>
      <c r="L125" s="233">
        <v>0</v>
      </c>
      <c r="M125" s="233">
        <v>0</v>
      </c>
      <c r="N125" s="233">
        <v>0</v>
      </c>
      <c r="O125" s="233">
        <v>0</v>
      </c>
      <c r="P125" s="233">
        <v>0</v>
      </c>
      <c r="Q125" s="233">
        <v>0</v>
      </c>
      <c r="R125" s="233">
        <v>0</v>
      </c>
    </row>
    <row r="126" spans="1:18" ht="12.75" customHeight="1" x14ac:dyDescent="0.2">
      <c r="A126" s="196"/>
      <c r="B126" s="196"/>
      <c r="C126" s="170" t="s">
        <v>104</v>
      </c>
      <c r="D126" s="101"/>
      <c r="E126" s="101"/>
      <c r="F126" s="200">
        <f t="shared" si="13"/>
        <v>0</v>
      </c>
      <c r="G126" s="233">
        <v>0</v>
      </c>
      <c r="H126" s="233">
        <v>0</v>
      </c>
      <c r="I126" s="233">
        <v>0</v>
      </c>
      <c r="J126" s="233">
        <v>0</v>
      </c>
      <c r="K126" s="233">
        <v>0</v>
      </c>
      <c r="L126" s="233">
        <v>0</v>
      </c>
      <c r="M126" s="233">
        <v>0</v>
      </c>
      <c r="N126" s="233">
        <v>0</v>
      </c>
      <c r="O126" s="233">
        <v>0</v>
      </c>
      <c r="P126" s="233">
        <v>0</v>
      </c>
      <c r="Q126" s="233">
        <v>0</v>
      </c>
      <c r="R126" s="233">
        <v>0</v>
      </c>
    </row>
    <row r="127" spans="1:18" ht="12.75" customHeight="1" x14ac:dyDescent="0.2">
      <c r="A127" s="196"/>
      <c r="B127" s="196"/>
      <c r="C127" s="170" t="s">
        <v>79</v>
      </c>
      <c r="D127" s="101"/>
      <c r="E127" s="101"/>
      <c r="F127" s="200">
        <f t="shared" si="13"/>
        <v>0</v>
      </c>
      <c r="G127" s="233">
        <v>0</v>
      </c>
      <c r="H127" s="233">
        <v>0</v>
      </c>
      <c r="I127" s="233">
        <v>0</v>
      </c>
      <c r="J127" s="233">
        <v>0</v>
      </c>
      <c r="K127" s="233">
        <v>0</v>
      </c>
      <c r="L127" s="233">
        <v>0</v>
      </c>
      <c r="M127" s="233">
        <v>0</v>
      </c>
      <c r="N127" s="233">
        <v>0</v>
      </c>
      <c r="O127" s="233">
        <v>0</v>
      </c>
      <c r="P127" s="233">
        <v>0</v>
      </c>
      <c r="Q127" s="233">
        <v>0</v>
      </c>
      <c r="R127" s="233">
        <v>0</v>
      </c>
    </row>
    <row r="128" spans="1:18" ht="12.75" customHeight="1" x14ac:dyDescent="0.2">
      <c r="A128" s="196"/>
      <c r="B128" s="196"/>
      <c r="C128" s="170" t="s">
        <v>103</v>
      </c>
      <c r="D128" s="101"/>
      <c r="E128" s="101"/>
      <c r="F128" s="200">
        <f t="shared" si="13"/>
        <v>0</v>
      </c>
      <c r="G128" s="233">
        <v>0</v>
      </c>
      <c r="H128" s="233">
        <v>0</v>
      </c>
      <c r="I128" s="233">
        <v>0</v>
      </c>
      <c r="J128" s="233">
        <v>0</v>
      </c>
      <c r="K128" s="233">
        <v>0</v>
      </c>
      <c r="L128" s="233">
        <v>0</v>
      </c>
      <c r="M128" s="233">
        <v>0</v>
      </c>
      <c r="N128" s="233">
        <v>0</v>
      </c>
      <c r="O128" s="233">
        <v>0</v>
      </c>
      <c r="P128" s="233">
        <v>0</v>
      </c>
      <c r="Q128" s="233">
        <v>0</v>
      </c>
      <c r="R128" s="233">
        <v>0</v>
      </c>
    </row>
    <row r="129" spans="1:18" ht="12.75" customHeight="1" x14ac:dyDescent="0.2">
      <c r="A129" s="196"/>
      <c r="B129" s="196"/>
      <c r="C129" s="170" t="s">
        <v>102</v>
      </c>
      <c r="D129" s="101"/>
      <c r="E129" s="101"/>
      <c r="F129" s="200">
        <f t="shared" si="13"/>
        <v>0</v>
      </c>
      <c r="G129" s="233">
        <v>0</v>
      </c>
      <c r="H129" s="233">
        <v>0</v>
      </c>
      <c r="I129" s="233">
        <v>0</v>
      </c>
      <c r="J129" s="233">
        <v>0</v>
      </c>
      <c r="K129" s="233">
        <v>0</v>
      </c>
      <c r="L129" s="233">
        <v>0</v>
      </c>
      <c r="M129" s="233">
        <v>0</v>
      </c>
      <c r="N129" s="233">
        <v>0</v>
      </c>
      <c r="O129" s="233">
        <v>0</v>
      </c>
      <c r="P129" s="233">
        <v>0</v>
      </c>
      <c r="Q129" s="233">
        <v>0</v>
      </c>
      <c r="R129" s="233">
        <v>0</v>
      </c>
    </row>
    <row r="130" spans="1:18" ht="12.75" customHeight="1" x14ac:dyDescent="0.2">
      <c r="A130" s="196"/>
      <c r="B130" s="196"/>
      <c r="C130" s="170" t="s">
        <v>101</v>
      </c>
      <c r="D130" s="101"/>
      <c r="E130" s="101"/>
      <c r="F130" s="200">
        <f t="shared" si="13"/>
        <v>0</v>
      </c>
      <c r="G130" s="233">
        <v>0</v>
      </c>
      <c r="H130" s="233">
        <v>0</v>
      </c>
      <c r="I130" s="233">
        <v>0</v>
      </c>
      <c r="J130" s="233">
        <v>0</v>
      </c>
      <c r="K130" s="233">
        <v>0</v>
      </c>
      <c r="L130" s="233">
        <v>0</v>
      </c>
      <c r="M130" s="233">
        <v>0</v>
      </c>
      <c r="N130" s="233">
        <v>0</v>
      </c>
      <c r="O130" s="233">
        <v>0</v>
      </c>
      <c r="P130" s="233">
        <v>0</v>
      </c>
      <c r="Q130" s="233">
        <v>0</v>
      </c>
      <c r="R130" s="233">
        <v>0</v>
      </c>
    </row>
    <row r="131" spans="1:18" ht="12.75" customHeight="1" x14ac:dyDescent="0.2">
      <c r="A131" s="196"/>
      <c r="B131" s="196"/>
      <c r="C131" s="170" t="s">
        <v>100</v>
      </c>
      <c r="D131" s="101"/>
      <c r="E131" s="101"/>
      <c r="F131" s="200">
        <f t="shared" si="13"/>
        <v>63618.2</v>
      </c>
      <c r="G131" s="233">
        <v>0</v>
      </c>
      <c r="H131" s="233">
        <v>0</v>
      </c>
      <c r="I131" s="233">
        <v>0</v>
      </c>
      <c r="J131" s="233">
        <v>0</v>
      </c>
      <c r="K131" s="233">
        <v>0</v>
      </c>
      <c r="L131" s="233">
        <v>0</v>
      </c>
      <c r="M131" s="233">
        <v>0</v>
      </c>
      <c r="N131" s="233">
        <v>-72429.88</v>
      </c>
      <c r="O131" s="233">
        <v>32245.47</v>
      </c>
      <c r="P131" s="233">
        <v>18437.939999999999</v>
      </c>
      <c r="Q131" s="233">
        <v>44017.2</v>
      </c>
      <c r="R131" s="233">
        <v>41347.47</v>
      </c>
    </row>
    <row r="132" spans="1:18" ht="12.75" customHeight="1" x14ac:dyDescent="0.2">
      <c r="A132" s="196"/>
      <c r="B132" s="196"/>
      <c r="C132" s="170" t="s">
        <v>99</v>
      </c>
      <c r="D132" s="101"/>
      <c r="E132" s="101"/>
      <c r="F132" s="200">
        <f t="shared" si="13"/>
        <v>20091.349999999999</v>
      </c>
      <c r="G132" s="233">
        <v>2770.1199999999994</v>
      </c>
      <c r="H132" s="233">
        <v>0</v>
      </c>
      <c r="I132" s="233">
        <v>0</v>
      </c>
      <c r="J132" s="233">
        <v>0</v>
      </c>
      <c r="K132" s="233">
        <v>7692</v>
      </c>
      <c r="L132" s="233">
        <v>0</v>
      </c>
      <c r="M132" s="233">
        <v>0</v>
      </c>
      <c r="N132" s="233">
        <v>0</v>
      </c>
      <c r="O132" s="233">
        <v>-882.49</v>
      </c>
      <c r="P132" s="233">
        <v>10511.72</v>
      </c>
      <c r="Q132" s="233">
        <v>0</v>
      </c>
      <c r="R132" s="233">
        <v>0</v>
      </c>
    </row>
    <row r="133" spans="1:18" ht="12.75" customHeight="1" x14ac:dyDescent="0.2">
      <c r="A133" s="196"/>
      <c r="B133" s="196"/>
      <c r="D133" s="101"/>
      <c r="E133" s="101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2.75" customHeight="1" x14ac:dyDescent="0.2">
      <c r="A134" s="196"/>
      <c r="B134" s="196" t="s">
        <v>98</v>
      </c>
      <c r="C134" s="101"/>
      <c r="D134" s="101"/>
      <c r="E134" s="101"/>
      <c r="F134" s="200">
        <f>SUM(G134:R134)</f>
        <v>83709.549999999988</v>
      </c>
      <c r="G134" s="233">
        <f t="shared" ref="G134:R134" si="14">SUM(G125:G132)</f>
        <v>2770.1199999999994</v>
      </c>
      <c r="H134" s="233">
        <f t="shared" si="14"/>
        <v>0</v>
      </c>
      <c r="I134" s="233">
        <f t="shared" si="14"/>
        <v>0</v>
      </c>
      <c r="J134" s="233">
        <f t="shared" si="14"/>
        <v>0</v>
      </c>
      <c r="K134" s="233">
        <f t="shared" si="14"/>
        <v>7692</v>
      </c>
      <c r="L134" s="233">
        <f t="shared" si="14"/>
        <v>0</v>
      </c>
      <c r="M134" s="233">
        <f t="shared" si="14"/>
        <v>0</v>
      </c>
      <c r="N134" s="233">
        <f t="shared" si="14"/>
        <v>-72429.88</v>
      </c>
      <c r="O134" s="233">
        <f t="shared" si="14"/>
        <v>31362.98</v>
      </c>
      <c r="P134" s="233">
        <f t="shared" si="14"/>
        <v>28949.659999999996</v>
      </c>
      <c r="Q134" s="233">
        <f t="shared" si="14"/>
        <v>44017.2</v>
      </c>
      <c r="R134" s="233">
        <f t="shared" si="14"/>
        <v>41347.47</v>
      </c>
    </row>
    <row r="135" spans="1:18" ht="12.75" customHeight="1" x14ac:dyDescent="0.2">
      <c r="A135" s="196"/>
      <c r="B135" s="196"/>
      <c r="C135" s="101"/>
      <c r="D135" s="101"/>
      <c r="E135" s="101"/>
      <c r="F135" s="200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</row>
    <row r="136" spans="1:18" ht="12.75" customHeight="1" x14ac:dyDescent="0.2">
      <c r="A136" s="196"/>
      <c r="B136" s="196" t="s">
        <v>97</v>
      </c>
      <c r="C136" s="101"/>
      <c r="D136" s="101"/>
      <c r="E136" s="101"/>
      <c r="F136" s="200">
        <f>SUM(G136:R136)</f>
        <v>0</v>
      </c>
      <c r="G136" s="233">
        <v>0</v>
      </c>
      <c r="H136" s="233">
        <v>0</v>
      </c>
      <c r="I136" s="233">
        <v>0</v>
      </c>
      <c r="J136" s="233">
        <v>0</v>
      </c>
      <c r="K136" s="233">
        <v>0</v>
      </c>
      <c r="L136" s="233">
        <v>0</v>
      </c>
      <c r="M136" s="233">
        <v>0</v>
      </c>
      <c r="N136" s="233">
        <v>0</v>
      </c>
      <c r="O136" s="233">
        <v>0</v>
      </c>
      <c r="P136" s="233">
        <v>0</v>
      </c>
      <c r="Q136" s="233">
        <v>0</v>
      </c>
      <c r="R136" s="233">
        <v>0</v>
      </c>
    </row>
    <row r="137" spans="1:18" ht="12.75" customHeight="1" x14ac:dyDescent="0.2">
      <c r="A137" s="196"/>
      <c r="B137" s="196"/>
      <c r="C137" s="101"/>
      <c r="D137" s="101"/>
      <c r="E137" s="101"/>
      <c r="F137" s="200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</row>
    <row r="138" spans="1:18" ht="12.75" customHeight="1" x14ac:dyDescent="0.2">
      <c r="A138" s="140" t="s">
        <v>96</v>
      </c>
      <c r="B138" s="196"/>
      <c r="C138" s="101"/>
      <c r="D138" s="101"/>
      <c r="E138" s="199" t="s">
        <v>62</v>
      </c>
      <c r="F138" s="200">
        <f>SUM(G138:R138)</f>
        <v>83709.549999999988</v>
      </c>
      <c r="G138" s="233">
        <f t="shared" ref="G138:R138" si="15">SUM(G112,G122,G134:G136)</f>
        <v>2770.1199999999994</v>
      </c>
      <c r="H138" s="233">
        <f t="shared" si="15"/>
        <v>0</v>
      </c>
      <c r="I138" s="233">
        <f t="shared" si="15"/>
        <v>0</v>
      </c>
      <c r="J138" s="233">
        <f t="shared" si="15"/>
        <v>0</v>
      </c>
      <c r="K138" s="233">
        <f t="shared" si="15"/>
        <v>7692</v>
      </c>
      <c r="L138" s="233">
        <f t="shared" si="15"/>
        <v>0</v>
      </c>
      <c r="M138" s="233">
        <f t="shared" si="15"/>
        <v>0</v>
      </c>
      <c r="N138" s="233">
        <f t="shared" si="15"/>
        <v>-72429.88</v>
      </c>
      <c r="O138" s="233">
        <f t="shared" si="15"/>
        <v>31362.98</v>
      </c>
      <c r="P138" s="233">
        <f t="shared" si="15"/>
        <v>28949.659999999996</v>
      </c>
      <c r="Q138" s="233">
        <f t="shared" si="15"/>
        <v>44017.2</v>
      </c>
      <c r="R138" s="233">
        <f t="shared" si="15"/>
        <v>41347.47</v>
      </c>
    </row>
    <row r="139" spans="1:18" ht="12.75" customHeight="1" x14ac:dyDescent="0.2">
      <c r="A139" s="196"/>
      <c r="B139" s="196"/>
      <c r="C139" s="101"/>
      <c r="D139" s="101"/>
      <c r="E139" s="101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2.75" customHeight="1" x14ac:dyDescent="0.2">
      <c r="A140" s="115" t="s">
        <v>239</v>
      </c>
      <c r="B140" s="196"/>
      <c r="C140" s="101"/>
      <c r="D140" s="101"/>
      <c r="E140" s="199" t="s">
        <v>62</v>
      </c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2.75" customHeight="1" x14ac:dyDescent="0.2">
      <c r="A141" s="196"/>
      <c r="B141" s="196"/>
      <c r="C141" s="163" t="s">
        <v>238</v>
      </c>
      <c r="D141" s="163"/>
      <c r="F141" s="178">
        <f>SUM(G141:R141)</f>
        <v>21310.530000000002</v>
      </c>
      <c r="G141" s="178">
        <v>0</v>
      </c>
      <c r="H141" s="178">
        <v>0</v>
      </c>
      <c r="I141" s="178">
        <v>0</v>
      </c>
      <c r="J141" s="178">
        <v>62232.1</v>
      </c>
      <c r="K141" s="178">
        <v>-48502.31</v>
      </c>
      <c r="L141" s="178">
        <v>0</v>
      </c>
      <c r="M141" s="178">
        <v>0</v>
      </c>
      <c r="N141" s="178">
        <v>5670.34</v>
      </c>
      <c r="O141" s="178">
        <v>24703.42</v>
      </c>
      <c r="P141" s="178">
        <v>-22793.02</v>
      </c>
      <c r="Q141" s="178">
        <v>0</v>
      </c>
      <c r="R141" s="178">
        <v>0</v>
      </c>
    </row>
    <row r="142" spans="1:18" ht="12.75" customHeight="1" x14ac:dyDescent="0.2">
      <c r="A142" s="196"/>
      <c r="C142" s="196" t="s">
        <v>237</v>
      </c>
      <c r="D142" s="101"/>
      <c r="E142" s="199"/>
      <c r="F142" s="200">
        <f>SUM(G142:R142)</f>
        <v>0</v>
      </c>
      <c r="G142" s="233">
        <v>0</v>
      </c>
      <c r="H142" s="233">
        <v>0</v>
      </c>
      <c r="I142" s="233">
        <v>0</v>
      </c>
      <c r="J142" s="233">
        <v>0</v>
      </c>
      <c r="K142" s="233">
        <v>0</v>
      </c>
      <c r="L142" s="233">
        <v>0</v>
      </c>
      <c r="M142" s="233">
        <v>0</v>
      </c>
      <c r="N142" s="233">
        <v>0</v>
      </c>
      <c r="O142" s="233">
        <v>0</v>
      </c>
      <c r="P142" s="233">
        <v>0</v>
      </c>
      <c r="Q142" s="233">
        <v>0</v>
      </c>
      <c r="R142" s="233">
        <v>0</v>
      </c>
    </row>
    <row r="143" spans="1:18" ht="12.75" customHeight="1" x14ac:dyDescent="0.2">
      <c r="A143" s="196"/>
      <c r="B143" s="196"/>
      <c r="C143" s="101"/>
      <c r="D143" s="101"/>
      <c r="E143" s="199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2.75" customHeight="1" x14ac:dyDescent="0.2">
      <c r="A144" s="115" t="s">
        <v>88</v>
      </c>
      <c r="B144" s="196"/>
      <c r="C144" s="101"/>
      <c r="D144" s="101"/>
      <c r="E144" s="199"/>
      <c r="F144" s="200">
        <f>SUM(G144:R144)</f>
        <v>21310.530000000002</v>
      </c>
      <c r="G144" s="233">
        <f t="shared" ref="G144:R144" si="16">SUM(G141:G142)</f>
        <v>0</v>
      </c>
      <c r="H144" s="233">
        <f t="shared" si="16"/>
        <v>0</v>
      </c>
      <c r="I144" s="233">
        <f t="shared" si="16"/>
        <v>0</v>
      </c>
      <c r="J144" s="233">
        <f t="shared" si="16"/>
        <v>62232.1</v>
      </c>
      <c r="K144" s="233">
        <f t="shared" si="16"/>
        <v>-48502.31</v>
      </c>
      <c r="L144" s="233">
        <f t="shared" si="16"/>
        <v>0</v>
      </c>
      <c r="M144" s="233">
        <f t="shared" si="16"/>
        <v>0</v>
      </c>
      <c r="N144" s="233">
        <f t="shared" si="16"/>
        <v>5670.34</v>
      </c>
      <c r="O144" s="233">
        <f t="shared" si="16"/>
        <v>24703.42</v>
      </c>
      <c r="P144" s="233">
        <f t="shared" si="16"/>
        <v>-22793.02</v>
      </c>
      <c r="Q144" s="233">
        <f t="shared" si="16"/>
        <v>0</v>
      </c>
      <c r="R144" s="233">
        <f t="shared" si="16"/>
        <v>0</v>
      </c>
    </row>
    <row r="145" spans="1:18" ht="12.75" customHeight="1" x14ac:dyDescent="0.2">
      <c r="A145" s="196"/>
      <c r="B145" s="196"/>
      <c r="C145" s="101"/>
      <c r="D145" s="101"/>
      <c r="E145" s="199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2.75" customHeight="1" x14ac:dyDescent="0.2">
      <c r="A146" s="115" t="s">
        <v>236</v>
      </c>
      <c r="B146" s="196"/>
      <c r="C146" s="101"/>
      <c r="D146" s="101"/>
      <c r="E146" s="199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2.75" customHeight="1" x14ac:dyDescent="0.2">
      <c r="A147" s="196"/>
      <c r="C147" s="196" t="s">
        <v>86</v>
      </c>
      <c r="D147" s="101"/>
      <c r="E147" s="199"/>
      <c r="F147" s="217">
        <f t="shared" ref="F147:F156" si="17">SUM(G147:R147)</f>
        <v>0</v>
      </c>
      <c r="G147" s="178">
        <v>0</v>
      </c>
      <c r="H147" s="178">
        <v>0</v>
      </c>
      <c r="I147" s="178">
        <v>0</v>
      </c>
      <c r="J147" s="178">
        <v>0</v>
      </c>
      <c r="K147" s="178">
        <v>0</v>
      </c>
      <c r="L147" s="178">
        <v>0</v>
      </c>
      <c r="M147" s="178">
        <v>0</v>
      </c>
      <c r="N147" s="178">
        <v>0</v>
      </c>
      <c r="O147" s="178">
        <v>0</v>
      </c>
      <c r="P147" s="178">
        <v>0</v>
      </c>
      <c r="Q147" s="178">
        <v>0</v>
      </c>
      <c r="R147" s="178">
        <v>0</v>
      </c>
    </row>
    <row r="148" spans="1:18" ht="12.75" customHeight="1" x14ac:dyDescent="0.2">
      <c r="A148" s="196"/>
      <c r="C148" s="196" t="s">
        <v>85</v>
      </c>
      <c r="D148" s="101"/>
      <c r="E148" s="199"/>
      <c r="F148" s="200">
        <f t="shared" si="17"/>
        <v>7226.8857386244699</v>
      </c>
      <c r="G148" s="233">
        <v>7917.0412163244682</v>
      </c>
      <c r="H148" s="233">
        <v>591.06630959999984</v>
      </c>
      <c r="I148" s="233">
        <v>471.09557352000002</v>
      </c>
      <c r="J148" s="233">
        <v>505.273821</v>
      </c>
      <c r="K148" s="233">
        <v>367.15022682</v>
      </c>
      <c r="L148" s="233">
        <v>313.98663347999997</v>
      </c>
      <c r="M148" s="233">
        <v>1336.2816027599999</v>
      </c>
      <c r="N148" s="233">
        <v>1403.1118701599999</v>
      </c>
      <c r="O148" s="233">
        <v>0</v>
      </c>
      <c r="P148" s="233">
        <v>0</v>
      </c>
      <c r="Q148" s="233">
        <v>-5678.1215150399994</v>
      </c>
      <c r="R148" s="233">
        <v>0</v>
      </c>
    </row>
    <row r="149" spans="1:18" ht="12.75" customHeight="1" x14ac:dyDescent="0.2">
      <c r="A149" s="196"/>
      <c r="C149" s="196" t="s">
        <v>84</v>
      </c>
      <c r="D149" s="101"/>
      <c r="E149" s="199"/>
      <c r="F149" s="200">
        <f t="shared" si="17"/>
        <v>0</v>
      </c>
      <c r="G149" s="233">
        <v>0</v>
      </c>
      <c r="H149" s="233">
        <v>0</v>
      </c>
      <c r="I149" s="233">
        <v>0</v>
      </c>
      <c r="J149" s="233">
        <v>0</v>
      </c>
      <c r="K149" s="233">
        <v>0</v>
      </c>
      <c r="L149" s="233">
        <v>0</v>
      </c>
      <c r="M149" s="233">
        <v>0</v>
      </c>
      <c r="N149" s="233">
        <v>0</v>
      </c>
      <c r="O149" s="233">
        <v>0</v>
      </c>
      <c r="P149" s="233">
        <v>0</v>
      </c>
      <c r="Q149" s="233">
        <v>0</v>
      </c>
      <c r="R149" s="233">
        <v>0</v>
      </c>
    </row>
    <row r="150" spans="1:18" ht="12.75" customHeight="1" x14ac:dyDescent="0.2">
      <c r="A150" s="196"/>
      <c r="C150" s="196" t="s">
        <v>83</v>
      </c>
      <c r="D150" s="101"/>
      <c r="E150" s="199"/>
      <c r="F150" s="200">
        <f t="shared" si="17"/>
        <v>0</v>
      </c>
      <c r="G150" s="233">
        <v>0</v>
      </c>
      <c r="H150" s="233">
        <v>0</v>
      </c>
      <c r="I150" s="233">
        <v>0</v>
      </c>
      <c r="J150" s="233">
        <v>0</v>
      </c>
      <c r="K150" s="233">
        <v>0</v>
      </c>
      <c r="L150" s="233">
        <v>0</v>
      </c>
      <c r="M150" s="233">
        <v>0</v>
      </c>
      <c r="N150" s="233">
        <v>0</v>
      </c>
      <c r="O150" s="233">
        <v>0</v>
      </c>
      <c r="P150" s="233">
        <v>0</v>
      </c>
      <c r="Q150" s="233">
        <v>0</v>
      </c>
      <c r="R150" s="233">
        <v>0</v>
      </c>
    </row>
    <row r="151" spans="1:18" ht="12.75" customHeight="1" x14ac:dyDescent="0.2">
      <c r="A151" s="196"/>
      <c r="C151" s="196" t="s">
        <v>82</v>
      </c>
      <c r="D151" s="101"/>
      <c r="E151" s="199"/>
      <c r="F151" s="200">
        <f t="shared" si="17"/>
        <v>0</v>
      </c>
      <c r="G151" s="233">
        <v>0</v>
      </c>
      <c r="H151" s="233">
        <v>0</v>
      </c>
      <c r="I151" s="233">
        <v>0</v>
      </c>
      <c r="J151" s="233">
        <v>0</v>
      </c>
      <c r="K151" s="233">
        <v>0</v>
      </c>
      <c r="L151" s="233">
        <v>0</v>
      </c>
      <c r="M151" s="233">
        <v>0</v>
      </c>
      <c r="N151" s="233">
        <v>0</v>
      </c>
      <c r="O151" s="233">
        <v>0</v>
      </c>
      <c r="P151" s="233">
        <v>0</v>
      </c>
      <c r="Q151" s="233">
        <v>0</v>
      </c>
      <c r="R151" s="233">
        <v>0</v>
      </c>
    </row>
    <row r="152" spans="1:18" ht="12.75" customHeight="1" x14ac:dyDescent="0.2">
      <c r="A152" s="196"/>
      <c r="C152" s="196" t="s">
        <v>81</v>
      </c>
      <c r="D152" s="101"/>
      <c r="E152" s="199"/>
      <c r="F152" s="200">
        <f t="shared" si="17"/>
        <v>0</v>
      </c>
      <c r="G152" s="233">
        <v>0</v>
      </c>
      <c r="H152" s="233">
        <v>0</v>
      </c>
      <c r="I152" s="233">
        <v>0</v>
      </c>
      <c r="J152" s="233">
        <v>0</v>
      </c>
      <c r="K152" s="233">
        <v>0</v>
      </c>
      <c r="L152" s="233">
        <v>0</v>
      </c>
      <c r="M152" s="233">
        <v>0</v>
      </c>
      <c r="N152" s="233">
        <v>0</v>
      </c>
      <c r="O152" s="233">
        <v>0</v>
      </c>
      <c r="P152" s="233">
        <v>0</v>
      </c>
      <c r="Q152" s="233">
        <v>0</v>
      </c>
      <c r="R152" s="233">
        <v>0</v>
      </c>
    </row>
    <row r="153" spans="1:18" ht="12.75" customHeight="1" x14ac:dyDescent="0.2">
      <c r="A153" s="196"/>
      <c r="C153" s="196" t="s">
        <v>80</v>
      </c>
      <c r="D153" s="101"/>
      <c r="E153" s="199"/>
      <c r="F153" s="200">
        <f t="shared" si="17"/>
        <v>0</v>
      </c>
      <c r="G153" s="233">
        <v>0</v>
      </c>
      <c r="H153" s="233">
        <v>0</v>
      </c>
      <c r="I153" s="233">
        <v>0</v>
      </c>
      <c r="J153" s="233">
        <v>0</v>
      </c>
      <c r="K153" s="233">
        <v>0</v>
      </c>
      <c r="L153" s="233">
        <v>0</v>
      </c>
      <c r="M153" s="233">
        <v>0</v>
      </c>
      <c r="N153" s="233">
        <v>0</v>
      </c>
      <c r="O153" s="233">
        <v>0</v>
      </c>
      <c r="P153" s="233">
        <v>0</v>
      </c>
      <c r="Q153" s="233">
        <v>0</v>
      </c>
      <c r="R153" s="233">
        <v>0</v>
      </c>
    </row>
    <row r="154" spans="1:18" ht="12.75" customHeight="1" x14ac:dyDescent="0.2">
      <c r="A154" s="196"/>
      <c r="C154" s="196" t="s">
        <v>79</v>
      </c>
      <c r="D154" s="101"/>
      <c r="E154" s="199"/>
      <c r="F154" s="200">
        <f t="shared" si="17"/>
        <v>31350.302056693534</v>
      </c>
      <c r="G154" s="233">
        <v>373642.73443086009</v>
      </c>
      <c r="H154" s="233">
        <v>286542.59890509828</v>
      </c>
      <c r="I154" s="233">
        <v>251480.24990060463</v>
      </c>
      <c r="J154" s="233">
        <v>181937.31038632322</v>
      </c>
      <c r="K154" s="233">
        <v>228709.92727177532</v>
      </c>
      <c r="L154" s="233">
        <v>-1056288.0415780453</v>
      </c>
      <c r="M154" s="233">
        <v>430207.49002087972</v>
      </c>
      <c r="N154" s="233">
        <v>-669017.28889659874</v>
      </c>
      <c r="O154" s="233">
        <v>2051.1237466292732</v>
      </c>
      <c r="P154" s="233">
        <v>991.7553169153814</v>
      </c>
      <c r="Q154" s="233">
        <v>655.93189740397861</v>
      </c>
      <c r="R154" s="233">
        <v>436.51065484785067</v>
      </c>
    </row>
    <row r="155" spans="1:18" ht="12.75" customHeight="1" x14ac:dyDescent="0.2">
      <c r="A155" s="196"/>
      <c r="C155" s="196" t="s">
        <v>78</v>
      </c>
      <c r="D155" s="101"/>
      <c r="E155" s="199" t="s">
        <v>62</v>
      </c>
      <c r="F155" s="200">
        <f t="shared" si="17"/>
        <v>0</v>
      </c>
      <c r="G155" s="233">
        <v>0</v>
      </c>
      <c r="H155" s="233">
        <v>0</v>
      </c>
      <c r="I155" s="233">
        <v>0</v>
      </c>
      <c r="J155" s="233">
        <v>0</v>
      </c>
      <c r="K155" s="233">
        <v>0</v>
      </c>
      <c r="L155" s="233">
        <v>0</v>
      </c>
      <c r="M155" s="233">
        <v>0</v>
      </c>
      <c r="N155" s="233">
        <v>0</v>
      </c>
      <c r="O155" s="233">
        <v>0</v>
      </c>
      <c r="P155" s="233">
        <v>0</v>
      </c>
      <c r="Q155" s="233">
        <v>0</v>
      </c>
      <c r="R155" s="233">
        <v>0</v>
      </c>
    </row>
    <row r="156" spans="1:18" ht="12.75" customHeight="1" x14ac:dyDescent="0.2">
      <c r="A156" s="196"/>
      <c r="C156" s="196" t="s">
        <v>77</v>
      </c>
      <c r="E156" s="199"/>
      <c r="F156" s="200">
        <f t="shared" si="17"/>
        <v>0</v>
      </c>
      <c r="G156" s="233">
        <v>0</v>
      </c>
      <c r="H156" s="233">
        <v>0</v>
      </c>
      <c r="I156" s="233">
        <v>0</v>
      </c>
      <c r="J156" s="233">
        <v>0</v>
      </c>
      <c r="K156" s="233">
        <v>0</v>
      </c>
      <c r="L156" s="233">
        <v>0</v>
      </c>
      <c r="M156" s="233">
        <v>0</v>
      </c>
      <c r="N156" s="233">
        <v>0</v>
      </c>
      <c r="O156" s="233">
        <v>0</v>
      </c>
      <c r="P156" s="233">
        <v>0</v>
      </c>
      <c r="Q156" s="233">
        <v>0</v>
      </c>
      <c r="R156" s="233">
        <v>0</v>
      </c>
    </row>
    <row r="157" spans="1:18" ht="12.75" customHeight="1" x14ac:dyDescent="0.2">
      <c r="A157" s="196"/>
      <c r="B157" s="196"/>
      <c r="E157" s="199"/>
      <c r="F157" s="178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</row>
    <row r="158" spans="1:18" ht="12.75" customHeight="1" x14ac:dyDescent="0.2">
      <c r="A158" s="115" t="s">
        <v>76</v>
      </c>
      <c r="B158" s="196"/>
      <c r="C158" s="101"/>
      <c r="D158" s="101"/>
      <c r="E158" s="199"/>
      <c r="F158" s="200">
        <f>SUM(G158:R158)</f>
        <v>38577.187795318081</v>
      </c>
      <c r="G158" s="233">
        <f t="shared" ref="G158:R158" si="18">SUM(G147:G157)</f>
        <v>381559.77564718458</v>
      </c>
      <c r="H158" s="233">
        <f t="shared" si="18"/>
        <v>287133.6652146983</v>
      </c>
      <c r="I158" s="233">
        <f t="shared" si="18"/>
        <v>251951.34547412462</v>
      </c>
      <c r="J158" s="233">
        <f t="shared" si="18"/>
        <v>182442.58420732323</v>
      </c>
      <c r="K158" s="233">
        <f t="shared" si="18"/>
        <v>229077.07749859532</v>
      </c>
      <c r="L158" s="233">
        <f t="shared" si="18"/>
        <v>-1055974.0549445653</v>
      </c>
      <c r="M158" s="233">
        <f t="shared" si="18"/>
        <v>431543.77162363974</v>
      </c>
      <c r="N158" s="233">
        <f t="shared" si="18"/>
        <v>-667614.17702643876</v>
      </c>
      <c r="O158" s="233">
        <f t="shared" si="18"/>
        <v>2051.1237466292732</v>
      </c>
      <c r="P158" s="233">
        <f t="shared" si="18"/>
        <v>991.7553169153814</v>
      </c>
      <c r="Q158" s="233">
        <f t="shared" si="18"/>
        <v>-5022.1896176360206</v>
      </c>
      <c r="R158" s="233">
        <f t="shared" si="18"/>
        <v>436.51065484785067</v>
      </c>
    </row>
    <row r="159" spans="1:18" ht="12.75" customHeight="1" x14ac:dyDescent="0.2">
      <c r="E159" s="199"/>
      <c r="F159" s="200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</row>
    <row r="160" spans="1:18" ht="12.75" customHeight="1" x14ac:dyDescent="0.2">
      <c r="A160" s="101" t="s">
        <v>235</v>
      </c>
      <c r="B160" s="101"/>
      <c r="E160" s="199"/>
      <c r="F160" s="178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</row>
    <row r="161" spans="1:18" ht="12.75" customHeight="1" x14ac:dyDescent="0.2">
      <c r="A161" s="101"/>
      <c r="B161" s="101"/>
      <c r="C161" s="170" t="s">
        <v>74</v>
      </c>
      <c r="E161" s="199" t="s">
        <v>62</v>
      </c>
      <c r="F161" s="178">
        <f t="shared" ref="F161:F167" si="19">SUM(G161:R161)</f>
        <v>0</v>
      </c>
      <c r="G161" s="178">
        <v>0</v>
      </c>
      <c r="H161" s="178">
        <v>0</v>
      </c>
      <c r="I161" s="178">
        <v>0</v>
      </c>
      <c r="J161" s="178">
        <v>0</v>
      </c>
      <c r="K161" s="178">
        <v>0</v>
      </c>
      <c r="L161" s="178">
        <v>0</v>
      </c>
      <c r="M161" s="178">
        <v>0</v>
      </c>
      <c r="N161" s="178">
        <v>0</v>
      </c>
      <c r="O161" s="178">
        <v>0</v>
      </c>
      <c r="P161" s="178">
        <v>0</v>
      </c>
      <c r="Q161" s="178">
        <v>0</v>
      </c>
      <c r="R161" s="178">
        <v>0</v>
      </c>
    </row>
    <row r="162" spans="1:18" ht="12.75" customHeight="1" x14ac:dyDescent="0.2">
      <c r="A162" s="101"/>
      <c r="B162" s="101"/>
      <c r="C162" s="170" t="s">
        <v>73</v>
      </c>
      <c r="E162" s="199"/>
      <c r="F162" s="200">
        <f t="shared" si="19"/>
        <v>0</v>
      </c>
      <c r="G162" s="233">
        <v>0</v>
      </c>
      <c r="H162" s="233">
        <v>0</v>
      </c>
      <c r="I162" s="233">
        <v>0</v>
      </c>
      <c r="J162" s="233">
        <v>0</v>
      </c>
      <c r="K162" s="233">
        <v>0</v>
      </c>
      <c r="L162" s="233">
        <v>0</v>
      </c>
      <c r="M162" s="233">
        <v>0</v>
      </c>
      <c r="N162" s="233">
        <v>0</v>
      </c>
      <c r="O162" s="233">
        <v>0</v>
      </c>
      <c r="P162" s="233">
        <v>0</v>
      </c>
      <c r="Q162" s="233">
        <v>0</v>
      </c>
      <c r="R162" s="233">
        <v>0</v>
      </c>
    </row>
    <row r="163" spans="1:18" ht="12.75" customHeight="1" x14ac:dyDescent="0.2">
      <c r="C163" s="196" t="s">
        <v>72</v>
      </c>
      <c r="E163" s="199"/>
      <c r="F163" s="200">
        <f t="shared" si="19"/>
        <v>0</v>
      </c>
      <c r="G163" s="233">
        <v>0</v>
      </c>
      <c r="H163" s="233">
        <v>0</v>
      </c>
      <c r="I163" s="233">
        <v>0</v>
      </c>
      <c r="J163" s="233">
        <v>0</v>
      </c>
      <c r="K163" s="233">
        <v>0</v>
      </c>
      <c r="L163" s="233">
        <v>0</v>
      </c>
      <c r="M163" s="233">
        <v>0</v>
      </c>
      <c r="N163" s="233">
        <v>0</v>
      </c>
      <c r="O163" s="233">
        <v>0</v>
      </c>
      <c r="P163" s="233">
        <v>0</v>
      </c>
      <c r="Q163" s="233">
        <v>0</v>
      </c>
      <c r="R163" s="233">
        <v>0</v>
      </c>
    </row>
    <row r="164" spans="1:18" ht="12.75" customHeight="1" x14ac:dyDescent="0.2">
      <c r="C164" s="196" t="s">
        <v>71</v>
      </c>
      <c r="E164" s="199"/>
      <c r="F164" s="200">
        <f t="shared" si="19"/>
        <v>0</v>
      </c>
      <c r="G164" s="233">
        <v>0</v>
      </c>
      <c r="H164" s="233">
        <v>0</v>
      </c>
      <c r="I164" s="233">
        <v>0</v>
      </c>
      <c r="J164" s="233">
        <v>0</v>
      </c>
      <c r="K164" s="233">
        <v>0</v>
      </c>
      <c r="L164" s="233">
        <v>0</v>
      </c>
      <c r="M164" s="233">
        <v>0</v>
      </c>
      <c r="N164" s="233">
        <v>0</v>
      </c>
      <c r="O164" s="233">
        <v>0</v>
      </c>
      <c r="P164" s="233">
        <v>0</v>
      </c>
      <c r="Q164" s="233">
        <v>0</v>
      </c>
      <c r="R164" s="233">
        <v>0</v>
      </c>
    </row>
    <row r="165" spans="1:18" ht="12.75" customHeight="1" x14ac:dyDescent="0.2">
      <c r="C165" s="196" t="s">
        <v>70</v>
      </c>
      <c r="E165" s="199"/>
      <c r="F165" s="200">
        <f t="shared" si="19"/>
        <v>0</v>
      </c>
      <c r="G165" s="233">
        <v>0</v>
      </c>
      <c r="H165" s="233">
        <v>0</v>
      </c>
      <c r="I165" s="233">
        <v>0</v>
      </c>
      <c r="J165" s="233">
        <v>0</v>
      </c>
      <c r="K165" s="233">
        <v>0</v>
      </c>
      <c r="L165" s="233">
        <v>0</v>
      </c>
      <c r="M165" s="233">
        <v>0</v>
      </c>
      <c r="N165" s="233">
        <v>0</v>
      </c>
      <c r="O165" s="233">
        <v>0</v>
      </c>
      <c r="P165" s="233">
        <v>0</v>
      </c>
      <c r="Q165" s="233">
        <v>0</v>
      </c>
      <c r="R165" s="233">
        <v>0</v>
      </c>
    </row>
    <row r="166" spans="1:18" ht="12.75" customHeight="1" x14ac:dyDescent="0.2">
      <c r="C166" s="111" t="s">
        <v>69</v>
      </c>
      <c r="E166" s="199"/>
      <c r="F166" s="200">
        <f t="shared" si="19"/>
        <v>0</v>
      </c>
      <c r="G166" s="233">
        <v>0</v>
      </c>
      <c r="H166" s="233">
        <v>0</v>
      </c>
      <c r="I166" s="233">
        <v>0</v>
      </c>
      <c r="J166" s="233">
        <v>0</v>
      </c>
      <c r="K166" s="233">
        <v>0</v>
      </c>
      <c r="L166" s="233">
        <v>0</v>
      </c>
      <c r="M166" s="233">
        <v>0</v>
      </c>
      <c r="N166" s="233">
        <v>0</v>
      </c>
      <c r="O166" s="233">
        <v>0</v>
      </c>
      <c r="P166" s="233">
        <v>0</v>
      </c>
      <c r="Q166" s="233">
        <v>0</v>
      </c>
      <c r="R166" s="233">
        <v>0</v>
      </c>
    </row>
    <row r="167" spans="1:18" ht="12.75" customHeight="1" x14ac:dyDescent="0.2">
      <c r="C167" s="111" t="s">
        <v>68</v>
      </c>
      <c r="E167" s="199"/>
      <c r="F167" s="200">
        <f t="shared" si="19"/>
        <v>0</v>
      </c>
      <c r="G167" s="233">
        <v>0</v>
      </c>
      <c r="H167" s="233">
        <v>0</v>
      </c>
      <c r="I167" s="233">
        <v>0</v>
      </c>
      <c r="J167" s="233">
        <v>0</v>
      </c>
      <c r="K167" s="233">
        <v>0</v>
      </c>
      <c r="L167" s="233">
        <v>0</v>
      </c>
      <c r="M167" s="233">
        <v>0</v>
      </c>
      <c r="N167" s="233">
        <v>0</v>
      </c>
      <c r="O167" s="233">
        <v>0</v>
      </c>
      <c r="P167" s="233">
        <v>0</v>
      </c>
      <c r="Q167" s="233">
        <v>0</v>
      </c>
      <c r="R167" s="233">
        <v>0</v>
      </c>
    </row>
    <row r="168" spans="1:18" ht="12.75" customHeight="1" x14ac:dyDescent="0.2">
      <c r="B168" s="196"/>
      <c r="E168" s="199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</row>
    <row r="169" spans="1:18" ht="12.75" customHeight="1" x14ac:dyDescent="0.2">
      <c r="A169" s="115" t="s">
        <v>67</v>
      </c>
      <c r="B169" s="196"/>
      <c r="C169" s="101"/>
      <c r="D169" s="101"/>
      <c r="E169" s="199"/>
      <c r="F169" s="200">
        <f>SUM(G169:R169)</f>
        <v>0</v>
      </c>
      <c r="G169" s="233">
        <f t="shared" ref="G169:R169" si="20">SUM(G161:G168)</f>
        <v>0</v>
      </c>
      <c r="H169" s="233">
        <f t="shared" si="20"/>
        <v>0</v>
      </c>
      <c r="I169" s="233">
        <f t="shared" si="20"/>
        <v>0</v>
      </c>
      <c r="J169" s="233">
        <f t="shared" si="20"/>
        <v>0</v>
      </c>
      <c r="K169" s="233">
        <f t="shared" si="20"/>
        <v>0</v>
      </c>
      <c r="L169" s="233">
        <f t="shared" si="20"/>
        <v>0</v>
      </c>
      <c r="M169" s="233">
        <f t="shared" si="20"/>
        <v>0</v>
      </c>
      <c r="N169" s="233">
        <f t="shared" si="20"/>
        <v>0</v>
      </c>
      <c r="O169" s="233">
        <f t="shared" si="20"/>
        <v>0</v>
      </c>
      <c r="P169" s="233">
        <f t="shared" si="20"/>
        <v>0</v>
      </c>
      <c r="Q169" s="233">
        <f t="shared" si="20"/>
        <v>0</v>
      </c>
      <c r="R169" s="233">
        <f t="shared" si="20"/>
        <v>0</v>
      </c>
    </row>
    <row r="170" spans="1:18" ht="12.75" customHeight="1" x14ac:dyDescent="0.2">
      <c r="B170" s="196"/>
      <c r="E170" s="199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</row>
    <row r="171" spans="1:18" ht="12.75" customHeight="1" x14ac:dyDescent="0.2">
      <c r="A171" s="101" t="s">
        <v>234</v>
      </c>
      <c r="B171" s="196"/>
      <c r="E171" s="101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</row>
    <row r="172" spans="1:18" ht="12.75" customHeight="1" x14ac:dyDescent="0.2">
      <c r="C172" s="196" t="s">
        <v>65</v>
      </c>
      <c r="E172" s="101"/>
      <c r="F172" s="178">
        <f>SUM(G172:R172)</f>
        <v>0</v>
      </c>
      <c r="G172" s="178">
        <v>0</v>
      </c>
      <c r="H172" s="178">
        <v>0</v>
      </c>
      <c r="I172" s="178">
        <v>0</v>
      </c>
      <c r="J172" s="178">
        <v>0</v>
      </c>
      <c r="K172" s="178">
        <v>0</v>
      </c>
      <c r="L172" s="178">
        <v>0</v>
      </c>
      <c r="M172" s="178">
        <v>0</v>
      </c>
      <c r="N172" s="178">
        <v>0</v>
      </c>
      <c r="O172" s="178">
        <v>0</v>
      </c>
      <c r="P172" s="178">
        <v>0</v>
      </c>
      <c r="Q172" s="178">
        <v>0</v>
      </c>
      <c r="R172" s="178">
        <v>0</v>
      </c>
    </row>
    <row r="173" spans="1:18" ht="12.75" customHeight="1" x14ac:dyDescent="0.2">
      <c r="C173" s="196" t="s">
        <v>64</v>
      </c>
      <c r="E173" s="101"/>
      <c r="F173" s="200">
        <f>SUM(G173:R173)</f>
        <v>0</v>
      </c>
      <c r="G173" s="233">
        <v>0</v>
      </c>
      <c r="H173" s="233">
        <v>0</v>
      </c>
      <c r="I173" s="233">
        <v>0</v>
      </c>
      <c r="J173" s="233">
        <v>0</v>
      </c>
      <c r="K173" s="233">
        <v>0</v>
      </c>
      <c r="L173" s="233">
        <v>0</v>
      </c>
      <c r="M173" s="233">
        <v>0</v>
      </c>
      <c r="N173" s="233">
        <v>0</v>
      </c>
      <c r="O173" s="233">
        <v>0</v>
      </c>
      <c r="P173" s="233">
        <v>0</v>
      </c>
      <c r="Q173" s="233">
        <v>0</v>
      </c>
      <c r="R173" s="233">
        <v>0</v>
      </c>
    </row>
    <row r="174" spans="1:18" ht="12.75" customHeight="1" x14ac:dyDescent="0.2">
      <c r="B174" s="196"/>
      <c r="E174" s="199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</row>
    <row r="175" spans="1:18" ht="12.75" customHeight="1" x14ac:dyDescent="0.2">
      <c r="A175" s="101" t="s">
        <v>63</v>
      </c>
      <c r="B175" s="196"/>
      <c r="E175" s="163"/>
      <c r="F175" s="200">
        <f>SUM(G175:R175)</f>
        <v>0</v>
      </c>
      <c r="G175" s="200">
        <f t="shared" ref="G175:R175" si="21">SUM(G172:G174)</f>
        <v>0</v>
      </c>
      <c r="H175" s="200">
        <f t="shared" si="21"/>
        <v>0</v>
      </c>
      <c r="I175" s="200">
        <f t="shared" si="21"/>
        <v>0</v>
      </c>
      <c r="J175" s="200">
        <f t="shared" si="21"/>
        <v>0</v>
      </c>
      <c r="K175" s="200">
        <f t="shared" si="21"/>
        <v>0</v>
      </c>
      <c r="L175" s="200">
        <f t="shared" si="21"/>
        <v>0</v>
      </c>
      <c r="M175" s="200">
        <f t="shared" si="21"/>
        <v>0</v>
      </c>
      <c r="N175" s="200">
        <f t="shared" si="21"/>
        <v>0</v>
      </c>
      <c r="O175" s="200">
        <f t="shared" si="21"/>
        <v>0</v>
      </c>
      <c r="P175" s="200">
        <f t="shared" si="21"/>
        <v>0</v>
      </c>
      <c r="Q175" s="200">
        <f t="shared" si="21"/>
        <v>0</v>
      </c>
      <c r="R175" s="200">
        <f t="shared" si="21"/>
        <v>0</v>
      </c>
    </row>
    <row r="176" spans="1:18" ht="12.75" customHeight="1" x14ac:dyDescent="0.2">
      <c r="B176" s="196"/>
      <c r="E176" s="101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</row>
    <row r="177" spans="1:18" ht="12.75" customHeight="1" thickBot="1" x14ac:dyDescent="0.25">
      <c r="A177" s="115" t="s">
        <v>233</v>
      </c>
      <c r="B177" s="115"/>
      <c r="E177" s="199" t="s">
        <v>62</v>
      </c>
      <c r="F177" s="216">
        <f>SUM(G177:R177)</f>
        <v>156564.1177953181</v>
      </c>
      <c r="G177" s="216">
        <f t="shared" ref="G177:R177" si="22">SUM(G175,G169,G158,G144,G138)-G32</f>
        <v>386031.52564718458</v>
      </c>
      <c r="H177" s="216">
        <f t="shared" si="22"/>
        <v>288323.20521469828</v>
      </c>
      <c r="I177" s="216">
        <f t="shared" si="22"/>
        <v>232149.95547412464</v>
      </c>
      <c r="J177" s="216">
        <f t="shared" si="22"/>
        <v>245728.57420732325</v>
      </c>
      <c r="K177" s="216">
        <f t="shared" si="22"/>
        <v>189692.33749859533</v>
      </c>
      <c r="L177" s="216">
        <f t="shared" si="22"/>
        <v>-1054704.0949445653</v>
      </c>
      <c r="M177" s="216">
        <f t="shared" si="22"/>
        <v>424707.36162363976</v>
      </c>
      <c r="N177" s="216">
        <f t="shared" si="22"/>
        <v>-716012.4670264388</v>
      </c>
      <c r="O177" s="216">
        <f t="shared" si="22"/>
        <v>61785.503746629278</v>
      </c>
      <c r="P177" s="216">
        <f t="shared" si="22"/>
        <v>12248.015316915375</v>
      </c>
      <c r="Q177" s="216">
        <f t="shared" si="22"/>
        <v>42370.450382363982</v>
      </c>
      <c r="R177" s="216">
        <f t="shared" si="22"/>
        <v>44243.750654847849</v>
      </c>
    </row>
    <row r="178" spans="1:18" ht="12.75" customHeight="1" thickTop="1" x14ac:dyDescent="0.2">
      <c r="B178" s="196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</row>
    <row r="179" spans="1:18" ht="12.75" customHeight="1" x14ac:dyDescent="0.2">
      <c r="D179" s="214" t="s">
        <v>58</v>
      </c>
      <c r="F179" s="104">
        <f>SUM(G179:R179)</f>
        <v>0</v>
      </c>
      <c r="G179" s="104">
        <v>0</v>
      </c>
      <c r="H179" s="104">
        <v>0</v>
      </c>
      <c r="I179" s="104">
        <v>0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04">
        <v>0</v>
      </c>
      <c r="Q179" s="104">
        <v>0</v>
      </c>
      <c r="R179" s="104">
        <v>0</v>
      </c>
    </row>
    <row r="180" spans="1:18" ht="12.75" customHeight="1" x14ac:dyDescent="0.2">
      <c r="B180" s="196"/>
      <c r="F180" s="238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</row>
    <row r="181" spans="1:18" ht="12.75" customHeight="1" x14ac:dyDescent="0.2">
      <c r="B181" s="196"/>
      <c r="E181" s="208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</row>
    <row r="182" spans="1:18" ht="12.75" customHeight="1" x14ac:dyDescent="0.2">
      <c r="B182" s="196"/>
      <c r="E182" s="208"/>
      <c r="F182" s="223" t="s">
        <v>242</v>
      </c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</row>
    <row r="183" spans="1:18" ht="12.75" customHeight="1" x14ac:dyDescent="0.2">
      <c r="B183" s="196"/>
      <c r="E183" s="208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</row>
    <row r="184" spans="1:18" s="235" customFormat="1" ht="12.75" customHeight="1" x14ac:dyDescent="0.2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</row>
    <row r="185" spans="1:18" ht="12.75" customHeight="1" x14ac:dyDescent="0.2">
      <c r="A185" s="115" t="s">
        <v>241</v>
      </c>
      <c r="C185" s="101"/>
      <c r="D185" s="101"/>
      <c r="E185" s="208"/>
      <c r="F185" s="198">
        <f>SUM(G185:R185)</f>
        <v>0</v>
      </c>
      <c r="G185" s="200">
        <v>0</v>
      </c>
      <c r="H185" s="200">
        <v>0</v>
      </c>
      <c r="I185" s="200">
        <v>0</v>
      </c>
      <c r="J185" s="200">
        <v>0</v>
      </c>
      <c r="K185" s="200">
        <v>0</v>
      </c>
      <c r="L185" s="200">
        <v>0</v>
      </c>
      <c r="M185" s="200">
        <v>0</v>
      </c>
      <c r="N185" s="200">
        <v>0</v>
      </c>
      <c r="O185" s="200">
        <v>0</v>
      </c>
      <c r="P185" s="200">
        <v>0</v>
      </c>
      <c r="Q185" s="200">
        <v>0</v>
      </c>
      <c r="R185" s="200">
        <v>0</v>
      </c>
    </row>
    <row r="186" spans="1:18" ht="12.75" customHeight="1" x14ac:dyDescent="0.2">
      <c r="B186" s="196"/>
      <c r="E186" s="208"/>
      <c r="F186" s="198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</row>
    <row r="187" spans="1:18" ht="12.75" customHeight="1" x14ac:dyDescent="0.2">
      <c r="A187" s="101"/>
      <c r="B187" s="196"/>
      <c r="E187" s="208"/>
      <c r="F187" s="198"/>
      <c r="G187" s="212"/>
      <c r="H187" s="212"/>
      <c r="I187" s="212"/>
      <c r="J187" s="212"/>
      <c r="K187" s="212"/>
      <c r="L187" s="143"/>
      <c r="M187" s="234"/>
      <c r="N187" s="212"/>
      <c r="O187" s="212"/>
      <c r="P187" s="212"/>
      <c r="Q187" s="212"/>
      <c r="R187" s="212"/>
    </row>
    <row r="188" spans="1:18" ht="12.75" customHeight="1" x14ac:dyDescent="0.2">
      <c r="A188" s="101" t="s">
        <v>199</v>
      </c>
      <c r="E188" s="199" t="s">
        <v>62</v>
      </c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</row>
    <row r="189" spans="1:18" ht="12.75" customHeight="1" x14ac:dyDescent="0.2">
      <c r="A189" s="101"/>
      <c r="B189" s="170" t="s">
        <v>198</v>
      </c>
      <c r="E189" s="20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</row>
    <row r="190" spans="1:18" ht="12.75" customHeight="1" x14ac:dyDescent="0.2">
      <c r="A190" s="211"/>
      <c r="C190" s="208" t="s">
        <v>197</v>
      </c>
      <c r="E190" s="208"/>
      <c r="F190" s="198">
        <f>SUM(G190:R190)</f>
        <v>0</v>
      </c>
      <c r="G190" s="233">
        <v>0</v>
      </c>
      <c r="H190" s="233">
        <v>0</v>
      </c>
      <c r="I190" s="233">
        <v>0</v>
      </c>
      <c r="J190" s="233">
        <v>0</v>
      </c>
      <c r="K190" s="233">
        <v>0</v>
      </c>
      <c r="L190" s="233">
        <v>0</v>
      </c>
      <c r="M190" s="233">
        <v>0</v>
      </c>
      <c r="N190" s="233">
        <v>0</v>
      </c>
      <c r="O190" s="233">
        <v>0</v>
      </c>
      <c r="P190" s="233">
        <v>0</v>
      </c>
      <c r="Q190" s="233">
        <v>0</v>
      </c>
      <c r="R190" s="233">
        <v>0</v>
      </c>
    </row>
    <row r="191" spans="1:18" ht="12.75" customHeight="1" x14ac:dyDescent="0.2">
      <c r="A191" s="211"/>
      <c r="C191" s="208" t="s">
        <v>196</v>
      </c>
      <c r="E191" s="208"/>
      <c r="F191" s="198">
        <f>SUM(G191:R191)</f>
        <v>0</v>
      </c>
      <c r="G191" s="233">
        <v>0</v>
      </c>
      <c r="H191" s="233">
        <v>0</v>
      </c>
      <c r="I191" s="233">
        <v>0</v>
      </c>
      <c r="J191" s="233">
        <v>0</v>
      </c>
      <c r="K191" s="233">
        <v>0</v>
      </c>
      <c r="L191" s="233">
        <v>0</v>
      </c>
      <c r="M191" s="233">
        <v>0</v>
      </c>
      <c r="N191" s="233">
        <v>0</v>
      </c>
      <c r="O191" s="233">
        <v>0</v>
      </c>
      <c r="P191" s="233">
        <v>0</v>
      </c>
      <c r="Q191" s="233">
        <v>0</v>
      </c>
      <c r="R191" s="233">
        <v>0</v>
      </c>
    </row>
    <row r="192" spans="1:18" ht="12.75" customHeight="1" x14ac:dyDescent="0.2">
      <c r="A192" s="211"/>
      <c r="C192" s="208" t="s">
        <v>195</v>
      </c>
      <c r="E192" s="208"/>
      <c r="F192" s="198">
        <f>SUM(G192:R192)</f>
        <v>0</v>
      </c>
      <c r="G192" s="233">
        <v>0</v>
      </c>
      <c r="H192" s="233">
        <v>0</v>
      </c>
      <c r="I192" s="233">
        <v>0</v>
      </c>
      <c r="J192" s="233">
        <v>0</v>
      </c>
      <c r="K192" s="233">
        <v>0</v>
      </c>
      <c r="L192" s="233">
        <v>0</v>
      </c>
      <c r="M192" s="233">
        <v>0</v>
      </c>
      <c r="N192" s="233">
        <v>0</v>
      </c>
      <c r="O192" s="233">
        <v>0</v>
      </c>
      <c r="P192" s="233">
        <v>0</v>
      </c>
      <c r="Q192" s="233">
        <v>0</v>
      </c>
      <c r="R192" s="233">
        <v>0</v>
      </c>
    </row>
    <row r="193" spans="2:18" ht="12.75" customHeight="1" x14ac:dyDescent="0.2">
      <c r="C193" s="208" t="s">
        <v>193</v>
      </c>
      <c r="E193" s="208"/>
      <c r="F193" s="198">
        <f>SUM(G193:R193)</f>
        <v>0</v>
      </c>
      <c r="G193" s="233">
        <v>0</v>
      </c>
      <c r="H193" s="233">
        <v>0</v>
      </c>
      <c r="I193" s="233">
        <v>0</v>
      </c>
      <c r="J193" s="233">
        <v>0</v>
      </c>
      <c r="K193" s="233">
        <v>0</v>
      </c>
      <c r="L193" s="233">
        <v>0</v>
      </c>
      <c r="M193" s="233">
        <v>0</v>
      </c>
      <c r="N193" s="233">
        <v>0</v>
      </c>
      <c r="O193" s="233">
        <v>0</v>
      </c>
      <c r="P193" s="233">
        <v>0</v>
      </c>
      <c r="Q193" s="233">
        <v>0</v>
      </c>
      <c r="R193" s="233">
        <v>0</v>
      </c>
    </row>
    <row r="194" spans="2:18" ht="12.75" customHeight="1" x14ac:dyDescent="0.2">
      <c r="C194" s="208"/>
      <c r="E194" s="20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</row>
    <row r="195" spans="2:18" ht="12.75" customHeight="1" x14ac:dyDescent="0.2">
      <c r="B195" s="208" t="s">
        <v>192</v>
      </c>
      <c r="F195" s="198">
        <f>SUM(G195:R195)</f>
        <v>0</v>
      </c>
      <c r="G195" s="203">
        <f t="shared" ref="G195:R195" si="23">SUM(G190:G193)</f>
        <v>0</v>
      </c>
      <c r="H195" s="203">
        <f t="shared" si="23"/>
        <v>0</v>
      </c>
      <c r="I195" s="203">
        <f t="shared" si="23"/>
        <v>0</v>
      </c>
      <c r="J195" s="203">
        <f t="shared" si="23"/>
        <v>0</v>
      </c>
      <c r="K195" s="203">
        <f t="shared" si="23"/>
        <v>0</v>
      </c>
      <c r="L195" s="203">
        <f t="shared" si="23"/>
        <v>0</v>
      </c>
      <c r="M195" s="203">
        <f t="shared" si="23"/>
        <v>0</v>
      </c>
      <c r="N195" s="203">
        <f t="shared" si="23"/>
        <v>0</v>
      </c>
      <c r="O195" s="203">
        <f t="shared" si="23"/>
        <v>0</v>
      </c>
      <c r="P195" s="203">
        <f t="shared" si="23"/>
        <v>0</v>
      </c>
      <c r="Q195" s="203">
        <f t="shared" si="23"/>
        <v>0</v>
      </c>
      <c r="R195" s="203">
        <f t="shared" si="23"/>
        <v>0</v>
      </c>
    </row>
    <row r="196" spans="2:18" ht="12.75" customHeight="1" x14ac:dyDescent="0.2">
      <c r="B196" s="208"/>
      <c r="F196" s="198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</row>
    <row r="197" spans="2:18" ht="12.75" customHeight="1" x14ac:dyDescent="0.2">
      <c r="B197" s="208" t="s">
        <v>191</v>
      </c>
      <c r="F197" s="198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</row>
    <row r="198" spans="2:18" ht="12.75" customHeight="1" x14ac:dyDescent="0.2">
      <c r="B198" s="208"/>
      <c r="C198" s="170" t="s">
        <v>105</v>
      </c>
      <c r="F198" s="198">
        <f t="shared" ref="F198:F204" si="24">SUM(G198:R198)</f>
        <v>0</v>
      </c>
      <c r="G198" s="233">
        <v>0</v>
      </c>
      <c r="H198" s="233">
        <v>0</v>
      </c>
      <c r="I198" s="233">
        <v>0</v>
      </c>
      <c r="J198" s="233">
        <v>0</v>
      </c>
      <c r="K198" s="233">
        <v>0</v>
      </c>
      <c r="L198" s="233">
        <v>0</v>
      </c>
      <c r="M198" s="233">
        <v>0</v>
      </c>
      <c r="N198" s="233">
        <v>0</v>
      </c>
      <c r="O198" s="233">
        <v>0</v>
      </c>
      <c r="P198" s="233">
        <v>0</v>
      </c>
      <c r="Q198" s="233">
        <v>0</v>
      </c>
      <c r="R198" s="233">
        <v>0</v>
      </c>
    </row>
    <row r="199" spans="2:18" ht="12.75" customHeight="1" x14ac:dyDescent="0.2">
      <c r="B199" s="208"/>
      <c r="C199" s="170" t="s">
        <v>104</v>
      </c>
      <c r="F199" s="198">
        <f t="shared" si="24"/>
        <v>0</v>
      </c>
      <c r="G199" s="233">
        <v>0</v>
      </c>
      <c r="H199" s="233">
        <v>0</v>
      </c>
      <c r="I199" s="233">
        <v>0</v>
      </c>
      <c r="J199" s="233">
        <v>0</v>
      </c>
      <c r="K199" s="233">
        <v>0</v>
      </c>
      <c r="L199" s="233">
        <v>0</v>
      </c>
      <c r="M199" s="233">
        <v>0</v>
      </c>
      <c r="N199" s="233">
        <v>0</v>
      </c>
      <c r="O199" s="233">
        <v>0</v>
      </c>
      <c r="P199" s="233">
        <v>0</v>
      </c>
      <c r="Q199" s="233">
        <v>0</v>
      </c>
      <c r="R199" s="233">
        <v>0</v>
      </c>
    </row>
    <row r="200" spans="2:18" ht="12.75" customHeight="1" x14ac:dyDescent="0.2">
      <c r="B200" s="208"/>
      <c r="C200" s="170" t="s">
        <v>79</v>
      </c>
      <c r="F200" s="198">
        <f t="shared" si="24"/>
        <v>0</v>
      </c>
      <c r="G200" s="233">
        <v>0</v>
      </c>
      <c r="H200" s="233">
        <v>0</v>
      </c>
      <c r="I200" s="233">
        <v>0</v>
      </c>
      <c r="J200" s="233">
        <v>0</v>
      </c>
      <c r="K200" s="233">
        <v>0</v>
      </c>
      <c r="L200" s="233">
        <v>0</v>
      </c>
      <c r="M200" s="233">
        <v>0</v>
      </c>
      <c r="N200" s="233">
        <v>0</v>
      </c>
      <c r="O200" s="233">
        <v>0</v>
      </c>
      <c r="P200" s="233">
        <v>0</v>
      </c>
      <c r="Q200" s="233">
        <v>0</v>
      </c>
      <c r="R200" s="233">
        <v>0</v>
      </c>
    </row>
    <row r="201" spans="2:18" ht="12.75" customHeight="1" x14ac:dyDescent="0.2">
      <c r="B201" s="208"/>
      <c r="C201" s="170" t="s">
        <v>103</v>
      </c>
      <c r="F201" s="198">
        <f t="shared" si="24"/>
        <v>0</v>
      </c>
      <c r="G201" s="233">
        <v>0</v>
      </c>
      <c r="H201" s="233">
        <v>0</v>
      </c>
      <c r="I201" s="233">
        <v>0</v>
      </c>
      <c r="J201" s="233">
        <v>0</v>
      </c>
      <c r="K201" s="233">
        <v>0</v>
      </c>
      <c r="L201" s="233">
        <v>0</v>
      </c>
      <c r="M201" s="233">
        <v>0</v>
      </c>
      <c r="N201" s="233">
        <v>0</v>
      </c>
      <c r="O201" s="233">
        <v>0</v>
      </c>
      <c r="P201" s="233">
        <v>0</v>
      </c>
      <c r="Q201" s="233">
        <v>0</v>
      </c>
      <c r="R201" s="233">
        <v>0</v>
      </c>
    </row>
    <row r="202" spans="2:18" ht="12.75" customHeight="1" x14ac:dyDescent="0.2">
      <c r="B202" s="208"/>
      <c r="C202" s="170" t="s">
        <v>102</v>
      </c>
      <c r="F202" s="198">
        <f t="shared" si="24"/>
        <v>0</v>
      </c>
      <c r="G202" s="233">
        <v>0</v>
      </c>
      <c r="H202" s="233">
        <v>0</v>
      </c>
      <c r="I202" s="233">
        <v>0</v>
      </c>
      <c r="J202" s="233">
        <v>0</v>
      </c>
      <c r="K202" s="233">
        <v>0</v>
      </c>
      <c r="L202" s="233">
        <v>0</v>
      </c>
      <c r="M202" s="233">
        <v>0</v>
      </c>
      <c r="N202" s="233">
        <v>0</v>
      </c>
      <c r="O202" s="233">
        <v>0</v>
      </c>
      <c r="P202" s="233">
        <v>0</v>
      </c>
      <c r="Q202" s="233">
        <v>0</v>
      </c>
      <c r="R202" s="233">
        <v>0</v>
      </c>
    </row>
    <row r="203" spans="2:18" ht="12.75" customHeight="1" x14ac:dyDescent="0.2">
      <c r="B203" s="208"/>
      <c r="C203" s="170" t="s">
        <v>101</v>
      </c>
      <c r="F203" s="198">
        <f t="shared" si="24"/>
        <v>0</v>
      </c>
      <c r="G203" s="233">
        <v>0</v>
      </c>
      <c r="H203" s="233">
        <v>0</v>
      </c>
      <c r="I203" s="233">
        <v>0</v>
      </c>
      <c r="J203" s="233">
        <v>0</v>
      </c>
      <c r="K203" s="233">
        <v>0</v>
      </c>
      <c r="L203" s="233">
        <v>0</v>
      </c>
      <c r="M203" s="233">
        <v>0</v>
      </c>
      <c r="N203" s="233">
        <v>0</v>
      </c>
      <c r="O203" s="233">
        <v>0</v>
      </c>
      <c r="P203" s="233">
        <v>0</v>
      </c>
      <c r="Q203" s="233">
        <v>0</v>
      </c>
      <c r="R203" s="233">
        <v>0</v>
      </c>
    </row>
    <row r="204" spans="2:18" ht="12.75" customHeight="1" x14ac:dyDescent="0.2">
      <c r="B204" s="208"/>
      <c r="C204" s="170" t="s">
        <v>190</v>
      </c>
      <c r="F204" s="198">
        <f t="shared" si="24"/>
        <v>0</v>
      </c>
      <c r="G204" s="233">
        <v>0</v>
      </c>
      <c r="H204" s="233">
        <v>0</v>
      </c>
      <c r="I204" s="233">
        <v>0</v>
      </c>
      <c r="J204" s="233">
        <v>0</v>
      </c>
      <c r="K204" s="233">
        <v>0</v>
      </c>
      <c r="L204" s="233">
        <v>0</v>
      </c>
      <c r="M204" s="233">
        <v>0</v>
      </c>
      <c r="N204" s="233">
        <v>0</v>
      </c>
      <c r="O204" s="233">
        <v>0</v>
      </c>
      <c r="P204" s="233">
        <v>0</v>
      </c>
      <c r="Q204" s="233">
        <v>0</v>
      </c>
      <c r="R204" s="233">
        <v>0</v>
      </c>
    </row>
    <row r="205" spans="2:18" ht="12.75" customHeight="1" x14ac:dyDescent="0.2">
      <c r="B205" s="208"/>
      <c r="F205" s="198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</row>
    <row r="206" spans="2:18" ht="12.75" customHeight="1" x14ac:dyDescent="0.2">
      <c r="B206" s="170" t="s">
        <v>189</v>
      </c>
      <c r="F206" s="198">
        <f>SUM(G206:R206)</f>
        <v>0</v>
      </c>
      <c r="G206" s="233">
        <f t="shared" ref="G206:R206" si="25">SUM(G198:G204)</f>
        <v>0</v>
      </c>
      <c r="H206" s="233">
        <f t="shared" si="25"/>
        <v>0</v>
      </c>
      <c r="I206" s="233">
        <f t="shared" si="25"/>
        <v>0</v>
      </c>
      <c r="J206" s="233">
        <f t="shared" si="25"/>
        <v>0</v>
      </c>
      <c r="K206" s="233">
        <f t="shared" si="25"/>
        <v>0</v>
      </c>
      <c r="L206" s="233">
        <f t="shared" si="25"/>
        <v>0</v>
      </c>
      <c r="M206" s="233">
        <f t="shared" si="25"/>
        <v>0</v>
      </c>
      <c r="N206" s="233">
        <f t="shared" si="25"/>
        <v>0</v>
      </c>
      <c r="O206" s="233">
        <f t="shared" si="25"/>
        <v>0</v>
      </c>
      <c r="P206" s="233">
        <f t="shared" si="25"/>
        <v>0</v>
      </c>
      <c r="Q206" s="233">
        <f t="shared" si="25"/>
        <v>0</v>
      </c>
      <c r="R206" s="233">
        <f t="shared" si="25"/>
        <v>0</v>
      </c>
    </row>
    <row r="207" spans="2:18" ht="12.75" customHeight="1" x14ac:dyDescent="0.2">
      <c r="F207" s="198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</row>
    <row r="208" spans="2:18" ht="12.75" customHeight="1" x14ac:dyDescent="0.2">
      <c r="B208" s="170" t="s">
        <v>188</v>
      </c>
      <c r="F208" s="198">
        <f>SUM(G208:R208)</f>
        <v>0</v>
      </c>
      <c r="G208" s="233">
        <v>0</v>
      </c>
      <c r="H208" s="233">
        <v>0</v>
      </c>
      <c r="I208" s="233">
        <v>0</v>
      </c>
      <c r="J208" s="233">
        <v>0</v>
      </c>
      <c r="K208" s="233">
        <v>0</v>
      </c>
      <c r="L208" s="233">
        <v>0</v>
      </c>
      <c r="M208" s="233">
        <v>0</v>
      </c>
      <c r="N208" s="233">
        <v>0</v>
      </c>
      <c r="O208" s="233">
        <v>0</v>
      </c>
      <c r="P208" s="233">
        <v>0</v>
      </c>
      <c r="Q208" s="233">
        <v>0</v>
      </c>
      <c r="R208" s="233">
        <v>0</v>
      </c>
    </row>
    <row r="209" spans="1:18" ht="12.75" customHeight="1" x14ac:dyDescent="0.2"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</row>
    <row r="210" spans="1:18" ht="12.75" customHeight="1" x14ac:dyDescent="0.2">
      <c r="A210" s="140" t="s">
        <v>187</v>
      </c>
      <c r="C210" s="101"/>
      <c r="D210" s="101"/>
      <c r="E210" s="199" t="s">
        <v>62</v>
      </c>
      <c r="F210" s="198">
        <f>SUM(G210:R210)</f>
        <v>0</v>
      </c>
      <c r="G210" s="203">
        <f t="shared" ref="G210:R210" si="26">SUM(G195,G206:G208)</f>
        <v>0</v>
      </c>
      <c r="H210" s="203">
        <f t="shared" si="26"/>
        <v>0</v>
      </c>
      <c r="I210" s="203">
        <f t="shared" si="26"/>
        <v>0</v>
      </c>
      <c r="J210" s="203">
        <f t="shared" si="26"/>
        <v>0</v>
      </c>
      <c r="K210" s="203">
        <f t="shared" si="26"/>
        <v>0</v>
      </c>
      <c r="L210" s="203">
        <f t="shared" si="26"/>
        <v>0</v>
      </c>
      <c r="M210" s="203">
        <f t="shared" si="26"/>
        <v>0</v>
      </c>
      <c r="N210" s="203">
        <f t="shared" si="26"/>
        <v>0</v>
      </c>
      <c r="O210" s="203">
        <f t="shared" si="26"/>
        <v>0</v>
      </c>
      <c r="P210" s="203">
        <f t="shared" si="26"/>
        <v>0</v>
      </c>
      <c r="Q210" s="203">
        <f t="shared" si="26"/>
        <v>0</v>
      </c>
      <c r="R210" s="203">
        <f t="shared" si="26"/>
        <v>0</v>
      </c>
    </row>
    <row r="211" spans="1:18" ht="12.75" customHeight="1" x14ac:dyDescent="0.2">
      <c r="B211" s="196"/>
      <c r="F211" s="195" t="s">
        <v>203</v>
      </c>
      <c r="G211" s="195" t="s">
        <v>203</v>
      </c>
      <c r="H211" s="195" t="s">
        <v>203</v>
      </c>
      <c r="I211" s="195" t="s">
        <v>203</v>
      </c>
      <c r="J211" s="195" t="s">
        <v>203</v>
      </c>
      <c r="K211" s="195" t="s">
        <v>203</v>
      </c>
      <c r="L211" s="195" t="s">
        <v>203</v>
      </c>
      <c r="M211" s="195" t="s">
        <v>203</v>
      </c>
      <c r="N211" s="195" t="s">
        <v>203</v>
      </c>
      <c r="O211" s="195" t="s">
        <v>203</v>
      </c>
      <c r="P211" s="195" t="s">
        <v>203</v>
      </c>
      <c r="Q211" s="195" t="s">
        <v>203</v>
      </c>
      <c r="R211" s="195" t="s">
        <v>203</v>
      </c>
    </row>
    <row r="212" spans="1:18" ht="12.75" customHeight="1" x14ac:dyDescent="0.2">
      <c r="A212" s="140" t="s">
        <v>231</v>
      </c>
      <c r="F212" s="198">
        <f>SUM(G212:R212)</f>
        <v>0</v>
      </c>
      <c r="G212" s="197">
        <f t="shared" ref="G212:R212" si="27">G210+G185</f>
        <v>0</v>
      </c>
      <c r="H212" s="197">
        <f t="shared" si="27"/>
        <v>0</v>
      </c>
      <c r="I212" s="197">
        <f t="shared" si="27"/>
        <v>0</v>
      </c>
      <c r="J212" s="197">
        <f t="shared" si="27"/>
        <v>0</v>
      </c>
      <c r="K212" s="197">
        <f t="shared" si="27"/>
        <v>0</v>
      </c>
      <c r="L212" s="197">
        <f t="shared" si="27"/>
        <v>0</v>
      </c>
      <c r="M212" s="197">
        <f t="shared" si="27"/>
        <v>0</v>
      </c>
      <c r="N212" s="197">
        <f t="shared" si="27"/>
        <v>0</v>
      </c>
      <c r="O212" s="197">
        <f t="shared" si="27"/>
        <v>0</v>
      </c>
      <c r="P212" s="197">
        <f t="shared" si="27"/>
        <v>0</v>
      </c>
      <c r="Q212" s="197">
        <f t="shared" si="27"/>
        <v>0</v>
      </c>
      <c r="R212" s="197">
        <f t="shared" si="27"/>
        <v>0</v>
      </c>
    </row>
    <row r="213" spans="1:18" ht="12.75" customHeight="1" x14ac:dyDescent="0.2">
      <c r="B213" s="196"/>
      <c r="F213" s="195" t="s">
        <v>203</v>
      </c>
      <c r="G213" s="195" t="s">
        <v>203</v>
      </c>
      <c r="H213" s="195" t="s">
        <v>203</v>
      </c>
      <c r="I213" s="195" t="s">
        <v>203</v>
      </c>
      <c r="J213" s="195" t="s">
        <v>203</v>
      </c>
      <c r="K213" s="195" t="s">
        <v>203</v>
      </c>
      <c r="L213" s="195" t="s">
        <v>203</v>
      </c>
      <c r="M213" s="195" t="s">
        <v>203</v>
      </c>
      <c r="N213" s="195" t="s">
        <v>203</v>
      </c>
      <c r="O213" s="195" t="s">
        <v>203</v>
      </c>
      <c r="P213" s="195" t="s">
        <v>203</v>
      </c>
      <c r="Q213" s="195" t="s">
        <v>203</v>
      </c>
      <c r="R213" s="195" t="s">
        <v>203</v>
      </c>
    </row>
    <row r="214" spans="1:18" ht="12.75" customHeight="1" x14ac:dyDescent="0.25">
      <c r="A214" s="101" t="s">
        <v>186</v>
      </c>
      <c r="F214" s="198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</row>
    <row r="215" spans="1:18" ht="12.75" customHeight="1" x14ac:dyDescent="0.2">
      <c r="B215" s="170" t="s">
        <v>185</v>
      </c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</row>
    <row r="216" spans="1:18" ht="12.75" customHeight="1" x14ac:dyDescent="0.2">
      <c r="C216" s="163" t="s">
        <v>184</v>
      </c>
      <c r="F216" s="198">
        <f t="shared" ref="F216:F236" si="28">SUM(G216:R216)</f>
        <v>0</v>
      </c>
      <c r="G216" s="233">
        <v>0</v>
      </c>
      <c r="H216" s="233">
        <v>0</v>
      </c>
      <c r="I216" s="233">
        <v>0</v>
      </c>
      <c r="J216" s="233">
        <v>0</v>
      </c>
      <c r="K216" s="233">
        <v>0</v>
      </c>
      <c r="L216" s="233">
        <v>0</v>
      </c>
      <c r="M216" s="233">
        <v>0</v>
      </c>
      <c r="N216" s="233">
        <v>0</v>
      </c>
      <c r="O216" s="233">
        <v>0</v>
      </c>
      <c r="P216" s="233">
        <v>0</v>
      </c>
      <c r="Q216" s="233">
        <v>0</v>
      </c>
      <c r="R216" s="233">
        <v>0</v>
      </c>
    </row>
    <row r="217" spans="1:18" ht="12.75" customHeight="1" x14ac:dyDescent="0.2">
      <c r="C217" s="163" t="s">
        <v>183</v>
      </c>
      <c r="F217" s="198">
        <f t="shared" si="28"/>
        <v>0</v>
      </c>
      <c r="G217" s="233">
        <v>0</v>
      </c>
      <c r="H217" s="233">
        <v>0</v>
      </c>
      <c r="I217" s="233">
        <v>0</v>
      </c>
      <c r="J217" s="233">
        <v>0</v>
      </c>
      <c r="K217" s="233">
        <v>0</v>
      </c>
      <c r="L217" s="233">
        <v>0</v>
      </c>
      <c r="M217" s="233">
        <v>0</v>
      </c>
      <c r="N217" s="233">
        <v>0</v>
      </c>
      <c r="O217" s="233">
        <v>0</v>
      </c>
      <c r="P217" s="233">
        <v>0</v>
      </c>
      <c r="Q217" s="233">
        <v>0</v>
      </c>
      <c r="R217" s="233">
        <v>0</v>
      </c>
    </row>
    <row r="218" spans="1:18" ht="12.75" customHeight="1" x14ac:dyDescent="0.2">
      <c r="C218" s="163" t="s">
        <v>182</v>
      </c>
      <c r="F218" s="198">
        <f t="shared" si="28"/>
        <v>0</v>
      </c>
      <c r="G218" s="233">
        <v>0</v>
      </c>
      <c r="H218" s="233">
        <v>0</v>
      </c>
      <c r="I218" s="233">
        <v>0</v>
      </c>
      <c r="J218" s="233">
        <v>0</v>
      </c>
      <c r="K218" s="233">
        <v>0</v>
      </c>
      <c r="L218" s="233">
        <v>0</v>
      </c>
      <c r="M218" s="233">
        <v>0</v>
      </c>
      <c r="N218" s="233">
        <v>0</v>
      </c>
      <c r="O218" s="233">
        <v>0</v>
      </c>
      <c r="P218" s="233">
        <v>0</v>
      </c>
      <c r="Q218" s="233">
        <v>0</v>
      </c>
      <c r="R218" s="233">
        <v>0</v>
      </c>
    </row>
    <row r="219" spans="1:18" ht="12.75" customHeight="1" x14ac:dyDescent="0.2">
      <c r="C219" s="170" t="s">
        <v>181</v>
      </c>
      <c r="F219" s="198">
        <f t="shared" si="28"/>
        <v>0</v>
      </c>
      <c r="G219" s="233">
        <v>0</v>
      </c>
      <c r="H219" s="233">
        <v>0</v>
      </c>
      <c r="I219" s="233">
        <v>0</v>
      </c>
      <c r="J219" s="233">
        <v>0</v>
      </c>
      <c r="K219" s="233">
        <v>0</v>
      </c>
      <c r="L219" s="233">
        <v>0</v>
      </c>
      <c r="M219" s="233">
        <v>0</v>
      </c>
      <c r="N219" s="233">
        <v>0</v>
      </c>
      <c r="O219" s="233">
        <v>0</v>
      </c>
      <c r="P219" s="233">
        <v>0</v>
      </c>
      <c r="Q219" s="233">
        <v>0</v>
      </c>
      <c r="R219" s="233">
        <v>0</v>
      </c>
    </row>
    <row r="220" spans="1:18" ht="12.75" customHeight="1" x14ac:dyDescent="0.2">
      <c r="C220" s="170" t="s">
        <v>180</v>
      </c>
      <c r="F220" s="198">
        <f t="shared" si="28"/>
        <v>0</v>
      </c>
      <c r="G220" s="233">
        <v>0</v>
      </c>
      <c r="H220" s="233">
        <v>0</v>
      </c>
      <c r="I220" s="233">
        <v>0</v>
      </c>
      <c r="J220" s="233">
        <v>0</v>
      </c>
      <c r="K220" s="233">
        <v>0</v>
      </c>
      <c r="L220" s="233">
        <v>0</v>
      </c>
      <c r="M220" s="233">
        <v>0</v>
      </c>
      <c r="N220" s="233">
        <v>0</v>
      </c>
      <c r="O220" s="233">
        <v>0</v>
      </c>
      <c r="P220" s="233">
        <v>0</v>
      </c>
      <c r="Q220" s="233">
        <v>0</v>
      </c>
      <c r="R220" s="233">
        <v>0</v>
      </c>
    </row>
    <row r="221" spans="1:18" ht="12.75" customHeight="1" x14ac:dyDescent="0.2">
      <c r="C221" s="163" t="s">
        <v>179</v>
      </c>
      <c r="F221" s="104">
        <f t="shared" si="28"/>
        <v>0</v>
      </c>
      <c r="G221" s="104">
        <v>0</v>
      </c>
      <c r="H221" s="104">
        <v>0</v>
      </c>
      <c r="I221" s="104">
        <v>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0</v>
      </c>
      <c r="R221" s="104">
        <v>0</v>
      </c>
    </row>
    <row r="222" spans="1:18" ht="12.75" customHeight="1" x14ac:dyDescent="0.2">
      <c r="C222" s="163" t="s">
        <v>178</v>
      </c>
      <c r="F222" s="198">
        <f t="shared" si="28"/>
        <v>0</v>
      </c>
      <c r="G222" s="233">
        <v>0</v>
      </c>
      <c r="H222" s="233">
        <v>0</v>
      </c>
      <c r="I222" s="233">
        <v>0</v>
      </c>
      <c r="J222" s="233">
        <v>0</v>
      </c>
      <c r="K222" s="233">
        <v>0</v>
      </c>
      <c r="L222" s="233">
        <v>0</v>
      </c>
      <c r="M222" s="233">
        <v>0</v>
      </c>
      <c r="N222" s="233">
        <v>0</v>
      </c>
      <c r="O222" s="233">
        <v>0</v>
      </c>
      <c r="P222" s="233">
        <v>0</v>
      </c>
      <c r="Q222" s="233">
        <v>0</v>
      </c>
      <c r="R222" s="233">
        <v>0</v>
      </c>
    </row>
    <row r="223" spans="1:18" ht="12.75" customHeight="1" x14ac:dyDescent="0.2">
      <c r="C223" s="163" t="s">
        <v>177</v>
      </c>
      <c r="F223" s="198">
        <f t="shared" si="28"/>
        <v>0</v>
      </c>
      <c r="G223" s="233">
        <v>0</v>
      </c>
      <c r="H223" s="233">
        <v>0</v>
      </c>
      <c r="I223" s="233">
        <v>0</v>
      </c>
      <c r="J223" s="233">
        <v>0</v>
      </c>
      <c r="K223" s="233">
        <v>0</v>
      </c>
      <c r="L223" s="233">
        <v>0</v>
      </c>
      <c r="M223" s="233">
        <v>0</v>
      </c>
      <c r="N223" s="233">
        <v>0</v>
      </c>
      <c r="O223" s="233">
        <v>0</v>
      </c>
      <c r="P223" s="233">
        <v>0</v>
      </c>
      <c r="Q223" s="233">
        <v>0</v>
      </c>
      <c r="R223" s="233">
        <v>0</v>
      </c>
    </row>
    <row r="224" spans="1:18" ht="12.75" customHeight="1" x14ac:dyDescent="0.2">
      <c r="C224" s="209" t="s">
        <v>176</v>
      </c>
      <c r="F224" s="198">
        <f t="shared" si="28"/>
        <v>0</v>
      </c>
      <c r="G224" s="233">
        <v>0</v>
      </c>
      <c r="H224" s="233">
        <v>0</v>
      </c>
      <c r="I224" s="233">
        <v>0</v>
      </c>
      <c r="J224" s="233">
        <v>0</v>
      </c>
      <c r="K224" s="233">
        <v>0</v>
      </c>
      <c r="L224" s="233">
        <v>0</v>
      </c>
      <c r="M224" s="233">
        <v>0</v>
      </c>
      <c r="N224" s="233">
        <v>0</v>
      </c>
      <c r="O224" s="233">
        <v>0</v>
      </c>
      <c r="P224" s="233">
        <v>0</v>
      </c>
      <c r="Q224" s="233">
        <v>0</v>
      </c>
      <c r="R224" s="233">
        <v>0</v>
      </c>
    </row>
    <row r="225" spans="1:18" ht="12.75" customHeight="1" x14ac:dyDescent="0.2">
      <c r="C225" s="163" t="s">
        <v>175</v>
      </c>
      <c r="F225" s="198">
        <f t="shared" si="28"/>
        <v>0</v>
      </c>
      <c r="G225" s="233">
        <v>0</v>
      </c>
      <c r="H225" s="233">
        <v>0</v>
      </c>
      <c r="I225" s="233">
        <v>0</v>
      </c>
      <c r="J225" s="233">
        <v>0</v>
      </c>
      <c r="K225" s="233">
        <v>0</v>
      </c>
      <c r="L225" s="233">
        <v>0</v>
      </c>
      <c r="M225" s="233">
        <v>0</v>
      </c>
      <c r="N225" s="233">
        <v>0</v>
      </c>
      <c r="O225" s="233">
        <v>0</v>
      </c>
      <c r="P225" s="233">
        <v>0</v>
      </c>
      <c r="Q225" s="233">
        <v>0</v>
      </c>
      <c r="R225" s="233">
        <v>0</v>
      </c>
    </row>
    <row r="226" spans="1:18" ht="12.75" customHeight="1" x14ac:dyDescent="0.2">
      <c r="C226" s="163" t="s">
        <v>174</v>
      </c>
      <c r="F226" s="198">
        <f t="shared" si="28"/>
        <v>0</v>
      </c>
      <c r="G226" s="233">
        <v>0</v>
      </c>
      <c r="H226" s="233">
        <v>0</v>
      </c>
      <c r="I226" s="233">
        <v>0</v>
      </c>
      <c r="J226" s="233">
        <v>0</v>
      </c>
      <c r="K226" s="233">
        <v>0</v>
      </c>
      <c r="L226" s="233">
        <v>0</v>
      </c>
      <c r="M226" s="233">
        <v>0</v>
      </c>
      <c r="N226" s="233">
        <v>0</v>
      </c>
      <c r="O226" s="233">
        <v>0</v>
      </c>
      <c r="P226" s="233">
        <v>0</v>
      </c>
      <c r="Q226" s="233">
        <v>0</v>
      </c>
      <c r="R226" s="233">
        <v>0</v>
      </c>
    </row>
    <row r="227" spans="1:18" ht="12.75" customHeight="1" x14ac:dyDescent="0.2">
      <c r="C227" s="163" t="s">
        <v>173</v>
      </c>
      <c r="F227" s="198">
        <f t="shared" si="28"/>
        <v>0</v>
      </c>
      <c r="G227" s="233">
        <v>0</v>
      </c>
      <c r="H227" s="233">
        <v>0</v>
      </c>
      <c r="I227" s="233">
        <v>0</v>
      </c>
      <c r="J227" s="233">
        <v>0</v>
      </c>
      <c r="K227" s="233">
        <v>0</v>
      </c>
      <c r="L227" s="233">
        <v>0</v>
      </c>
      <c r="M227" s="233">
        <v>0</v>
      </c>
      <c r="N227" s="233">
        <v>0</v>
      </c>
      <c r="O227" s="233">
        <v>0</v>
      </c>
      <c r="P227" s="233">
        <v>0</v>
      </c>
      <c r="Q227" s="233">
        <v>0</v>
      </c>
      <c r="R227" s="233">
        <v>0</v>
      </c>
    </row>
    <row r="228" spans="1:18" ht="12.75" customHeight="1" x14ac:dyDescent="0.2">
      <c r="C228" s="163" t="s">
        <v>172</v>
      </c>
      <c r="F228" s="198">
        <f t="shared" si="28"/>
        <v>0</v>
      </c>
      <c r="G228" s="233">
        <v>0</v>
      </c>
      <c r="H228" s="233">
        <v>0</v>
      </c>
      <c r="I228" s="233">
        <v>0</v>
      </c>
      <c r="J228" s="233">
        <v>0</v>
      </c>
      <c r="K228" s="233">
        <v>0</v>
      </c>
      <c r="L228" s="233">
        <v>0</v>
      </c>
      <c r="M228" s="233">
        <v>0</v>
      </c>
      <c r="N228" s="233">
        <v>0</v>
      </c>
      <c r="O228" s="233">
        <v>0</v>
      </c>
      <c r="P228" s="233">
        <v>0</v>
      </c>
      <c r="Q228" s="233">
        <v>0</v>
      </c>
      <c r="R228" s="233">
        <v>0</v>
      </c>
    </row>
    <row r="229" spans="1:18" ht="12.75" customHeight="1" x14ac:dyDescent="0.2">
      <c r="C229" s="163" t="s">
        <v>171</v>
      </c>
      <c r="D229" s="163"/>
      <c r="F229" s="198">
        <f t="shared" si="28"/>
        <v>0</v>
      </c>
      <c r="G229" s="233">
        <v>0</v>
      </c>
      <c r="H229" s="233">
        <v>0</v>
      </c>
      <c r="I229" s="233">
        <v>0</v>
      </c>
      <c r="J229" s="233">
        <v>0</v>
      </c>
      <c r="K229" s="233">
        <v>0</v>
      </c>
      <c r="L229" s="233">
        <v>0</v>
      </c>
      <c r="M229" s="233">
        <v>0</v>
      </c>
      <c r="N229" s="233">
        <v>0</v>
      </c>
      <c r="O229" s="233">
        <v>0</v>
      </c>
      <c r="P229" s="233">
        <v>0</v>
      </c>
      <c r="Q229" s="233">
        <v>0</v>
      </c>
      <c r="R229" s="233">
        <v>0</v>
      </c>
    </row>
    <row r="230" spans="1:18" ht="12.75" customHeight="1" x14ac:dyDescent="0.2">
      <c r="C230" s="208" t="s">
        <v>170</v>
      </c>
      <c r="D230" s="163"/>
      <c r="F230" s="198">
        <f t="shared" si="28"/>
        <v>0</v>
      </c>
      <c r="G230" s="233">
        <v>0</v>
      </c>
      <c r="H230" s="233">
        <v>0</v>
      </c>
      <c r="I230" s="233">
        <v>0</v>
      </c>
      <c r="J230" s="233">
        <v>0</v>
      </c>
      <c r="K230" s="233">
        <v>0</v>
      </c>
      <c r="L230" s="233">
        <v>0</v>
      </c>
      <c r="M230" s="233">
        <v>0</v>
      </c>
      <c r="N230" s="233">
        <v>0</v>
      </c>
      <c r="O230" s="233">
        <v>0</v>
      </c>
      <c r="P230" s="233">
        <v>0</v>
      </c>
      <c r="Q230" s="233">
        <v>0</v>
      </c>
      <c r="R230" s="233">
        <v>0</v>
      </c>
    </row>
    <row r="231" spans="1:18" ht="12.75" customHeight="1" x14ac:dyDescent="0.2">
      <c r="C231" s="163" t="s">
        <v>169</v>
      </c>
      <c r="D231" s="163"/>
      <c r="F231" s="198">
        <f t="shared" si="28"/>
        <v>0</v>
      </c>
      <c r="G231" s="233">
        <v>0</v>
      </c>
      <c r="H231" s="233">
        <v>0</v>
      </c>
      <c r="I231" s="233">
        <v>0</v>
      </c>
      <c r="J231" s="233">
        <v>0</v>
      </c>
      <c r="K231" s="233">
        <v>0</v>
      </c>
      <c r="L231" s="233">
        <v>0</v>
      </c>
      <c r="M231" s="233">
        <v>0</v>
      </c>
      <c r="N231" s="233">
        <v>0</v>
      </c>
      <c r="O231" s="233">
        <v>0</v>
      </c>
      <c r="P231" s="233">
        <v>0</v>
      </c>
      <c r="Q231" s="233">
        <v>0</v>
      </c>
      <c r="R231" s="233">
        <v>0</v>
      </c>
    </row>
    <row r="232" spans="1:18" ht="12.75" customHeight="1" x14ac:dyDescent="0.2">
      <c r="C232" s="163" t="s">
        <v>168</v>
      </c>
      <c r="D232" s="163"/>
      <c r="F232" s="198">
        <f t="shared" si="28"/>
        <v>0</v>
      </c>
      <c r="G232" s="233">
        <v>0</v>
      </c>
      <c r="H232" s="233">
        <v>0</v>
      </c>
      <c r="I232" s="233">
        <v>0</v>
      </c>
      <c r="J232" s="233">
        <v>0</v>
      </c>
      <c r="K232" s="233">
        <v>0</v>
      </c>
      <c r="L232" s="233">
        <v>0</v>
      </c>
      <c r="M232" s="233">
        <v>0</v>
      </c>
      <c r="N232" s="233">
        <v>0</v>
      </c>
      <c r="O232" s="233">
        <v>0</v>
      </c>
      <c r="P232" s="233">
        <v>0</v>
      </c>
      <c r="Q232" s="233">
        <v>0</v>
      </c>
      <c r="R232" s="233">
        <v>0</v>
      </c>
    </row>
    <row r="233" spans="1:18" ht="12.75" customHeight="1" x14ac:dyDescent="0.2">
      <c r="C233" s="163" t="s">
        <v>167</v>
      </c>
      <c r="D233" s="163"/>
      <c r="F233" s="198">
        <f t="shared" si="28"/>
        <v>0</v>
      </c>
      <c r="G233" s="233">
        <v>0</v>
      </c>
      <c r="H233" s="233">
        <v>0</v>
      </c>
      <c r="I233" s="233">
        <v>0</v>
      </c>
      <c r="J233" s="233">
        <v>0</v>
      </c>
      <c r="K233" s="233">
        <v>0</v>
      </c>
      <c r="L233" s="233">
        <v>0</v>
      </c>
      <c r="M233" s="233">
        <v>0</v>
      </c>
      <c r="N233" s="233">
        <v>0</v>
      </c>
      <c r="O233" s="233">
        <v>0</v>
      </c>
      <c r="P233" s="233">
        <v>0</v>
      </c>
      <c r="Q233" s="233">
        <v>0</v>
      </c>
      <c r="R233" s="233">
        <v>0</v>
      </c>
    </row>
    <row r="234" spans="1:18" ht="12.75" customHeight="1" x14ac:dyDescent="0.2">
      <c r="C234" s="163" t="s">
        <v>166</v>
      </c>
      <c r="D234" s="163"/>
      <c r="F234" s="198">
        <f t="shared" si="28"/>
        <v>0</v>
      </c>
      <c r="G234" s="233">
        <v>0</v>
      </c>
      <c r="H234" s="233">
        <v>0</v>
      </c>
      <c r="I234" s="233">
        <v>0</v>
      </c>
      <c r="J234" s="233">
        <v>0</v>
      </c>
      <c r="K234" s="233">
        <v>0</v>
      </c>
      <c r="L234" s="233">
        <v>0</v>
      </c>
      <c r="M234" s="233">
        <v>0</v>
      </c>
      <c r="N234" s="233">
        <v>0</v>
      </c>
      <c r="O234" s="233">
        <v>0</v>
      </c>
      <c r="P234" s="233">
        <v>0</v>
      </c>
      <c r="Q234" s="233">
        <v>0</v>
      </c>
      <c r="R234" s="233">
        <v>0</v>
      </c>
    </row>
    <row r="235" spans="1:18" ht="12.75" customHeight="1" x14ac:dyDescent="0.2">
      <c r="C235" s="163" t="s">
        <v>165</v>
      </c>
      <c r="D235" s="163"/>
      <c r="F235" s="198">
        <f t="shared" si="28"/>
        <v>0</v>
      </c>
      <c r="G235" s="233">
        <v>0</v>
      </c>
      <c r="H235" s="233">
        <v>0</v>
      </c>
      <c r="I235" s="233">
        <v>0</v>
      </c>
      <c r="J235" s="233">
        <v>0</v>
      </c>
      <c r="K235" s="233">
        <v>0</v>
      </c>
      <c r="L235" s="233">
        <v>0</v>
      </c>
      <c r="M235" s="233">
        <v>0</v>
      </c>
      <c r="N235" s="233">
        <v>0</v>
      </c>
      <c r="O235" s="233">
        <v>0</v>
      </c>
      <c r="P235" s="233">
        <v>0</v>
      </c>
      <c r="Q235" s="233">
        <v>0</v>
      </c>
      <c r="R235" s="233">
        <v>0</v>
      </c>
    </row>
    <row r="236" spans="1:18" ht="12.75" customHeight="1" x14ac:dyDescent="0.2">
      <c r="C236" s="163" t="s">
        <v>164</v>
      </c>
      <c r="D236" s="163"/>
      <c r="F236" s="198">
        <f t="shared" si="28"/>
        <v>0</v>
      </c>
      <c r="G236" s="233">
        <v>0</v>
      </c>
      <c r="H236" s="233">
        <v>0</v>
      </c>
      <c r="I236" s="233">
        <v>0</v>
      </c>
      <c r="J236" s="233">
        <v>0</v>
      </c>
      <c r="K236" s="233">
        <v>0</v>
      </c>
      <c r="L236" s="233">
        <v>0</v>
      </c>
      <c r="M236" s="233">
        <v>0</v>
      </c>
      <c r="N236" s="233">
        <v>0</v>
      </c>
      <c r="O236" s="233">
        <v>0</v>
      </c>
      <c r="P236" s="233">
        <v>0</v>
      </c>
      <c r="Q236" s="233">
        <v>0</v>
      </c>
      <c r="R236" s="233">
        <v>0</v>
      </c>
    </row>
    <row r="237" spans="1:18" ht="12.75" customHeight="1" x14ac:dyDescent="0.2">
      <c r="D237" s="163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</row>
    <row r="238" spans="1:18" ht="12.75" customHeight="1" x14ac:dyDescent="0.2">
      <c r="A238" s="140"/>
      <c r="B238" s="207" t="s">
        <v>230</v>
      </c>
      <c r="C238" s="101"/>
      <c r="D238" s="101"/>
      <c r="F238" s="198">
        <f>SUM(G238:R238)</f>
        <v>0</v>
      </c>
      <c r="G238" s="197">
        <f t="shared" ref="G238:R238" si="29">SUM(G216:G237)</f>
        <v>0</v>
      </c>
      <c r="H238" s="197">
        <f t="shared" si="29"/>
        <v>0</v>
      </c>
      <c r="I238" s="197">
        <f t="shared" si="29"/>
        <v>0</v>
      </c>
      <c r="J238" s="197">
        <f t="shared" si="29"/>
        <v>0</v>
      </c>
      <c r="K238" s="197">
        <f t="shared" si="29"/>
        <v>0</v>
      </c>
      <c r="L238" s="197">
        <f t="shared" si="29"/>
        <v>0</v>
      </c>
      <c r="M238" s="197">
        <f t="shared" si="29"/>
        <v>0</v>
      </c>
      <c r="N238" s="197">
        <f t="shared" si="29"/>
        <v>0</v>
      </c>
      <c r="O238" s="197">
        <f t="shared" si="29"/>
        <v>0</v>
      </c>
      <c r="P238" s="197">
        <f t="shared" si="29"/>
        <v>0</v>
      </c>
      <c r="Q238" s="197">
        <f t="shared" si="29"/>
        <v>0</v>
      </c>
      <c r="R238" s="197">
        <f t="shared" si="29"/>
        <v>0</v>
      </c>
    </row>
    <row r="239" spans="1:18" ht="12.75" customHeight="1" x14ac:dyDescent="0.2">
      <c r="B239" s="101"/>
      <c r="C239" s="101"/>
      <c r="D239" s="101"/>
      <c r="F239" s="202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</row>
    <row r="240" spans="1:18" ht="12.75" customHeight="1" x14ac:dyDescent="0.2">
      <c r="B240" s="196" t="s">
        <v>162</v>
      </c>
      <c r="C240" s="101"/>
      <c r="D240" s="101"/>
      <c r="E240" s="199" t="s">
        <v>62</v>
      </c>
      <c r="F240" s="202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</row>
    <row r="241" spans="2:18" ht="12.75" customHeight="1" x14ac:dyDescent="0.2">
      <c r="C241" s="163" t="s">
        <v>161</v>
      </c>
      <c r="D241" s="163"/>
      <c r="E241" s="199"/>
      <c r="F241" s="198">
        <f t="shared" ref="F241:F280" si="30">SUM(G241:R241)</f>
        <v>0</v>
      </c>
      <c r="G241" s="233">
        <v>0</v>
      </c>
      <c r="H241" s="233">
        <v>0</v>
      </c>
      <c r="I241" s="233">
        <v>0</v>
      </c>
      <c r="J241" s="233">
        <v>0</v>
      </c>
      <c r="K241" s="233">
        <v>0</v>
      </c>
      <c r="L241" s="233">
        <v>0</v>
      </c>
      <c r="M241" s="233">
        <v>0</v>
      </c>
      <c r="N241" s="233">
        <v>0</v>
      </c>
      <c r="O241" s="233">
        <v>0</v>
      </c>
      <c r="P241" s="233">
        <v>0</v>
      </c>
      <c r="Q241" s="233">
        <v>0</v>
      </c>
      <c r="R241" s="233">
        <v>0</v>
      </c>
    </row>
    <row r="242" spans="2:18" ht="12.75" customHeight="1" x14ac:dyDescent="0.2">
      <c r="C242" s="163" t="s">
        <v>160</v>
      </c>
      <c r="D242" s="163"/>
      <c r="F242" s="198">
        <f t="shared" si="30"/>
        <v>0</v>
      </c>
      <c r="G242" s="233">
        <v>0</v>
      </c>
      <c r="H242" s="233">
        <v>0</v>
      </c>
      <c r="I242" s="233">
        <v>0</v>
      </c>
      <c r="J242" s="233">
        <v>0</v>
      </c>
      <c r="K242" s="233">
        <v>0</v>
      </c>
      <c r="L242" s="233">
        <v>0</v>
      </c>
      <c r="M242" s="233">
        <v>0</v>
      </c>
      <c r="N242" s="233">
        <v>0</v>
      </c>
      <c r="O242" s="233">
        <v>0</v>
      </c>
      <c r="P242" s="233">
        <v>0</v>
      </c>
      <c r="Q242" s="233">
        <v>0</v>
      </c>
      <c r="R242" s="233">
        <v>0</v>
      </c>
    </row>
    <row r="243" spans="2:18" ht="12.75" customHeight="1" x14ac:dyDescent="0.2">
      <c r="C243" s="163" t="s">
        <v>159</v>
      </c>
      <c r="D243" s="163"/>
      <c r="F243" s="198">
        <f t="shared" si="30"/>
        <v>0</v>
      </c>
      <c r="G243" s="233">
        <v>0</v>
      </c>
      <c r="H243" s="233">
        <v>0</v>
      </c>
      <c r="I243" s="233">
        <v>0</v>
      </c>
      <c r="J243" s="233">
        <v>0</v>
      </c>
      <c r="K243" s="233">
        <v>0</v>
      </c>
      <c r="L243" s="233">
        <v>0</v>
      </c>
      <c r="M243" s="233">
        <v>0</v>
      </c>
      <c r="N243" s="233">
        <v>0</v>
      </c>
      <c r="O243" s="233">
        <v>0</v>
      </c>
      <c r="P243" s="233">
        <v>0</v>
      </c>
      <c r="Q243" s="233">
        <v>0</v>
      </c>
      <c r="R243" s="233">
        <v>0</v>
      </c>
    </row>
    <row r="244" spans="2:18" ht="12.75" customHeight="1" x14ac:dyDescent="0.2">
      <c r="C244" s="163" t="s">
        <v>158</v>
      </c>
      <c r="D244" s="163"/>
      <c r="F244" s="198">
        <f t="shared" si="30"/>
        <v>0</v>
      </c>
      <c r="G244" s="233">
        <v>0</v>
      </c>
      <c r="H244" s="233">
        <v>0</v>
      </c>
      <c r="I244" s="233">
        <v>0</v>
      </c>
      <c r="J244" s="233">
        <v>0</v>
      </c>
      <c r="K244" s="233">
        <v>0</v>
      </c>
      <c r="L244" s="233">
        <v>0</v>
      </c>
      <c r="M244" s="233">
        <v>0</v>
      </c>
      <c r="N244" s="233">
        <v>0</v>
      </c>
      <c r="O244" s="233">
        <v>0</v>
      </c>
      <c r="P244" s="233">
        <v>0</v>
      </c>
      <c r="Q244" s="233">
        <v>0</v>
      </c>
      <c r="R244" s="233">
        <v>0</v>
      </c>
    </row>
    <row r="245" spans="2:18" ht="12.75" customHeight="1" x14ac:dyDescent="0.2">
      <c r="C245" s="163" t="s">
        <v>157</v>
      </c>
      <c r="D245" s="163"/>
      <c r="F245" s="198">
        <f t="shared" si="30"/>
        <v>0</v>
      </c>
      <c r="G245" s="233">
        <v>0</v>
      </c>
      <c r="H245" s="233">
        <v>0</v>
      </c>
      <c r="I245" s="233">
        <v>0</v>
      </c>
      <c r="J245" s="233">
        <v>0</v>
      </c>
      <c r="K245" s="233">
        <v>0</v>
      </c>
      <c r="L245" s="233">
        <v>0</v>
      </c>
      <c r="M245" s="233">
        <v>0</v>
      </c>
      <c r="N245" s="233">
        <v>0</v>
      </c>
      <c r="O245" s="233">
        <v>0</v>
      </c>
      <c r="P245" s="233">
        <v>0</v>
      </c>
      <c r="Q245" s="233">
        <v>0</v>
      </c>
      <c r="R245" s="233">
        <v>0</v>
      </c>
    </row>
    <row r="246" spans="2:18" ht="12.75" customHeight="1" x14ac:dyDescent="0.2">
      <c r="C246" s="163" t="s">
        <v>156</v>
      </c>
      <c r="D246" s="163"/>
      <c r="F246" s="198">
        <f t="shared" si="30"/>
        <v>0</v>
      </c>
      <c r="G246" s="233">
        <v>0</v>
      </c>
      <c r="H246" s="233">
        <v>0</v>
      </c>
      <c r="I246" s="233">
        <v>0</v>
      </c>
      <c r="J246" s="233">
        <v>0</v>
      </c>
      <c r="K246" s="233">
        <v>0</v>
      </c>
      <c r="L246" s="233">
        <v>0</v>
      </c>
      <c r="M246" s="233">
        <v>0</v>
      </c>
      <c r="N246" s="233">
        <v>0</v>
      </c>
      <c r="O246" s="233">
        <v>0</v>
      </c>
      <c r="P246" s="233">
        <v>0</v>
      </c>
      <c r="Q246" s="233">
        <v>0</v>
      </c>
      <c r="R246" s="233">
        <v>0</v>
      </c>
    </row>
    <row r="247" spans="2:18" ht="12.75" customHeight="1" x14ac:dyDescent="0.2">
      <c r="C247" s="163" t="s">
        <v>155</v>
      </c>
      <c r="F247" s="198">
        <f t="shared" si="30"/>
        <v>0</v>
      </c>
      <c r="G247" s="233">
        <v>0</v>
      </c>
      <c r="H247" s="233">
        <v>0</v>
      </c>
      <c r="I247" s="233">
        <v>0</v>
      </c>
      <c r="J247" s="233">
        <v>0</v>
      </c>
      <c r="K247" s="233">
        <v>0</v>
      </c>
      <c r="L247" s="233">
        <v>0</v>
      </c>
      <c r="M247" s="233">
        <v>0</v>
      </c>
      <c r="N247" s="233">
        <v>0</v>
      </c>
      <c r="O247" s="233">
        <v>0</v>
      </c>
      <c r="P247" s="233">
        <v>0</v>
      </c>
      <c r="Q247" s="233">
        <v>0</v>
      </c>
      <c r="R247" s="233">
        <v>0</v>
      </c>
    </row>
    <row r="248" spans="2:18" ht="12.75" customHeight="1" x14ac:dyDescent="0.2">
      <c r="C248" s="163" t="s">
        <v>154</v>
      </c>
      <c r="F248" s="198">
        <f t="shared" si="30"/>
        <v>0</v>
      </c>
      <c r="G248" s="233">
        <v>0</v>
      </c>
      <c r="H248" s="233">
        <v>0</v>
      </c>
      <c r="I248" s="233">
        <v>0</v>
      </c>
      <c r="J248" s="233">
        <v>0</v>
      </c>
      <c r="K248" s="233">
        <v>0</v>
      </c>
      <c r="L248" s="233">
        <v>0</v>
      </c>
      <c r="M248" s="233">
        <v>0</v>
      </c>
      <c r="N248" s="233">
        <v>0</v>
      </c>
      <c r="O248" s="233">
        <v>0</v>
      </c>
      <c r="P248" s="233">
        <v>0</v>
      </c>
      <c r="Q248" s="233">
        <v>0</v>
      </c>
      <c r="R248" s="233">
        <v>0</v>
      </c>
    </row>
    <row r="249" spans="2:18" ht="12.75" customHeight="1" x14ac:dyDescent="0.2">
      <c r="C249" s="163" t="s">
        <v>153</v>
      </c>
      <c r="F249" s="198">
        <f t="shared" si="30"/>
        <v>0</v>
      </c>
      <c r="G249" s="233">
        <v>0</v>
      </c>
      <c r="H249" s="233">
        <v>0</v>
      </c>
      <c r="I249" s="233">
        <v>0</v>
      </c>
      <c r="J249" s="233">
        <v>0</v>
      </c>
      <c r="K249" s="233">
        <v>0</v>
      </c>
      <c r="L249" s="233">
        <v>0</v>
      </c>
      <c r="M249" s="233">
        <v>0</v>
      </c>
      <c r="N249" s="233">
        <v>0</v>
      </c>
      <c r="O249" s="233">
        <v>0</v>
      </c>
      <c r="P249" s="233">
        <v>0</v>
      </c>
      <c r="Q249" s="233">
        <v>0</v>
      </c>
      <c r="R249" s="233">
        <v>0</v>
      </c>
    </row>
    <row r="250" spans="2:18" ht="12.75" customHeight="1" x14ac:dyDescent="0.2">
      <c r="C250" s="163" t="s">
        <v>152</v>
      </c>
      <c r="F250" s="198">
        <f t="shared" si="30"/>
        <v>0</v>
      </c>
      <c r="G250" s="233">
        <v>0</v>
      </c>
      <c r="H250" s="233">
        <v>0</v>
      </c>
      <c r="I250" s="233">
        <v>0</v>
      </c>
      <c r="J250" s="233">
        <v>0</v>
      </c>
      <c r="K250" s="233">
        <v>0</v>
      </c>
      <c r="L250" s="233">
        <v>0</v>
      </c>
      <c r="M250" s="233">
        <v>0</v>
      </c>
      <c r="N250" s="233">
        <v>0</v>
      </c>
      <c r="O250" s="233">
        <v>0</v>
      </c>
      <c r="P250" s="233">
        <v>0</v>
      </c>
      <c r="Q250" s="233">
        <v>0</v>
      </c>
      <c r="R250" s="233">
        <v>0</v>
      </c>
    </row>
    <row r="251" spans="2:18" ht="12.75" customHeight="1" x14ac:dyDescent="0.2">
      <c r="C251" s="163" t="s">
        <v>151</v>
      </c>
      <c r="F251" s="198">
        <f t="shared" si="30"/>
        <v>0</v>
      </c>
      <c r="G251" s="233">
        <v>0</v>
      </c>
      <c r="H251" s="233">
        <v>0</v>
      </c>
      <c r="I251" s="233">
        <v>0</v>
      </c>
      <c r="J251" s="233">
        <v>0</v>
      </c>
      <c r="K251" s="233">
        <v>0</v>
      </c>
      <c r="L251" s="233">
        <v>0</v>
      </c>
      <c r="M251" s="233">
        <v>0</v>
      </c>
      <c r="N251" s="233">
        <v>0</v>
      </c>
      <c r="O251" s="233">
        <v>0</v>
      </c>
      <c r="P251" s="233">
        <v>0</v>
      </c>
      <c r="Q251" s="233">
        <v>0</v>
      </c>
      <c r="R251" s="233">
        <v>0</v>
      </c>
    </row>
    <row r="252" spans="2:18" ht="12.75" customHeight="1" x14ac:dyDescent="0.2">
      <c r="C252" s="163" t="s">
        <v>150</v>
      </c>
      <c r="F252" s="198">
        <f t="shared" si="30"/>
        <v>0</v>
      </c>
      <c r="G252" s="233">
        <v>0</v>
      </c>
      <c r="H252" s="233">
        <v>0</v>
      </c>
      <c r="I252" s="233">
        <v>0</v>
      </c>
      <c r="J252" s="233">
        <v>0</v>
      </c>
      <c r="K252" s="233">
        <v>0</v>
      </c>
      <c r="L252" s="233">
        <v>0</v>
      </c>
      <c r="M252" s="233">
        <v>0</v>
      </c>
      <c r="N252" s="233">
        <v>0</v>
      </c>
      <c r="O252" s="233">
        <v>0</v>
      </c>
      <c r="P252" s="233">
        <v>0</v>
      </c>
      <c r="Q252" s="233">
        <v>0</v>
      </c>
      <c r="R252" s="233">
        <v>0</v>
      </c>
    </row>
    <row r="253" spans="2:18" ht="12.75" customHeight="1" x14ac:dyDescent="0.2">
      <c r="C253" s="163" t="s">
        <v>149</v>
      </c>
      <c r="F253" s="198">
        <f t="shared" si="30"/>
        <v>0</v>
      </c>
      <c r="G253" s="233">
        <v>0</v>
      </c>
      <c r="H253" s="233">
        <v>0</v>
      </c>
      <c r="I253" s="233">
        <v>0</v>
      </c>
      <c r="J253" s="233">
        <v>0</v>
      </c>
      <c r="K253" s="233">
        <v>0</v>
      </c>
      <c r="L253" s="233">
        <v>0</v>
      </c>
      <c r="M253" s="233">
        <v>0</v>
      </c>
      <c r="N253" s="233">
        <v>0</v>
      </c>
      <c r="O253" s="233">
        <v>0</v>
      </c>
      <c r="P253" s="233">
        <v>0</v>
      </c>
      <c r="Q253" s="233">
        <v>0</v>
      </c>
      <c r="R253" s="233">
        <v>0</v>
      </c>
    </row>
    <row r="254" spans="2:18" ht="12.75" customHeight="1" x14ac:dyDescent="0.2">
      <c r="C254" s="163" t="s">
        <v>148</v>
      </c>
      <c r="F254" s="198">
        <f t="shared" si="30"/>
        <v>0</v>
      </c>
      <c r="G254" s="233">
        <v>0</v>
      </c>
      <c r="H254" s="233">
        <v>0</v>
      </c>
      <c r="I254" s="233">
        <v>0</v>
      </c>
      <c r="J254" s="233">
        <v>0</v>
      </c>
      <c r="K254" s="233">
        <v>0</v>
      </c>
      <c r="L254" s="233">
        <v>0</v>
      </c>
      <c r="M254" s="233">
        <v>0</v>
      </c>
      <c r="N254" s="233">
        <v>0</v>
      </c>
      <c r="O254" s="233">
        <v>0</v>
      </c>
      <c r="P254" s="233">
        <v>0</v>
      </c>
      <c r="Q254" s="233">
        <v>0</v>
      </c>
      <c r="R254" s="233">
        <v>0</v>
      </c>
    </row>
    <row r="255" spans="2:18" ht="12.75" customHeight="1" x14ac:dyDescent="0.2">
      <c r="C255" s="163" t="s">
        <v>147</v>
      </c>
      <c r="D255" s="163"/>
      <c r="F255" s="198">
        <f t="shared" si="30"/>
        <v>0</v>
      </c>
      <c r="G255" s="233">
        <v>0</v>
      </c>
      <c r="H255" s="233">
        <v>0</v>
      </c>
      <c r="I255" s="233">
        <v>0</v>
      </c>
      <c r="J255" s="233">
        <v>0</v>
      </c>
      <c r="K255" s="233">
        <v>0</v>
      </c>
      <c r="L255" s="233">
        <v>0</v>
      </c>
      <c r="M255" s="233">
        <v>0</v>
      </c>
      <c r="N255" s="233">
        <v>0</v>
      </c>
      <c r="O255" s="233">
        <v>0</v>
      </c>
      <c r="P255" s="233">
        <v>0</v>
      </c>
      <c r="Q255" s="233">
        <v>0</v>
      </c>
      <c r="R255" s="233">
        <v>0</v>
      </c>
    </row>
    <row r="256" spans="2:18" ht="12.75" customHeight="1" x14ac:dyDescent="0.2">
      <c r="B256" s="163"/>
      <c r="C256" s="163" t="s">
        <v>146</v>
      </c>
      <c r="F256" s="198">
        <f t="shared" si="30"/>
        <v>0</v>
      </c>
      <c r="G256" s="233">
        <v>0</v>
      </c>
      <c r="H256" s="233">
        <v>0</v>
      </c>
      <c r="I256" s="233">
        <v>0</v>
      </c>
      <c r="J256" s="233">
        <v>0</v>
      </c>
      <c r="K256" s="233">
        <v>0</v>
      </c>
      <c r="L256" s="233">
        <v>0</v>
      </c>
      <c r="M256" s="233">
        <v>0</v>
      </c>
      <c r="N256" s="233">
        <v>0</v>
      </c>
      <c r="O256" s="233">
        <v>0</v>
      </c>
      <c r="P256" s="233">
        <v>0</v>
      </c>
      <c r="Q256" s="233">
        <v>0</v>
      </c>
      <c r="R256" s="233">
        <v>0</v>
      </c>
    </row>
    <row r="257" spans="2:18" ht="12.75" customHeight="1" x14ac:dyDescent="0.2">
      <c r="B257" s="163"/>
      <c r="C257" s="163" t="s">
        <v>145</v>
      </c>
      <c r="F257" s="198">
        <f t="shared" si="30"/>
        <v>0</v>
      </c>
      <c r="G257" s="233">
        <v>0</v>
      </c>
      <c r="H257" s="233">
        <v>0</v>
      </c>
      <c r="I257" s="233">
        <v>0</v>
      </c>
      <c r="J257" s="233">
        <v>0</v>
      </c>
      <c r="K257" s="233">
        <v>0</v>
      </c>
      <c r="L257" s="233">
        <v>0</v>
      </c>
      <c r="M257" s="233">
        <v>0</v>
      </c>
      <c r="N257" s="233">
        <v>0</v>
      </c>
      <c r="O257" s="233">
        <v>0</v>
      </c>
      <c r="P257" s="233">
        <v>0</v>
      </c>
      <c r="Q257" s="233">
        <v>0</v>
      </c>
      <c r="R257" s="233">
        <v>0</v>
      </c>
    </row>
    <row r="258" spans="2:18" ht="12.75" customHeight="1" x14ac:dyDescent="0.2">
      <c r="B258" s="163"/>
      <c r="C258" s="163" t="s">
        <v>144</v>
      </c>
      <c r="F258" s="198">
        <f t="shared" si="30"/>
        <v>0</v>
      </c>
      <c r="G258" s="233">
        <v>0</v>
      </c>
      <c r="H258" s="233">
        <v>0</v>
      </c>
      <c r="I258" s="233">
        <v>0</v>
      </c>
      <c r="J258" s="233">
        <v>0</v>
      </c>
      <c r="K258" s="233">
        <v>0</v>
      </c>
      <c r="L258" s="233">
        <v>0</v>
      </c>
      <c r="M258" s="233">
        <v>0</v>
      </c>
      <c r="N258" s="233">
        <v>0</v>
      </c>
      <c r="O258" s="233">
        <v>0</v>
      </c>
      <c r="P258" s="233">
        <v>0</v>
      </c>
      <c r="Q258" s="233">
        <v>0</v>
      </c>
      <c r="R258" s="233">
        <v>0</v>
      </c>
    </row>
    <row r="259" spans="2:18" ht="12.75" customHeight="1" x14ac:dyDescent="0.2">
      <c r="B259" s="163"/>
      <c r="C259" s="163" t="s">
        <v>143</v>
      </c>
      <c r="F259" s="198">
        <f t="shared" si="30"/>
        <v>0</v>
      </c>
      <c r="G259" s="233">
        <v>0</v>
      </c>
      <c r="H259" s="233">
        <v>0</v>
      </c>
      <c r="I259" s="233">
        <v>0</v>
      </c>
      <c r="J259" s="233">
        <v>0</v>
      </c>
      <c r="K259" s="233">
        <v>0</v>
      </c>
      <c r="L259" s="233">
        <v>0</v>
      </c>
      <c r="M259" s="233">
        <v>0</v>
      </c>
      <c r="N259" s="233">
        <v>0</v>
      </c>
      <c r="O259" s="233">
        <v>0</v>
      </c>
      <c r="P259" s="233">
        <v>0</v>
      </c>
      <c r="Q259" s="233">
        <v>0</v>
      </c>
      <c r="R259" s="233">
        <v>0</v>
      </c>
    </row>
    <row r="260" spans="2:18" ht="12.75" customHeight="1" x14ac:dyDescent="0.2">
      <c r="B260" s="163"/>
      <c r="C260" s="163" t="s">
        <v>142</v>
      </c>
      <c r="F260" s="198">
        <f t="shared" si="30"/>
        <v>0</v>
      </c>
      <c r="G260" s="233">
        <v>0</v>
      </c>
      <c r="H260" s="233">
        <v>0</v>
      </c>
      <c r="I260" s="233">
        <v>0</v>
      </c>
      <c r="J260" s="233">
        <v>0</v>
      </c>
      <c r="K260" s="233">
        <v>0</v>
      </c>
      <c r="L260" s="233">
        <v>0</v>
      </c>
      <c r="M260" s="233">
        <v>0</v>
      </c>
      <c r="N260" s="233">
        <v>0</v>
      </c>
      <c r="O260" s="233">
        <v>0</v>
      </c>
      <c r="P260" s="233">
        <v>0</v>
      </c>
      <c r="Q260" s="233">
        <v>0</v>
      </c>
      <c r="R260" s="233">
        <v>0</v>
      </c>
    </row>
    <row r="261" spans="2:18" ht="12.75" customHeight="1" x14ac:dyDescent="0.2">
      <c r="B261" s="163"/>
      <c r="C261" s="163" t="s">
        <v>141</v>
      </c>
      <c r="F261" s="198">
        <f t="shared" si="30"/>
        <v>0</v>
      </c>
      <c r="G261" s="233">
        <v>0</v>
      </c>
      <c r="H261" s="233">
        <v>0</v>
      </c>
      <c r="I261" s="233">
        <v>0</v>
      </c>
      <c r="J261" s="233">
        <v>0</v>
      </c>
      <c r="K261" s="233">
        <v>0</v>
      </c>
      <c r="L261" s="233">
        <v>0</v>
      </c>
      <c r="M261" s="233">
        <v>0</v>
      </c>
      <c r="N261" s="233">
        <v>0</v>
      </c>
      <c r="O261" s="233">
        <v>0</v>
      </c>
      <c r="P261" s="233">
        <v>0</v>
      </c>
      <c r="Q261" s="233">
        <v>0</v>
      </c>
      <c r="R261" s="233">
        <v>0</v>
      </c>
    </row>
    <row r="262" spans="2:18" ht="12.75" customHeight="1" x14ac:dyDescent="0.2">
      <c r="B262" s="163"/>
      <c r="C262" s="163" t="s">
        <v>140</v>
      </c>
      <c r="F262" s="198">
        <f t="shared" si="30"/>
        <v>0</v>
      </c>
      <c r="G262" s="233">
        <v>0</v>
      </c>
      <c r="H262" s="233">
        <v>0</v>
      </c>
      <c r="I262" s="233">
        <v>0</v>
      </c>
      <c r="J262" s="233">
        <v>0</v>
      </c>
      <c r="K262" s="233">
        <v>0</v>
      </c>
      <c r="L262" s="233">
        <v>0</v>
      </c>
      <c r="M262" s="233">
        <v>0</v>
      </c>
      <c r="N262" s="233">
        <v>0</v>
      </c>
      <c r="O262" s="233">
        <v>0</v>
      </c>
      <c r="P262" s="233">
        <v>0</v>
      </c>
      <c r="Q262" s="233">
        <v>0</v>
      </c>
      <c r="R262" s="233">
        <v>0</v>
      </c>
    </row>
    <row r="263" spans="2:18" ht="12.75" customHeight="1" x14ac:dyDescent="0.2">
      <c r="C263" s="163" t="s">
        <v>139</v>
      </c>
      <c r="E263" s="205"/>
      <c r="F263" s="198">
        <f t="shared" si="30"/>
        <v>0</v>
      </c>
      <c r="G263" s="233">
        <v>0</v>
      </c>
      <c r="H263" s="233">
        <v>0</v>
      </c>
      <c r="I263" s="233">
        <v>0</v>
      </c>
      <c r="J263" s="233">
        <v>0</v>
      </c>
      <c r="K263" s="233">
        <v>0</v>
      </c>
      <c r="L263" s="233">
        <v>0</v>
      </c>
      <c r="M263" s="233">
        <v>0</v>
      </c>
      <c r="N263" s="233">
        <v>0</v>
      </c>
      <c r="O263" s="233">
        <v>0</v>
      </c>
      <c r="P263" s="233">
        <v>0</v>
      </c>
      <c r="Q263" s="233">
        <v>0</v>
      </c>
      <c r="R263" s="233">
        <v>0</v>
      </c>
    </row>
    <row r="264" spans="2:18" ht="12.75" customHeight="1" x14ac:dyDescent="0.2">
      <c r="C264" s="163" t="s">
        <v>138</v>
      </c>
      <c r="E264" s="205"/>
      <c r="F264" s="198">
        <f t="shared" si="30"/>
        <v>0</v>
      </c>
      <c r="G264" s="233">
        <v>0</v>
      </c>
      <c r="H264" s="233">
        <v>0</v>
      </c>
      <c r="I264" s="233">
        <v>0</v>
      </c>
      <c r="J264" s="233">
        <v>0</v>
      </c>
      <c r="K264" s="233">
        <v>0</v>
      </c>
      <c r="L264" s="233">
        <v>0</v>
      </c>
      <c r="M264" s="233">
        <v>0</v>
      </c>
      <c r="N264" s="233">
        <v>0</v>
      </c>
      <c r="O264" s="233">
        <v>0</v>
      </c>
      <c r="P264" s="233">
        <v>0</v>
      </c>
      <c r="Q264" s="233">
        <v>0</v>
      </c>
      <c r="R264" s="233">
        <v>0</v>
      </c>
    </row>
    <row r="265" spans="2:18" ht="12.75" customHeight="1" x14ac:dyDescent="0.2">
      <c r="B265" s="101"/>
      <c r="C265" s="204" t="s">
        <v>137</v>
      </c>
      <c r="D265" s="101"/>
      <c r="E265" s="205"/>
      <c r="F265" s="198">
        <f t="shared" si="30"/>
        <v>0</v>
      </c>
      <c r="G265" s="233">
        <v>0</v>
      </c>
      <c r="H265" s="233">
        <v>0</v>
      </c>
      <c r="I265" s="233">
        <v>0</v>
      </c>
      <c r="J265" s="233">
        <v>0</v>
      </c>
      <c r="K265" s="233">
        <v>0</v>
      </c>
      <c r="L265" s="233">
        <v>0</v>
      </c>
      <c r="M265" s="233">
        <v>0</v>
      </c>
      <c r="N265" s="233">
        <v>0</v>
      </c>
      <c r="O265" s="233">
        <v>0</v>
      </c>
      <c r="P265" s="233">
        <v>0</v>
      </c>
      <c r="Q265" s="233">
        <v>0</v>
      </c>
      <c r="R265" s="233">
        <v>0</v>
      </c>
    </row>
    <row r="266" spans="2:18" ht="12.75" customHeight="1" x14ac:dyDescent="0.2">
      <c r="B266" s="101"/>
      <c r="C266" s="204" t="s">
        <v>136</v>
      </c>
      <c r="D266" s="101"/>
      <c r="E266" s="205"/>
      <c r="F266" s="198">
        <f t="shared" si="30"/>
        <v>0</v>
      </c>
      <c r="G266" s="233">
        <v>0</v>
      </c>
      <c r="H266" s="233">
        <v>0</v>
      </c>
      <c r="I266" s="233">
        <v>0</v>
      </c>
      <c r="J266" s="233">
        <v>0</v>
      </c>
      <c r="K266" s="233">
        <v>0</v>
      </c>
      <c r="L266" s="233">
        <v>0</v>
      </c>
      <c r="M266" s="233">
        <v>0</v>
      </c>
      <c r="N266" s="233">
        <v>0</v>
      </c>
      <c r="O266" s="233">
        <v>0</v>
      </c>
      <c r="P266" s="233">
        <v>0</v>
      </c>
      <c r="Q266" s="233">
        <v>0</v>
      </c>
      <c r="R266" s="233">
        <v>0</v>
      </c>
    </row>
    <row r="267" spans="2:18" ht="12.75" customHeight="1" x14ac:dyDescent="0.2">
      <c r="B267" s="101"/>
      <c r="C267" s="204" t="s">
        <v>135</v>
      </c>
      <c r="D267" s="101"/>
      <c r="E267" s="205"/>
      <c r="F267" s="198">
        <f t="shared" si="30"/>
        <v>0</v>
      </c>
      <c r="G267" s="233">
        <v>0</v>
      </c>
      <c r="H267" s="233">
        <v>0</v>
      </c>
      <c r="I267" s="233">
        <v>0</v>
      </c>
      <c r="J267" s="233">
        <v>0</v>
      </c>
      <c r="K267" s="233">
        <v>0</v>
      </c>
      <c r="L267" s="233">
        <v>0</v>
      </c>
      <c r="M267" s="233">
        <v>0</v>
      </c>
      <c r="N267" s="233">
        <v>0</v>
      </c>
      <c r="O267" s="233">
        <v>0</v>
      </c>
      <c r="P267" s="233">
        <v>0</v>
      </c>
      <c r="Q267" s="233">
        <v>0</v>
      </c>
      <c r="R267" s="233">
        <v>0</v>
      </c>
    </row>
    <row r="268" spans="2:18" ht="12.75" customHeight="1" x14ac:dyDescent="0.2">
      <c r="B268" s="101"/>
      <c r="C268" s="204" t="s">
        <v>134</v>
      </c>
      <c r="D268" s="101"/>
      <c r="E268" s="205"/>
      <c r="F268" s="198">
        <f t="shared" si="30"/>
        <v>0</v>
      </c>
      <c r="G268" s="233">
        <v>0</v>
      </c>
      <c r="H268" s="233">
        <v>0</v>
      </c>
      <c r="I268" s="233">
        <v>0</v>
      </c>
      <c r="J268" s="233">
        <v>0</v>
      </c>
      <c r="K268" s="233">
        <v>0</v>
      </c>
      <c r="L268" s="233">
        <v>0</v>
      </c>
      <c r="M268" s="233">
        <v>0</v>
      </c>
      <c r="N268" s="233">
        <v>0</v>
      </c>
      <c r="O268" s="233">
        <v>0</v>
      </c>
      <c r="P268" s="233">
        <v>0</v>
      </c>
      <c r="Q268" s="233">
        <v>0</v>
      </c>
      <c r="R268" s="233">
        <v>0</v>
      </c>
    </row>
    <row r="269" spans="2:18" ht="12.75" customHeight="1" x14ac:dyDescent="0.2">
      <c r="B269" s="101"/>
      <c r="C269" s="204" t="s">
        <v>133</v>
      </c>
      <c r="D269" s="101"/>
      <c r="E269" s="205"/>
      <c r="F269" s="198">
        <f t="shared" si="30"/>
        <v>0</v>
      </c>
      <c r="G269" s="233">
        <v>0</v>
      </c>
      <c r="H269" s="233">
        <v>0</v>
      </c>
      <c r="I269" s="233">
        <v>0</v>
      </c>
      <c r="J269" s="233">
        <v>0</v>
      </c>
      <c r="K269" s="233">
        <v>0</v>
      </c>
      <c r="L269" s="233">
        <v>0</v>
      </c>
      <c r="M269" s="233">
        <v>0</v>
      </c>
      <c r="N269" s="233">
        <v>0</v>
      </c>
      <c r="O269" s="233">
        <v>0</v>
      </c>
      <c r="P269" s="233">
        <v>0</v>
      </c>
      <c r="Q269" s="233">
        <v>0</v>
      </c>
      <c r="R269" s="233">
        <v>0</v>
      </c>
    </row>
    <row r="270" spans="2:18" ht="12.75" customHeight="1" x14ac:dyDescent="0.2">
      <c r="B270" s="101"/>
      <c r="C270" s="204" t="s">
        <v>132</v>
      </c>
      <c r="D270" s="101"/>
      <c r="E270" s="205"/>
      <c r="F270" s="198">
        <f t="shared" si="30"/>
        <v>0</v>
      </c>
      <c r="G270" s="233">
        <v>0</v>
      </c>
      <c r="H270" s="233">
        <v>0</v>
      </c>
      <c r="I270" s="233">
        <v>0</v>
      </c>
      <c r="J270" s="233">
        <v>0</v>
      </c>
      <c r="K270" s="233">
        <v>0</v>
      </c>
      <c r="L270" s="233">
        <v>0</v>
      </c>
      <c r="M270" s="233">
        <v>0</v>
      </c>
      <c r="N270" s="233">
        <v>0</v>
      </c>
      <c r="O270" s="233">
        <v>0</v>
      </c>
      <c r="P270" s="233">
        <v>0</v>
      </c>
      <c r="Q270" s="233">
        <v>0</v>
      </c>
      <c r="R270" s="233">
        <v>0</v>
      </c>
    </row>
    <row r="271" spans="2:18" ht="12.75" customHeight="1" x14ac:dyDescent="0.2">
      <c r="B271" s="101"/>
      <c r="C271" s="166" t="s">
        <v>131</v>
      </c>
      <c r="D271" s="101"/>
      <c r="E271" s="205"/>
      <c r="F271" s="198">
        <f t="shared" si="30"/>
        <v>0</v>
      </c>
      <c r="G271" s="233">
        <v>0</v>
      </c>
      <c r="H271" s="233">
        <v>0</v>
      </c>
      <c r="I271" s="233">
        <v>0</v>
      </c>
      <c r="J271" s="233">
        <v>0</v>
      </c>
      <c r="K271" s="233">
        <v>0</v>
      </c>
      <c r="L271" s="233">
        <v>0</v>
      </c>
      <c r="M271" s="233">
        <v>0</v>
      </c>
      <c r="N271" s="233">
        <v>0</v>
      </c>
      <c r="O271" s="233">
        <v>0</v>
      </c>
      <c r="P271" s="233">
        <v>0</v>
      </c>
      <c r="Q271" s="233">
        <v>0</v>
      </c>
      <c r="R271" s="233">
        <v>0</v>
      </c>
    </row>
    <row r="272" spans="2:18" ht="12.75" customHeight="1" x14ac:dyDescent="0.2">
      <c r="B272" s="101"/>
      <c r="C272" s="166" t="s">
        <v>130</v>
      </c>
      <c r="D272" s="101"/>
      <c r="E272" s="205"/>
      <c r="F272" s="198">
        <f t="shared" si="30"/>
        <v>0</v>
      </c>
      <c r="G272" s="233">
        <v>0</v>
      </c>
      <c r="H272" s="233">
        <v>0</v>
      </c>
      <c r="I272" s="233">
        <v>0</v>
      </c>
      <c r="J272" s="233">
        <v>0</v>
      </c>
      <c r="K272" s="233">
        <v>0</v>
      </c>
      <c r="L272" s="233">
        <v>0</v>
      </c>
      <c r="M272" s="233">
        <v>0</v>
      </c>
      <c r="N272" s="233">
        <v>0</v>
      </c>
      <c r="O272" s="233">
        <v>0</v>
      </c>
      <c r="P272" s="233">
        <v>0</v>
      </c>
      <c r="Q272" s="233">
        <v>0</v>
      </c>
      <c r="R272" s="233">
        <v>0</v>
      </c>
    </row>
    <row r="273" spans="1:18" ht="12.75" customHeight="1" x14ac:dyDescent="0.2">
      <c r="B273" s="101"/>
      <c r="C273" s="166" t="s">
        <v>129</v>
      </c>
      <c r="D273" s="101"/>
      <c r="E273" s="205"/>
      <c r="F273" s="198">
        <f t="shared" si="30"/>
        <v>0</v>
      </c>
      <c r="G273" s="233">
        <v>0</v>
      </c>
      <c r="H273" s="233">
        <v>0</v>
      </c>
      <c r="I273" s="233">
        <v>0</v>
      </c>
      <c r="J273" s="233">
        <v>0</v>
      </c>
      <c r="K273" s="233">
        <v>0</v>
      </c>
      <c r="L273" s="233">
        <v>0</v>
      </c>
      <c r="M273" s="233">
        <v>0</v>
      </c>
      <c r="N273" s="233">
        <v>0</v>
      </c>
      <c r="O273" s="233">
        <v>0</v>
      </c>
      <c r="P273" s="233">
        <v>0</v>
      </c>
      <c r="Q273" s="233">
        <v>0</v>
      </c>
      <c r="R273" s="233">
        <v>0</v>
      </c>
    </row>
    <row r="274" spans="1:18" ht="12.75" customHeight="1" x14ac:dyDescent="0.2">
      <c r="B274" s="101"/>
      <c r="C274" s="204" t="s">
        <v>128</v>
      </c>
      <c r="D274" s="101"/>
      <c r="F274" s="198">
        <f t="shared" si="30"/>
        <v>0</v>
      </c>
      <c r="G274" s="233">
        <v>0</v>
      </c>
      <c r="H274" s="233">
        <v>0</v>
      </c>
      <c r="I274" s="233">
        <v>0</v>
      </c>
      <c r="J274" s="233">
        <v>0</v>
      </c>
      <c r="K274" s="233">
        <v>0</v>
      </c>
      <c r="L274" s="233">
        <v>0</v>
      </c>
      <c r="M274" s="233">
        <v>0</v>
      </c>
      <c r="N274" s="233">
        <v>0</v>
      </c>
      <c r="O274" s="233">
        <v>0</v>
      </c>
      <c r="P274" s="233">
        <v>0</v>
      </c>
      <c r="Q274" s="233">
        <v>0</v>
      </c>
      <c r="R274" s="233">
        <v>0</v>
      </c>
    </row>
    <row r="275" spans="1:18" ht="12.75" customHeight="1" x14ac:dyDescent="0.2">
      <c r="B275" s="101"/>
      <c r="C275" s="163" t="s">
        <v>127</v>
      </c>
      <c r="D275" s="101"/>
      <c r="F275" s="198">
        <f t="shared" si="30"/>
        <v>0</v>
      </c>
      <c r="G275" s="233">
        <v>0</v>
      </c>
      <c r="H275" s="233">
        <v>0</v>
      </c>
      <c r="I275" s="233">
        <v>0</v>
      </c>
      <c r="J275" s="233">
        <v>0</v>
      </c>
      <c r="K275" s="233">
        <v>0</v>
      </c>
      <c r="L275" s="233">
        <v>0</v>
      </c>
      <c r="M275" s="233">
        <v>0</v>
      </c>
      <c r="N275" s="233">
        <v>0</v>
      </c>
      <c r="O275" s="233">
        <v>0</v>
      </c>
      <c r="P275" s="233">
        <v>0</v>
      </c>
      <c r="Q275" s="233">
        <v>0</v>
      </c>
      <c r="R275" s="233">
        <v>0</v>
      </c>
    </row>
    <row r="276" spans="1:18" ht="12.75" customHeight="1" x14ac:dyDescent="0.2">
      <c r="B276" s="101"/>
      <c r="C276" s="163" t="s">
        <v>126</v>
      </c>
      <c r="D276" s="101"/>
      <c r="F276" s="198">
        <f t="shared" si="30"/>
        <v>0</v>
      </c>
      <c r="G276" s="233">
        <v>0</v>
      </c>
      <c r="H276" s="233">
        <v>0</v>
      </c>
      <c r="I276" s="233">
        <v>0</v>
      </c>
      <c r="J276" s="233">
        <v>0</v>
      </c>
      <c r="K276" s="233">
        <v>0</v>
      </c>
      <c r="L276" s="233">
        <v>0</v>
      </c>
      <c r="M276" s="233">
        <v>0</v>
      </c>
      <c r="N276" s="233">
        <v>0</v>
      </c>
      <c r="O276" s="233">
        <v>0</v>
      </c>
      <c r="P276" s="233">
        <v>0</v>
      </c>
      <c r="Q276" s="233">
        <v>0</v>
      </c>
      <c r="R276" s="233">
        <v>0</v>
      </c>
    </row>
    <row r="277" spans="1:18" ht="12.75" customHeight="1" x14ac:dyDescent="0.2">
      <c r="B277" s="101"/>
      <c r="C277" s="163" t="s">
        <v>125</v>
      </c>
      <c r="D277" s="101"/>
      <c r="F277" s="198">
        <f t="shared" si="30"/>
        <v>0</v>
      </c>
      <c r="G277" s="233">
        <v>0</v>
      </c>
      <c r="H277" s="233">
        <v>0</v>
      </c>
      <c r="I277" s="233">
        <v>0</v>
      </c>
      <c r="J277" s="233">
        <v>0</v>
      </c>
      <c r="K277" s="233">
        <v>0</v>
      </c>
      <c r="L277" s="233">
        <v>0</v>
      </c>
      <c r="M277" s="233">
        <v>0</v>
      </c>
      <c r="N277" s="233">
        <v>0</v>
      </c>
      <c r="O277" s="233">
        <v>0</v>
      </c>
      <c r="P277" s="233">
        <v>0</v>
      </c>
      <c r="Q277" s="233">
        <v>0</v>
      </c>
      <c r="R277" s="233">
        <v>0</v>
      </c>
    </row>
    <row r="278" spans="1:18" ht="12.75" customHeight="1" x14ac:dyDescent="0.2">
      <c r="B278" s="101"/>
      <c r="C278" s="163" t="s">
        <v>124</v>
      </c>
      <c r="D278" s="101"/>
      <c r="F278" s="198">
        <f t="shared" si="30"/>
        <v>0</v>
      </c>
      <c r="G278" s="233">
        <v>0</v>
      </c>
      <c r="H278" s="233">
        <v>0</v>
      </c>
      <c r="I278" s="233">
        <v>0</v>
      </c>
      <c r="J278" s="233">
        <v>0</v>
      </c>
      <c r="K278" s="233">
        <v>0</v>
      </c>
      <c r="L278" s="233">
        <v>0</v>
      </c>
      <c r="M278" s="233">
        <v>0</v>
      </c>
      <c r="N278" s="233">
        <v>0</v>
      </c>
      <c r="O278" s="233">
        <v>0</v>
      </c>
      <c r="P278" s="233">
        <v>0</v>
      </c>
      <c r="Q278" s="233">
        <v>0</v>
      </c>
      <c r="R278" s="233">
        <v>0</v>
      </c>
    </row>
    <row r="279" spans="1:18" ht="12.75" customHeight="1" x14ac:dyDescent="0.2">
      <c r="B279" s="101"/>
      <c r="C279" s="163" t="s">
        <v>123</v>
      </c>
      <c r="D279" s="101"/>
      <c r="F279" s="198">
        <f t="shared" si="30"/>
        <v>0</v>
      </c>
      <c r="G279" s="233">
        <v>0</v>
      </c>
      <c r="H279" s="233">
        <v>0</v>
      </c>
      <c r="I279" s="233">
        <v>0</v>
      </c>
      <c r="J279" s="233">
        <v>0</v>
      </c>
      <c r="K279" s="233">
        <v>0</v>
      </c>
      <c r="L279" s="233">
        <v>0</v>
      </c>
      <c r="M279" s="233">
        <v>0</v>
      </c>
      <c r="N279" s="233">
        <v>0</v>
      </c>
      <c r="O279" s="233">
        <v>0</v>
      </c>
      <c r="P279" s="233">
        <v>0</v>
      </c>
      <c r="Q279" s="233">
        <v>0</v>
      </c>
      <c r="R279" s="233">
        <v>0</v>
      </c>
    </row>
    <row r="280" spans="1:18" ht="12.75" customHeight="1" x14ac:dyDescent="0.2">
      <c r="B280" s="101"/>
      <c r="C280" s="163" t="s">
        <v>122</v>
      </c>
      <c r="D280" s="101"/>
      <c r="F280" s="198">
        <f t="shared" si="30"/>
        <v>0</v>
      </c>
      <c r="G280" s="233">
        <v>0</v>
      </c>
      <c r="H280" s="233">
        <v>0</v>
      </c>
      <c r="I280" s="233">
        <v>0</v>
      </c>
      <c r="J280" s="233">
        <v>0</v>
      </c>
      <c r="K280" s="233">
        <v>0</v>
      </c>
      <c r="L280" s="233">
        <v>0</v>
      </c>
      <c r="M280" s="233">
        <v>0</v>
      </c>
      <c r="N280" s="233">
        <v>0</v>
      </c>
      <c r="O280" s="233">
        <v>0</v>
      </c>
      <c r="P280" s="233">
        <v>0</v>
      </c>
      <c r="Q280" s="233">
        <v>0</v>
      </c>
      <c r="R280" s="233">
        <v>0</v>
      </c>
    </row>
    <row r="281" spans="1:18" ht="12.75" customHeight="1" x14ac:dyDescent="0.2">
      <c r="B281" s="101"/>
      <c r="C281" s="101"/>
      <c r="D281" s="101"/>
      <c r="F281" s="202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</row>
    <row r="282" spans="1:18" ht="12.75" customHeight="1" x14ac:dyDescent="0.2">
      <c r="B282" s="196" t="s">
        <v>229</v>
      </c>
      <c r="C282" s="101"/>
      <c r="D282" s="101"/>
      <c r="F282" s="198">
        <f>SUM(G282:R282)</f>
        <v>0</v>
      </c>
      <c r="G282" s="197">
        <f t="shared" ref="G282:R282" si="31">SUM(G241:G281)</f>
        <v>0</v>
      </c>
      <c r="H282" s="197">
        <f t="shared" si="31"/>
        <v>0</v>
      </c>
      <c r="I282" s="197">
        <f t="shared" si="31"/>
        <v>0</v>
      </c>
      <c r="J282" s="197">
        <f t="shared" si="31"/>
        <v>0</v>
      </c>
      <c r="K282" s="197">
        <f t="shared" si="31"/>
        <v>0</v>
      </c>
      <c r="L282" s="197">
        <f t="shared" si="31"/>
        <v>0</v>
      </c>
      <c r="M282" s="197">
        <f t="shared" si="31"/>
        <v>0</v>
      </c>
      <c r="N282" s="197">
        <f t="shared" si="31"/>
        <v>0</v>
      </c>
      <c r="O282" s="197">
        <f t="shared" si="31"/>
        <v>0</v>
      </c>
      <c r="P282" s="197">
        <f t="shared" si="31"/>
        <v>0</v>
      </c>
      <c r="Q282" s="197">
        <f t="shared" si="31"/>
        <v>0</v>
      </c>
      <c r="R282" s="197">
        <f t="shared" si="31"/>
        <v>0</v>
      </c>
    </row>
    <row r="283" spans="1:18" ht="12.75" customHeight="1" x14ac:dyDescent="0.2">
      <c r="B283" s="101"/>
      <c r="C283" s="101"/>
      <c r="D283" s="101"/>
      <c r="F283" s="202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</row>
    <row r="284" spans="1:18" ht="12.75" customHeight="1" x14ac:dyDescent="0.2">
      <c r="A284" s="196"/>
      <c r="B284" s="196" t="s">
        <v>120</v>
      </c>
      <c r="C284" s="101"/>
      <c r="D284" s="101"/>
      <c r="F284" s="202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</row>
    <row r="285" spans="1:18" ht="12.75" customHeight="1" x14ac:dyDescent="0.2">
      <c r="A285" s="196"/>
      <c r="B285" s="196"/>
      <c r="C285" s="163" t="s">
        <v>119</v>
      </c>
      <c r="D285" s="163"/>
      <c r="F285" s="198">
        <f>SUM(G285:R285)</f>
        <v>0</v>
      </c>
      <c r="G285" s="233">
        <v>0</v>
      </c>
      <c r="H285" s="233">
        <v>0</v>
      </c>
      <c r="I285" s="233">
        <v>0</v>
      </c>
      <c r="J285" s="233">
        <v>0</v>
      </c>
      <c r="K285" s="233">
        <v>0</v>
      </c>
      <c r="L285" s="233">
        <v>0</v>
      </c>
      <c r="M285" s="233">
        <v>0</v>
      </c>
      <c r="N285" s="233">
        <v>0</v>
      </c>
      <c r="O285" s="233">
        <v>0</v>
      </c>
      <c r="P285" s="233">
        <v>0</v>
      </c>
      <c r="Q285" s="233">
        <v>0</v>
      </c>
      <c r="R285" s="233">
        <v>0</v>
      </c>
    </row>
    <row r="286" spans="1:18" ht="12.75" customHeight="1" x14ac:dyDescent="0.2">
      <c r="A286" s="196"/>
      <c r="B286" s="196"/>
      <c r="C286" s="163" t="s">
        <v>118</v>
      </c>
      <c r="D286" s="163"/>
      <c r="F286" s="198">
        <f>SUM(G286:R286)</f>
        <v>0</v>
      </c>
      <c r="G286" s="233">
        <v>0</v>
      </c>
      <c r="H286" s="233">
        <v>0</v>
      </c>
      <c r="I286" s="233">
        <v>0</v>
      </c>
      <c r="J286" s="233">
        <v>0</v>
      </c>
      <c r="K286" s="233">
        <v>0</v>
      </c>
      <c r="L286" s="233">
        <v>0</v>
      </c>
      <c r="M286" s="233">
        <v>0</v>
      </c>
      <c r="N286" s="233">
        <v>0</v>
      </c>
      <c r="O286" s="233">
        <v>0</v>
      </c>
      <c r="P286" s="233">
        <v>0</v>
      </c>
      <c r="Q286" s="233">
        <v>0</v>
      </c>
      <c r="R286" s="233">
        <v>0</v>
      </c>
    </row>
    <row r="287" spans="1:18" ht="12.75" customHeight="1" x14ac:dyDescent="0.2">
      <c r="A287" s="196"/>
      <c r="B287" s="196"/>
      <c r="C287" s="163" t="s">
        <v>117</v>
      </c>
      <c r="D287" s="163"/>
      <c r="F287" s="198">
        <f>SUM(G287:R287)</f>
        <v>0</v>
      </c>
      <c r="G287" s="233">
        <v>0</v>
      </c>
      <c r="H287" s="233">
        <v>0</v>
      </c>
      <c r="I287" s="233">
        <v>0</v>
      </c>
      <c r="J287" s="233">
        <v>0</v>
      </c>
      <c r="K287" s="233">
        <v>0</v>
      </c>
      <c r="L287" s="233">
        <v>0</v>
      </c>
      <c r="M287" s="233">
        <v>0</v>
      </c>
      <c r="N287" s="233">
        <v>0</v>
      </c>
      <c r="O287" s="233">
        <v>0</v>
      </c>
      <c r="P287" s="233">
        <v>0</v>
      </c>
      <c r="Q287" s="233">
        <v>0</v>
      </c>
      <c r="R287" s="233">
        <v>0</v>
      </c>
    </row>
    <row r="288" spans="1:18" ht="12.75" customHeight="1" x14ac:dyDescent="0.2">
      <c r="A288" s="196"/>
      <c r="B288" s="196"/>
      <c r="D288" s="163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</row>
    <row r="289" spans="1:18" ht="12.75" customHeight="1" x14ac:dyDescent="0.2">
      <c r="A289" s="196"/>
      <c r="B289" s="196" t="s">
        <v>228</v>
      </c>
      <c r="C289" s="163"/>
      <c r="D289" s="163"/>
      <c r="F289" s="198">
        <f>SUM(G289:R289)</f>
        <v>0</v>
      </c>
      <c r="G289" s="197">
        <f t="shared" ref="G289:R289" si="32">SUM(G285:G288)</f>
        <v>0</v>
      </c>
      <c r="H289" s="197">
        <f t="shared" si="32"/>
        <v>0</v>
      </c>
      <c r="I289" s="197">
        <f t="shared" si="32"/>
        <v>0</v>
      </c>
      <c r="J289" s="197">
        <f t="shared" si="32"/>
        <v>0</v>
      </c>
      <c r="K289" s="197">
        <f t="shared" si="32"/>
        <v>0</v>
      </c>
      <c r="L289" s="197">
        <f t="shared" si="32"/>
        <v>0</v>
      </c>
      <c r="M289" s="197">
        <f t="shared" si="32"/>
        <v>0</v>
      </c>
      <c r="N289" s="197">
        <f t="shared" si="32"/>
        <v>0</v>
      </c>
      <c r="O289" s="197">
        <f t="shared" si="32"/>
        <v>0</v>
      </c>
      <c r="P289" s="197">
        <f t="shared" si="32"/>
        <v>0</v>
      </c>
      <c r="Q289" s="197">
        <f t="shared" si="32"/>
        <v>0</v>
      </c>
      <c r="R289" s="197">
        <f t="shared" si="32"/>
        <v>0</v>
      </c>
    </row>
    <row r="290" spans="1:18" ht="12.75" customHeight="1" x14ac:dyDescent="0.2">
      <c r="A290" s="196"/>
      <c r="B290" s="196"/>
      <c r="C290" s="163"/>
      <c r="D290" s="163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</row>
    <row r="291" spans="1:18" ht="12.75" customHeight="1" x14ac:dyDescent="0.2">
      <c r="A291" s="196"/>
      <c r="B291" s="196" t="s">
        <v>115</v>
      </c>
      <c r="C291" s="163"/>
      <c r="D291" s="163"/>
      <c r="F291" s="198">
        <f>SUM(G291:R291)</f>
        <v>0</v>
      </c>
      <c r="G291" s="197">
        <f t="shared" ref="G291:R291" si="33">SUM(G289,G282,G238)</f>
        <v>0</v>
      </c>
      <c r="H291" s="197">
        <f t="shared" si="33"/>
        <v>0</v>
      </c>
      <c r="I291" s="197">
        <f t="shared" si="33"/>
        <v>0</v>
      </c>
      <c r="J291" s="197">
        <f t="shared" si="33"/>
        <v>0</v>
      </c>
      <c r="K291" s="197">
        <f t="shared" si="33"/>
        <v>0</v>
      </c>
      <c r="L291" s="197">
        <f t="shared" si="33"/>
        <v>0</v>
      </c>
      <c r="M291" s="197">
        <f t="shared" si="33"/>
        <v>0</v>
      </c>
      <c r="N291" s="197">
        <f t="shared" si="33"/>
        <v>0</v>
      </c>
      <c r="O291" s="197">
        <f t="shared" si="33"/>
        <v>0</v>
      </c>
      <c r="P291" s="197">
        <f t="shared" si="33"/>
        <v>0</v>
      </c>
      <c r="Q291" s="197">
        <f t="shared" si="33"/>
        <v>0</v>
      </c>
      <c r="R291" s="197">
        <f t="shared" si="33"/>
        <v>0</v>
      </c>
    </row>
    <row r="292" spans="1:18" ht="12.75" customHeight="1" x14ac:dyDescent="0.2">
      <c r="A292" s="196"/>
      <c r="B292" s="196"/>
      <c r="C292" s="101"/>
      <c r="D292" s="101"/>
      <c r="F292" s="202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</row>
    <row r="293" spans="1:18" ht="12.75" customHeight="1" x14ac:dyDescent="0.2">
      <c r="A293" s="196"/>
      <c r="B293" s="196" t="s">
        <v>114</v>
      </c>
      <c r="C293" s="101"/>
      <c r="D293" s="101"/>
      <c r="F293" s="202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</row>
    <row r="294" spans="1:18" ht="12.75" customHeight="1" x14ac:dyDescent="0.2">
      <c r="A294" s="196"/>
      <c r="B294" s="196"/>
      <c r="C294" s="163" t="s">
        <v>113</v>
      </c>
      <c r="D294" s="101"/>
      <c r="F294" s="198">
        <f t="shared" ref="F294:F299" si="34">SUM(G294:R294)</f>
        <v>0</v>
      </c>
      <c r="G294" s="233">
        <v>0</v>
      </c>
      <c r="H294" s="233">
        <v>0</v>
      </c>
      <c r="I294" s="233">
        <v>0</v>
      </c>
      <c r="J294" s="233">
        <v>0</v>
      </c>
      <c r="K294" s="233">
        <v>0</v>
      </c>
      <c r="L294" s="233">
        <v>0</v>
      </c>
      <c r="M294" s="233">
        <v>0</v>
      </c>
      <c r="N294" s="233">
        <v>0</v>
      </c>
      <c r="O294" s="233">
        <v>0</v>
      </c>
      <c r="P294" s="233">
        <v>0</v>
      </c>
      <c r="Q294" s="233">
        <v>0</v>
      </c>
      <c r="R294" s="233">
        <v>0</v>
      </c>
    </row>
    <row r="295" spans="1:18" ht="12.75" customHeight="1" x14ac:dyDescent="0.2">
      <c r="A295" s="196"/>
      <c r="C295" s="163" t="s">
        <v>112</v>
      </c>
      <c r="D295" s="101"/>
      <c r="F295" s="198">
        <f t="shared" si="34"/>
        <v>0</v>
      </c>
      <c r="G295" s="233">
        <v>0</v>
      </c>
      <c r="H295" s="233">
        <v>0</v>
      </c>
      <c r="I295" s="233">
        <v>0</v>
      </c>
      <c r="J295" s="233">
        <v>0</v>
      </c>
      <c r="K295" s="233">
        <v>0</v>
      </c>
      <c r="L295" s="233">
        <v>0</v>
      </c>
      <c r="M295" s="233">
        <v>0</v>
      </c>
      <c r="N295" s="233">
        <v>0</v>
      </c>
      <c r="O295" s="233">
        <v>0</v>
      </c>
      <c r="P295" s="233">
        <v>0</v>
      </c>
      <c r="Q295" s="233">
        <v>0</v>
      </c>
      <c r="R295" s="233">
        <v>0</v>
      </c>
    </row>
    <row r="296" spans="1:18" ht="12.75" customHeight="1" x14ac:dyDescent="0.2">
      <c r="A296" s="196"/>
      <c r="B296" s="196"/>
      <c r="C296" s="163" t="s">
        <v>111</v>
      </c>
      <c r="D296" s="101"/>
      <c r="F296" s="198">
        <f t="shared" si="34"/>
        <v>0</v>
      </c>
      <c r="G296" s="233">
        <v>0</v>
      </c>
      <c r="H296" s="233">
        <v>0</v>
      </c>
      <c r="I296" s="233">
        <v>0</v>
      </c>
      <c r="J296" s="233">
        <v>0</v>
      </c>
      <c r="K296" s="233">
        <v>0</v>
      </c>
      <c r="L296" s="233">
        <v>0</v>
      </c>
      <c r="M296" s="233">
        <v>0</v>
      </c>
      <c r="N296" s="233">
        <v>0</v>
      </c>
      <c r="O296" s="233">
        <v>0</v>
      </c>
      <c r="P296" s="233">
        <v>0</v>
      </c>
      <c r="Q296" s="233">
        <v>0</v>
      </c>
      <c r="R296" s="233">
        <v>0</v>
      </c>
    </row>
    <row r="297" spans="1:18" ht="12.75" customHeight="1" x14ac:dyDescent="0.2">
      <c r="A297" s="196"/>
      <c r="B297" s="196"/>
      <c r="C297" s="163" t="s">
        <v>110</v>
      </c>
      <c r="D297" s="101"/>
      <c r="E297" s="199" t="s">
        <v>62</v>
      </c>
      <c r="F297" s="198">
        <f t="shared" si="34"/>
        <v>0</v>
      </c>
      <c r="G297" s="233">
        <v>0</v>
      </c>
      <c r="H297" s="233">
        <v>0</v>
      </c>
      <c r="I297" s="233">
        <v>0</v>
      </c>
      <c r="J297" s="233">
        <v>0</v>
      </c>
      <c r="K297" s="233">
        <v>0</v>
      </c>
      <c r="L297" s="233">
        <v>0</v>
      </c>
      <c r="M297" s="233">
        <v>0</v>
      </c>
      <c r="N297" s="233">
        <v>0</v>
      </c>
      <c r="O297" s="233">
        <v>0</v>
      </c>
      <c r="P297" s="233">
        <v>0</v>
      </c>
      <c r="Q297" s="233">
        <v>0</v>
      </c>
      <c r="R297" s="233">
        <v>0</v>
      </c>
    </row>
    <row r="298" spans="1:18" ht="12.75" customHeight="1" x14ac:dyDescent="0.2">
      <c r="A298" s="196"/>
      <c r="B298" s="196"/>
      <c r="C298" s="163" t="s">
        <v>109</v>
      </c>
      <c r="D298" s="101"/>
      <c r="F298" s="198">
        <f t="shared" si="34"/>
        <v>0</v>
      </c>
      <c r="G298" s="233">
        <v>0</v>
      </c>
      <c r="H298" s="233">
        <v>0</v>
      </c>
      <c r="I298" s="233">
        <v>0</v>
      </c>
      <c r="J298" s="233">
        <v>0</v>
      </c>
      <c r="K298" s="233">
        <v>0</v>
      </c>
      <c r="L298" s="233">
        <v>0</v>
      </c>
      <c r="M298" s="233">
        <v>0</v>
      </c>
      <c r="N298" s="233">
        <v>0</v>
      </c>
      <c r="O298" s="233">
        <v>0</v>
      </c>
      <c r="P298" s="233">
        <v>0</v>
      </c>
      <c r="Q298" s="233">
        <v>0</v>
      </c>
      <c r="R298" s="233">
        <v>0</v>
      </c>
    </row>
    <row r="299" spans="1:18" ht="12.75" customHeight="1" x14ac:dyDescent="0.2">
      <c r="A299" s="196"/>
      <c r="B299" s="196"/>
      <c r="C299" s="163" t="s">
        <v>108</v>
      </c>
      <c r="D299" s="101"/>
      <c r="F299" s="198">
        <f t="shared" si="34"/>
        <v>0</v>
      </c>
      <c r="G299" s="233">
        <v>0</v>
      </c>
      <c r="H299" s="233">
        <v>0</v>
      </c>
      <c r="I299" s="233">
        <v>0</v>
      </c>
      <c r="J299" s="233">
        <v>0</v>
      </c>
      <c r="K299" s="233">
        <v>0</v>
      </c>
      <c r="L299" s="233">
        <v>0</v>
      </c>
      <c r="M299" s="233">
        <v>0</v>
      </c>
      <c r="N299" s="233">
        <v>0</v>
      </c>
      <c r="O299" s="233">
        <v>0</v>
      </c>
      <c r="P299" s="233">
        <v>0</v>
      </c>
      <c r="Q299" s="233">
        <v>0</v>
      </c>
      <c r="R299" s="233">
        <v>0</v>
      </c>
    </row>
    <row r="300" spans="1:18" ht="12.75" customHeight="1" x14ac:dyDescent="0.2">
      <c r="A300" s="196"/>
      <c r="B300" s="196"/>
      <c r="C300" s="101"/>
      <c r="D300" s="101"/>
      <c r="F300" s="202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</row>
    <row r="301" spans="1:18" ht="12.75" customHeight="1" x14ac:dyDescent="0.2">
      <c r="A301" s="196"/>
      <c r="B301" s="196" t="s">
        <v>107</v>
      </c>
      <c r="C301" s="101"/>
      <c r="D301" s="101"/>
      <c r="F301" s="198">
        <f>SUM(G301:R301)</f>
        <v>0</v>
      </c>
      <c r="G301" s="203">
        <f t="shared" ref="G301:R301" si="35">SUM(G294:G300)</f>
        <v>0</v>
      </c>
      <c r="H301" s="203">
        <f t="shared" si="35"/>
        <v>0</v>
      </c>
      <c r="I301" s="203">
        <f t="shared" si="35"/>
        <v>0</v>
      </c>
      <c r="J301" s="203">
        <f t="shared" si="35"/>
        <v>0</v>
      </c>
      <c r="K301" s="203">
        <f t="shared" si="35"/>
        <v>0</v>
      </c>
      <c r="L301" s="203">
        <f t="shared" si="35"/>
        <v>0</v>
      </c>
      <c r="M301" s="203">
        <f t="shared" si="35"/>
        <v>0</v>
      </c>
      <c r="N301" s="203">
        <f t="shared" si="35"/>
        <v>0</v>
      </c>
      <c r="O301" s="203">
        <f t="shared" si="35"/>
        <v>0</v>
      </c>
      <c r="P301" s="203">
        <f t="shared" si="35"/>
        <v>0</v>
      </c>
      <c r="Q301" s="203">
        <f t="shared" si="35"/>
        <v>0</v>
      </c>
      <c r="R301" s="203">
        <f t="shared" si="35"/>
        <v>0</v>
      </c>
    </row>
    <row r="302" spans="1:18" ht="12.75" customHeight="1" x14ac:dyDescent="0.2">
      <c r="A302" s="196"/>
      <c r="B302" s="196"/>
      <c r="C302" s="101"/>
      <c r="D302" s="101"/>
      <c r="F302" s="202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</row>
    <row r="303" spans="1:18" ht="12.75" customHeight="1" x14ac:dyDescent="0.2">
      <c r="A303" s="196"/>
      <c r="B303" s="196" t="s">
        <v>106</v>
      </c>
      <c r="C303" s="101"/>
      <c r="D303" s="101"/>
      <c r="F303" s="202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</row>
    <row r="304" spans="1:18" ht="12.75" customHeight="1" x14ac:dyDescent="0.2">
      <c r="A304" s="196"/>
      <c r="B304" s="196"/>
      <c r="C304" s="170" t="s">
        <v>105</v>
      </c>
      <c r="D304" s="101"/>
      <c r="F304" s="198">
        <f t="shared" ref="F304:F311" si="36">SUM(G304:R304)</f>
        <v>0</v>
      </c>
      <c r="G304" s="233">
        <v>0</v>
      </c>
      <c r="H304" s="233">
        <v>0</v>
      </c>
      <c r="I304" s="233">
        <v>0</v>
      </c>
      <c r="J304" s="233">
        <v>0</v>
      </c>
      <c r="K304" s="233">
        <v>0</v>
      </c>
      <c r="L304" s="233">
        <v>0</v>
      </c>
      <c r="M304" s="233">
        <v>0</v>
      </c>
      <c r="N304" s="233">
        <v>0</v>
      </c>
      <c r="O304" s="233">
        <v>0</v>
      </c>
      <c r="P304" s="233">
        <v>0</v>
      </c>
      <c r="Q304" s="233">
        <v>0</v>
      </c>
      <c r="R304" s="233">
        <v>0</v>
      </c>
    </row>
    <row r="305" spans="1:18" ht="12.75" customHeight="1" x14ac:dyDescent="0.2">
      <c r="A305" s="196"/>
      <c r="B305" s="196"/>
      <c r="C305" s="170" t="s">
        <v>104</v>
      </c>
      <c r="D305" s="101"/>
      <c r="F305" s="198">
        <f t="shared" si="36"/>
        <v>0</v>
      </c>
      <c r="G305" s="233">
        <v>0</v>
      </c>
      <c r="H305" s="233">
        <v>0</v>
      </c>
      <c r="I305" s="233">
        <v>0</v>
      </c>
      <c r="J305" s="233">
        <v>0</v>
      </c>
      <c r="K305" s="233">
        <v>0</v>
      </c>
      <c r="L305" s="233">
        <v>0</v>
      </c>
      <c r="M305" s="233">
        <v>0</v>
      </c>
      <c r="N305" s="233">
        <v>0</v>
      </c>
      <c r="O305" s="233">
        <v>0</v>
      </c>
      <c r="P305" s="233">
        <v>0</v>
      </c>
      <c r="Q305" s="233">
        <v>0</v>
      </c>
      <c r="R305" s="233">
        <v>0</v>
      </c>
    </row>
    <row r="306" spans="1:18" ht="12.75" customHeight="1" x14ac:dyDescent="0.2">
      <c r="A306" s="196"/>
      <c r="B306" s="196"/>
      <c r="C306" s="170" t="s">
        <v>79</v>
      </c>
      <c r="D306" s="101"/>
      <c r="F306" s="198">
        <f t="shared" si="36"/>
        <v>0</v>
      </c>
      <c r="G306" s="233">
        <v>0</v>
      </c>
      <c r="H306" s="233">
        <v>0</v>
      </c>
      <c r="I306" s="233">
        <v>0</v>
      </c>
      <c r="J306" s="233">
        <v>0</v>
      </c>
      <c r="K306" s="233">
        <v>0</v>
      </c>
      <c r="L306" s="233">
        <v>0</v>
      </c>
      <c r="M306" s="233">
        <v>0</v>
      </c>
      <c r="N306" s="233">
        <v>0</v>
      </c>
      <c r="O306" s="233">
        <v>0</v>
      </c>
      <c r="P306" s="233">
        <v>0</v>
      </c>
      <c r="Q306" s="233">
        <v>0</v>
      </c>
      <c r="R306" s="233">
        <v>0</v>
      </c>
    </row>
    <row r="307" spans="1:18" ht="12.75" customHeight="1" x14ac:dyDescent="0.2">
      <c r="A307" s="196"/>
      <c r="B307" s="196"/>
      <c r="C307" s="170" t="s">
        <v>103</v>
      </c>
      <c r="D307" s="101"/>
      <c r="F307" s="198">
        <f t="shared" si="36"/>
        <v>0</v>
      </c>
      <c r="G307" s="233">
        <v>0</v>
      </c>
      <c r="H307" s="233">
        <v>0</v>
      </c>
      <c r="I307" s="233">
        <v>0</v>
      </c>
      <c r="J307" s="233">
        <v>0</v>
      </c>
      <c r="K307" s="233">
        <v>0</v>
      </c>
      <c r="L307" s="233">
        <v>0</v>
      </c>
      <c r="M307" s="233">
        <v>0</v>
      </c>
      <c r="N307" s="233">
        <v>0</v>
      </c>
      <c r="O307" s="233">
        <v>0</v>
      </c>
      <c r="P307" s="233">
        <v>0</v>
      </c>
      <c r="Q307" s="233">
        <v>0</v>
      </c>
      <c r="R307" s="233">
        <v>0</v>
      </c>
    </row>
    <row r="308" spans="1:18" ht="12.75" customHeight="1" x14ac:dyDescent="0.2">
      <c r="A308" s="196"/>
      <c r="B308" s="196"/>
      <c r="C308" s="170" t="s">
        <v>102</v>
      </c>
      <c r="D308" s="101"/>
      <c r="F308" s="198">
        <f t="shared" si="36"/>
        <v>0</v>
      </c>
      <c r="G308" s="233">
        <v>0</v>
      </c>
      <c r="H308" s="233">
        <v>0</v>
      </c>
      <c r="I308" s="233">
        <v>0</v>
      </c>
      <c r="J308" s="233">
        <v>0</v>
      </c>
      <c r="K308" s="233">
        <v>0</v>
      </c>
      <c r="L308" s="233">
        <v>0</v>
      </c>
      <c r="M308" s="233">
        <v>0</v>
      </c>
      <c r="N308" s="233">
        <v>0</v>
      </c>
      <c r="O308" s="233">
        <v>0</v>
      </c>
      <c r="P308" s="233">
        <v>0</v>
      </c>
      <c r="Q308" s="233">
        <v>0</v>
      </c>
      <c r="R308" s="233">
        <v>0</v>
      </c>
    </row>
    <row r="309" spans="1:18" ht="12.75" customHeight="1" x14ac:dyDescent="0.2">
      <c r="A309" s="196"/>
      <c r="B309" s="196"/>
      <c r="C309" s="170" t="s">
        <v>101</v>
      </c>
      <c r="D309" s="101"/>
      <c r="F309" s="198">
        <f t="shared" si="36"/>
        <v>0</v>
      </c>
      <c r="G309" s="233">
        <v>0</v>
      </c>
      <c r="H309" s="233">
        <v>0</v>
      </c>
      <c r="I309" s="233">
        <v>0</v>
      </c>
      <c r="J309" s="233">
        <v>0</v>
      </c>
      <c r="K309" s="233">
        <v>0</v>
      </c>
      <c r="L309" s="233">
        <v>0</v>
      </c>
      <c r="M309" s="233">
        <v>0</v>
      </c>
      <c r="N309" s="233">
        <v>0</v>
      </c>
      <c r="O309" s="233">
        <v>0</v>
      </c>
      <c r="P309" s="233">
        <v>0</v>
      </c>
      <c r="Q309" s="233">
        <v>0</v>
      </c>
      <c r="R309" s="233">
        <v>0</v>
      </c>
    </row>
    <row r="310" spans="1:18" ht="12.75" customHeight="1" x14ac:dyDescent="0.2">
      <c r="A310" s="196"/>
      <c r="B310" s="196"/>
      <c r="C310" s="170" t="s">
        <v>100</v>
      </c>
      <c r="D310" s="101"/>
      <c r="F310" s="198">
        <f t="shared" si="36"/>
        <v>0</v>
      </c>
      <c r="G310" s="233">
        <v>0</v>
      </c>
      <c r="H310" s="233">
        <v>0</v>
      </c>
      <c r="I310" s="233">
        <v>0</v>
      </c>
      <c r="J310" s="233">
        <v>0</v>
      </c>
      <c r="K310" s="233">
        <v>0</v>
      </c>
      <c r="L310" s="233">
        <v>0</v>
      </c>
      <c r="M310" s="233">
        <v>0</v>
      </c>
      <c r="N310" s="233">
        <v>0</v>
      </c>
      <c r="O310" s="233">
        <v>0</v>
      </c>
      <c r="P310" s="233">
        <v>0</v>
      </c>
      <c r="Q310" s="233">
        <v>0</v>
      </c>
      <c r="R310" s="233">
        <v>0</v>
      </c>
    </row>
    <row r="311" spans="1:18" ht="12.75" customHeight="1" x14ac:dyDescent="0.2">
      <c r="A311" s="196"/>
      <c r="B311" s="196"/>
      <c r="C311" s="170" t="s">
        <v>99</v>
      </c>
      <c r="D311" s="101"/>
      <c r="F311" s="198">
        <f t="shared" si="36"/>
        <v>0</v>
      </c>
      <c r="G311" s="233">
        <v>0</v>
      </c>
      <c r="H311" s="233">
        <v>0</v>
      </c>
      <c r="I311" s="233">
        <v>0</v>
      </c>
      <c r="J311" s="233">
        <v>0</v>
      </c>
      <c r="K311" s="233">
        <v>0</v>
      </c>
      <c r="L311" s="233">
        <v>0</v>
      </c>
      <c r="M311" s="233">
        <v>0</v>
      </c>
      <c r="N311" s="233">
        <v>0</v>
      </c>
      <c r="O311" s="233">
        <v>0</v>
      </c>
      <c r="P311" s="233">
        <v>0</v>
      </c>
      <c r="Q311" s="233">
        <v>0</v>
      </c>
      <c r="R311" s="233">
        <v>0</v>
      </c>
    </row>
    <row r="312" spans="1:18" ht="12.75" customHeight="1" x14ac:dyDescent="0.2">
      <c r="A312" s="196"/>
      <c r="B312" s="196"/>
      <c r="D312" s="101"/>
      <c r="F312" s="202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</row>
    <row r="313" spans="1:18" ht="12.75" customHeight="1" x14ac:dyDescent="0.2">
      <c r="B313" s="196" t="s">
        <v>98</v>
      </c>
      <c r="C313" s="101"/>
      <c r="F313" s="198">
        <f>SUM(G313:R313)</f>
        <v>0</v>
      </c>
      <c r="G313" s="233">
        <f t="shared" ref="G313:R313" si="37">SUM(G304:G311)</f>
        <v>0</v>
      </c>
      <c r="H313" s="233">
        <f t="shared" si="37"/>
        <v>0</v>
      </c>
      <c r="I313" s="233">
        <f t="shared" si="37"/>
        <v>0</v>
      </c>
      <c r="J313" s="233">
        <f t="shared" si="37"/>
        <v>0</v>
      </c>
      <c r="K313" s="233">
        <f t="shared" si="37"/>
        <v>0</v>
      </c>
      <c r="L313" s="233">
        <f t="shared" si="37"/>
        <v>0</v>
      </c>
      <c r="M313" s="233">
        <f t="shared" si="37"/>
        <v>0</v>
      </c>
      <c r="N313" s="233">
        <f t="shared" si="37"/>
        <v>0</v>
      </c>
      <c r="O313" s="233">
        <f t="shared" si="37"/>
        <v>0</v>
      </c>
      <c r="P313" s="233">
        <f t="shared" si="37"/>
        <v>0</v>
      </c>
      <c r="Q313" s="233">
        <f t="shared" si="37"/>
        <v>0</v>
      </c>
      <c r="R313" s="233">
        <f t="shared" si="37"/>
        <v>0</v>
      </c>
    </row>
    <row r="314" spans="1:18" ht="12.75" customHeight="1" x14ac:dyDescent="0.2">
      <c r="B314" s="196"/>
      <c r="C314" s="101"/>
      <c r="F314" s="198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</row>
    <row r="315" spans="1:18" ht="12.75" customHeight="1" x14ac:dyDescent="0.2">
      <c r="B315" s="196" t="s">
        <v>97</v>
      </c>
      <c r="C315" s="101"/>
      <c r="F315" s="198">
        <f>SUM(G315:R315)</f>
        <v>0</v>
      </c>
      <c r="G315" s="233">
        <v>0</v>
      </c>
      <c r="H315" s="233">
        <v>0</v>
      </c>
      <c r="I315" s="233">
        <v>0</v>
      </c>
      <c r="J315" s="233">
        <v>0</v>
      </c>
      <c r="K315" s="233">
        <v>0</v>
      </c>
      <c r="L315" s="233">
        <v>0</v>
      </c>
      <c r="M315" s="233">
        <v>0</v>
      </c>
      <c r="N315" s="233">
        <v>0</v>
      </c>
      <c r="O315" s="233">
        <v>0</v>
      </c>
      <c r="P315" s="233">
        <v>0</v>
      </c>
      <c r="Q315" s="233">
        <v>0</v>
      </c>
      <c r="R315" s="233">
        <v>0</v>
      </c>
    </row>
    <row r="316" spans="1:18" ht="12.75" customHeight="1" x14ac:dyDescent="0.2">
      <c r="A316" s="196"/>
      <c r="B316" s="196"/>
      <c r="C316" s="101"/>
      <c r="D316" s="101"/>
      <c r="F316" s="202"/>
      <c r="G316" s="200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</row>
    <row r="317" spans="1:18" ht="12.75" customHeight="1" x14ac:dyDescent="0.2">
      <c r="A317" s="140" t="s">
        <v>96</v>
      </c>
      <c r="B317" s="196"/>
      <c r="C317" s="101"/>
      <c r="D317" s="101"/>
      <c r="F317" s="198">
        <f>SUM(G317:R317)</f>
        <v>0</v>
      </c>
      <c r="G317" s="203">
        <f t="shared" ref="G317:R317" si="38">SUM(G291,G301,G313:G315)</f>
        <v>0</v>
      </c>
      <c r="H317" s="203">
        <f t="shared" si="38"/>
        <v>0</v>
      </c>
      <c r="I317" s="203">
        <f t="shared" si="38"/>
        <v>0</v>
      </c>
      <c r="J317" s="203">
        <f t="shared" si="38"/>
        <v>0</v>
      </c>
      <c r="K317" s="203">
        <f t="shared" si="38"/>
        <v>0</v>
      </c>
      <c r="L317" s="203">
        <f t="shared" si="38"/>
        <v>0</v>
      </c>
      <c r="M317" s="203">
        <f t="shared" si="38"/>
        <v>0</v>
      </c>
      <c r="N317" s="203">
        <f t="shared" si="38"/>
        <v>0</v>
      </c>
      <c r="O317" s="203">
        <f t="shared" si="38"/>
        <v>0</v>
      </c>
      <c r="P317" s="203">
        <f t="shared" si="38"/>
        <v>0</v>
      </c>
      <c r="Q317" s="203">
        <f t="shared" si="38"/>
        <v>0</v>
      </c>
      <c r="R317" s="203">
        <f t="shared" si="38"/>
        <v>0</v>
      </c>
    </row>
    <row r="318" spans="1:18" ht="12.75" customHeight="1" x14ac:dyDescent="0.2">
      <c r="A318" s="196"/>
      <c r="B318" s="196"/>
      <c r="C318" s="101"/>
      <c r="D318" s="101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</row>
    <row r="319" spans="1:18" ht="12.75" customHeight="1" x14ac:dyDescent="0.2">
      <c r="A319" s="115" t="s">
        <v>227</v>
      </c>
      <c r="B319" s="196"/>
      <c r="C319" s="101"/>
      <c r="D319" s="101"/>
      <c r="F319" s="202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</row>
    <row r="320" spans="1:18" ht="12.75" customHeight="1" x14ac:dyDescent="0.2">
      <c r="A320" s="196"/>
      <c r="C320" s="196" t="s">
        <v>86</v>
      </c>
      <c r="D320" s="101"/>
      <c r="F320" s="198">
        <f t="shared" ref="F320:F329" si="39">SUM(G320:R320)</f>
        <v>0</v>
      </c>
      <c r="G320" s="233">
        <v>0</v>
      </c>
      <c r="H320" s="233">
        <v>0</v>
      </c>
      <c r="I320" s="233">
        <v>0</v>
      </c>
      <c r="J320" s="233">
        <v>0</v>
      </c>
      <c r="K320" s="233">
        <v>0</v>
      </c>
      <c r="L320" s="233">
        <v>0</v>
      </c>
      <c r="M320" s="233">
        <v>0</v>
      </c>
      <c r="N320" s="233">
        <v>0</v>
      </c>
      <c r="O320" s="233">
        <v>0</v>
      </c>
      <c r="P320" s="233">
        <v>0</v>
      </c>
      <c r="Q320" s="233">
        <v>0</v>
      </c>
      <c r="R320" s="233">
        <v>0</v>
      </c>
    </row>
    <row r="321" spans="1:18" ht="12.75" customHeight="1" x14ac:dyDescent="0.2">
      <c r="A321" s="196"/>
      <c r="C321" s="196" t="s">
        <v>85</v>
      </c>
      <c r="D321" s="101"/>
      <c r="F321" s="198">
        <f t="shared" si="39"/>
        <v>0</v>
      </c>
      <c r="G321" s="233">
        <v>0</v>
      </c>
      <c r="H321" s="233">
        <v>0</v>
      </c>
      <c r="I321" s="233">
        <v>0</v>
      </c>
      <c r="J321" s="233">
        <v>0</v>
      </c>
      <c r="K321" s="233">
        <v>0</v>
      </c>
      <c r="L321" s="233">
        <v>0</v>
      </c>
      <c r="M321" s="233">
        <v>0</v>
      </c>
      <c r="N321" s="233">
        <v>0</v>
      </c>
      <c r="O321" s="233">
        <v>0</v>
      </c>
      <c r="P321" s="233">
        <v>0</v>
      </c>
      <c r="Q321" s="233">
        <v>0</v>
      </c>
      <c r="R321" s="233">
        <v>0</v>
      </c>
    </row>
    <row r="322" spans="1:18" ht="12.75" customHeight="1" x14ac:dyDescent="0.2">
      <c r="A322" s="196"/>
      <c r="C322" s="196" t="s">
        <v>84</v>
      </c>
      <c r="D322" s="101"/>
      <c r="F322" s="198">
        <f t="shared" si="39"/>
        <v>0</v>
      </c>
      <c r="G322" s="233">
        <v>0</v>
      </c>
      <c r="H322" s="233">
        <v>0</v>
      </c>
      <c r="I322" s="233">
        <v>0</v>
      </c>
      <c r="J322" s="233">
        <v>0</v>
      </c>
      <c r="K322" s="233">
        <v>0</v>
      </c>
      <c r="L322" s="233">
        <v>0</v>
      </c>
      <c r="M322" s="233">
        <v>0</v>
      </c>
      <c r="N322" s="233">
        <v>0</v>
      </c>
      <c r="O322" s="233">
        <v>0</v>
      </c>
      <c r="P322" s="233">
        <v>0</v>
      </c>
      <c r="Q322" s="233">
        <v>0</v>
      </c>
      <c r="R322" s="233">
        <v>0</v>
      </c>
    </row>
    <row r="323" spans="1:18" ht="12.75" customHeight="1" x14ac:dyDescent="0.2">
      <c r="A323" s="196"/>
      <c r="C323" s="196" t="s">
        <v>83</v>
      </c>
      <c r="D323" s="101"/>
      <c r="F323" s="198">
        <f t="shared" si="39"/>
        <v>0</v>
      </c>
      <c r="G323" s="233">
        <v>0</v>
      </c>
      <c r="H323" s="233">
        <v>0</v>
      </c>
      <c r="I323" s="233">
        <v>0</v>
      </c>
      <c r="J323" s="233">
        <v>0</v>
      </c>
      <c r="K323" s="233">
        <v>0</v>
      </c>
      <c r="L323" s="233">
        <v>0</v>
      </c>
      <c r="M323" s="233">
        <v>0</v>
      </c>
      <c r="N323" s="233">
        <v>0</v>
      </c>
      <c r="O323" s="233">
        <v>0</v>
      </c>
      <c r="P323" s="233">
        <v>0</v>
      </c>
      <c r="Q323" s="233">
        <v>0</v>
      </c>
      <c r="R323" s="233">
        <v>0</v>
      </c>
    </row>
    <row r="324" spans="1:18" ht="12.75" customHeight="1" x14ac:dyDescent="0.2">
      <c r="A324" s="196"/>
      <c r="C324" s="196" t="s">
        <v>82</v>
      </c>
      <c r="D324" s="101"/>
      <c r="F324" s="198">
        <f t="shared" si="39"/>
        <v>0</v>
      </c>
      <c r="G324" s="233">
        <v>0</v>
      </c>
      <c r="H324" s="233">
        <v>0</v>
      </c>
      <c r="I324" s="233">
        <v>0</v>
      </c>
      <c r="J324" s="233">
        <v>0</v>
      </c>
      <c r="K324" s="233">
        <v>0</v>
      </c>
      <c r="L324" s="233">
        <v>0</v>
      </c>
      <c r="M324" s="233">
        <v>0</v>
      </c>
      <c r="N324" s="233">
        <v>0</v>
      </c>
      <c r="O324" s="233">
        <v>0</v>
      </c>
      <c r="P324" s="233">
        <v>0</v>
      </c>
      <c r="Q324" s="233">
        <v>0</v>
      </c>
      <c r="R324" s="233">
        <v>0</v>
      </c>
    </row>
    <row r="325" spans="1:18" ht="12.75" customHeight="1" x14ac:dyDescent="0.2">
      <c r="A325" s="196"/>
      <c r="C325" s="196" t="s">
        <v>81</v>
      </c>
      <c r="D325" s="101"/>
      <c r="F325" s="198">
        <f t="shared" si="39"/>
        <v>0</v>
      </c>
      <c r="G325" s="233">
        <v>0</v>
      </c>
      <c r="H325" s="233">
        <v>0</v>
      </c>
      <c r="I325" s="233">
        <v>0</v>
      </c>
      <c r="J325" s="233">
        <v>0</v>
      </c>
      <c r="K325" s="233">
        <v>0</v>
      </c>
      <c r="L325" s="233">
        <v>0</v>
      </c>
      <c r="M325" s="233">
        <v>0</v>
      </c>
      <c r="N325" s="233">
        <v>0</v>
      </c>
      <c r="O325" s="233">
        <v>0</v>
      </c>
      <c r="P325" s="233">
        <v>0</v>
      </c>
      <c r="Q325" s="233">
        <v>0</v>
      </c>
      <c r="R325" s="233">
        <v>0</v>
      </c>
    </row>
    <row r="326" spans="1:18" ht="12.75" customHeight="1" x14ac:dyDescent="0.2">
      <c r="A326" s="196"/>
      <c r="C326" s="196" t="s">
        <v>80</v>
      </c>
      <c r="D326" s="101"/>
      <c r="F326" s="198">
        <f t="shared" si="39"/>
        <v>0</v>
      </c>
      <c r="G326" s="233">
        <v>0</v>
      </c>
      <c r="H326" s="233">
        <v>0</v>
      </c>
      <c r="I326" s="233">
        <v>0</v>
      </c>
      <c r="J326" s="233">
        <v>0</v>
      </c>
      <c r="K326" s="233">
        <v>0</v>
      </c>
      <c r="L326" s="233">
        <v>0</v>
      </c>
      <c r="M326" s="233">
        <v>0</v>
      </c>
      <c r="N326" s="233">
        <v>0</v>
      </c>
      <c r="O326" s="233">
        <v>0</v>
      </c>
      <c r="P326" s="233">
        <v>0</v>
      </c>
      <c r="Q326" s="233">
        <v>0</v>
      </c>
      <c r="R326" s="233">
        <v>0</v>
      </c>
    </row>
    <row r="327" spans="1:18" ht="12.75" customHeight="1" x14ac:dyDescent="0.2">
      <c r="A327" s="196"/>
      <c r="C327" s="196" t="s">
        <v>79</v>
      </c>
      <c r="D327" s="101"/>
      <c r="E327" s="199" t="s">
        <v>62</v>
      </c>
      <c r="F327" s="198">
        <f t="shared" si="39"/>
        <v>0</v>
      </c>
      <c r="G327" s="233">
        <v>0</v>
      </c>
      <c r="H327" s="233">
        <v>0</v>
      </c>
      <c r="I327" s="233">
        <v>0</v>
      </c>
      <c r="J327" s="233">
        <v>0</v>
      </c>
      <c r="K327" s="233">
        <v>0</v>
      </c>
      <c r="L327" s="233">
        <v>0</v>
      </c>
      <c r="M327" s="233">
        <v>0</v>
      </c>
      <c r="N327" s="233">
        <v>0</v>
      </c>
      <c r="O327" s="233">
        <v>0</v>
      </c>
      <c r="P327" s="233">
        <v>0</v>
      </c>
      <c r="Q327" s="233">
        <v>0</v>
      </c>
      <c r="R327" s="233">
        <v>0</v>
      </c>
    </row>
    <row r="328" spans="1:18" ht="12.75" customHeight="1" x14ac:dyDescent="0.2">
      <c r="A328" s="196"/>
      <c r="C328" s="196" t="s">
        <v>78</v>
      </c>
      <c r="D328" s="101"/>
      <c r="F328" s="198">
        <f t="shared" si="39"/>
        <v>0</v>
      </c>
      <c r="G328" s="233">
        <v>0</v>
      </c>
      <c r="H328" s="233">
        <v>0</v>
      </c>
      <c r="I328" s="233">
        <v>0</v>
      </c>
      <c r="J328" s="233">
        <v>0</v>
      </c>
      <c r="K328" s="233">
        <v>0</v>
      </c>
      <c r="L328" s="233">
        <v>0</v>
      </c>
      <c r="M328" s="233">
        <v>0</v>
      </c>
      <c r="N328" s="233">
        <v>0</v>
      </c>
      <c r="O328" s="233">
        <v>0</v>
      </c>
      <c r="P328" s="233">
        <v>0</v>
      </c>
      <c r="Q328" s="233">
        <v>0</v>
      </c>
      <c r="R328" s="233">
        <v>0</v>
      </c>
    </row>
    <row r="329" spans="1:18" ht="12.75" customHeight="1" x14ac:dyDescent="0.2">
      <c r="A329" s="196"/>
      <c r="C329" s="196" t="s">
        <v>77</v>
      </c>
      <c r="F329" s="198">
        <f t="shared" si="39"/>
        <v>0</v>
      </c>
      <c r="G329" s="233">
        <v>0</v>
      </c>
      <c r="H329" s="233">
        <v>0</v>
      </c>
      <c r="I329" s="233">
        <v>0</v>
      </c>
      <c r="J329" s="233">
        <v>0</v>
      </c>
      <c r="K329" s="233">
        <v>0</v>
      </c>
      <c r="L329" s="233">
        <v>0</v>
      </c>
      <c r="M329" s="233">
        <v>0</v>
      </c>
      <c r="N329" s="233">
        <v>0</v>
      </c>
      <c r="O329" s="233">
        <v>0</v>
      </c>
      <c r="P329" s="233">
        <v>0</v>
      </c>
      <c r="Q329" s="233">
        <v>0</v>
      </c>
      <c r="R329" s="233">
        <v>0</v>
      </c>
    </row>
    <row r="330" spans="1:18" ht="12.75" customHeight="1" x14ac:dyDescent="0.2">
      <c r="A330" s="196"/>
      <c r="B330" s="196"/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</row>
    <row r="331" spans="1:18" ht="12.75" customHeight="1" x14ac:dyDescent="0.2">
      <c r="A331" s="101" t="s">
        <v>226</v>
      </c>
      <c r="B331" s="101"/>
      <c r="C331" s="101"/>
      <c r="D331" s="101"/>
      <c r="F331" s="198">
        <f>SUM(G331:R331)</f>
        <v>0</v>
      </c>
      <c r="G331" s="197">
        <f t="shared" ref="G331:R331" si="40">SUM(G320:G329)</f>
        <v>0</v>
      </c>
      <c r="H331" s="197">
        <f t="shared" si="40"/>
        <v>0</v>
      </c>
      <c r="I331" s="197">
        <f t="shared" si="40"/>
        <v>0</v>
      </c>
      <c r="J331" s="197">
        <f t="shared" si="40"/>
        <v>0</v>
      </c>
      <c r="K331" s="197">
        <f t="shared" si="40"/>
        <v>0</v>
      </c>
      <c r="L331" s="197">
        <f t="shared" si="40"/>
        <v>0</v>
      </c>
      <c r="M331" s="197">
        <f t="shared" si="40"/>
        <v>0</v>
      </c>
      <c r="N331" s="197">
        <f t="shared" si="40"/>
        <v>0</v>
      </c>
      <c r="O331" s="197">
        <f t="shared" si="40"/>
        <v>0</v>
      </c>
      <c r="P331" s="197">
        <f t="shared" si="40"/>
        <v>0</v>
      </c>
      <c r="Q331" s="197">
        <f t="shared" si="40"/>
        <v>0</v>
      </c>
      <c r="R331" s="197">
        <f t="shared" si="40"/>
        <v>0</v>
      </c>
    </row>
    <row r="332" spans="1:18" ht="12.75" customHeight="1" x14ac:dyDescent="0.2"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</row>
    <row r="333" spans="1:18" ht="12.75" customHeight="1" x14ac:dyDescent="0.2">
      <c r="A333" s="101" t="s">
        <v>225</v>
      </c>
      <c r="B333" s="101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</row>
    <row r="334" spans="1:18" ht="12.75" customHeight="1" x14ac:dyDescent="0.2">
      <c r="A334" s="101"/>
      <c r="B334" s="101"/>
      <c r="C334" s="170" t="s">
        <v>74</v>
      </c>
      <c r="F334" s="198">
        <f t="shared" ref="F334:F340" si="41">SUM(G334:R334)</f>
        <v>0</v>
      </c>
      <c r="G334" s="233">
        <v>0</v>
      </c>
      <c r="H334" s="233">
        <v>0</v>
      </c>
      <c r="I334" s="233">
        <v>0</v>
      </c>
      <c r="J334" s="233">
        <v>0</v>
      </c>
      <c r="K334" s="233">
        <v>0</v>
      </c>
      <c r="L334" s="233">
        <v>0</v>
      </c>
      <c r="M334" s="233">
        <v>0</v>
      </c>
      <c r="N334" s="233">
        <v>0</v>
      </c>
      <c r="O334" s="233">
        <v>0</v>
      </c>
      <c r="P334" s="233">
        <v>0</v>
      </c>
      <c r="Q334" s="233">
        <v>0</v>
      </c>
      <c r="R334" s="233">
        <v>0</v>
      </c>
    </row>
    <row r="335" spans="1:18" ht="12.75" customHeight="1" x14ac:dyDescent="0.2">
      <c r="A335" s="101"/>
      <c r="B335" s="101"/>
      <c r="C335" s="170" t="s">
        <v>73</v>
      </c>
      <c r="F335" s="198">
        <f t="shared" si="41"/>
        <v>0</v>
      </c>
      <c r="G335" s="233">
        <v>0</v>
      </c>
      <c r="H335" s="233">
        <v>0</v>
      </c>
      <c r="I335" s="233">
        <v>0</v>
      </c>
      <c r="J335" s="233">
        <v>0</v>
      </c>
      <c r="K335" s="233">
        <v>0</v>
      </c>
      <c r="L335" s="233">
        <v>0</v>
      </c>
      <c r="M335" s="233">
        <v>0</v>
      </c>
      <c r="N335" s="233">
        <v>0</v>
      </c>
      <c r="O335" s="233">
        <v>0</v>
      </c>
      <c r="P335" s="233">
        <v>0</v>
      </c>
      <c r="Q335" s="233">
        <v>0</v>
      </c>
      <c r="R335" s="233">
        <v>0</v>
      </c>
    </row>
    <row r="336" spans="1:18" ht="12.75" customHeight="1" x14ac:dyDescent="0.2">
      <c r="C336" s="196" t="s">
        <v>72</v>
      </c>
      <c r="F336" s="198">
        <f t="shared" si="41"/>
        <v>0</v>
      </c>
      <c r="G336" s="233">
        <v>0</v>
      </c>
      <c r="H336" s="233">
        <v>0</v>
      </c>
      <c r="I336" s="233">
        <v>0</v>
      </c>
      <c r="J336" s="233">
        <v>0</v>
      </c>
      <c r="K336" s="233">
        <v>0</v>
      </c>
      <c r="L336" s="233">
        <v>0</v>
      </c>
      <c r="M336" s="233">
        <v>0</v>
      </c>
      <c r="N336" s="233">
        <v>0</v>
      </c>
      <c r="O336" s="233">
        <v>0</v>
      </c>
      <c r="P336" s="233">
        <v>0</v>
      </c>
      <c r="Q336" s="233">
        <v>0</v>
      </c>
      <c r="R336" s="233">
        <v>0</v>
      </c>
    </row>
    <row r="337" spans="1:19" ht="12.75" customHeight="1" x14ac:dyDescent="0.2">
      <c r="C337" s="196" t="s">
        <v>71</v>
      </c>
      <c r="F337" s="198">
        <f t="shared" si="41"/>
        <v>0</v>
      </c>
      <c r="G337" s="233">
        <v>0</v>
      </c>
      <c r="H337" s="233">
        <v>0</v>
      </c>
      <c r="I337" s="233">
        <v>0</v>
      </c>
      <c r="J337" s="233">
        <v>0</v>
      </c>
      <c r="K337" s="233">
        <v>0</v>
      </c>
      <c r="L337" s="233">
        <v>0</v>
      </c>
      <c r="M337" s="233">
        <v>0</v>
      </c>
      <c r="N337" s="233">
        <v>0</v>
      </c>
      <c r="O337" s="233">
        <v>0</v>
      </c>
      <c r="P337" s="233">
        <v>0</v>
      </c>
      <c r="Q337" s="233">
        <v>0</v>
      </c>
      <c r="R337" s="233">
        <v>0</v>
      </c>
    </row>
    <row r="338" spans="1:19" ht="12.75" customHeight="1" x14ac:dyDescent="0.2">
      <c r="C338" s="196" t="s">
        <v>70</v>
      </c>
      <c r="E338" s="199" t="s">
        <v>62</v>
      </c>
      <c r="F338" s="198">
        <f t="shared" si="41"/>
        <v>0</v>
      </c>
      <c r="G338" s="233">
        <v>0</v>
      </c>
      <c r="H338" s="233">
        <v>0</v>
      </c>
      <c r="I338" s="233">
        <v>0</v>
      </c>
      <c r="J338" s="233">
        <v>0</v>
      </c>
      <c r="K338" s="233">
        <v>0</v>
      </c>
      <c r="L338" s="233">
        <v>0</v>
      </c>
      <c r="M338" s="233">
        <v>0</v>
      </c>
      <c r="N338" s="233">
        <v>0</v>
      </c>
      <c r="O338" s="233">
        <v>0</v>
      </c>
      <c r="P338" s="233">
        <v>0</v>
      </c>
      <c r="Q338" s="233">
        <v>0</v>
      </c>
      <c r="R338" s="233">
        <v>0</v>
      </c>
    </row>
    <row r="339" spans="1:19" ht="12.75" customHeight="1" x14ac:dyDescent="0.2">
      <c r="C339" s="196" t="s">
        <v>69</v>
      </c>
      <c r="F339" s="198">
        <f t="shared" si="41"/>
        <v>0</v>
      </c>
      <c r="G339" s="233">
        <v>0</v>
      </c>
      <c r="H339" s="233">
        <v>0</v>
      </c>
      <c r="I339" s="233">
        <v>0</v>
      </c>
      <c r="J339" s="233">
        <v>0</v>
      </c>
      <c r="K339" s="233">
        <v>0</v>
      </c>
      <c r="L339" s="233">
        <v>0</v>
      </c>
      <c r="M339" s="233">
        <v>0</v>
      </c>
      <c r="N339" s="233">
        <v>0</v>
      </c>
      <c r="O339" s="233">
        <v>0</v>
      </c>
      <c r="P339" s="233">
        <v>0</v>
      </c>
      <c r="Q339" s="233">
        <v>0</v>
      </c>
      <c r="R339" s="233">
        <v>0</v>
      </c>
    </row>
    <row r="340" spans="1:19" ht="12.75" customHeight="1" x14ac:dyDescent="0.2">
      <c r="C340" s="196" t="s">
        <v>68</v>
      </c>
      <c r="E340" s="199" t="s">
        <v>62</v>
      </c>
      <c r="F340" s="198">
        <f t="shared" si="41"/>
        <v>0</v>
      </c>
      <c r="G340" s="233">
        <v>0</v>
      </c>
      <c r="H340" s="233">
        <v>0</v>
      </c>
      <c r="I340" s="233">
        <v>0</v>
      </c>
      <c r="J340" s="233">
        <v>0</v>
      </c>
      <c r="K340" s="233">
        <v>0</v>
      </c>
      <c r="L340" s="233">
        <v>0</v>
      </c>
      <c r="M340" s="233">
        <v>0</v>
      </c>
      <c r="N340" s="233">
        <v>0</v>
      </c>
      <c r="O340" s="233">
        <v>0</v>
      </c>
      <c r="P340" s="233">
        <v>0</v>
      </c>
      <c r="Q340" s="233">
        <v>0</v>
      </c>
      <c r="R340" s="233">
        <v>0</v>
      </c>
    </row>
    <row r="341" spans="1:19" ht="12.75" customHeight="1" x14ac:dyDescent="0.2">
      <c r="B341" s="196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</row>
    <row r="342" spans="1:19" ht="12.75" customHeight="1" x14ac:dyDescent="0.2">
      <c r="A342" s="101" t="s">
        <v>224</v>
      </c>
      <c r="B342" s="196"/>
      <c r="F342" s="198">
        <f>SUM(G342:R342)</f>
        <v>0</v>
      </c>
      <c r="G342" s="197">
        <f t="shared" ref="G342:R342" si="42">SUM(G334:G341)</f>
        <v>0</v>
      </c>
      <c r="H342" s="197">
        <f t="shared" si="42"/>
        <v>0</v>
      </c>
      <c r="I342" s="197">
        <f t="shared" si="42"/>
        <v>0</v>
      </c>
      <c r="J342" s="197">
        <f t="shared" si="42"/>
        <v>0</v>
      </c>
      <c r="K342" s="197">
        <f t="shared" si="42"/>
        <v>0</v>
      </c>
      <c r="L342" s="197">
        <f t="shared" si="42"/>
        <v>0</v>
      </c>
      <c r="M342" s="197">
        <f t="shared" si="42"/>
        <v>0</v>
      </c>
      <c r="N342" s="197">
        <f t="shared" si="42"/>
        <v>0</v>
      </c>
      <c r="O342" s="197">
        <f t="shared" si="42"/>
        <v>0</v>
      </c>
      <c r="P342" s="197">
        <f t="shared" si="42"/>
        <v>0</v>
      </c>
      <c r="Q342" s="197">
        <f t="shared" si="42"/>
        <v>0</v>
      </c>
      <c r="R342" s="197">
        <f t="shared" si="42"/>
        <v>0</v>
      </c>
    </row>
    <row r="343" spans="1:19" ht="12.75" customHeight="1" x14ac:dyDescent="0.2">
      <c r="B343" s="196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</row>
    <row r="344" spans="1:19" ht="12.75" customHeight="1" x14ac:dyDescent="0.2">
      <c r="A344" s="101" t="s">
        <v>223</v>
      </c>
      <c r="B344" s="196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</row>
    <row r="345" spans="1:19" ht="12.75" customHeight="1" x14ac:dyDescent="0.2">
      <c r="C345" s="196" t="s">
        <v>222</v>
      </c>
      <c r="F345" s="198">
        <f>SUM(G345:R345)</f>
        <v>0</v>
      </c>
      <c r="G345" s="233">
        <v>0</v>
      </c>
      <c r="H345" s="233">
        <v>0</v>
      </c>
      <c r="I345" s="233">
        <v>0</v>
      </c>
      <c r="J345" s="233">
        <v>0</v>
      </c>
      <c r="K345" s="233">
        <v>0</v>
      </c>
      <c r="L345" s="233">
        <v>0</v>
      </c>
      <c r="M345" s="233">
        <v>0</v>
      </c>
      <c r="N345" s="233">
        <v>0</v>
      </c>
      <c r="O345" s="233">
        <v>0</v>
      </c>
      <c r="P345" s="233">
        <v>0</v>
      </c>
      <c r="Q345" s="233">
        <v>0</v>
      </c>
      <c r="R345" s="233">
        <v>0</v>
      </c>
      <c r="S345" s="200"/>
    </row>
    <row r="346" spans="1:19" ht="12.75" customHeight="1" x14ac:dyDescent="0.2">
      <c r="C346" s="196" t="s">
        <v>221</v>
      </c>
      <c r="F346" s="198">
        <f>SUM(G346:R346)</f>
        <v>0</v>
      </c>
      <c r="G346" s="233">
        <v>0</v>
      </c>
      <c r="H346" s="233">
        <v>0</v>
      </c>
      <c r="I346" s="233">
        <v>0</v>
      </c>
      <c r="J346" s="233">
        <v>0</v>
      </c>
      <c r="K346" s="233">
        <v>0</v>
      </c>
      <c r="L346" s="233">
        <v>0</v>
      </c>
      <c r="M346" s="233">
        <v>0</v>
      </c>
      <c r="N346" s="233">
        <v>0</v>
      </c>
      <c r="O346" s="233">
        <v>0</v>
      </c>
      <c r="P346" s="233">
        <v>0</v>
      </c>
      <c r="Q346" s="233">
        <v>0</v>
      </c>
      <c r="R346" s="233">
        <v>0</v>
      </c>
      <c r="S346" s="200"/>
    </row>
    <row r="347" spans="1:19" ht="12.75" customHeight="1" x14ac:dyDescent="0.2">
      <c r="C347" s="196"/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  <c r="P347" s="198"/>
      <c r="Q347" s="198"/>
      <c r="R347" s="198"/>
    </row>
    <row r="348" spans="1:19" ht="12.75" customHeight="1" x14ac:dyDescent="0.2">
      <c r="A348" s="101" t="s">
        <v>220</v>
      </c>
      <c r="B348" s="196"/>
      <c r="F348" s="198">
        <f>SUM(G348:R348)</f>
        <v>0</v>
      </c>
      <c r="G348" s="197">
        <f t="shared" ref="G348:R348" si="43">SUM(G345:G347)</f>
        <v>0</v>
      </c>
      <c r="H348" s="197">
        <f t="shared" si="43"/>
        <v>0</v>
      </c>
      <c r="I348" s="197">
        <f t="shared" si="43"/>
        <v>0</v>
      </c>
      <c r="J348" s="197">
        <f t="shared" si="43"/>
        <v>0</v>
      </c>
      <c r="K348" s="197">
        <f t="shared" si="43"/>
        <v>0</v>
      </c>
      <c r="L348" s="197">
        <f t="shared" si="43"/>
        <v>0</v>
      </c>
      <c r="M348" s="197">
        <f t="shared" si="43"/>
        <v>0</v>
      </c>
      <c r="N348" s="197">
        <f t="shared" si="43"/>
        <v>0</v>
      </c>
      <c r="O348" s="197">
        <f t="shared" si="43"/>
        <v>0</v>
      </c>
      <c r="P348" s="197">
        <f t="shared" si="43"/>
        <v>0</v>
      </c>
      <c r="Q348" s="197">
        <f t="shared" si="43"/>
        <v>0</v>
      </c>
      <c r="R348" s="197">
        <f t="shared" si="43"/>
        <v>0</v>
      </c>
    </row>
    <row r="349" spans="1:19" ht="12.75" customHeight="1" x14ac:dyDescent="0.2">
      <c r="B349" s="196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</row>
    <row r="350" spans="1:19" ht="12.75" customHeight="1" x14ac:dyDescent="0.2">
      <c r="A350" s="101" t="s">
        <v>219</v>
      </c>
      <c r="B350" s="196"/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  <c r="P350" s="198"/>
      <c r="Q350" s="198"/>
      <c r="R350" s="198"/>
    </row>
    <row r="351" spans="1:19" ht="12.75" customHeight="1" x14ac:dyDescent="0.2">
      <c r="C351" s="196" t="s">
        <v>65</v>
      </c>
      <c r="F351" s="198">
        <f t="shared" ref="F351:F365" si="44">SUM(G351:R351)</f>
        <v>0</v>
      </c>
      <c r="G351" s="233">
        <v>0</v>
      </c>
      <c r="H351" s="233">
        <v>0</v>
      </c>
      <c r="I351" s="233">
        <v>0</v>
      </c>
      <c r="J351" s="233">
        <v>0</v>
      </c>
      <c r="K351" s="233">
        <v>0</v>
      </c>
      <c r="L351" s="233">
        <v>0</v>
      </c>
      <c r="M351" s="233">
        <v>0</v>
      </c>
      <c r="N351" s="233">
        <v>0</v>
      </c>
      <c r="O351" s="233">
        <v>0</v>
      </c>
      <c r="P351" s="233">
        <v>0</v>
      </c>
      <c r="Q351" s="233">
        <v>0</v>
      </c>
      <c r="R351" s="233">
        <v>0</v>
      </c>
    </row>
    <row r="352" spans="1:19" ht="12.75" customHeight="1" x14ac:dyDescent="0.2">
      <c r="C352" s="196" t="s">
        <v>64</v>
      </c>
      <c r="F352" s="198">
        <f t="shared" si="44"/>
        <v>0</v>
      </c>
      <c r="G352" s="233">
        <v>0</v>
      </c>
      <c r="H352" s="233">
        <v>0</v>
      </c>
      <c r="I352" s="233">
        <v>0</v>
      </c>
      <c r="J352" s="233">
        <v>0</v>
      </c>
      <c r="K352" s="233">
        <v>0</v>
      </c>
      <c r="L352" s="233">
        <v>0</v>
      </c>
      <c r="M352" s="233">
        <v>0</v>
      </c>
      <c r="N352" s="233">
        <v>0</v>
      </c>
      <c r="O352" s="233">
        <v>0</v>
      </c>
      <c r="P352" s="233">
        <v>0</v>
      </c>
      <c r="Q352" s="233">
        <v>0</v>
      </c>
      <c r="R352" s="233">
        <v>0</v>
      </c>
    </row>
    <row r="353" spans="1:18" ht="12.75" customHeight="1" x14ac:dyDescent="0.2">
      <c r="C353" s="196" t="s">
        <v>218</v>
      </c>
      <c r="F353" s="198">
        <f t="shared" si="44"/>
        <v>0</v>
      </c>
      <c r="G353" s="233">
        <v>0</v>
      </c>
      <c r="H353" s="233">
        <v>0</v>
      </c>
      <c r="I353" s="233">
        <v>0</v>
      </c>
      <c r="J353" s="233">
        <v>0</v>
      </c>
      <c r="K353" s="233">
        <v>0</v>
      </c>
      <c r="L353" s="233">
        <v>0</v>
      </c>
      <c r="M353" s="233">
        <v>0</v>
      </c>
      <c r="N353" s="233">
        <v>0</v>
      </c>
      <c r="O353" s="233">
        <v>0</v>
      </c>
      <c r="P353" s="233">
        <v>0</v>
      </c>
      <c r="Q353" s="233">
        <v>0</v>
      </c>
      <c r="R353" s="233">
        <v>0</v>
      </c>
    </row>
    <row r="354" spans="1:18" ht="12.75" customHeight="1" x14ac:dyDescent="0.2">
      <c r="C354" s="196" t="s">
        <v>217</v>
      </c>
      <c r="F354" s="198">
        <f t="shared" si="44"/>
        <v>0</v>
      </c>
      <c r="G354" s="233">
        <v>0</v>
      </c>
      <c r="H354" s="233">
        <v>0</v>
      </c>
      <c r="I354" s="233">
        <v>0</v>
      </c>
      <c r="J354" s="233">
        <v>0</v>
      </c>
      <c r="K354" s="233">
        <v>0</v>
      </c>
      <c r="L354" s="233">
        <v>0</v>
      </c>
      <c r="M354" s="233">
        <v>0</v>
      </c>
      <c r="N354" s="233">
        <v>0</v>
      </c>
      <c r="O354" s="233">
        <v>0</v>
      </c>
      <c r="P354" s="233">
        <v>0</v>
      </c>
      <c r="Q354" s="233">
        <v>0</v>
      </c>
      <c r="R354" s="233">
        <v>0</v>
      </c>
    </row>
    <row r="355" spans="1:18" ht="12.75" customHeight="1" x14ac:dyDescent="0.2">
      <c r="C355" s="196" t="s">
        <v>216</v>
      </c>
      <c r="F355" s="198">
        <f t="shared" si="44"/>
        <v>0</v>
      </c>
      <c r="G355" s="233">
        <v>0</v>
      </c>
      <c r="H355" s="233">
        <v>0</v>
      </c>
      <c r="I355" s="233">
        <v>0</v>
      </c>
      <c r="J355" s="233">
        <v>0</v>
      </c>
      <c r="K355" s="233">
        <v>0</v>
      </c>
      <c r="L355" s="233">
        <v>0</v>
      </c>
      <c r="M355" s="233">
        <v>0</v>
      </c>
      <c r="N355" s="233">
        <v>0</v>
      </c>
      <c r="O355" s="233">
        <v>0</v>
      </c>
      <c r="P355" s="233">
        <v>0</v>
      </c>
      <c r="Q355" s="233">
        <v>0</v>
      </c>
      <c r="R355" s="233">
        <v>0</v>
      </c>
    </row>
    <row r="356" spans="1:18" ht="12.75" customHeight="1" x14ac:dyDescent="0.2">
      <c r="C356" s="196" t="s">
        <v>215</v>
      </c>
      <c r="F356" s="198">
        <f t="shared" si="44"/>
        <v>0</v>
      </c>
      <c r="G356" s="233">
        <v>0</v>
      </c>
      <c r="H356" s="233">
        <v>0</v>
      </c>
      <c r="I356" s="233">
        <v>0</v>
      </c>
      <c r="J356" s="233">
        <v>0</v>
      </c>
      <c r="K356" s="233">
        <v>0</v>
      </c>
      <c r="L356" s="233">
        <v>0</v>
      </c>
      <c r="M356" s="233">
        <v>0</v>
      </c>
      <c r="N356" s="233">
        <v>0</v>
      </c>
      <c r="O356" s="233">
        <v>0</v>
      </c>
      <c r="P356" s="233">
        <v>0</v>
      </c>
      <c r="Q356" s="233">
        <v>0</v>
      </c>
      <c r="R356" s="233">
        <v>0</v>
      </c>
    </row>
    <row r="357" spans="1:18" ht="12.75" customHeight="1" x14ac:dyDescent="0.2">
      <c r="C357" s="196" t="s">
        <v>214</v>
      </c>
      <c r="F357" s="198">
        <f t="shared" si="44"/>
        <v>0</v>
      </c>
      <c r="G357" s="233">
        <v>0</v>
      </c>
      <c r="H357" s="233">
        <v>0</v>
      </c>
      <c r="I357" s="233">
        <v>0</v>
      </c>
      <c r="J357" s="233">
        <v>0</v>
      </c>
      <c r="K357" s="233">
        <v>0</v>
      </c>
      <c r="L357" s="233">
        <v>0</v>
      </c>
      <c r="M357" s="233">
        <v>0</v>
      </c>
      <c r="N357" s="233">
        <v>0</v>
      </c>
      <c r="O357" s="233">
        <v>0</v>
      </c>
      <c r="P357" s="233">
        <v>0</v>
      </c>
      <c r="Q357" s="233">
        <v>0</v>
      </c>
      <c r="R357" s="233">
        <v>0</v>
      </c>
    </row>
    <row r="358" spans="1:18" ht="12.75" customHeight="1" x14ac:dyDescent="0.2">
      <c r="C358" s="196" t="s">
        <v>213</v>
      </c>
      <c r="F358" s="198">
        <f t="shared" si="44"/>
        <v>0</v>
      </c>
      <c r="G358" s="233">
        <v>0</v>
      </c>
      <c r="H358" s="233">
        <v>0</v>
      </c>
      <c r="I358" s="233">
        <v>0</v>
      </c>
      <c r="J358" s="233">
        <v>0</v>
      </c>
      <c r="K358" s="233">
        <v>0</v>
      </c>
      <c r="L358" s="233">
        <v>0</v>
      </c>
      <c r="M358" s="233">
        <v>0</v>
      </c>
      <c r="N358" s="233">
        <v>0</v>
      </c>
      <c r="O358" s="233">
        <v>0</v>
      </c>
      <c r="P358" s="233">
        <v>0</v>
      </c>
      <c r="Q358" s="233">
        <v>0</v>
      </c>
      <c r="R358" s="233">
        <v>0</v>
      </c>
    </row>
    <row r="359" spans="1:18" ht="12.75" customHeight="1" x14ac:dyDescent="0.2">
      <c r="C359" s="201" t="s">
        <v>212</v>
      </c>
      <c r="F359" s="198">
        <f t="shared" si="44"/>
        <v>0</v>
      </c>
      <c r="G359" s="233">
        <v>0</v>
      </c>
      <c r="H359" s="233">
        <v>0</v>
      </c>
      <c r="I359" s="233">
        <v>0</v>
      </c>
      <c r="J359" s="233">
        <v>0</v>
      </c>
      <c r="K359" s="233">
        <v>0</v>
      </c>
      <c r="L359" s="233">
        <v>0</v>
      </c>
      <c r="M359" s="233">
        <v>0</v>
      </c>
      <c r="N359" s="233">
        <v>0</v>
      </c>
      <c r="O359" s="233">
        <v>0</v>
      </c>
      <c r="P359" s="233">
        <v>0</v>
      </c>
      <c r="Q359" s="233">
        <v>0</v>
      </c>
      <c r="R359" s="233">
        <v>0</v>
      </c>
    </row>
    <row r="360" spans="1:18" ht="12.75" customHeight="1" x14ac:dyDescent="0.2">
      <c r="C360" s="201" t="s">
        <v>211</v>
      </c>
      <c r="F360" s="198">
        <f t="shared" si="44"/>
        <v>0</v>
      </c>
      <c r="G360" s="233">
        <v>0</v>
      </c>
      <c r="H360" s="233">
        <v>0</v>
      </c>
      <c r="I360" s="233">
        <v>0</v>
      </c>
      <c r="J360" s="233">
        <v>0</v>
      </c>
      <c r="K360" s="233">
        <v>0</v>
      </c>
      <c r="L360" s="233">
        <v>0</v>
      </c>
      <c r="M360" s="233">
        <v>0</v>
      </c>
      <c r="N360" s="233">
        <v>0</v>
      </c>
      <c r="O360" s="233">
        <v>0</v>
      </c>
      <c r="P360" s="233">
        <v>0</v>
      </c>
      <c r="Q360" s="233">
        <v>0</v>
      </c>
      <c r="R360" s="233">
        <v>0</v>
      </c>
    </row>
    <row r="361" spans="1:18" ht="12.75" customHeight="1" x14ac:dyDescent="0.2">
      <c r="C361" s="201" t="s">
        <v>210</v>
      </c>
      <c r="E361" s="199" t="s">
        <v>62</v>
      </c>
      <c r="F361" s="198">
        <f t="shared" si="44"/>
        <v>0</v>
      </c>
      <c r="G361" s="233">
        <v>0</v>
      </c>
      <c r="H361" s="233">
        <v>0</v>
      </c>
      <c r="I361" s="233">
        <v>0</v>
      </c>
      <c r="J361" s="233">
        <v>0</v>
      </c>
      <c r="K361" s="233">
        <v>0</v>
      </c>
      <c r="L361" s="233">
        <v>0</v>
      </c>
      <c r="M361" s="233">
        <v>0</v>
      </c>
      <c r="N361" s="233">
        <v>0</v>
      </c>
      <c r="O361" s="233">
        <v>0</v>
      </c>
      <c r="P361" s="233">
        <v>0</v>
      </c>
      <c r="Q361" s="233">
        <v>0</v>
      </c>
      <c r="R361" s="233">
        <v>0</v>
      </c>
    </row>
    <row r="362" spans="1:18" ht="12.75" customHeight="1" x14ac:dyDescent="0.2">
      <c r="B362" s="196"/>
      <c r="C362" s="170" t="s">
        <v>209</v>
      </c>
      <c r="F362" s="198">
        <f t="shared" si="44"/>
        <v>0</v>
      </c>
      <c r="G362" s="233">
        <v>0</v>
      </c>
      <c r="H362" s="233">
        <v>0</v>
      </c>
      <c r="I362" s="233">
        <v>0</v>
      </c>
      <c r="J362" s="233">
        <v>0</v>
      </c>
      <c r="K362" s="233">
        <v>0</v>
      </c>
      <c r="L362" s="233">
        <v>0</v>
      </c>
      <c r="M362" s="233">
        <v>0</v>
      </c>
      <c r="N362" s="233">
        <v>0</v>
      </c>
      <c r="O362" s="233">
        <v>0</v>
      </c>
      <c r="P362" s="233">
        <v>0</v>
      </c>
      <c r="Q362" s="233">
        <v>0</v>
      </c>
      <c r="R362" s="233">
        <v>0</v>
      </c>
    </row>
    <row r="363" spans="1:18" ht="12.75" customHeight="1" x14ac:dyDescent="0.2">
      <c r="C363" s="196" t="s">
        <v>208</v>
      </c>
      <c r="F363" s="198">
        <f t="shared" si="44"/>
        <v>0</v>
      </c>
      <c r="G363" s="233">
        <v>0</v>
      </c>
      <c r="H363" s="233">
        <v>0</v>
      </c>
      <c r="I363" s="233">
        <v>0</v>
      </c>
      <c r="J363" s="233">
        <v>0</v>
      </c>
      <c r="K363" s="233">
        <v>0</v>
      </c>
      <c r="L363" s="233">
        <v>0</v>
      </c>
      <c r="M363" s="233">
        <v>0</v>
      </c>
      <c r="N363" s="233">
        <v>0</v>
      </c>
      <c r="O363" s="233">
        <v>0</v>
      </c>
      <c r="P363" s="233">
        <v>0</v>
      </c>
      <c r="Q363" s="233">
        <v>0</v>
      </c>
      <c r="R363" s="233">
        <v>0</v>
      </c>
    </row>
    <row r="364" spans="1:18" ht="12.75" customHeight="1" x14ac:dyDescent="0.2">
      <c r="B364" s="196"/>
      <c r="C364" s="170" t="s">
        <v>207</v>
      </c>
      <c r="F364" s="198">
        <f t="shared" si="44"/>
        <v>0</v>
      </c>
      <c r="G364" s="233">
        <v>0</v>
      </c>
      <c r="H364" s="233">
        <v>0</v>
      </c>
      <c r="I364" s="233">
        <v>0</v>
      </c>
      <c r="J364" s="233">
        <v>0</v>
      </c>
      <c r="K364" s="233">
        <v>0</v>
      </c>
      <c r="L364" s="233">
        <v>0</v>
      </c>
      <c r="M364" s="233">
        <v>0</v>
      </c>
      <c r="N364" s="233">
        <v>0</v>
      </c>
      <c r="O364" s="233">
        <v>0</v>
      </c>
      <c r="P364" s="233">
        <v>0</v>
      </c>
      <c r="Q364" s="233">
        <v>0</v>
      </c>
      <c r="R364" s="233">
        <v>0</v>
      </c>
    </row>
    <row r="365" spans="1:18" ht="12.75" customHeight="1" x14ac:dyDescent="0.2">
      <c r="B365" s="196"/>
      <c r="C365" s="170" t="s">
        <v>206</v>
      </c>
      <c r="F365" s="198">
        <f t="shared" si="44"/>
        <v>0</v>
      </c>
      <c r="G365" s="233">
        <v>0</v>
      </c>
      <c r="H365" s="233">
        <v>0</v>
      </c>
      <c r="I365" s="233">
        <v>0</v>
      </c>
      <c r="J365" s="233">
        <v>0</v>
      </c>
      <c r="K365" s="233">
        <v>0</v>
      </c>
      <c r="L365" s="233">
        <v>0</v>
      </c>
      <c r="M365" s="233">
        <v>0</v>
      </c>
      <c r="N365" s="233">
        <v>0</v>
      </c>
      <c r="O365" s="233">
        <v>0</v>
      </c>
      <c r="P365" s="233">
        <v>0</v>
      </c>
      <c r="Q365" s="233">
        <v>0</v>
      </c>
      <c r="R365" s="233">
        <v>0</v>
      </c>
    </row>
    <row r="366" spans="1:18" ht="12.75" customHeight="1" x14ac:dyDescent="0.2">
      <c r="B366" s="196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</row>
    <row r="367" spans="1:18" ht="12.75" customHeight="1" x14ac:dyDescent="0.2">
      <c r="A367" s="101" t="s">
        <v>205</v>
      </c>
      <c r="B367" s="196"/>
      <c r="E367" s="199" t="s">
        <v>62</v>
      </c>
      <c r="F367" s="198">
        <f>SUM(G367:R367)</f>
        <v>0</v>
      </c>
      <c r="G367" s="197">
        <f t="shared" ref="G367:R367" si="45">SUM(G351:G366)</f>
        <v>0</v>
      </c>
      <c r="H367" s="197">
        <f t="shared" si="45"/>
        <v>0</v>
      </c>
      <c r="I367" s="197">
        <f t="shared" si="45"/>
        <v>0</v>
      </c>
      <c r="J367" s="197">
        <f t="shared" si="45"/>
        <v>0</v>
      </c>
      <c r="K367" s="197">
        <f t="shared" si="45"/>
        <v>0</v>
      </c>
      <c r="L367" s="197">
        <f t="shared" si="45"/>
        <v>0</v>
      </c>
      <c r="M367" s="197">
        <f t="shared" si="45"/>
        <v>0</v>
      </c>
      <c r="N367" s="197">
        <f t="shared" si="45"/>
        <v>0</v>
      </c>
      <c r="O367" s="197">
        <f t="shared" si="45"/>
        <v>0</v>
      </c>
      <c r="P367" s="197">
        <f t="shared" si="45"/>
        <v>0</v>
      </c>
      <c r="Q367" s="197">
        <f t="shared" si="45"/>
        <v>0</v>
      </c>
      <c r="R367" s="197">
        <f t="shared" si="45"/>
        <v>0</v>
      </c>
    </row>
    <row r="368" spans="1:18" ht="12.75" customHeight="1" x14ac:dyDescent="0.2">
      <c r="B368" s="196"/>
      <c r="F368" s="195" t="s">
        <v>203</v>
      </c>
      <c r="G368" s="195" t="s">
        <v>203</v>
      </c>
      <c r="H368" s="195" t="s">
        <v>203</v>
      </c>
      <c r="I368" s="195" t="s">
        <v>203</v>
      </c>
      <c r="J368" s="195" t="s">
        <v>203</v>
      </c>
      <c r="K368" s="195" t="s">
        <v>203</v>
      </c>
      <c r="L368" s="195" t="s">
        <v>203</v>
      </c>
      <c r="M368" s="195" t="s">
        <v>203</v>
      </c>
      <c r="N368" s="195" t="s">
        <v>203</v>
      </c>
      <c r="O368" s="195" t="s">
        <v>203</v>
      </c>
      <c r="P368" s="195" t="s">
        <v>203</v>
      </c>
      <c r="Q368" s="195" t="s">
        <v>203</v>
      </c>
      <c r="R368" s="195" t="s">
        <v>203</v>
      </c>
    </row>
    <row r="369" spans="1:18" ht="12.75" customHeight="1" x14ac:dyDescent="0.2">
      <c r="A369" s="101" t="s">
        <v>204</v>
      </c>
      <c r="E369" s="199"/>
      <c r="F369" s="198">
        <f>SUM(G369:R369)</f>
        <v>0</v>
      </c>
      <c r="G369" s="197">
        <f t="shared" ref="G369:R369" si="46">SUM(G367,G348,G342,G331,G317)</f>
        <v>0</v>
      </c>
      <c r="H369" s="197">
        <f t="shared" si="46"/>
        <v>0</v>
      </c>
      <c r="I369" s="197">
        <f t="shared" si="46"/>
        <v>0</v>
      </c>
      <c r="J369" s="197">
        <f t="shared" si="46"/>
        <v>0</v>
      </c>
      <c r="K369" s="197">
        <f t="shared" si="46"/>
        <v>0</v>
      </c>
      <c r="L369" s="197">
        <f t="shared" si="46"/>
        <v>0</v>
      </c>
      <c r="M369" s="197">
        <f t="shared" si="46"/>
        <v>0</v>
      </c>
      <c r="N369" s="197">
        <f t="shared" si="46"/>
        <v>0</v>
      </c>
      <c r="O369" s="197">
        <f t="shared" si="46"/>
        <v>0</v>
      </c>
      <c r="P369" s="197">
        <f t="shared" si="46"/>
        <v>0</v>
      </c>
      <c r="Q369" s="197">
        <f t="shared" si="46"/>
        <v>0</v>
      </c>
      <c r="R369" s="197">
        <f t="shared" si="46"/>
        <v>0</v>
      </c>
    </row>
    <row r="370" spans="1:18" ht="12.75" customHeight="1" x14ac:dyDescent="0.2">
      <c r="B370" s="196"/>
      <c r="F370" s="195" t="s">
        <v>203</v>
      </c>
      <c r="G370" s="195" t="s">
        <v>203</v>
      </c>
      <c r="H370" s="195" t="s">
        <v>203</v>
      </c>
      <c r="I370" s="195" t="s">
        <v>203</v>
      </c>
      <c r="J370" s="195" t="s">
        <v>203</v>
      </c>
      <c r="K370" s="195" t="s">
        <v>203</v>
      </c>
      <c r="L370" s="195" t="s">
        <v>203</v>
      </c>
      <c r="M370" s="195" t="s">
        <v>203</v>
      </c>
      <c r="N370" s="195" t="s">
        <v>203</v>
      </c>
      <c r="O370" s="195" t="s">
        <v>203</v>
      </c>
      <c r="P370" s="195" t="s">
        <v>203</v>
      </c>
      <c r="Q370" s="195" t="s">
        <v>203</v>
      </c>
      <c r="R370" s="195" t="s">
        <v>203</v>
      </c>
    </row>
    <row r="372" spans="1:18" ht="12.75" customHeight="1" x14ac:dyDescent="0.2">
      <c r="D372" s="214" t="s">
        <v>58</v>
      </c>
      <c r="F372" s="104">
        <f t="shared" ref="F372:R372" si="47">F369-F212</f>
        <v>0</v>
      </c>
      <c r="G372" s="104">
        <f t="shared" si="47"/>
        <v>0</v>
      </c>
      <c r="H372" s="104">
        <f t="shared" si="47"/>
        <v>0</v>
      </c>
      <c r="I372" s="104">
        <f t="shared" si="47"/>
        <v>0</v>
      </c>
      <c r="J372" s="104">
        <f t="shared" si="47"/>
        <v>0</v>
      </c>
      <c r="K372" s="104">
        <f t="shared" si="47"/>
        <v>0</v>
      </c>
      <c r="L372" s="104">
        <f t="shared" si="47"/>
        <v>0</v>
      </c>
      <c r="M372" s="104">
        <f t="shared" si="47"/>
        <v>0</v>
      </c>
      <c r="N372" s="104">
        <f t="shared" si="47"/>
        <v>0</v>
      </c>
      <c r="O372" s="104">
        <f t="shared" si="47"/>
        <v>0</v>
      </c>
      <c r="P372" s="104">
        <f t="shared" si="47"/>
        <v>0</v>
      </c>
      <c r="Q372" s="104">
        <f t="shared" si="47"/>
        <v>0</v>
      </c>
      <c r="R372" s="104">
        <f t="shared" si="47"/>
        <v>0</v>
      </c>
    </row>
    <row r="373" spans="1:18" ht="12.75" customHeight="1" x14ac:dyDescent="0.2"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</row>
  </sheetData>
  <conditionalFormatting sqref="F179:R179">
    <cfRule type="cellIs" dxfId="4" priority="3" operator="notBetween">
      <formula>-1</formula>
      <formula>1</formula>
    </cfRule>
  </conditionalFormatting>
  <conditionalFormatting sqref="F221:R221">
    <cfRule type="cellIs" dxfId="3" priority="2" operator="notBetween">
      <formula>-1</formula>
      <formula>1</formula>
    </cfRule>
  </conditionalFormatting>
  <conditionalFormatting sqref="F372:R372">
    <cfRule type="cellIs" dxfId="2" priority="1" operator="notBetween">
      <formula>-1</formula>
      <formula>1</formula>
    </cfRule>
  </conditionalFormatting>
  <pageMargins left="0.25" right="0.25" top="0.5" bottom="0.5" header="0.3" footer="0.3"/>
  <pageSetup scale="6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59" max="16383" man="1"/>
    <brk id="143" max="16383" man="1"/>
    <brk id="180" max="16383" man="1"/>
    <brk id="213" max="16383" man="1"/>
    <brk id="283" max="16383" man="1"/>
    <brk id="318" max="16383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zoomScaleNormal="100" zoomScaleSheetLayoutView="85" workbookViewId="0"/>
  </sheetViews>
  <sheetFormatPr defaultColWidth="9.42578125" defaultRowHeight="12.75" customHeight="1" x14ac:dyDescent="0.2"/>
  <cols>
    <col min="1" max="3" width="1.42578125" style="170" customWidth="1"/>
    <col min="4" max="4" width="46.5703125" style="170" customWidth="1"/>
    <col min="5" max="5" width="1.42578125" style="170" customWidth="1"/>
    <col min="6" max="6" width="14.85546875" style="170" customWidth="1"/>
    <col min="7" max="18" width="14.42578125" style="170" customWidth="1"/>
    <col min="19" max="16384" width="9.42578125" style="170"/>
  </cols>
  <sheetData>
    <row r="1" spans="1:18" s="188" customFormat="1" ht="12.75" customHeight="1" x14ac:dyDescent="0.2">
      <c r="A1" s="98" t="str">
        <f>+'Workpaper Index'!$C$4</f>
        <v>Washington Power Cost Adjustment Mechanism</v>
      </c>
    </row>
    <row r="2" spans="1:18" s="188" customFormat="1" ht="12.75" customHeight="1" x14ac:dyDescent="0.2">
      <c r="A2" s="98" t="str">
        <f>+'Workpaper Index'!$B$5&amp;" "&amp;'Workpaper Index'!$C$5</f>
        <v>Deferral Period: January 1, 2017 - December 31, 2017</v>
      </c>
    </row>
    <row r="3" spans="1:18" s="188" customFormat="1" ht="12.75" customHeight="1" x14ac:dyDescent="0.2">
      <c r="A3" s="98" t="str">
        <f>+'Workpaper Index'!$B$16&amp;": "&amp;'Workpaper Index'!$C$16</f>
        <v>(3.5): Actual West Control Area Net Power Costs</v>
      </c>
    </row>
    <row r="4" spans="1:18" s="231" customFormat="1" ht="12.75" customHeight="1" x14ac:dyDescent="0.2">
      <c r="A4" s="232"/>
    </row>
    <row r="5" spans="1:18" s="221" customFormat="1" ht="12.75" customHeight="1" x14ac:dyDescent="0.25">
      <c r="B5" s="230"/>
      <c r="C5" s="229"/>
      <c r="D5" s="224"/>
      <c r="F5" s="228" t="s">
        <v>55</v>
      </c>
      <c r="G5" s="227">
        <f>+'(3.1) WA Allocated Actual NPC'!I9</f>
        <v>42736</v>
      </c>
      <c r="H5" s="227">
        <f t="shared" ref="H5:R5" si="0">+EDATE(G5,1)</f>
        <v>42767</v>
      </c>
      <c r="I5" s="227">
        <f t="shared" si="0"/>
        <v>42795</v>
      </c>
      <c r="J5" s="227">
        <f t="shared" si="0"/>
        <v>42826</v>
      </c>
      <c r="K5" s="227">
        <f t="shared" si="0"/>
        <v>42856</v>
      </c>
      <c r="L5" s="227">
        <f t="shared" si="0"/>
        <v>42887</v>
      </c>
      <c r="M5" s="227">
        <f t="shared" si="0"/>
        <v>42917</v>
      </c>
      <c r="N5" s="227">
        <f t="shared" si="0"/>
        <v>42948</v>
      </c>
      <c r="O5" s="227">
        <f t="shared" si="0"/>
        <v>42979</v>
      </c>
      <c r="P5" s="227">
        <f t="shared" si="0"/>
        <v>43009</v>
      </c>
      <c r="Q5" s="227">
        <f t="shared" si="0"/>
        <v>43040</v>
      </c>
      <c r="R5" s="227">
        <f t="shared" si="0"/>
        <v>43070</v>
      </c>
    </row>
    <row r="6" spans="1:18" ht="12.75" customHeight="1" x14ac:dyDescent="0.2">
      <c r="D6" s="181"/>
      <c r="E6" s="163"/>
      <c r="F6" s="181"/>
    </row>
    <row r="7" spans="1:18" ht="12.75" customHeight="1" x14ac:dyDescent="0.2">
      <c r="B7" s="226"/>
      <c r="C7" s="225"/>
      <c r="D7" s="181"/>
      <c r="E7" s="179">
        <v>7</v>
      </c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</row>
    <row r="8" spans="1:18" s="221" customFormat="1" ht="12.75" customHeight="1" x14ac:dyDescent="0.2">
      <c r="A8" s="170"/>
      <c r="B8" s="196"/>
      <c r="C8" s="170"/>
      <c r="D8" s="170"/>
      <c r="E8" s="224"/>
      <c r="F8" s="223" t="s">
        <v>240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</row>
    <row r="9" spans="1:18" ht="12.75" customHeight="1" x14ac:dyDescent="0.2">
      <c r="A9" s="101" t="s">
        <v>199</v>
      </c>
    </row>
    <row r="10" spans="1:18" ht="12.75" customHeight="1" x14ac:dyDescent="0.2">
      <c r="A10" s="101"/>
      <c r="B10" s="170" t="s">
        <v>198</v>
      </c>
    </row>
    <row r="11" spans="1:18" ht="12.75" customHeight="1" x14ac:dyDescent="0.2">
      <c r="C11" s="208" t="s">
        <v>197</v>
      </c>
      <c r="F11" s="178">
        <f>SUM(G11:R11)</f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</row>
    <row r="12" spans="1:18" ht="12.75" customHeight="1" x14ac:dyDescent="0.2">
      <c r="C12" s="208" t="s">
        <v>196</v>
      </c>
      <c r="F12" s="200">
        <f>SUM(G12:R12)</f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</row>
    <row r="13" spans="1:18" ht="12.75" customHeight="1" x14ac:dyDescent="0.2">
      <c r="C13" s="208" t="s">
        <v>195</v>
      </c>
      <c r="F13" s="200">
        <f>SUM(G13:R13)</f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0</v>
      </c>
      <c r="L13" s="244">
        <v>0</v>
      </c>
      <c r="M13" s="244">
        <v>0</v>
      </c>
      <c r="N13" s="244">
        <v>0</v>
      </c>
      <c r="O13" s="244">
        <v>0</v>
      </c>
      <c r="P13" s="244">
        <v>0</v>
      </c>
      <c r="Q13" s="244">
        <v>0</v>
      </c>
      <c r="R13" s="244">
        <v>0</v>
      </c>
    </row>
    <row r="14" spans="1:18" ht="12.75" customHeight="1" x14ac:dyDescent="0.2">
      <c r="C14" s="208" t="s">
        <v>194</v>
      </c>
      <c r="F14" s="200">
        <f>SUM(G14:R14)</f>
        <v>0</v>
      </c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</row>
    <row r="15" spans="1:18" ht="12.75" customHeight="1" x14ac:dyDescent="0.2">
      <c r="C15" s="208" t="s">
        <v>193</v>
      </c>
      <c r="F15" s="200">
        <f>SUM(G15:R15)</f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v>0</v>
      </c>
      <c r="R15" s="244">
        <v>0</v>
      </c>
    </row>
    <row r="16" spans="1:18" ht="12.75" customHeight="1" x14ac:dyDescent="0.2">
      <c r="C16" s="20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spans="1:18" ht="12.75" customHeight="1" x14ac:dyDescent="0.2">
      <c r="B17" s="208" t="s">
        <v>192</v>
      </c>
      <c r="F17" s="200">
        <f>SUM(G17:R17)</f>
        <v>0</v>
      </c>
      <c r="G17" s="200">
        <f t="shared" ref="G17:R17" si="1">SUM(G11:G16)</f>
        <v>0</v>
      </c>
      <c r="H17" s="200">
        <f t="shared" si="1"/>
        <v>0</v>
      </c>
      <c r="I17" s="200">
        <f t="shared" si="1"/>
        <v>0</v>
      </c>
      <c r="J17" s="200">
        <f t="shared" si="1"/>
        <v>0</v>
      </c>
      <c r="K17" s="200">
        <f t="shared" si="1"/>
        <v>0</v>
      </c>
      <c r="L17" s="200">
        <f t="shared" si="1"/>
        <v>0</v>
      </c>
      <c r="M17" s="200">
        <f t="shared" si="1"/>
        <v>0</v>
      </c>
      <c r="N17" s="200">
        <f t="shared" si="1"/>
        <v>0</v>
      </c>
      <c r="O17" s="200">
        <f t="shared" si="1"/>
        <v>0</v>
      </c>
      <c r="P17" s="200">
        <f t="shared" si="1"/>
        <v>0</v>
      </c>
      <c r="Q17" s="200">
        <f t="shared" si="1"/>
        <v>0</v>
      </c>
      <c r="R17" s="200">
        <f t="shared" si="1"/>
        <v>0</v>
      </c>
    </row>
    <row r="18" spans="1:18" ht="12.75" customHeight="1" x14ac:dyDescent="0.2">
      <c r="B18" s="208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</row>
    <row r="19" spans="1:18" ht="12.75" customHeight="1" x14ac:dyDescent="0.2">
      <c r="B19" s="208" t="s">
        <v>191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</row>
    <row r="20" spans="1:18" ht="12.75" customHeight="1" x14ac:dyDescent="0.2">
      <c r="B20" s="208"/>
      <c r="C20" s="170" t="s">
        <v>105</v>
      </c>
      <c r="F20" s="200">
        <f t="shared" ref="F20:F26" si="2">SUM(G20:R20)</f>
        <v>14437075.34</v>
      </c>
      <c r="G20" s="241">
        <v>178405</v>
      </c>
      <c r="H20" s="241">
        <v>220979</v>
      </c>
      <c r="I20" s="241">
        <v>362644.5</v>
      </c>
      <c r="J20" s="241">
        <v>709664.71</v>
      </c>
      <c r="K20" s="241">
        <v>717021.4</v>
      </c>
      <c r="L20" s="241">
        <v>1576126.21</v>
      </c>
      <c r="M20" s="241">
        <v>869463.99</v>
      </c>
      <c r="N20" s="241">
        <v>516680.75</v>
      </c>
      <c r="O20" s="241">
        <v>479912.38</v>
      </c>
      <c r="P20" s="241">
        <v>3241135.5</v>
      </c>
      <c r="Q20" s="241">
        <v>3512623.9</v>
      </c>
      <c r="R20" s="241">
        <v>2052418</v>
      </c>
    </row>
    <row r="21" spans="1:18" ht="12.75" customHeight="1" x14ac:dyDescent="0.2">
      <c r="B21" s="208"/>
      <c r="C21" s="170" t="s">
        <v>104</v>
      </c>
      <c r="F21" s="200">
        <f t="shared" si="2"/>
        <v>922848</v>
      </c>
      <c r="G21" s="241">
        <v>18500</v>
      </c>
      <c r="H21" s="241">
        <v>0</v>
      </c>
      <c r="I21" s="241">
        <v>3000</v>
      </c>
      <c r="J21" s="241">
        <v>3000</v>
      </c>
      <c r="K21" s="241">
        <v>2000</v>
      </c>
      <c r="L21" s="241">
        <v>0</v>
      </c>
      <c r="M21" s="241">
        <v>184</v>
      </c>
      <c r="N21" s="241">
        <v>0</v>
      </c>
      <c r="O21" s="241">
        <v>0</v>
      </c>
      <c r="P21" s="241">
        <v>63392</v>
      </c>
      <c r="Q21" s="241">
        <v>388238</v>
      </c>
      <c r="R21" s="241">
        <v>444534</v>
      </c>
    </row>
    <row r="22" spans="1:18" ht="12.75" customHeight="1" x14ac:dyDescent="0.2">
      <c r="B22" s="208"/>
      <c r="C22" s="170" t="s">
        <v>79</v>
      </c>
      <c r="F22" s="200">
        <f t="shared" si="2"/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241">
        <v>0</v>
      </c>
    </row>
    <row r="23" spans="1:18" ht="12.75" customHeight="1" x14ac:dyDescent="0.2">
      <c r="B23" s="208"/>
      <c r="C23" s="170" t="s">
        <v>103</v>
      </c>
      <c r="F23" s="200">
        <f t="shared" si="2"/>
        <v>18778893.460000001</v>
      </c>
      <c r="G23" s="241">
        <v>1422221</v>
      </c>
      <c r="H23" s="241">
        <v>1482576.51</v>
      </c>
      <c r="I23" s="241">
        <v>454760</v>
      </c>
      <c r="J23" s="241">
        <v>319850.95</v>
      </c>
      <c r="K23" s="241">
        <v>352245.35</v>
      </c>
      <c r="L23" s="241">
        <v>8645.3000000000102</v>
      </c>
      <c r="M23" s="241">
        <v>1686288.7200000002</v>
      </c>
      <c r="N23" s="241">
        <v>2701827</v>
      </c>
      <c r="O23" s="241">
        <v>1568270</v>
      </c>
      <c r="P23" s="241">
        <v>3451047.63</v>
      </c>
      <c r="Q23" s="241">
        <v>3372625</v>
      </c>
      <c r="R23" s="241">
        <v>1958536</v>
      </c>
    </row>
    <row r="24" spans="1:18" ht="12.75" customHeight="1" x14ac:dyDescent="0.2">
      <c r="B24" s="208"/>
      <c r="C24" s="170" t="s">
        <v>102</v>
      </c>
      <c r="F24" s="200">
        <f t="shared" si="2"/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</row>
    <row r="25" spans="1:18" ht="12.75" customHeight="1" x14ac:dyDescent="0.2">
      <c r="B25" s="208"/>
      <c r="C25" s="170" t="s">
        <v>101</v>
      </c>
      <c r="F25" s="200">
        <f t="shared" si="2"/>
        <v>1747972.0899999999</v>
      </c>
      <c r="G25" s="241">
        <v>89646.080000000002</v>
      </c>
      <c r="H25" s="241">
        <v>24025.8</v>
      </c>
      <c r="I25" s="241">
        <v>10618.67</v>
      </c>
      <c r="J25" s="241">
        <v>5604.5599999999986</v>
      </c>
      <c r="K25" s="241">
        <v>38952.800000000003</v>
      </c>
      <c r="L25" s="241">
        <v>37984.480000000003</v>
      </c>
      <c r="M25" s="241">
        <v>137256.56000000003</v>
      </c>
      <c r="N25" s="241">
        <v>642310.61</v>
      </c>
      <c r="O25" s="241">
        <v>284992.68999999994</v>
      </c>
      <c r="P25" s="241">
        <v>185189.93</v>
      </c>
      <c r="Q25" s="241">
        <v>143955.43</v>
      </c>
      <c r="R25" s="241">
        <v>147434.48000000001</v>
      </c>
    </row>
    <row r="26" spans="1:18" ht="12.75" customHeight="1" x14ac:dyDescent="0.2">
      <c r="B26" s="208"/>
      <c r="C26" s="170" t="s">
        <v>190</v>
      </c>
      <c r="F26" s="200">
        <f t="shared" si="2"/>
        <v>2635157.59</v>
      </c>
      <c r="G26" s="241">
        <v>120397.66</v>
      </c>
      <c r="H26" s="241">
        <v>176818.38999999998</v>
      </c>
      <c r="I26" s="241">
        <v>114117.84</v>
      </c>
      <c r="J26" s="241">
        <v>182240.71</v>
      </c>
      <c r="K26" s="241">
        <v>220827.22</v>
      </c>
      <c r="L26" s="241">
        <v>191702.90999999997</v>
      </c>
      <c r="M26" s="241">
        <v>322149.25</v>
      </c>
      <c r="N26" s="241">
        <v>311699.55999999994</v>
      </c>
      <c r="O26" s="241">
        <v>295621.52000000008</v>
      </c>
      <c r="P26" s="241">
        <v>263678.82999999996</v>
      </c>
      <c r="Q26" s="241">
        <v>228447.74</v>
      </c>
      <c r="R26" s="241">
        <v>207455.96</v>
      </c>
    </row>
    <row r="27" spans="1:18" ht="12.75" customHeight="1" x14ac:dyDescent="0.2">
      <c r="B27" s="208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</row>
    <row r="28" spans="1:18" ht="12.75" customHeight="1" x14ac:dyDescent="0.2">
      <c r="B28" s="170" t="s">
        <v>189</v>
      </c>
      <c r="F28" s="200">
        <f>SUM(G28:R28)</f>
        <v>38521946.479999997</v>
      </c>
      <c r="G28" s="241">
        <f t="shared" ref="G28:R28" si="3">SUM(G20:G26)</f>
        <v>1829169.74</v>
      </c>
      <c r="H28" s="241">
        <f t="shared" si="3"/>
        <v>1904399.7</v>
      </c>
      <c r="I28" s="241">
        <f t="shared" si="3"/>
        <v>945141.01</v>
      </c>
      <c r="J28" s="241">
        <f t="shared" si="3"/>
        <v>1220360.93</v>
      </c>
      <c r="K28" s="241">
        <f t="shared" si="3"/>
        <v>1331046.77</v>
      </c>
      <c r="L28" s="241">
        <f t="shared" si="3"/>
        <v>1814458.9</v>
      </c>
      <c r="M28" s="241">
        <f t="shared" si="3"/>
        <v>3015342.52</v>
      </c>
      <c r="N28" s="241">
        <f t="shared" si="3"/>
        <v>4172517.92</v>
      </c>
      <c r="O28" s="241">
        <f t="shared" si="3"/>
        <v>2628796.59</v>
      </c>
      <c r="P28" s="241">
        <f t="shared" si="3"/>
        <v>7204443.8899999997</v>
      </c>
      <c r="Q28" s="241">
        <f t="shared" si="3"/>
        <v>7645890.0700000003</v>
      </c>
      <c r="R28" s="241">
        <f t="shared" si="3"/>
        <v>4810378.4400000004</v>
      </c>
    </row>
    <row r="29" spans="1:18" ht="12.75" customHeight="1" x14ac:dyDescent="0.2">
      <c r="F29" s="200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</row>
    <row r="30" spans="1:18" ht="12.75" customHeight="1" x14ac:dyDescent="0.2">
      <c r="B30" s="170" t="s">
        <v>188</v>
      </c>
      <c r="F30" s="200">
        <f>SUM(G30:R30)</f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241">
        <v>0</v>
      </c>
    </row>
    <row r="31" spans="1:18" ht="12.75" customHeight="1" x14ac:dyDescent="0.2"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</row>
    <row r="32" spans="1:18" ht="12.75" customHeight="1" x14ac:dyDescent="0.2">
      <c r="A32" s="140" t="s">
        <v>187</v>
      </c>
      <c r="C32" s="101"/>
      <c r="D32" s="101"/>
      <c r="F32" s="200">
        <f>SUM(G32:R32)</f>
        <v>38521946.479999997</v>
      </c>
      <c r="G32" s="241">
        <f t="shared" ref="G32:R32" si="4">SUM(G17,G28:G30)</f>
        <v>1829169.74</v>
      </c>
      <c r="H32" s="241">
        <f t="shared" si="4"/>
        <v>1904399.7</v>
      </c>
      <c r="I32" s="241">
        <f t="shared" si="4"/>
        <v>945141.01</v>
      </c>
      <c r="J32" s="241">
        <f t="shared" si="4"/>
        <v>1220360.93</v>
      </c>
      <c r="K32" s="241">
        <f t="shared" si="4"/>
        <v>1331046.77</v>
      </c>
      <c r="L32" s="241">
        <f t="shared" si="4"/>
        <v>1814458.9</v>
      </c>
      <c r="M32" s="241">
        <f t="shared" si="4"/>
        <v>3015342.52</v>
      </c>
      <c r="N32" s="241">
        <f t="shared" si="4"/>
        <v>4172517.92</v>
      </c>
      <c r="O32" s="241">
        <f t="shared" si="4"/>
        <v>2628796.59</v>
      </c>
      <c r="P32" s="241">
        <f t="shared" si="4"/>
        <v>7204443.8899999997</v>
      </c>
      <c r="Q32" s="241">
        <f t="shared" si="4"/>
        <v>7645890.0700000003</v>
      </c>
      <c r="R32" s="241">
        <f t="shared" si="4"/>
        <v>4810378.4400000004</v>
      </c>
    </row>
    <row r="33" spans="1:18" ht="12.75" customHeight="1" x14ac:dyDescent="0.2">
      <c r="F33" s="219"/>
      <c r="G33" s="21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8" ht="12.75" customHeight="1" x14ac:dyDescent="0.2">
      <c r="F34" s="219"/>
      <c r="G34" s="21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</row>
    <row r="35" spans="1:18" ht="12.75" customHeight="1" x14ac:dyDescent="0.2">
      <c r="A35" s="101" t="s">
        <v>186</v>
      </c>
      <c r="F35" s="219"/>
      <c r="G35" s="21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</row>
    <row r="36" spans="1:18" ht="12.75" customHeight="1" x14ac:dyDescent="0.2">
      <c r="B36" s="170" t="s">
        <v>185</v>
      </c>
      <c r="F36" s="219"/>
      <c r="G36" s="21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8" ht="12.75" customHeight="1" x14ac:dyDescent="0.2">
      <c r="C37" s="163" t="s">
        <v>184</v>
      </c>
      <c r="F37" s="178">
        <f t="shared" ref="F37:F57" si="5">SUM(G37:R37)</f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</row>
    <row r="38" spans="1:18" ht="12.75" customHeight="1" x14ac:dyDescent="0.2">
      <c r="C38" s="163" t="s">
        <v>183</v>
      </c>
      <c r="F38" s="200">
        <f t="shared" si="5"/>
        <v>4421951.1899999995</v>
      </c>
      <c r="G38" s="241">
        <v>124088.63</v>
      </c>
      <c r="H38" s="241">
        <v>336346.15</v>
      </c>
      <c r="I38" s="241">
        <v>370394.34</v>
      </c>
      <c r="J38" s="241">
        <v>568819.21</v>
      </c>
      <c r="K38" s="241">
        <v>324363.62</v>
      </c>
      <c r="L38" s="241">
        <v>440543.52</v>
      </c>
      <c r="M38" s="241">
        <v>395253.37</v>
      </c>
      <c r="N38" s="241">
        <v>283034.58</v>
      </c>
      <c r="O38" s="241">
        <v>307465.06</v>
      </c>
      <c r="P38" s="241">
        <v>540139.05000000005</v>
      </c>
      <c r="Q38" s="241">
        <v>519743.39</v>
      </c>
      <c r="R38" s="241">
        <v>211760.27</v>
      </c>
    </row>
    <row r="39" spans="1:18" ht="12.75" customHeight="1" x14ac:dyDescent="0.2">
      <c r="C39" s="163" t="s">
        <v>182</v>
      </c>
      <c r="E39" s="199" t="s">
        <v>62</v>
      </c>
      <c r="F39" s="200">
        <f t="shared" si="5"/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241">
        <v>0</v>
      </c>
    </row>
    <row r="40" spans="1:18" ht="12.75" customHeight="1" x14ac:dyDescent="0.2">
      <c r="C40" s="170" t="s">
        <v>181</v>
      </c>
      <c r="F40" s="200">
        <f t="shared" si="5"/>
        <v>1930878.68</v>
      </c>
      <c r="G40" s="241">
        <v>53409.79</v>
      </c>
      <c r="H40" s="241">
        <v>135596.23000000001</v>
      </c>
      <c r="I40" s="241">
        <v>260682.91</v>
      </c>
      <c r="J40" s="241">
        <v>339331.86</v>
      </c>
      <c r="K40" s="241">
        <v>343831.74</v>
      </c>
      <c r="L40" s="241">
        <v>351161.09</v>
      </c>
      <c r="M40" s="241">
        <v>171880.25</v>
      </c>
      <c r="N40" s="241">
        <v>91100.83</v>
      </c>
      <c r="O40" s="241">
        <v>98419.92</v>
      </c>
      <c r="P40" s="241">
        <v>21208.44</v>
      </c>
      <c r="Q40" s="241">
        <v>48324.66</v>
      </c>
      <c r="R40" s="241">
        <v>15930.96</v>
      </c>
    </row>
    <row r="41" spans="1:18" ht="12.75" customHeight="1" x14ac:dyDescent="0.2">
      <c r="C41" s="170" t="s">
        <v>180</v>
      </c>
      <c r="F41" s="200">
        <f t="shared" si="5"/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</row>
    <row r="42" spans="1:18" ht="12.75" customHeight="1" x14ac:dyDescent="0.2">
      <c r="C42" s="163" t="s">
        <v>179</v>
      </c>
      <c r="F42" s="200">
        <f t="shared" si="5"/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0</v>
      </c>
      <c r="O42" s="241">
        <v>0</v>
      </c>
      <c r="P42" s="241">
        <v>0</v>
      </c>
      <c r="Q42" s="241">
        <v>0</v>
      </c>
      <c r="R42" s="241">
        <v>0</v>
      </c>
    </row>
    <row r="43" spans="1:18" ht="12.75" customHeight="1" x14ac:dyDescent="0.2">
      <c r="C43" s="163" t="s">
        <v>178</v>
      </c>
      <c r="F43" s="200">
        <f t="shared" si="5"/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41">
        <v>0</v>
      </c>
      <c r="Q43" s="241">
        <v>0</v>
      </c>
      <c r="R43" s="241">
        <v>0</v>
      </c>
    </row>
    <row r="44" spans="1:18" ht="12.75" customHeight="1" x14ac:dyDescent="0.2">
      <c r="C44" s="163" t="s">
        <v>177</v>
      </c>
      <c r="F44" s="200">
        <f t="shared" si="5"/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241">
        <v>0</v>
      </c>
      <c r="N44" s="241">
        <v>0</v>
      </c>
      <c r="O44" s="241">
        <v>0</v>
      </c>
      <c r="P44" s="241">
        <v>0</v>
      </c>
      <c r="Q44" s="241">
        <v>0</v>
      </c>
      <c r="R44" s="241">
        <v>0</v>
      </c>
    </row>
    <row r="45" spans="1:18" ht="12.75" customHeight="1" x14ac:dyDescent="0.2">
      <c r="C45" s="209" t="s">
        <v>176</v>
      </c>
      <c r="F45" s="200">
        <f t="shared" si="5"/>
        <v>0</v>
      </c>
      <c r="G45" s="241">
        <v>0</v>
      </c>
      <c r="H45" s="241">
        <v>0</v>
      </c>
      <c r="I45" s="241">
        <v>0</v>
      </c>
      <c r="J45" s="241">
        <v>0</v>
      </c>
      <c r="K45" s="241">
        <v>0</v>
      </c>
      <c r="L45" s="241">
        <v>0</v>
      </c>
      <c r="M45" s="241">
        <v>0</v>
      </c>
      <c r="N45" s="241">
        <v>0</v>
      </c>
      <c r="O45" s="241">
        <v>0</v>
      </c>
      <c r="P45" s="241">
        <v>0</v>
      </c>
      <c r="Q45" s="241">
        <v>0</v>
      </c>
      <c r="R45" s="241">
        <v>0</v>
      </c>
    </row>
    <row r="46" spans="1:18" ht="12.75" customHeight="1" x14ac:dyDescent="0.2">
      <c r="C46" s="163" t="s">
        <v>175</v>
      </c>
      <c r="F46" s="200">
        <f t="shared" si="5"/>
        <v>0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0</v>
      </c>
      <c r="P46" s="241">
        <v>0</v>
      </c>
      <c r="Q46" s="241">
        <v>0</v>
      </c>
      <c r="R46" s="241">
        <v>0</v>
      </c>
    </row>
    <row r="47" spans="1:18" ht="12.75" customHeight="1" x14ac:dyDescent="0.2">
      <c r="C47" s="163" t="s">
        <v>174</v>
      </c>
      <c r="F47" s="200">
        <f t="shared" si="5"/>
        <v>0</v>
      </c>
      <c r="G47" s="241">
        <v>0</v>
      </c>
      <c r="H47" s="241">
        <v>0</v>
      </c>
      <c r="I47" s="241">
        <v>0</v>
      </c>
      <c r="J47" s="241">
        <v>0</v>
      </c>
      <c r="K47" s="241">
        <v>0</v>
      </c>
      <c r="L47" s="241">
        <v>0</v>
      </c>
      <c r="M47" s="241">
        <v>0</v>
      </c>
      <c r="N47" s="241">
        <v>0</v>
      </c>
      <c r="O47" s="241">
        <v>0</v>
      </c>
      <c r="P47" s="241">
        <v>0</v>
      </c>
      <c r="Q47" s="241">
        <v>0</v>
      </c>
      <c r="R47" s="241">
        <v>0</v>
      </c>
    </row>
    <row r="48" spans="1:18" ht="12.75" customHeight="1" x14ac:dyDescent="0.2">
      <c r="C48" s="163" t="s">
        <v>173</v>
      </c>
      <c r="F48" s="200">
        <f t="shared" si="5"/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1">
        <v>0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241">
        <v>0</v>
      </c>
    </row>
    <row r="49" spans="1:18" ht="12.75" customHeight="1" x14ac:dyDescent="0.2">
      <c r="C49" s="163" t="s">
        <v>172</v>
      </c>
      <c r="F49" s="200">
        <f t="shared" si="5"/>
        <v>0</v>
      </c>
      <c r="G49" s="241">
        <v>0</v>
      </c>
      <c r="H49" s="241">
        <v>0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</v>
      </c>
      <c r="O49" s="241">
        <v>0</v>
      </c>
      <c r="P49" s="241">
        <v>0</v>
      </c>
      <c r="Q49" s="241">
        <v>0</v>
      </c>
      <c r="R49" s="241">
        <v>0</v>
      </c>
    </row>
    <row r="50" spans="1:18" ht="12.75" customHeight="1" x14ac:dyDescent="0.2">
      <c r="C50" s="163" t="s">
        <v>171</v>
      </c>
      <c r="D50" s="163"/>
      <c r="F50" s="200">
        <f t="shared" si="5"/>
        <v>148196.19</v>
      </c>
      <c r="G50" s="241">
        <v>13127.31</v>
      </c>
      <c r="H50" s="241">
        <v>3795.2800000000007</v>
      </c>
      <c r="I50" s="241">
        <v>13127.36</v>
      </c>
      <c r="J50" s="241">
        <v>13127.36</v>
      </c>
      <c r="K50" s="241">
        <v>13127.36</v>
      </c>
      <c r="L50" s="241">
        <v>13127.36</v>
      </c>
      <c r="M50" s="241">
        <v>13127.36</v>
      </c>
      <c r="N50" s="241">
        <v>13127.36</v>
      </c>
      <c r="O50" s="241">
        <v>13127.36</v>
      </c>
      <c r="P50" s="241">
        <v>13127.36</v>
      </c>
      <c r="Q50" s="241">
        <v>13127.36</v>
      </c>
      <c r="R50" s="241">
        <v>13127.36</v>
      </c>
    </row>
    <row r="51" spans="1:18" ht="12.75" customHeight="1" x14ac:dyDescent="0.2">
      <c r="C51" s="208" t="s">
        <v>170</v>
      </c>
      <c r="D51" s="163"/>
      <c r="F51" s="200">
        <f t="shared" si="5"/>
        <v>0</v>
      </c>
      <c r="G51" s="241">
        <v>0</v>
      </c>
      <c r="H51" s="241">
        <v>0</v>
      </c>
      <c r="I51" s="241">
        <v>0</v>
      </c>
      <c r="J51" s="241">
        <v>0</v>
      </c>
      <c r="K51" s="241">
        <v>0</v>
      </c>
      <c r="L51" s="241">
        <v>0</v>
      </c>
      <c r="M51" s="241">
        <v>0</v>
      </c>
      <c r="N51" s="241">
        <v>0</v>
      </c>
      <c r="O51" s="241">
        <v>0</v>
      </c>
      <c r="P51" s="241">
        <v>0</v>
      </c>
      <c r="Q51" s="241">
        <v>0</v>
      </c>
      <c r="R51" s="241">
        <v>0</v>
      </c>
    </row>
    <row r="52" spans="1:18" ht="12.75" customHeight="1" x14ac:dyDescent="0.2">
      <c r="C52" s="163" t="s">
        <v>169</v>
      </c>
      <c r="D52" s="163"/>
      <c r="F52" s="200">
        <f t="shared" si="5"/>
        <v>0</v>
      </c>
      <c r="G52" s="241">
        <v>0</v>
      </c>
      <c r="H52" s="241">
        <v>0</v>
      </c>
      <c r="I52" s="241">
        <v>0</v>
      </c>
      <c r="J52" s="241">
        <v>0</v>
      </c>
      <c r="K52" s="241">
        <v>0</v>
      </c>
      <c r="L52" s="241">
        <v>0</v>
      </c>
      <c r="M52" s="241">
        <v>0</v>
      </c>
      <c r="N52" s="241">
        <v>0</v>
      </c>
      <c r="O52" s="241">
        <v>0</v>
      </c>
      <c r="P52" s="241">
        <v>0</v>
      </c>
      <c r="Q52" s="241">
        <v>0</v>
      </c>
      <c r="R52" s="241">
        <v>0</v>
      </c>
    </row>
    <row r="53" spans="1:18" ht="12.75" customHeight="1" x14ac:dyDescent="0.2">
      <c r="C53" s="163" t="s">
        <v>168</v>
      </c>
      <c r="D53" s="163"/>
      <c r="F53" s="200">
        <f t="shared" si="5"/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41">
        <v>0</v>
      </c>
      <c r="R53" s="241">
        <v>0</v>
      </c>
    </row>
    <row r="54" spans="1:18" ht="12.75" customHeight="1" x14ac:dyDescent="0.2">
      <c r="C54" s="163" t="s">
        <v>167</v>
      </c>
      <c r="D54" s="163"/>
      <c r="F54" s="200">
        <f t="shared" si="5"/>
        <v>0</v>
      </c>
      <c r="G54" s="241">
        <v>0</v>
      </c>
      <c r="H54" s="241">
        <v>0</v>
      </c>
      <c r="I54" s="241">
        <v>0</v>
      </c>
      <c r="J54" s="241">
        <v>0</v>
      </c>
      <c r="K54" s="241">
        <v>0</v>
      </c>
      <c r="L54" s="241">
        <v>0</v>
      </c>
      <c r="M54" s="241">
        <v>0</v>
      </c>
      <c r="N54" s="241">
        <v>0</v>
      </c>
      <c r="O54" s="241">
        <v>0</v>
      </c>
      <c r="P54" s="241">
        <v>0</v>
      </c>
      <c r="Q54" s="241">
        <v>0</v>
      </c>
      <c r="R54" s="241">
        <v>0</v>
      </c>
    </row>
    <row r="55" spans="1:18" ht="12.75" customHeight="1" x14ac:dyDescent="0.2">
      <c r="C55" s="163" t="s">
        <v>166</v>
      </c>
      <c r="D55" s="163"/>
      <c r="F55" s="200">
        <f t="shared" si="5"/>
        <v>0</v>
      </c>
      <c r="G55" s="241">
        <v>0</v>
      </c>
      <c r="H55" s="241">
        <v>0</v>
      </c>
      <c r="I55" s="241">
        <v>0</v>
      </c>
      <c r="J55" s="241"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41">
        <v>0</v>
      </c>
      <c r="R55" s="241">
        <v>0</v>
      </c>
    </row>
    <row r="56" spans="1:18" ht="12.75" customHeight="1" x14ac:dyDescent="0.2">
      <c r="C56" s="163" t="s">
        <v>165</v>
      </c>
      <c r="D56" s="163"/>
      <c r="F56" s="200">
        <f t="shared" si="5"/>
        <v>0</v>
      </c>
      <c r="G56" s="241">
        <v>0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  <c r="M56" s="241">
        <v>0</v>
      </c>
      <c r="N56" s="241">
        <v>0</v>
      </c>
      <c r="O56" s="241">
        <v>0</v>
      </c>
      <c r="P56" s="241">
        <v>0</v>
      </c>
      <c r="Q56" s="241">
        <v>0</v>
      </c>
      <c r="R56" s="241">
        <v>0</v>
      </c>
    </row>
    <row r="57" spans="1:18" ht="12.75" customHeight="1" x14ac:dyDescent="0.2">
      <c r="C57" s="163" t="s">
        <v>164</v>
      </c>
      <c r="D57" s="163"/>
      <c r="F57" s="200">
        <f t="shared" si="5"/>
        <v>0</v>
      </c>
      <c r="G57" s="241">
        <v>0</v>
      </c>
      <c r="H57" s="241">
        <v>0</v>
      </c>
      <c r="I57" s="241">
        <v>0</v>
      </c>
      <c r="J57" s="241">
        <v>0</v>
      </c>
      <c r="K57" s="241">
        <v>0</v>
      </c>
      <c r="L57" s="241">
        <v>0</v>
      </c>
      <c r="M57" s="241">
        <v>0</v>
      </c>
      <c r="N57" s="241">
        <v>0</v>
      </c>
      <c r="O57" s="241">
        <v>0</v>
      </c>
      <c r="P57" s="241">
        <v>0</v>
      </c>
      <c r="Q57" s="241">
        <v>0</v>
      </c>
      <c r="R57" s="241">
        <v>0</v>
      </c>
    </row>
    <row r="58" spans="1:18" ht="12.75" customHeight="1" x14ac:dyDescent="0.2">
      <c r="D58" s="163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</row>
    <row r="59" spans="1:18" ht="12.75" customHeight="1" x14ac:dyDescent="0.2">
      <c r="A59" s="140"/>
      <c r="B59" s="207" t="s">
        <v>230</v>
      </c>
      <c r="C59" s="101"/>
      <c r="D59" s="101"/>
      <c r="F59" s="200">
        <f>SUM(G59:R59)</f>
        <v>6501026.0599999987</v>
      </c>
      <c r="G59" s="241">
        <f t="shared" ref="G59:R59" si="6">SUM(G37:G58)</f>
        <v>190625.73</v>
      </c>
      <c r="H59" s="241">
        <f t="shared" si="6"/>
        <v>475737.66000000003</v>
      </c>
      <c r="I59" s="241">
        <f t="shared" si="6"/>
        <v>644204.61</v>
      </c>
      <c r="J59" s="241">
        <f t="shared" si="6"/>
        <v>921278.42999999993</v>
      </c>
      <c r="K59" s="241">
        <f t="shared" si="6"/>
        <v>681322.72</v>
      </c>
      <c r="L59" s="241">
        <f t="shared" si="6"/>
        <v>804831.97000000009</v>
      </c>
      <c r="M59" s="241">
        <f t="shared" si="6"/>
        <v>580260.98</v>
      </c>
      <c r="N59" s="241">
        <f t="shared" si="6"/>
        <v>387262.77</v>
      </c>
      <c r="O59" s="241">
        <f t="shared" si="6"/>
        <v>419012.33999999997</v>
      </c>
      <c r="P59" s="241">
        <f t="shared" si="6"/>
        <v>574474.85</v>
      </c>
      <c r="Q59" s="241">
        <f t="shared" si="6"/>
        <v>581195.41</v>
      </c>
      <c r="R59" s="241">
        <f t="shared" si="6"/>
        <v>240818.58999999997</v>
      </c>
    </row>
    <row r="60" spans="1:18" ht="12.75" customHeight="1" x14ac:dyDescent="0.2">
      <c r="B60" s="101"/>
      <c r="C60" s="101"/>
      <c r="D60" s="101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2.75" customHeight="1" x14ac:dyDescent="0.2">
      <c r="B61" s="196" t="s">
        <v>162</v>
      </c>
      <c r="C61" s="101"/>
      <c r="D61" s="101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2.75" customHeight="1" x14ac:dyDescent="0.2">
      <c r="C62" s="163" t="s">
        <v>161</v>
      </c>
      <c r="D62" s="163"/>
      <c r="E62" s="205"/>
      <c r="F62" s="178">
        <f t="shared" ref="F62:F101" si="7">SUM(G62:R62)</f>
        <v>0</v>
      </c>
      <c r="G62" s="178">
        <v>0</v>
      </c>
      <c r="H62" s="178"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  <c r="N62" s="178">
        <v>0</v>
      </c>
      <c r="O62" s="178">
        <v>0</v>
      </c>
      <c r="P62" s="178">
        <v>0</v>
      </c>
      <c r="Q62" s="178">
        <v>0</v>
      </c>
      <c r="R62" s="178">
        <v>0</v>
      </c>
    </row>
    <row r="63" spans="1:18" ht="12.75" customHeight="1" x14ac:dyDescent="0.2">
      <c r="C63" s="163" t="s">
        <v>160</v>
      </c>
      <c r="D63" s="163"/>
      <c r="E63" s="205"/>
      <c r="F63" s="200">
        <f t="shared" si="7"/>
        <v>0</v>
      </c>
      <c r="G63" s="241">
        <v>0</v>
      </c>
      <c r="H63" s="241">
        <v>0</v>
      </c>
      <c r="I63" s="241">
        <v>0</v>
      </c>
      <c r="J63" s="241">
        <v>0</v>
      </c>
      <c r="K63" s="241">
        <v>0</v>
      </c>
      <c r="L63" s="241">
        <v>0</v>
      </c>
      <c r="M63" s="241">
        <v>0</v>
      </c>
      <c r="N63" s="241">
        <v>0</v>
      </c>
      <c r="O63" s="241">
        <v>0</v>
      </c>
      <c r="P63" s="241">
        <v>0</v>
      </c>
      <c r="Q63" s="241">
        <v>0</v>
      </c>
      <c r="R63" s="241">
        <v>0</v>
      </c>
    </row>
    <row r="64" spans="1:18" ht="12.75" customHeight="1" x14ac:dyDescent="0.2">
      <c r="C64" s="163" t="s">
        <v>159</v>
      </c>
      <c r="D64" s="163"/>
      <c r="F64" s="200">
        <f t="shared" si="7"/>
        <v>0</v>
      </c>
      <c r="G64" s="241">
        <v>0</v>
      </c>
      <c r="H64" s="241">
        <v>0</v>
      </c>
      <c r="I64" s="241">
        <v>0</v>
      </c>
      <c r="J64" s="241">
        <v>0</v>
      </c>
      <c r="K64" s="241">
        <v>0</v>
      </c>
      <c r="L64" s="241">
        <v>0</v>
      </c>
      <c r="M64" s="241">
        <v>0</v>
      </c>
      <c r="N64" s="241">
        <v>0</v>
      </c>
      <c r="O64" s="241">
        <v>0</v>
      </c>
      <c r="P64" s="241">
        <v>0</v>
      </c>
      <c r="Q64" s="241">
        <v>0</v>
      </c>
      <c r="R64" s="241">
        <v>0</v>
      </c>
    </row>
    <row r="65" spans="3:18" ht="12.75" customHeight="1" x14ac:dyDescent="0.2">
      <c r="C65" s="163" t="s">
        <v>158</v>
      </c>
      <c r="D65" s="163"/>
      <c r="F65" s="200">
        <f t="shared" si="7"/>
        <v>0</v>
      </c>
      <c r="G65" s="241">
        <v>0</v>
      </c>
      <c r="H65" s="241">
        <v>0</v>
      </c>
      <c r="I65" s="241">
        <v>0</v>
      </c>
      <c r="J65" s="241">
        <v>0</v>
      </c>
      <c r="K65" s="241">
        <v>0</v>
      </c>
      <c r="L65" s="241">
        <v>0</v>
      </c>
      <c r="M65" s="241">
        <v>0</v>
      </c>
      <c r="N65" s="241">
        <v>0</v>
      </c>
      <c r="O65" s="241">
        <v>0</v>
      </c>
      <c r="P65" s="241">
        <v>0</v>
      </c>
      <c r="Q65" s="241">
        <v>0</v>
      </c>
      <c r="R65" s="241">
        <v>0</v>
      </c>
    </row>
    <row r="66" spans="3:18" ht="12.75" customHeight="1" x14ac:dyDescent="0.2">
      <c r="C66" s="163" t="s">
        <v>157</v>
      </c>
      <c r="D66" s="163"/>
      <c r="F66" s="200">
        <f t="shared" si="7"/>
        <v>231757.09000000003</v>
      </c>
      <c r="G66" s="241">
        <v>0</v>
      </c>
      <c r="H66" s="241">
        <v>0.01</v>
      </c>
      <c r="I66" s="241">
        <v>0</v>
      </c>
      <c r="J66" s="241">
        <v>185.8</v>
      </c>
      <c r="K66" s="241">
        <v>21646.31</v>
      </c>
      <c r="L66" s="241">
        <v>52082.9</v>
      </c>
      <c r="M66" s="241">
        <v>64483.060000000005</v>
      </c>
      <c r="N66" s="241">
        <v>60166.44</v>
      </c>
      <c r="O66" s="241">
        <v>28390.089999999997</v>
      </c>
      <c r="P66" s="241">
        <v>4802.4799999999996</v>
      </c>
      <c r="Q66" s="241">
        <v>0</v>
      </c>
      <c r="R66" s="241">
        <v>0</v>
      </c>
    </row>
    <row r="67" spans="3:18" ht="12.75" customHeight="1" x14ac:dyDescent="0.2">
      <c r="C67" s="163" t="s">
        <v>156</v>
      </c>
      <c r="D67" s="163"/>
      <c r="F67" s="200">
        <f t="shared" si="7"/>
        <v>0</v>
      </c>
      <c r="G67" s="241">
        <v>0</v>
      </c>
      <c r="H67" s="241">
        <v>0</v>
      </c>
      <c r="I67" s="241">
        <v>0</v>
      </c>
      <c r="J67" s="241">
        <v>0</v>
      </c>
      <c r="K67" s="241">
        <v>0</v>
      </c>
      <c r="L67" s="241">
        <v>0</v>
      </c>
      <c r="M67" s="241">
        <v>0</v>
      </c>
      <c r="N67" s="241">
        <v>0</v>
      </c>
      <c r="O67" s="241">
        <v>0</v>
      </c>
      <c r="P67" s="241">
        <v>0</v>
      </c>
      <c r="Q67" s="241">
        <v>0</v>
      </c>
      <c r="R67" s="241">
        <v>0</v>
      </c>
    </row>
    <row r="68" spans="3:18" ht="12.75" customHeight="1" x14ac:dyDescent="0.2">
      <c r="C68" s="163" t="s">
        <v>155</v>
      </c>
      <c r="F68" s="200">
        <f t="shared" si="7"/>
        <v>0</v>
      </c>
      <c r="G68" s="241">
        <v>0</v>
      </c>
      <c r="H68" s="241">
        <v>0</v>
      </c>
      <c r="I68" s="241">
        <v>0</v>
      </c>
      <c r="J68" s="241">
        <v>0</v>
      </c>
      <c r="K68" s="241">
        <v>0</v>
      </c>
      <c r="L68" s="241">
        <v>0</v>
      </c>
      <c r="M68" s="241">
        <v>0</v>
      </c>
      <c r="N68" s="241">
        <v>0</v>
      </c>
      <c r="O68" s="241">
        <v>0</v>
      </c>
      <c r="P68" s="241">
        <v>0</v>
      </c>
      <c r="Q68" s="241">
        <v>0</v>
      </c>
      <c r="R68" s="241">
        <v>0</v>
      </c>
    </row>
    <row r="69" spans="3:18" ht="12.75" customHeight="1" x14ac:dyDescent="0.2">
      <c r="C69" s="163" t="s">
        <v>154</v>
      </c>
      <c r="F69" s="200">
        <f t="shared" si="7"/>
        <v>0</v>
      </c>
      <c r="G69" s="241">
        <v>0</v>
      </c>
      <c r="H69" s="241">
        <v>0</v>
      </c>
      <c r="I69" s="241">
        <v>0</v>
      </c>
      <c r="J69" s="241">
        <v>0</v>
      </c>
      <c r="K69" s="241">
        <v>0</v>
      </c>
      <c r="L69" s="241">
        <v>0</v>
      </c>
      <c r="M69" s="241">
        <v>0</v>
      </c>
      <c r="N69" s="241">
        <v>0</v>
      </c>
      <c r="O69" s="241">
        <v>0</v>
      </c>
      <c r="P69" s="241">
        <v>0</v>
      </c>
      <c r="Q69" s="241">
        <v>0</v>
      </c>
      <c r="R69" s="241">
        <v>0</v>
      </c>
    </row>
    <row r="70" spans="3:18" ht="12.75" customHeight="1" x14ac:dyDescent="0.2">
      <c r="C70" s="163" t="s">
        <v>153</v>
      </c>
      <c r="F70" s="200">
        <f t="shared" si="7"/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</row>
    <row r="71" spans="3:18" ht="12.75" customHeight="1" x14ac:dyDescent="0.2">
      <c r="C71" s="163" t="s">
        <v>152</v>
      </c>
      <c r="F71" s="200">
        <f t="shared" si="7"/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</row>
    <row r="72" spans="3:18" ht="12.75" customHeight="1" x14ac:dyDescent="0.2">
      <c r="C72" s="163" t="s">
        <v>151</v>
      </c>
      <c r="F72" s="200">
        <f t="shared" si="7"/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</row>
    <row r="73" spans="3:18" ht="12.75" customHeight="1" x14ac:dyDescent="0.2">
      <c r="C73" s="163" t="s">
        <v>150</v>
      </c>
      <c r="F73" s="200">
        <f t="shared" si="7"/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</row>
    <row r="74" spans="3:18" ht="12.75" customHeight="1" x14ac:dyDescent="0.2">
      <c r="C74" s="163" t="s">
        <v>149</v>
      </c>
      <c r="F74" s="200">
        <f t="shared" si="7"/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</row>
    <row r="75" spans="3:18" ht="12.75" customHeight="1" x14ac:dyDescent="0.2">
      <c r="C75" s="163" t="s">
        <v>148</v>
      </c>
      <c r="F75" s="200">
        <f t="shared" si="7"/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</row>
    <row r="76" spans="3:18" ht="12.75" customHeight="1" x14ac:dyDescent="0.2">
      <c r="C76" s="163" t="s">
        <v>147</v>
      </c>
      <c r="F76" s="200">
        <f t="shared" si="7"/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</row>
    <row r="77" spans="3:18" ht="12.75" customHeight="1" x14ac:dyDescent="0.2">
      <c r="C77" s="163" t="s">
        <v>146</v>
      </c>
      <c r="D77" s="163"/>
      <c r="F77" s="200">
        <f t="shared" si="7"/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</row>
    <row r="78" spans="3:18" ht="12.75" customHeight="1" x14ac:dyDescent="0.2">
      <c r="C78" s="243" t="s">
        <v>145</v>
      </c>
      <c r="D78" s="163"/>
      <c r="F78" s="200">
        <f t="shared" si="7"/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</row>
    <row r="79" spans="3:18" ht="12.75" customHeight="1" x14ac:dyDescent="0.2">
      <c r="C79" s="163" t="s">
        <v>144</v>
      </c>
      <c r="D79" s="163"/>
      <c r="F79" s="200">
        <f t="shared" si="7"/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</row>
    <row r="80" spans="3:18" ht="12.75" customHeight="1" x14ac:dyDescent="0.2">
      <c r="C80" s="163" t="s">
        <v>143</v>
      </c>
      <c r="D80" s="163"/>
      <c r="F80" s="200">
        <f t="shared" si="7"/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</row>
    <row r="81" spans="2:18" ht="12.75" customHeight="1" x14ac:dyDescent="0.2">
      <c r="C81" s="163" t="s">
        <v>142</v>
      </c>
      <c r="D81" s="163"/>
      <c r="F81" s="200">
        <f t="shared" si="7"/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</row>
    <row r="82" spans="2:18" ht="12.75" customHeight="1" x14ac:dyDescent="0.2">
      <c r="C82" s="163" t="s">
        <v>141</v>
      </c>
      <c r="D82" s="163"/>
      <c r="F82" s="200">
        <f t="shared" si="7"/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</row>
    <row r="83" spans="2:18" ht="12.75" customHeight="1" x14ac:dyDescent="0.2">
      <c r="C83" s="163" t="s">
        <v>140</v>
      </c>
      <c r="D83" s="163"/>
      <c r="F83" s="200">
        <f t="shared" si="7"/>
        <v>0</v>
      </c>
      <c r="G83" s="241">
        <v>0</v>
      </c>
      <c r="H83" s="241">
        <v>0</v>
      </c>
      <c r="I83" s="241">
        <v>0</v>
      </c>
      <c r="J83" s="241">
        <v>0</v>
      </c>
      <c r="K83" s="241">
        <v>0</v>
      </c>
      <c r="L83" s="241">
        <v>0</v>
      </c>
      <c r="M83" s="241">
        <v>0</v>
      </c>
      <c r="N83" s="241">
        <v>0</v>
      </c>
      <c r="O83" s="241">
        <v>0</v>
      </c>
      <c r="P83" s="241">
        <v>0</v>
      </c>
      <c r="Q83" s="241">
        <v>0</v>
      </c>
      <c r="R83" s="241">
        <v>0</v>
      </c>
    </row>
    <row r="84" spans="2:18" ht="12.75" customHeight="1" x14ac:dyDescent="0.2">
      <c r="C84" s="163" t="s">
        <v>139</v>
      </c>
      <c r="F84" s="200">
        <f t="shared" si="7"/>
        <v>0</v>
      </c>
      <c r="G84" s="241">
        <v>0</v>
      </c>
      <c r="H84" s="241">
        <v>0</v>
      </c>
      <c r="I84" s="241">
        <v>0</v>
      </c>
      <c r="J84" s="241">
        <v>0</v>
      </c>
      <c r="K84" s="241">
        <v>0</v>
      </c>
      <c r="L84" s="241">
        <v>0</v>
      </c>
      <c r="M84" s="241">
        <v>0</v>
      </c>
      <c r="N84" s="241">
        <v>0</v>
      </c>
      <c r="O84" s="241">
        <v>0</v>
      </c>
      <c r="P84" s="241">
        <v>0</v>
      </c>
      <c r="Q84" s="241">
        <v>0</v>
      </c>
      <c r="R84" s="241">
        <v>0</v>
      </c>
    </row>
    <row r="85" spans="2:18" ht="12.75" customHeight="1" x14ac:dyDescent="0.2">
      <c r="C85" s="163" t="s">
        <v>138</v>
      </c>
      <c r="F85" s="200">
        <f t="shared" si="7"/>
        <v>0</v>
      </c>
      <c r="G85" s="241">
        <v>0</v>
      </c>
      <c r="H85" s="241">
        <v>0</v>
      </c>
      <c r="I85" s="241">
        <v>0</v>
      </c>
      <c r="J85" s="241">
        <v>0</v>
      </c>
      <c r="K85" s="241">
        <v>0</v>
      </c>
      <c r="L85" s="241">
        <v>0</v>
      </c>
      <c r="M85" s="241">
        <v>0</v>
      </c>
      <c r="N85" s="241">
        <v>0</v>
      </c>
      <c r="O85" s="241">
        <v>0</v>
      </c>
      <c r="P85" s="241">
        <v>0</v>
      </c>
      <c r="Q85" s="241">
        <v>0</v>
      </c>
      <c r="R85" s="241">
        <v>0</v>
      </c>
    </row>
    <row r="86" spans="2:18" ht="12.75" customHeight="1" x14ac:dyDescent="0.2">
      <c r="B86" s="101"/>
      <c r="C86" s="218" t="s">
        <v>137</v>
      </c>
      <c r="D86" s="101"/>
      <c r="F86" s="200">
        <f t="shared" si="7"/>
        <v>0</v>
      </c>
      <c r="G86" s="241">
        <v>0</v>
      </c>
      <c r="H86" s="241">
        <v>0</v>
      </c>
      <c r="I86" s="241">
        <v>0</v>
      </c>
      <c r="J86" s="241">
        <v>0</v>
      </c>
      <c r="K86" s="241">
        <v>0</v>
      </c>
      <c r="L86" s="241">
        <v>0</v>
      </c>
      <c r="M86" s="241">
        <v>0</v>
      </c>
      <c r="N86" s="241">
        <v>0</v>
      </c>
      <c r="O86" s="241">
        <v>0</v>
      </c>
      <c r="P86" s="241">
        <v>0</v>
      </c>
      <c r="Q86" s="241">
        <v>0</v>
      </c>
      <c r="R86" s="241">
        <v>0</v>
      </c>
    </row>
    <row r="87" spans="2:18" ht="12.75" customHeight="1" x14ac:dyDescent="0.2">
      <c r="B87" s="101"/>
      <c r="C87" s="218" t="s">
        <v>136</v>
      </c>
      <c r="D87" s="101"/>
      <c r="F87" s="200">
        <f t="shared" si="7"/>
        <v>0</v>
      </c>
      <c r="G87" s="241">
        <v>0</v>
      </c>
      <c r="H87" s="241">
        <v>0</v>
      </c>
      <c r="I87" s="241">
        <v>0</v>
      </c>
      <c r="J87" s="241">
        <v>0</v>
      </c>
      <c r="K87" s="241">
        <v>0</v>
      </c>
      <c r="L87" s="241">
        <v>0</v>
      </c>
      <c r="M87" s="241">
        <v>0</v>
      </c>
      <c r="N87" s="241">
        <v>0</v>
      </c>
      <c r="O87" s="241">
        <v>0</v>
      </c>
      <c r="P87" s="241">
        <v>0</v>
      </c>
      <c r="Q87" s="241">
        <v>0</v>
      </c>
      <c r="R87" s="241">
        <v>0</v>
      </c>
    </row>
    <row r="88" spans="2:18" ht="12.75" customHeight="1" x14ac:dyDescent="0.2">
      <c r="B88" s="101"/>
      <c r="C88" s="218" t="s">
        <v>135</v>
      </c>
      <c r="D88" s="101"/>
      <c r="F88" s="200">
        <f t="shared" si="7"/>
        <v>0</v>
      </c>
      <c r="G88" s="241">
        <v>0</v>
      </c>
      <c r="H88" s="241">
        <v>0</v>
      </c>
      <c r="I88" s="241">
        <v>0</v>
      </c>
      <c r="J88" s="241">
        <v>0</v>
      </c>
      <c r="K88" s="241">
        <v>0</v>
      </c>
      <c r="L88" s="241">
        <v>0</v>
      </c>
      <c r="M88" s="241">
        <v>0</v>
      </c>
      <c r="N88" s="241">
        <v>0</v>
      </c>
      <c r="O88" s="241">
        <v>0</v>
      </c>
      <c r="P88" s="241">
        <v>0</v>
      </c>
      <c r="Q88" s="241">
        <v>0</v>
      </c>
      <c r="R88" s="241">
        <v>0</v>
      </c>
    </row>
    <row r="89" spans="2:18" ht="12.75" customHeight="1" x14ac:dyDescent="0.2">
      <c r="B89" s="101"/>
      <c r="C89" s="218" t="s">
        <v>134</v>
      </c>
      <c r="D89" s="101"/>
      <c r="F89" s="200">
        <f t="shared" si="7"/>
        <v>0</v>
      </c>
      <c r="G89" s="241">
        <v>0</v>
      </c>
      <c r="H89" s="241">
        <v>0</v>
      </c>
      <c r="I89" s="241">
        <v>0</v>
      </c>
      <c r="J89" s="241">
        <v>0</v>
      </c>
      <c r="K89" s="241">
        <v>0</v>
      </c>
      <c r="L89" s="241">
        <v>0</v>
      </c>
      <c r="M89" s="241">
        <v>0</v>
      </c>
      <c r="N89" s="241">
        <v>0</v>
      </c>
      <c r="O89" s="241">
        <v>0</v>
      </c>
      <c r="P89" s="241">
        <v>0</v>
      </c>
      <c r="Q89" s="241">
        <v>0</v>
      </c>
      <c r="R89" s="241">
        <v>0</v>
      </c>
    </row>
    <row r="90" spans="2:18" ht="12.75" customHeight="1" x14ac:dyDescent="0.2">
      <c r="B90" s="101"/>
      <c r="C90" s="218" t="s">
        <v>133</v>
      </c>
      <c r="D90" s="101"/>
      <c r="F90" s="200">
        <f t="shared" si="7"/>
        <v>0</v>
      </c>
      <c r="G90" s="241">
        <v>0</v>
      </c>
      <c r="H90" s="241">
        <v>0</v>
      </c>
      <c r="I90" s="241">
        <v>0</v>
      </c>
      <c r="J90" s="241">
        <v>0</v>
      </c>
      <c r="K90" s="241">
        <v>0</v>
      </c>
      <c r="L90" s="241">
        <v>0</v>
      </c>
      <c r="M90" s="241">
        <v>0</v>
      </c>
      <c r="N90" s="241">
        <v>0</v>
      </c>
      <c r="O90" s="241">
        <v>0</v>
      </c>
      <c r="P90" s="241">
        <v>0</v>
      </c>
      <c r="Q90" s="241">
        <v>0</v>
      </c>
      <c r="R90" s="241">
        <v>0</v>
      </c>
    </row>
    <row r="91" spans="2:18" ht="12.75" customHeight="1" x14ac:dyDescent="0.2">
      <c r="B91" s="101"/>
      <c r="C91" s="218" t="s">
        <v>132</v>
      </c>
      <c r="D91" s="101"/>
      <c r="F91" s="200">
        <f t="shared" si="7"/>
        <v>0</v>
      </c>
      <c r="G91" s="241">
        <v>0</v>
      </c>
      <c r="H91" s="241">
        <v>0</v>
      </c>
      <c r="I91" s="241">
        <v>0</v>
      </c>
      <c r="J91" s="241">
        <v>0</v>
      </c>
      <c r="K91" s="241">
        <v>0</v>
      </c>
      <c r="L91" s="241">
        <v>0</v>
      </c>
      <c r="M91" s="241">
        <v>0</v>
      </c>
      <c r="N91" s="241">
        <v>0</v>
      </c>
      <c r="O91" s="241">
        <v>0</v>
      </c>
      <c r="P91" s="241">
        <v>0</v>
      </c>
      <c r="Q91" s="241">
        <v>0</v>
      </c>
      <c r="R91" s="241">
        <v>0</v>
      </c>
    </row>
    <row r="92" spans="2:18" ht="12.75" customHeight="1" x14ac:dyDescent="0.2">
      <c r="B92" s="101"/>
      <c r="C92" s="166" t="s">
        <v>131</v>
      </c>
      <c r="D92" s="101"/>
      <c r="F92" s="200">
        <f t="shared" si="7"/>
        <v>0</v>
      </c>
      <c r="G92" s="241">
        <v>0</v>
      </c>
      <c r="H92" s="241">
        <v>0</v>
      </c>
      <c r="I92" s="241">
        <v>0</v>
      </c>
      <c r="J92" s="241">
        <v>0</v>
      </c>
      <c r="K92" s="241">
        <v>0</v>
      </c>
      <c r="L92" s="241">
        <v>0</v>
      </c>
      <c r="M92" s="241">
        <v>0</v>
      </c>
      <c r="N92" s="241">
        <v>0</v>
      </c>
      <c r="O92" s="241">
        <v>0</v>
      </c>
      <c r="P92" s="241">
        <v>0</v>
      </c>
      <c r="Q92" s="241">
        <v>0</v>
      </c>
      <c r="R92" s="241">
        <v>0</v>
      </c>
    </row>
    <row r="93" spans="2:18" ht="12.75" customHeight="1" x14ac:dyDescent="0.2">
      <c r="B93" s="101"/>
      <c r="C93" s="166" t="s">
        <v>130</v>
      </c>
      <c r="D93" s="101"/>
      <c r="F93" s="200">
        <f t="shared" si="7"/>
        <v>0</v>
      </c>
      <c r="G93" s="241">
        <v>0</v>
      </c>
      <c r="H93" s="241">
        <v>0</v>
      </c>
      <c r="I93" s="241">
        <v>0</v>
      </c>
      <c r="J93" s="241">
        <v>0</v>
      </c>
      <c r="K93" s="241">
        <v>0</v>
      </c>
      <c r="L93" s="241">
        <v>0</v>
      </c>
      <c r="M93" s="241">
        <v>0</v>
      </c>
      <c r="N93" s="241">
        <v>0</v>
      </c>
      <c r="O93" s="241">
        <v>0</v>
      </c>
      <c r="P93" s="241">
        <v>0</v>
      </c>
      <c r="Q93" s="241">
        <v>0</v>
      </c>
      <c r="R93" s="241">
        <v>0</v>
      </c>
    </row>
    <row r="94" spans="2:18" ht="12.75" customHeight="1" x14ac:dyDescent="0.2">
      <c r="B94" s="101"/>
      <c r="C94" s="166" t="s">
        <v>129</v>
      </c>
      <c r="D94" s="101"/>
      <c r="F94" s="200">
        <f t="shared" si="7"/>
        <v>0</v>
      </c>
      <c r="G94" s="241">
        <v>0</v>
      </c>
      <c r="H94" s="241">
        <v>0</v>
      </c>
      <c r="I94" s="241">
        <v>0</v>
      </c>
      <c r="J94" s="241">
        <v>0</v>
      </c>
      <c r="K94" s="241">
        <v>0</v>
      </c>
      <c r="L94" s="241">
        <v>0</v>
      </c>
      <c r="M94" s="241">
        <v>0</v>
      </c>
      <c r="N94" s="241">
        <v>0</v>
      </c>
      <c r="O94" s="241">
        <v>0</v>
      </c>
      <c r="P94" s="241">
        <v>0</v>
      </c>
      <c r="Q94" s="241">
        <v>0</v>
      </c>
      <c r="R94" s="241">
        <v>0</v>
      </c>
    </row>
    <row r="95" spans="2:18" ht="12.75" customHeight="1" x14ac:dyDescent="0.2">
      <c r="B95" s="101"/>
      <c r="C95" s="218" t="s">
        <v>128</v>
      </c>
      <c r="D95" s="101"/>
      <c r="F95" s="200">
        <f t="shared" si="7"/>
        <v>0</v>
      </c>
      <c r="G95" s="241">
        <v>0</v>
      </c>
      <c r="H95" s="241">
        <v>0</v>
      </c>
      <c r="I95" s="241">
        <v>0</v>
      </c>
      <c r="J95" s="241">
        <v>0</v>
      </c>
      <c r="K95" s="241">
        <v>0</v>
      </c>
      <c r="L95" s="241">
        <v>0</v>
      </c>
      <c r="M95" s="241">
        <v>0</v>
      </c>
      <c r="N95" s="241">
        <v>0</v>
      </c>
      <c r="O95" s="241">
        <v>0</v>
      </c>
      <c r="P95" s="241">
        <v>0</v>
      </c>
      <c r="Q95" s="241">
        <v>0</v>
      </c>
      <c r="R95" s="241">
        <v>0</v>
      </c>
    </row>
    <row r="96" spans="2:18" ht="12.75" customHeight="1" x14ac:dyDescent="0.2">
      <c r="B96" s="101"/>
      <c r="C96" s="163" t="s">
        <v>127</v>
      </c>
      <c r="D96" s="101"/>
      <c r="F96" s="200">
        <f t="shared" si="7"/>
        <v>0</v>
      </c>
      <c r="G96" s="241">
        <v>0</v>
      </c>
      <c r="H96" s="241">
        <v>0</v>
      </c>
      <c r="I96" s="241">
        <v>0</v>
      </c>
      <c r="J96" s="241">
        <v>0</v>
      </c>
      <c r="K96" s="241">
        <v>0</v>
      </c>
      <c r="L96" s="241">
        <v>0</v>
      </c>
      <c r="M96" s="241">
        <v>0</v>
      </c>
      <c r="N96" s="241">
        <v>0</v>
      </c>
      <c r="O96" s="241">
        <v>0</v>
      </c>
      <c r="P96" s="241">
        <v>0</v>
      </c>
      <c r="Q96" s="241">
        <v>0</v>
      </c>
      <c r="R96" s="241">
        <v>0</v>
      </c>
    </row>
    <row r="97" spans="1:18" ht="12.75" customHeight="1" x14ac:dyDescent="0.2">
      <c r="B97" s="101"/>
      <c r="C97" s="163" t="s">
        <v>126</v>
      </c>
      <c r="D97" s="101"/>
      <c r="F97" s="200">
        <f t="shared" si="7"/>
        <v>0</v>
      </c>
      <c r="G97" s="241">
        <v>0</v>
      </c>
      <c r="H97" s="241">
        <v>0</v>
      </c>
      <c r="I97" s="241">
        <v>0</v>
      </c>
      <c r="J97" s="241">
        <v>0</v>
      </c>
      <c r="K97" s="241">
        <v>0</v>
      </c>
      <c r="L97" s="241">
        <v>0</v>
      </c>
      <c r="M97" s="241">
        <v>0</v>
      </c>
      <c r="N97" s="241">
        <v>0</v>
      </c>
      <c r="O97" s="241">
        <v>0</v>
      </c>
      <c r="P97" s="241">
        <v>0</v>
      </c>
      <c r="Q97" s="241">
        <v>0</v>
      </c>
      <c r="R97" s="241">
        <v>0</v>
      </c>
    </row>
    <row r="98" spans="1:18" ht="12.75" customHeight="1" x14ac:dyDescent="0.2">
      <c r="B98" s="101"/>
      <c r="C98" s="163" t="s">
        <v>125</v>
      </c>
      <c r="D98" s="101"/>
      <c r="F98" s="200">
        <f t="shared" si="7"/>
        <v>0</v>
      </c>
      <c r="G98" s="241">
        <v>0</v>
      </c>
      <c r="H98" s="241">
        <v>0</v>
      </c>
      <c r="I98" s="241">
        <v>0</v>
      </c>
      <c r="J98" s="241">
        <v>0</v>
      </c>
      <c r="K98" s="241">
        <v>0</v>
      </c>
      <c r="L98" s="241">
        <v>0</v>
      </c>
      <c r="M98" s="241">
        <v>0</v>
      </c>
      <c r="N98" s="241">
        <v>0</v>
      </c>
      <c r="O98" s="241">
        <v>0</v>
      </c>
      <c r="P98" s="241">
        <v>0</v>
      </c>
      <c r="Q98" s="241">
        <v>0</v>
      </c>
      <c r="R98" s="241">
        <v>0</v>
      </c>
    </row>
    <row r="99" spans="1:18" ht="12.75" customHeight="1" x14ac:dyDescent="0.2">
      <c r="B99" s="101"/>
      <c r="C99" s="163" t="s">
        <v>124</v>
      </c>
      <c r="D99" s="101"/>
      <c r="F99" s="200">
        <f t="shared" si="7"/>
        <v>0</v>
      </c>
      <c r="G99" s="241">
        <v>0</v>
      </c>
      <c r="H99" s="241">
        <v>0</v>
      </c>
      <c r="I99" s="241">
        <v>0</v>
      </c>
      <c r="J99" s="241">
        <v>0</v>
      </c>
      <c r="K99" s="241">
        <v>0</v>
      </c>
      <c r="L99" s="241">
        <v>0</v>
      </c>
      <c r="M99" s="241">
        <v>0</v>
      </c>
      <c r="N99" s="241">
        <v>0</v>
      </c>
      <c r="O99" s="241">
        <v>0</v>
      </c>
      <c r="P99" s="241">
        <v>0</v>
      </c>
      <c r="Q99" s="241">
        <v>0</v>
      </c>
      <c r="R99" s="241">
        <v>0</v>
      </c>
    </row>
    <row r="100" spans="1:18" ht="12.75" customHeight="1" x14ac:dyDescent="0.2">
      <c r="B100" s="101"/>
      <c r="C100" s="163" t="s">
        <v>122</v>
      </c>
      <c r="D100" s="101"/>
      <c r="F100" s="200">
        <f t="shared" si="7"/>
        <v>0</v>
      </c>
      <c r="G100" s="241">
        <v>0</v>
      </c>
      <c r="H100" s="241">
        <v>0</v>
      </c>
      <c r="I100" s="241">
        <v>0</v>
      </c>
      <c r="J100" s="241">
        <v>0</v>
      </c>
      <c r="K100" s="241">
        <v>0</v>
      </c>
      <c r="L100" s="241">
        <v>0</v>
      </c>
      <c r="M100" s="241">
        <v>0</v>
      </c>
      <c r="N100" s="241">
        <v>0</v>
      </c>
      <c r="O100" s="241">
        <v>0</v>
      </c>
      <c r="P100" s="241">
        <v>0</v>
      </c>
      <c r="Q100" s="241">
        <v>0</v>
      </c>
      <c r="R100" s="241">
        <v>0</v>
      </c>
    </row>
    <row r="101" spans="1:18" ht="12.75" customHeight="1" x14ac:dyDescent="0.2">
      <c r="B101" s="101"/>
      <c r="C101" s="163" t="s">
        <v>123</v>
      </c>
      <c r="D101" s="101"/>
      <c r="F101" s="200">
        <f t="shared" si="7"/>
        <v>0</v>
      </c>
      <c r="G101" s="241">
        <v>0</v>
      </c>
      <c r="H101" s="241">
        <v>0</v>
      </c>
      <c r="I101" s="241">
        <v>0</v>
      </c>
      <c r="J101" s="241">
        <v>0</v>
      </c>
      <c r="K101" s="241">
        <v>0</v>
      </c>
      <c r="L101" s="241">
        <v>0</v>
      </c>
      <c r="M101" s="241">
        <v>0</v>
      </c>
      <c r="N101" s="241">
        <v>0</v>
      </c>
      <c r="O101" s="241">
        <v>0</v>
      </c>
      <c r="P101" s="241">
        <v>0</v>
      </c>
      <c r="Q101" s="241">
        <v>0</v>
      </c>
      <c r="R101" s="241">
        <v>0</v>
      </c>
    </row>
    <row r="102" spans="1:18" ht="12.75" customHeight="1" x14ac:dyDescent="0.2">
      <c r="B102" s="101"/>
      <c r="C102" s="101"/>
      <c r="D102" s="101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</row>
    <row r="103" spans="1:18" ht="12.75" customHeight="1" x14ac:dyDescent="0.2">
      <c r="B103" s="196" t="s">
        <v>229</v>
      </c>
      <c r="C103" s="101"/>
      <c r="D103" s="101"/>
      <c r="F103" s="200">
        <f>SUM(G103:R103)</f>
        <v>231757.09000000003</v>
      </c>
      <c r="G103" s="241">
        <f t="shared" ref="G103:R103" si="8">SUM(G62:G101)</f>
        <v>0</v>
      </c>
      <c r="H103" s="241">
        <f t="shared" si="8"/>
        <v>0.01</v>
      </c>
      <c r="I103" s="241">
        <f t="shared" si="8"/>
        <v>0</v>
      </c>
      <c r="J103" s="241">
        <f t="shared" si="8"/>
        <v>185.8</v>
      </c>
      <c r="K103" s="241">
        <f t="shared" si="8"/>
        <v>21646.31</v>
      </c>
      <c r="L103" s="241">
        <f t="shared" si="8"/>
        <v>52082.9</v>
      </c>
      <c r="M103" s="241">
        <f t="shared" si="8"/>
        <v>64483.060000000005</v>
      </c>
      <c r="N103" s="241">
        <f t="shared" si="8"/>
        <v>60166.44</v>
      </c>
      <c r="O103" s="241">
        <f t="shared" si="8"/>
        <v>28390.089999999997</v>
      </c>
      <c r="P103" s="241">
        <f t="shared" si="8"/>
        <v>4802.4799999999996</v>
      </c>
      <c r="Q103" s="241">
        <f t="shared" si="8"/>
        <v>0</v>
      </c>
      <c r="R103" s="241">
        <f t="shared" si="8"/>
        <v>0</v>
      </c>
    </row>
    <row r="104" spans="1:18" ht="12.75" customHeight="1" x14ac:dyDescent="0.2">
      <c r="B104" s="101"/>
      <c r="C104" s="101"/>
      <c r="D104" s="101"/>
      <c r="E104" s="101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2.75" customHeight="1" x14ac:dyDescent="0.2">
      <c r="A105" s="196"/>
      <c r="B105" s="196" t="s">
        <v>120</v>
      </c>
      <c r="C105" s="101"/>
      <c r="D105" s="101"/>
      <c r="E105" s="199" t="s">
        <v>62</v>
      </c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2.75" customHeight="1" x14ac:dyDescent="0.2">
      <c r="A106" s="196"/>
      <c r="B106" s="196"/>
      <c r="C106" s="163" t="s">
        <v>119</v>
      </c>
      <c r="D106" s="163"/>
      <c r="F106" s="178">
        <f>SUM(G106:R106)</f>
        <v>3046157</v>
      </c>
      <c r="G106" s="178">
        <v>152224.99999999991</v>
      </c>
      <c r="H106" s="178">
        <v>310219</v>
      </c>
      <c r="I106" s="178">
        <v>310219</v>
      </c>
      <c r="J106" s="178">
        <v>310219</v>
      </c>
      <c r="K106" s="178">
        <v>310219</v>
      </c>
      <c r="L106" s="178">
        <v>310219</v>
      </c>
      <c r="M106" s="178">
        <v>310219</v>
      </c>
      <c r="N106" s="178">
        <v>310219</v>
      </c>
      <c r="O106" s="178">
        <v>303117</v>
      </c>
      <c r="P106" s="178">
        <v>303117</v>
      </c>
      <c r="Q106" s="178">
        <v>303117</v>
      </c>
      <c r="R106" s="178">
        <v>-186952.00000000006</v>
      </c>
    </row>
    <row r="107" spans="1:18" ht="12.75" customHeight="1" x14ac:dyDescent="0.2">
      <c r="A107" s="196"/>
      <c r="B107" s="196"/>
      <c r="C107" s="163" t="s">
        <v>118</v>
      </c>
      <c r="D107" s="163"/>
      <c r="F107" s="200">
        <f>SUM(G107:R107)</f>
        <v>1946565</v>
      </c>
      <c r="G107" s="241">
        <v>162213.75</v>
      </c>
      <c r="H107" s="241">
        <v>162213.75</v>
      </c>
      <c r="I107" s="241">
        <v>162213.75</v>
      </c>
      <c r="J107" s="241">
        <v>162213.75</v>
      </c>
      <c r="K107" s="241">
        <v>162213.75</v>
      </c>
      <c r="L107" s="241">
        <v>162213.75</v>
      </c>
      <c r="M107" s="241">
        <v>162213.75</v>
      </c>
      <c r="N107" s="241">
        <v>162213.75</v>
      </c>
      <c r="O107" s="241">
        <v>162213.75</v>
      </c>
      <c r="P107" s="241">
        <v>162213.75</v>
      </c>
      <c r="Q107" s="241">
        <v>162213.75</v>
      </c>
      <c r="R107" s="241">
        <v>162213.75</v>
      </c>
    </row>
    <row r="108" spans="1:18" ht="12.75" customHeight="1" x14ac:dyDescent="0.2">
      <c r="A108" s="196"/>
      <c r="B108" s="196"/>
      <c r="C108" s="163" t="s">
        <v>117</v>
      </c>
      <c r="D108" s="163"/>
      <c r="E108" s="205"/>
      <c r="F108" s="200">
        <f>SUM(G108:R108)</f>
        <v>-2951277.4799999986</v>
      </c>
      <c r="G108" s="241">
        <v>-173258.11</v>
      </c>
      <c r="H108" s="241">
        <v>-173258.11</v>
      </c>
      <c r="I108" s="241">
        <v>-173258.11</v>
      </c>
      <c r="J108" s="241">
        <v>-1045438.2699999997</v>
      </c>
      <c r="K108" s="241">
        <v>-173258.11</v>
      </c>
      <c r="L108" s="241">
        <v>-173258.11</v>
      </c>
      <c r="M108" s="241">
        <v>-173258.11</v>
      </c>
      <c r="N108" s="241">
        <v>-173258.11</v>
      </c>
      <c r="O108" s="241">
        <v>-173258.11</v>
      </c>
      <c r="P108" s="241">
        <v>-173258.11</v>
      </c>
      <c r="Q108" s="241">
        <v>-173258.11</v>
      </c>
      <c r="R108" s="241">
        <v>-173258.11</v>
      </c>
    </row>
    <row r="109" spans="1:18" ht="12.75" customHeight="1" x14ac:dyDescent="0.2">
      <c r="A109" s="196"/>
      <c r="B109" s="196"/>
      <c r="D109" s="163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</row>
    <row r="110" spans="1:18" ht="12.75" customHeight="1" x14ac:dyDescent="0.2">
      <c r="A110" s="196"/>
      <c r="B110" s="196" t="s">
        <v>228</v>
      </c>
      <c r="C110" s="163"/>
      <c r="D110" s="163"/>
      <c r="F110" s="200">
        <f>SUM(G110:R110)</f>
        <v>2041444.5200000007</v>
      </c>
      <c r="G110" s="241">
        <f t="shared" ref="G110:R110" si="9">SUM(G106:G108)</f>
        <v>141180.6399999999</v>
      </c>
      <c r="H110" s="241">
        <f t="shared" si="9"/>
        <v>299174.64</v>
      </c>
      <c r="I110" s="241">
        <f t="shared" si="9"/>
        <v>299174.64</v>
      </c>
      <c r="J110" s="241">
        <f t="shared" si="9"/>
        <v>-573005.51999999967</v>
      </c>
      <c r="K110" s="241">
        <f t="shared" si="9"/>
        <v>299174.64</v>
      </c>
      <c r="L110" s="241">
        <f t="shared" si="9"/>
        <v>299174.64</v>
      </c>
      <c r="M110" s="241">
        <f t="shared" si="9"/>
        <v>299174.64</v>
      </c>
      <c r="N110" s="241">
        <f t="shared" si="9"/>
        <v>299174.64</v>
      </c>
      <c r="O110" s="241">
        <f t="shared" si="9"/>
        <v>292072.64</v>
      </c>
      <c r="P110" s="241">
        <f t="shared" si="9"/>
        <v>292072.64</v>
      </c>
      <c r="Q110" s="241">
        <f t="shared" si="9"/>
        <v>292072.64</v>
      </c>
      <c r="R110" s="241">
        <f t="shared" si="9"/>
        <v>-197996.36000000004</v>
      </c>
    </row>
    <row r="111" spans="1:18" ht="12.75" customHeight="1" x14ac:dyDescent="0.2">
      <c r="A111" s="196"/>
      <c r="B111" s="196"/>
      <c r="C111" s="163"/>
      <c r="D111" s="163"/>
      <c r="F111" s="200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</row>
    <row r="112" spans="1:18" ht="12.75" customHeight="1" x14ac:dyDescent="0.2">
      <c r="A112" s="196"/>
      <c r="B112" s="196" t="s">
        <v>115</v>
      </c>
      <c r="C112" s="163"/>
      <c r="D112" s="163"/>
      <c r="F112" s="200">
        <f>SUM(G112:R112)</f>
        <v>8774227.6699999999</v>
      </c>
      <c r="G112" s="241">
        <f t="shared" ref="G112:R112" si="10">G110+G103+G59</f>
        <v>331806.36999999988</v>
      </c>
      <c r="H112" s="241">
        <f t="shared" si="10"/>
        <v>774912.31</v>
      </c>
      <c r="I112" s="241">
        <f t="shared" si="10"/>
        <v>943379.25</v>
      </c>
      <c r="J112" s="241">
        <f t="shared" si="10"/>
        <v>348458.71000000031</v>
      </c>
      <c r="K112" s="241">
        <f t="shared" si="10"/>
        <v>1002143.6699999999</v>
      </c>
      <c r="L112" s="241">
        <f t="shared" si="10"/>
        <v>1156089.5100000002</v>
      </c>
      <c r="M112" s="241">
        <f t="shared" si="10"/>
        <v>943918.67999999993</v>
      </c>
      <c r="N112" s="241">
        <f t="shared" si="10"/>
        <v>746603.85000000009</v>
      </c>
      <c r="O112" s="241">
        <f t="shared" si="10"/>
        <v>739475.07</v>
      </c>
      <c r="P112" s="241">
        <f t="shared" si="10"/>
        <v>871349.97</v>
      </c>
      <c r="Q112" s="241">
        <f t="shared" si="10"/>
        <v>873268.05</v>
      </c>
      <c r="R112" s="241">
        <f t="shared" si="10"/>
        <v>42822.229999999923</v>
      </c>
    </row>
    <row r="113" spans="1:18" ht="12.75" customHeight="1" x14ac:dyDescent="0.2">
      <c r="A113" s="196"/>
      <c r="B113" s="196"/>
      <c r="C113" s="101"/>
      <c r="D113" s="101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2.75" customHeight="1" x14ac:dyDescent="0.2">
      <c r="A114" s="196"/>
      <c r="B114" s="196" t="s">
        <v>114</v>
      </c>
      <c r="C114" s="101"/>
      <c r="D114" s="101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2.75" customHeight="1" x14ac:dyDescent="0.2">
      <c r="A115" s="196"/>
      <c r="B115" s="196"/>
      <c r="C115" s="163" t="s">
        <v>113</v>
      </c>
      <c r="D115" s="101"/>
      <c r="F115" s="217">
        <f t="shared" ref="F115:F120" si="11">SUM(G115:R115)</f>
        <v>0</v>
      </c>
      <c r="G115" s="178">
        <v>0</v>
      </c>
      <c r="H115" s="178"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178">
        <v>0</v>
      </c>
      <c r="O115" s="178">
        <v>0</v>
      </c>
      <c r="P115" s="178">
        <v>0</v>
      </c>
      <c r="Q115" s="178">
        <v>0</v>
      </c>
      <c r="R115" s="178">
        <v>0</v>
      </c>
    </row>
    <row r="116" spans="1:18" ht="12.75" customHeight="1" x14ac:dyDescent="0.2">
      <c r="A116" s="196"/>
      <c r="B116" s="196"/>
      <c r="C116" s="163" t="s">
        <v>112</v>
      </c>
      <c r="D116" s="101"/>
      <c r="E116" s="101"/>
      <c r="F116" s="200">
        <f t="shared" si="11"/>
        <v>0</v>
      </c>
      <c r="G116" s="241">
        <v>0</v>
      </c>
      <c r="H116" s="241">
        <v>0</v>
      </c>
      <c r="I116" s="241">
        <v>0</v>
      </c>
      <c r="J116" s="241">
        <v>0</v>
      </c>
      <c r="K116" s="241">
        <v>0</v>
      </c>
      <c r="L116" s="241">
        <v>0</v>
      </c>
      <c r="M116" s="241">
        <v>0</v>
      </c>
      <c r="N116" s="241">
        <v>0</v>
      </c>
      <c r="O116" s="241">
        <v>0</v>
      </c>
      <c r="P116" s="241">
        <v>0</v>
      </c>
      <c r="Q116" s="241">
        <v>0</v>
      </c>
      <c r="R116" s="241">
        <v>0</v>
      </c>
    </row>
    <row r="117" spans="1:18" ht="12.75" customHeight="1" x14ac:dyDescent="0.2">
      <c r="A117" s="196"/>
      <c r="B117" s="196"/>
      <c r="C117" s="163" t="s">
        <v>111</v>
      </c>
      <c r="D117" s="101"/>
      <c r="E117" s="101"/>
      <c r="F117" s="200">
        <f t="shared" si="11"/>
        <v>0</v>
      </c>
      <c r="G117" s="241">
        <v>0</v>
      </c>
      <c r="H117" s="241">
        <v>0</v>
      </c>
      <c r="I117" s="241">
        <v>0</v>
      </c>
      <c r="J117" s="241">
        <v>0</v>
      </c>
      <c r="K117" s="241">
        <v>0</v>
      </c>
      <c r="L117" s="241">
        <v>0</v>
      </c>
      <c r="M117" s="241">
        <v>0</v>
      </c>
      <c r="N117" s="241">
        <v>0</v>
      </c>
      <c r="O117" s="241">
        <v>0</v>
      </c>
      <c r="P117" s="241">
        <v>0</v>
      </c>
      <c r="Q117" s="241">
        <v>0</v>
      </c>
      <c r="R117" s="241">
        <v>0</v>
      </c>
    </row>
    <row r="118" spans="1:18" ht="12.75" customHeight="1" x14ac:dyDescent="0.2">
      <c r="A118" s="196"/>
      <c r="B118" s="196"/>
      <c r="C118" s="163" t="s">
        <v>110</v>
      </c>
      <c r="D118" s="101"/>
      <c r="E118" s="101"/>
      <c r="F118" s="200">
        <f t="shared" si="11"/>
        <v>0</v>
      </c>
      <c r="G118" s="241">
        <v>0</v>
      </c>
      <c r="H118" s="241">
        <v>0</v>
      </c>
      <c r="I118" s="241">
        <v>0</v>
      </c>
      <c r="J118" s="241">
        <v>0</v>
      </c>
      <c r="K118" s="241">
        <v>0</v>
      </c>
      <c r="L118" s="241">
        <v>0</v>
      </c>
      <c r="M118" s="241">
        <v>0</v>
      </c>
      <c r="N118" s="241">
        <v>0</v>
      </c>
      <c r="O118" s="241">
        <v>0</v>
      </c>
      <c r="P118" s="241">
        <v>0</v>
      </c>
      <c r="Q118" s="241">
        <v>0</v>
      </c>
      <c r="R118" s="241">
        <v>0</v>
      </c>
    </row>
    <row r="119" spans="1:18" ht="12.75" customHeight="1" x14ac:dyDescent="0.2">
      <c r="A119" s="196"/>
      <c r="B119" s="196"/>
      <c r="C119" s="163" t="s">
        <v>109</v>
      </c>
      <c r="D119" s="101"/>
      <c r="E119" s="101"/>
      <c r="F119" s="200">
        <f t="shared" si="11"/>
        <v>0</v>
      </c>
      <c r="G119" s="241">
        <v>0</v>
      </c>
      <c r="H119" s="241">
        <v>0</v>
      </c>
      <c r="I119" s="241">
        <v>0</v>
      </c>
      <c r="J119" s="241">
        <v>0</v>
      </c>
      <c r="K119" s="241">
        <v>0</v>
      </c>
      <c r="L119" s="241">
        <v>0</v>
      </c>
      <c r="M119" s="241">
        <v>0</v>
      </c>
      <c r="N119" s="241">
        <v>0</v>
      </c>
      <c r="O119" s="241">
        <v>0</v>
      </c>
      <c r="P119" s="241">
        <v>0</v>
      </c>
      <c r="Q119" s="241">
        <v>0</v>
      </c>
      <c r="R119" s="241">
        <v>0</v>
      </c>
    </row>
    <row r="120" spans="1:18" ht="12.75" customHeight="1" x14ac:dyDescent="0.2">
      <c r="A120" s="196"/>
      <c r="B120" s="196"/>
      <c r="C120" s="163" t="s">
        <v>108</v>
      </c>
      <c r="D120" s="101"/>
      <c r="E120" s="101"/>
      <c r="F120" s="200">
        <f t="shared" si="11"/>
        <v>0</v>
      </c>
      <c r="G120" s="241">
        <v>0</v>
      </c>
      <c r="H120" s="241">
        <v>0</v>
      </c>
      <c r="I120" s="241">
        <v>0</v>
      </c>
      <c r="J120" s="241">
        <v>0</v>
      </c>
      <c r="K120" s="241">
        <v>0</v>
      </c>
      <c r="L120" s="241">
        <v>0</v>
      </c>
      <c r="M120" s="241">
        <v>0</v>
      </c>
      <c r="N120" s="241">
        <v>0</v>
      </c>
      <c r="O120" s="241">
        <v>0</v>
      </c>
      <c r="P120" s="241">
        <v>0</v>
      </c>
      <c r="Q120" s="241">
        <v>0</v>
      </c>
      <c r="R120" s="241">
        <v>0</v>
      </c>
    </row>
    <row r="121" spans="1:18" ht="12.75" customHeight="1" x14ac:dyDescent="0.2">
      <c r="A121" s="196"/>
      <c r="B121" s="196"/>
      <c r="C121" s="101"/>
      <c r="D121" s="101"/>
      <c r="E121" s="101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</row>
    <row r="122" spans="1:18" ht="12.75" customHeight="1" x14ac:dyDescent="0.2">
      <c r="A122" s="196"/>
      <c r="B122" s="196" t="s">
        <v>107</v>
      </c>
      <c r="C122" s="101"/>
      <c r="D122" s="101"/>
      <c r="E122" s="101"/>
      <c r="F122" s="200">
        <f>SUM(G122:R122)</f>
        <v>0</v>
      </c>
      <c r="G122" s="200">
        <f t="shared" ref="G122:R122" si="12">SUM(G116:G121)</f>
        <v>0</v>
      </c>
      <c r="H122" s="200">
        <f t="shared" si="12"/>
        <v>0</v>
      </c>
      <c r="I122" s="200">
        <f t="shared" si="12"/>
        <v>0</v>
      </c>
      <c r="J122" s="200">
        <f t="shared" si="12"/>
        <v>0</v>
      </c>
      <c r="K122" s="200">
        <f t="shared" si="12"/>
        <v>0</v>
      </c>
      <c r="L122" s="200">
        <f t="shared" si="12"/>
        <v>0</v>
      </c>
      <c r="M122" s="200">
        <f t="shared" si="12"/>
        <v>0</v>
      </c>
      <c r="N122" s="200">
        <f t="shared" si="12"/>
        <v>0</v>
      </c>
      <c r="O122" s="200">
        <f t="shared" si="12"/>
        <v>0</v>
      </c>
      <c r="P122" s="200">
        <f t="shared" si="12"/>
        <v>0</v>
      </c>
      <c r="Q122" s="200">
        <f t="shared" si="12"/>
        <v>0</v>
      </c>
      <c r="R122" s="200">
        <f t="shared" si="12"/>
        <v>0</v>
      </c>
    </row>
    <row r="123" spans="1:18" ht="12.75" customHeight="1" x14ac:dyDescent="0.2">
      <c r="A123" s="196"/>
      <c r="B123" s="196"/>
      <c r="C123" s="101"/>
      <c r="D123" s="101"/>
      <c r="E123" s="101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2.75" customHeight="1" x14ac:dyDescent="0.2">
      <c r="A124" s="196"/>
      <c r="B124" s="196" t="s">
        <v>106</v>
      </c>
      <c r="C124" s="101"/>
      <c r="D124" s="101"/>
      <c r="E124" s="101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2.75" customHeight="1" x14ac:dyDescent="0.2">
      <c r="A125" s="196"/>
      <c r="B125" s="196"/>
      <c r="C125" s="170" t="s">
        <v>105</v>
      </c>
      <c r="D125" s="101"/>
      <c r="E125" s="101"/>
      <c r="F125" s="200">
        <f t="shared" ref="F125:F132" si="13">SUM(G125:R125)</f>
        <v>239696.30047989299</v>
      </c>
      <c r="G125" s="241">
        <v>-1.6859999974258244E-2</v>
      </c>
      <c r="H125" s="241">
        <v>-2.6099999959114939E-3</v>
      </c>
      <c r="I125" s="241">
        <v>-7.9999881563708186E-7</v>
      </c>
      <c r="J125" s="241">
        <v>4300</v>
      </c>
      <c r="K125" s="241">
        <v>3200</v>
      </c>
      <c r="L125" s="241">
        <v>1.32</v>
      </c>
      <c r="M125" s="241">
        <v>-5.6359858717769384E-6</v>
      </c>
      <c r="N125" s="241">
        <v>-3.3928081393241882E-5</v>
      </c>
      <c r="O125" s="241">
        <v>-1.4000397641211748E-7</v>
      </c>
      <c r="P125" s="241">
        <v>-3.1870004022493958E-6</v>
      </c>
      <c r="Q125" s="241">
        <v>-6.4159685280174017E-6</v>
      </c>
      <c r="R125" s="241">
        <v>232195</v>
      </c>
    </row>
    <row r="126" spans="1:18" ht="12.75" customHeight="1" x14ac:dyDescent="0.2">
      <c r="A126" s="196"/>
      <c r="B126" s="196"/>
      <c r="C126" s="170" t="s">
        <v>104</v>
      </c>
      <c r="D126" s="101"/>
      <c r="E126" s="101"/>
      <c r="F126" s="200">
        <f t="shared" si="13"/>
        <v>98870.499994349986</v>
      </c>
      <c r="G126" s="241">
        <v>0</v>
      </c>
      <c r="H126" s="241">
        <v>5000</v>
      </c>
      <c r="I126" s="241">
        <v>22375</v>
      </c>
      <c r="J126" s="241">
        <v>13482.5</v>
      </c>
      <c r="K126" s="241">
        <v>-5.3500043577514589E-6</v>
      </c>
      <c r="L126" s="241">
        <v>24055</v>
      </c>
      <c r="M126" s="241">
        <v>-3.0000046535860747E-7</v>
      </c>
      <c r="N126" s="241">
        <v>0</v>
      </c>
      <c r="O126" s="241">
        <v>0</v>
      </c>
      <c r="P126" s="241">
        <v>26808</v>
      </c>
      <c r="Q126" s="241">
        <v>7150</v>
      </c>
      <c r="R126" s="241">
        <v>0</v>
      </c>
    </row>
    <row r="127" spans="1:18" ht="12.75" customHeight="1" x14ac:dyDescent="0.2">
      <c r="A127" s="196"/>
      <c r="B127" s="196"/>
      <c r="C127" s="170" t="s">
        <v>79</v>
      </c>
      <c r="D127" s="101"/>
      <c r="E127" s="101"/>
      <c r="F127" s="200">
        <f t="shared" si="13"/>
        <v>0</v>
      </c>
      <c r="G127" s="241">
        <v>0</v>
      </c>
      <c r="H127" s="241">
        <v>0</v>
      </c>
      <c r="I127" s="241">
        <v>0</v>
      </c>
      <c r="J127" s="241">
        <v>0</v>
      </c>
      <c r="K127" s="241">
        <v>0</v>
      </c>
      <c r="L127" s="241">
        <v>0</v>
      </c>
      <c r="M127" s="241">
        <v>0</v>
      </c>
      <c r="N127" s="241">
        <v>0</v>
      </c>
      <c r="O127" s="241">
        <v>0</v>
      </c>
      <c r="P127" s="241">
        <v>0</v>
      </c>
      <c r="Q127" s="241">
        <v>0</v>
      </c>
      <c r="R127" s="241">
        <v>0</v>
      </c>
    </row>
    <row r="128" spans="1:18" ht="12.75" customHeight="1" x14ac:dyDescent="0.2">
      <c r="A128" s="196"/>
      <c r="B128" s="196"/>
      <c r="C128" s="170" t="s">
        <v>103</v>
      </c>
      <c r="D128" s="101"/>
      <c r="E128" s="101"/>
      <c r="F128" s="200">
        <f t="shared" si="13"/>
        <v>114679361.67825507</v>
      </c>
      <c r="G128" s="241">
        <v>21780085.309185054</v>
      </c>
      <c r="H128" s="241">
        <v>9764809.3162330985</v>
      </c>
      <c r="I128" s="241">
        <v>5176782.9833489694</v>
      </c>
      <c r="J128" s="241">
        <v>4996742.6081778575</v>
      </c>
      <c r="K128" s="241">
        <v>3539718.1111887144</v>
      </c>
      <c r="L128" s="241">
        <v>5360456.6672217725</v>
      </c>
      <c r="M128" s="241">
        <v>8626540.4002232943</v>
      </c>
      <c r="N128" s="241">
        <v>15209726.43624907</v>
      </c>
      <c r="O128" s="241">
        <v>8604549.397474274</v>
      </c>
      <c r="P128" s="241">
        <v>6571237.6837099185</v>
      </c>
      <c r="Q128" s="241">
        <v>8813278.691003345</v>
      </c>
      <c r="R128" s="241">
        <v>16235434.074239718</v>
      </c>
    </row>
    <row r="129" spans="1:18" ht="12.75" customHeight="1" x14ac:dyDescent="0.2">
      <c r="A129" s="196"/>
      <c r="B129" s="196"/>
      <c r="C129" s="170" t="s">
        <v>102</v>
      </c>
      <c r="D129" s="101"/>
      <c r="E129" s="101"/>
      <c r="F129" s="200">
        <f t="shared" si="13"/>
        <v>0</v>
      </c>
      <c r="G129" s="241">
        <v>0</v>
      </c>
      <c r="H129" s="241">
        <v>0</v>
      </c>
      <c r="I129" s="241">
        <v>0</v>
      </c>
      <c r="J129" s="241">
        <v>0</v>
      </c>
      <c r="K129" s="241">
        <v>0</v>
      </c>
      <c r="L129" s="241">
        <v>0</v>
      </c>
      <c r="M129" s="241">
        <v>0</v>
      </c>
      <c r="N129" s="241">
        <v>0</v>
      </c>
      <c r="O129" s="241">
        <v>0</v>
      </c>
      <c r="P129" s="241">
        <v>0</v>
      </c>
      <c r="Q129" s="241">
        <v>0</v>
      </c>
      <c r="R129" s="241">
        <v>0</v>
      </c>
    </row>
    <row r="130" spans="1:18" ht="12.75" customHeight="1" x14ac:dyDescent="0.2">
      <c r="A130" s="196"/>
      <c r="B130" s="196"/>
      <c r="C130" s="170" t="s">
        <v>101</v>
      </c>
      <c r="D130" s="101"/>
      <c r="E130" s="101"/>
      <c r="F130" s="200">
        <f t="shared" si="13"/>
        <v>793361.23234081222</v>
      </c>
      <c r="G130" s="241">
        <v>-0.12915599998086691</v>
      </c>
      <c r="H130" s="241">
        <v>-9.7829999984242022E-2</v>
      </c>
      <c r="I130" s="241">
        <v>321926.29000000004</v>
      </c>
      <c r="J130" s="241">
        <v>255527.65999999997</v>
      </c>
      <c r="K130" s="241">
        <v>-1.2251996668055654E-4</v>
      </c>
      <c r="L130" s="241">
        <v>215907.51</v>
      </c>
      <c r="M130" s="241">
        <v>-1.095660263672471E-4</v>
      </c>
      <c r="N130" s="241">
        <v>-1.0291207581758499E-4</v>
      </c>
      <c r="O130" s="241">
        <v>-5.0214002840220928E-5</v>
      </c>
      <c r="P130" s="241">
        <v>-1.432499848306179E-4</v>
      </c>
      <c r="Q130" s="241">
        <v>-7.8497978392988443E-5</v>
      </c>
      <c r="R130" s="241">
        <v>-6.6228036303073168E-5</v>
      </c>
    </row>
    <row r="131" spans="1:18" ht="12.75" customHeight="1" x14ac:dyDescent="0.2">
      <c r="A131" s="196"/>
      <c r="B131" s="196"/>
      <c r="C131" s="170" t="s">
        <v>100</v>
      </c>
      <c r="D131" s="101"/>
      <c r="E131" s="101"/>
      <c r="F131" s="200">
        <f t="shared" si="13"/>
        <v>-28044171.420000002</v>
      </c>
      <c r="G131" s="241">
        <v>-2906339.86</v>
      </c>
      <c r="H131" s="241">
        <v>-2044171.43</v>
      </c>
      <c r="I131" s="241">
        <v>-2340034.4099999992</v>
      </c>
      <c r="J131" s="241">
        <v>-2664061.629999999</v>
      </c>
      <c r="K131" s="241">
        <v>-1617382.5099999995</v>
      </c>
      <c r="L131" s="241">
        <v>-1024634.6700000002</v>
      </c>
      <c r="M131" s="241">
        <v>-2743957.2600000007</v>
      </c>
      <c r="N131" s="241">
        <v>-3599514.13</v>
      </c>
      <c r="O131" s="241">
        <v>-1560214.1</v>
      </c>
      <c r="P131" s="241">
        <v>-2191973.3499999996</v>
      </c>
      <c r="Q131" s="241">
        <v>-1215522.9800000004</v>
      </c>
      <c r="R131" s="241">
        <v>-4136365.09</v>
      </c>
    </row>
    <row r="132" spans="1:18" ht="12.75" customHeight="1" x14ac:dyDescent="0.2">
      <c r="A132" s="196"/>
      <c r="B132" s="196"/>
      <c r="C132" s="170" t="s">
        <v>99</v>
      </c>
      <c r="D132" s="101"/>
      <c r="E132" s="101"/>
      <c r="F132" s="200">
        <f t="shared" si="13"/>
        <v>9332846.4199999999</v>
      </c>
      <c r="G132" s="241">
        <v>1265567.1700000002</v>
      </c>
      <c r="H132" s="241">
        <v>680619.04000000027</v>
      </c>
      <c r="I132" s="241">
        <v>106271.70000000014</v>
      </c>
      <c r="J132" s="241">
        <v>550246.22999999986</v>
      </c>
      <c r="K132" s="241">
        <v>518271.18000000005</v>
      </c>
      <c r="L132" s="241">
        <v>318673.84999999986</v>
      </c>
      <c r="M132" s="241">
        <v>1748132.4399999995</v>
      </c>
      <c r="N132" s="241">
        <v>2147708.67</v>
      </c>
      <c r="O132" s="241">
        <v>1409956.0699999998</v>
      </c>
      <c r="P132" s="241">
        <v>1030935.7299999989</v>
      </c>
      <c r="Q132" s="241">
        <v>1461583.7800000005</v>
      </c>
      <c r="R132" s="241">
        <v>-1905119.4399999997</v>
      </c>
    </row>
    <row r="133" spans="1:18" ht="12.75" customHeight="1" x14ac:dyDescent="0.2">
      <c r="A133" s="196"/>
      <c r="B133" s="196"/>
      <c r="D133" s="101"/>
      <c r="E133" s="101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2.75" customHeight="1" x14ac:dyDescent="0.2">
      <c r="A134" s="196"/>
      <c r="B134" s="196" t="s">
        <v>98</v>
      </c>
      <c r="C134" s="101"/>
      <c r="D134" s="101"/>
      <c r="E134" s="101"/>
      <c r="F134" s="200">
        <f>SUM(G134:R134)</f>
        <v>97099964.71107015</v>
      </c>
      <c r="G134" s="241">
        <f t="shared" ref="G134:R134" si="14">SUM(G125:G132)</f>
        <v>20139312.473169055</v>
      </c>
      <c r="H134" s="241">
        <f t="shared" si="14"/>
        <v>8406256.8257931005</v>
      </c>
      <c r="I134" s="241">
        <f t="shared" si="14"/>
        <v>3287321.5633481704</v>
      </c>
      <c r="J134" s="241">
        <f t="shared" si="14"/>
        <v>3156237.3681778586</v>
      </c>
      <c r="K134" s="241">
        <f t="shared" si="14"/>
        <v>2443806.7810608447</v>
      </c>
      <c r="L134" s="241">
        <f t="shared" si="14"/>
        <v>4894459.6772217723</v>
      </c>
      <c r="M134" s="241">
        <f t="shared" si="14"/>
        <v>7630715.5801077904</v>
      </c>
      <c r="N134" s="241">
        <f t="shared" si="14"/>
        <v>13757920.97611223</v>
      </c>
      <c r="O134" s="241">
        <f t="shared" si="14"/>
        <v>8454291.3674239218</v>
      </c>
      <c r="P134" s="241">
        <f t="shared" si="14"/>
        <v>5437008.063563481</v>
      </c>
      <c r="Q134" s="241">
        <f t="shared" si="14"/>
        <v>9066489.4909184314</v>
      </c>
      <c r="R134" s="241">
        <f t="shared" si="14"/>
        <v>10426144.54417349</v>
      </c>
    </row>
    <row r="135" spans="1:18" ht="12.75" customHeight="1" x14ac:dyDescent="0.2">
      <c r="A135" s="196"/>
      <c r="B135" s="196"/>
      <c r="C135" s="101"/>
      <c r="D135" s="101"/>
      <c r="E135" s="101"/>
      <c r="F135" s="200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</row>
    <row r="136" spans="1:18" ht="12.75" customHeight="1" x14ac:dyDescent="0.2">
      <c r="A136" s="196"/>
      <c r="B136" s="196" t="s">
        <v>97</v>
      </c>
      <c r="C136" s="101"/>
      <c r="D136" s="101"/>
      <c r="E136" s="101"/>
      <c r="F136" s="200">
        <f>SUM(G136:R136)</f>
        <v>0</v>
      </c>
      <c r="G136" s="241">
        <v>0</v>
      </c>
      <c r="H136" s="241">
        <v>0</v>
      </c>
      <c r="I136" s="241">
        <v>0</v>
      </c>
      <c r="J136" s="241">
        <v>0</v>
      </c>
      <c r="K136" s="241">
        <v>0</v>
      </c>
      <c r="L136" s="241">
        <v>0</v>
      </c>
      <c r="M136" s="241">
        <v>0</v>
      </c>
      <c r="N136" s="241">
        <v>0</v>
      </c>
      <c r="O136" s="241">
        <v>0</v>
      </c>
      <c r="P136" s="241">
        <v>0</v>
      </c>
      <c r="Q136" s="241">
        <v>0</v>
      </c>
      <c r="R136" s="241">
        <v>0</v>
      </c>
    </row>
    <row r="137" spans="1:18" ht="12.75" customHeight="1" x14ac:dyDescent="0.2">
      <c r="A137" s="196"/>
      <c r="B137" s="196"/>
      <c r="C137" s="101"/>
      <c r="D137" s="101"/>
      <c r="E137" s="101"/>
      <c r="F137" s="200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</row>
    <row r="138" spans="1:18" ht="12.75" customHeight="1" x14ac:dyDescent="0.2">
      <c r="A138" s="140" t="s">
        <v>96</v>
      </c>
      <c r="B138" s="196"/>
      <c r="C138" s="101"/>
      <c r="D138" s="101"/>
      <c r="E138" s="199" t="s">
        <v>62</v>
      </c>
      <c r="F138" s="200">
        <f>SUM(G138:R138)</f>
        <v>105874192.38107017</v>
      </c>
      <c r="G138" s="241">
        <f t="shared" ref="G138:R138" si="15">SUM(G112,G122,G134:G136)</f>
        <v>20471118.843169056</v>
      </c>
      <c r="H138" s="241">
        <f t="shared" si="15"/>
        <v>9181169.135793101</v>
      </c>
      <c r="I138" s="241">
        <f t="shared" si="15"/>
        <v>4230700.8133481704</v>
      </c>
      <c r="J138" s="241">
        <f t="shared" si="15"/>
        <v>3504696.0781778591</v>
      </c>
      <c r="K138" s="241">
        <f t="shared" si="15"/>
        <v>3445950.4510608446</v>
      </c>
      <c r="L138" s="241">
        <f t="shared" si="15"/>
        <v>6050549.187221773</v>
      </c>
      <c r="M138" s="241">
        <f t="shared" si="15"/>
        <v>8574634.2601077911</v>
      </c>
      <c r="N138" s="241">
        <f t="shared" si="15"/>
        <v>14504524.826112229</v>
      </c>
      <c r="O138" s="241">
        <f t="shared" si="15"/>
        <v>9193766.4374239221</v>
      </c>
      <c r="P138" s="241">
        <f t="shared" si="15"/>
        <v>6308358.0335634807</v>
      </c>
      <c r="Q138" s="241">
        <f t="shared" si="15"/>
        <v>9939757.5409184322</v>
      </c>
      <c r="R138" s="241">
        <f t="shared" si="15"/>
        <v>10468966.774173491</v>
      </c>
    </row>
    <row r="139" spans="1:18" ht="12.75" customHeight="1" x14ac:dyDescent="0.2">
      <c r="A139" s="196"/>
      <c r="B139" s="196"/>
      <c r="C139" s="101"/>
      <c r="D139" s="101"/>
      <c r="E139" s="101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2.75" customHeight="1" x14ac:dyDescent="0.2">
      <c r="A140" s="115" t="s">
        <v>239</v>
      </c>
      <c r="B140" s="196"/>
      <c r="C140" s="101"/>
      <c r="D140" s="101"/>
      <c r="E140" s="199" t="s">
        <v>62</v>
      </c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2.75" customHeight="1" x14ac:dyDescent="0.2">
      <c r="A141" s="196"/>
      <c r="C141" s="196" t="s">
        <v>238</v>
      </c>
      <c r="D141" s="101"/>
      <c r="E141" s="199"/>
      <c r="F141" s="178">
        <f>SUM(G141:R141)</f>
        <v>112735167.43750003</v>
      </c>
      <c r="G141" s="178">
        <v>9640962.3250000011</v>
      </c>
      <c r="H141" s="178">
        <v>9150977.5950000025</v>
      </c>
      <c r="I141" s="178">
        <v>9103106.0699999984</v>
      </c>
      <c r="J141" s="178">
        <v>9256896.1150000002</v>
      </c>
      <c r="K141" s="178">
        <v>9267557.2675000001</v>
      </c>
      <c r="L141" s="178">
        <v>9301890.7900000028</v>
      </c>
      <c r="M141" s="178">
        <v>9845038.0449999981</v>
      </c>
      <c r="N141" s="178">
        <v>9418354.7050000001</v>
      </c>
      <c r="O141" s="178">
        <v>9088265.8550000023</v>
      </c>
      <c r="P141" s="178">
        <v>9393603.4050000031</v>
      </c>
      <c r="Q141" s="178">
        <v>9582720.4600000009</v>
      </c>
      <c r="R141" s="178">
        <v>9685794.8049999997</v>
      </c>
    </row>
    <row r="142" spans="1:18" ht="12.75" customHeight="1" x14ac:dyDescent="0.2">
      <c r="A142" s="196"/>
      <c r="C142" s="196" t="s">
        <v>237</v>
      </c>
      <c r="D142" s="101"/>
      <c r="E142" s="199"/>
      <c r="F142" s="200">
        <f>SUM(G142:R142)</f>
        <v>0</v>
      </c>
      <c r="G142" s="241">
        <v>0</v>
      </c>
      <c r="H142" s="241">
        <v>0</v>
      </c>
      <c r="I142" s="241">
        <v>0</v>
      </c>
      <c r="J142" s="241">
        <v>0</v>
      </c>
      <c r="K142" s="241">
        <v>0</v>
      </c>
      <c r="L142" s="241">
        <v>0</v>
      </c>
      <c r="M142" s="241">
        <v>0</v>
      </c>
      <c r="N142" s="241">
        <v>0</v>
      </c>
      <c r="O142" s="241">
        <v>0</v>
      </c>
      <c r="P142" s="241">
        <v>0</v>
      </c>
      <c r="Q142" s="241">
        <v>0</v>
      </c>
      <c r="R142" s="241">
        <v>0</v>
      </c>
    </row>
    <row r="143" spans="1:18" ht="12.75" customHeight="1" x14ac:dyDescent="0.2">
      <c r="A143" s="196"/>
      <c r="B143" s="196"/>
      <c r="C143" s="101"/>
      <c r="D143" s="101"/>
      <c r="E143" s="199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2.75" customHeight="1" x14ac:dyDescent="0.2">
      <c r="A144" s="115" t="s">
        <v>88</v>
      </c>
      <c r="B144" s="196"/>
      <c r="C144" s="101"/>
      <c r="D144" s="101"/>
      <c r="E144" s="199"/>
      <c r="F144" s="200">
        <f>SUM(G144:R144)</f>
        <v>112735167.43750003</v>
      </c>
      <c r="G144" s="241">
        <f t="shared" ref="G144:R144" si="16">SUM(G141:G142)</f>
        <v>9640962.3250000011</v>
      </c>
      <c r="H144" s="241">
        <f t="shared" si="16"/>
        <v>9150977.5950000025</v>
      </c>
      <c r="I144" s="241">
        <f t="shared" si="16"/>
        <v>9103106.0699999984</v>
      </c>
      <c r="J144" s="241">
        <f t="shared" si="16"/>
        <v>9256896.1150000002</v>
      </c>
      <c r="K144" s="241">
        <f t="shared" si="16"/>
        <v>9267557.2675000001</v>
      </c>
      <c r="L144" s="241">
        <f t="shared" si="16"/>
        <v>9301890.7900000028</v>
      </c>
      <c r="M144" s="241">
        <f t="shared" si="16"/>
        <v>9845038.0449999981</v>
      </c>
      <c r="N144" s="241">
        <f t="shared" si="16"/>
        <v>9418354.7050000001</v>
      </c>
      <c r="O144" s="241">
        <f t="shared" si="16"/>
        <v>9088265.8550000023</v>
      </c>
      <c r="P144" s="241">
        <f t="shared" si="16"/>
        <v>9393603.4050000031</v>
      </c>
      <c r="Q144" s="241">
        <f t="shared" si="16"/>
        <v>9582720.4600000009</v>
      </c>
      <c r="R144" s="241">
        <f t="shared" si="16"/>
        <v>9685794.8049999997</v>
      </c>
    </row>
    <row r="145" spans="1:18" ht="12.75" customHeight="1" x14ac:dyDescent="0.2">
      <c r="A145" s="196"/>
      <c r="B145" s="196"/>
      <c r="C145" s="101"/>
      <c r="D145" s="101"/>
      <c r="E145" s="199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2.75" customHeight="1" x14ac:dyDescent="0.2">
      <c r="A146" s="115" t="s">
        <v>236</v>
      </c>
      <c r="B146" s="196"/>
      <c r="C146" s="101"/>
      <c r="D146" s="101"/>
      <c r="E146" s="199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2.75" customHeight="1" x14ac:dyDescent="0.2">
      <c r="A147" s="196"/>
      <c r="C147" s="196" t="s">
        <v>86</v>
      </c>
      <c r="D147" s="101"/>
      <c r="E147" s="199"/>
      <c r="F147" s="217">
        <f t="shared" ref="F147:F156" si="17">SUM(G147:R147)</f>
        <v>0</v>
      </c>
      <c r="G147" s="178">
        <v>0</v>
      </c>
      <c r="H147" s="178">
        <v>0</v>
      </c>
      <c r="I147" s="178">
        <v>0</v>
      </c>
      <c r="J147" s="178">
        <v>0</v>
      </c>
      <c r="K147" s="178">
        <v>0</v>
      </c>
      <c r="L147" s="178">
        <v>0</v>
      </c>
      <c r="M147" s="178">
        <v>0</v>
      </c>
      <c r="N147" s="178">
        <v>0</v>
      </c>
      <c r="O147" s="178">
        <v>0</v>
      </c>
      <c r="P147" s="178">
        <v>0</v>
      </c>
      <c r="Q147" s="178">
        <v>0</v>
      </c>
      <c r="R147" s="178">
        <v>0</v>
      </c>
    </row>
    <row r="148" spans="1:18" ht="12.75" customHeight="1" x14ac:dyDescent="0.2">
      <c r="A148" s="196"/>
      <c r="C148" s="196" t="s">
        <v>85</v>
      </c>
      <c r="D148" s="101"/>
      <c r="E148" s="199"/>
      <c r="F148" s="200">
        <f t="shared" si="17"/>
        <v>8016751.2098672707</v>
      </c>
      <c r="G148" s="241">
        <v>806632.65746168944</v>
      </c>
      <c r="H148" s="241">
        <v>543220.86683345737</v>
      </c>
      <c r="I148" s="241">
        <v>418243.6642791233</v>
      </c>
      <c r="J148" s="241">
        <v>480426.61682175891</v>
      </c>
      <c r="K148" s="241">
        <v>665904.77703866723</v>
      </c>
      <c r="L148" s="241">
        <v>587049.31151871418</v>
      </c>
      <c r="M148" s="241">
        <v>953331.16105619364</v>
      </c>
      <c r="N148" s="241">
        <v>979416.760892121</v>
      </c>
      <c r="O148" s="241">
        <v>592799.09741444746</v>
      </c>
      <c r="P148" s="241">
        <v>759328.88030356809</v>
      </c>
      <c r="Q148" s="241">
        <v>550975.47583192633</v>
      </c>
      <c r="R148" s="241">
        <v>679421.94041560253</v>
      </c>
    </row>
    <row r="149" spans="1:18" ht="12.75" customHeight="1" x14ac:dyDescent="0.2">
      <c r="A149" s="196"/>
      <c r="C149" s="196" t="s">
        <v>84</v>
      </c>
      <c r="D149" s="101"/>
      <c r="E149" s="199"/>
      <c r="F149" s="200">
        <f t="shared" si="17"/>
        <v>0</v>
      </c>
      <c r="G149" s="241">
        <v>0</v>
      </c>
      <c r="H149" s="241">
        <v>0</v>
      </c>
      <c r="I149" s="241">
        <v>0</v>
      </c>
      <c r="J149" s="241">
        <v>0</v>
      </c>
      <c r="K149" s="241">
        <v>0</v>
      </c>
      <c r="L149" s="241">
        <v>0</v>
      </c>
      <c r="M149" s="241">
        <v>0</v>
      </c>
      <c r="N149" s="241">
        <v>0</v>
      </c>
      <c r="O149" s="241">
        <v>0</v>
      </c>
      <c r="P149" s="241">
        <v>0</v>
      </c>
      <c r="Q149" s="241">
        <v>0</v>
      </c>
      <c r="R149" s="241">
        <v>0</v>
      </c>
    </row>
    <row r="150" spans="1:18" ht="12.75" customHeight="1" x14ac:dyDescent="0.2">
      <c r="A150" s="196"/>
      <c r="C150" s="196" t="s">
        <v>83</v>
      </c>
      <c r="D150" s="101"/>
      <c r="E150" s="199"/>
      <c r="F150" s="200">
        <f t="shared" si="17"/>
        <v>0</v>
      </c>
      <c r="G150" s="241">
        <v>0</v>
      </c>
      <c r="H150" s="241">
        <v>0</v>
      </c>
      <c r="I150" s="241">
        <v>0</v>
      </c>
      <c r="J150" s="241">
        <v>0</v>
      </c>
      <c r="K150" s="241">
        <v>0</v>
      </c>
      <c r="L150" s="241">
        <v>0</v>
      </c>
      <c r="M150" s="241">
        <v>0</v>
      </c>
      <c r="N150" s="241">
        <v>0</v>
      </c>
      <c r="O150" s="241">
        <v>0</v>
      </c>
      <c r="P150" s="241">
        <v>0</v>
      </c>
      <c r="Q150" s="241">
        <v>0</v>
      </c>
      <c r="R150" s="241">
        <v>0</v>
      </c>
    </row>
    <row r="151" spans="1:18" ht="12.75" customHeight="1" x14ac:dyDescent="0.2">
      <c r="A151" s="196"/>
      <c r="C151" s="196" t="s">
        <v>82</v>
      </c>
      <c r="D151" s="101"/>
      <c r="E151" s="199"/>
      <c r="F151" s="200">
        <f t="shared" si="17"/>
        <v>0</v>
      </c>
      <c r="G151" s="241">
        <v>0</v>
      </c>
      <c r="H151" s="241">
        <v>0</v>
      </c>
      <c r="I151" s="241">
        <v>0</v>
      </c>
      <c r="J151" s="241">
        <v>0</v>
      </c>
      <c r="K151" s="241">
        <v>0</v>
      </c>
      <c r="L151" s="241">
        <v>0</v>
      </c>
      <c r="M151" s="241">
        <v>0</v>
      </c>
      <c r="N151" s="241">
        <v>0</v>
      </c>
      <c r="O151" s="241">
        <v>0</v>
      </c>
      <c r="P151" s="241">
        <v>0</v>
      </c>
      <c r="Q151" s="241">
        <v>0</v>
      </c>
      <c r="R151" s="241">
        <v>0</v>
      </c>
    </row>
    <row r="152" spans="1:18" ht="12.75" customHeight="1" x14ac:dyDescent="0.2">
      <c r="A152" s="196"/>
      <c r="C152" s="196" t="s">
        <v>81</v>
      </c>
      <c r="D152" s="101"/>
      <c r="E152" s="199"/>
      <c r="F152" s="200">
        <f t="shared" si="17"/>
        <v>0</v>
      </c>
      <c r="G152" s="241">
        <v>0</v>
      </c>
      <c r="H152" s="241">
        <v>0</v>
      </c>
      <c r="I152" s="241">
        <v>0</v>
      </c>
      <c r="J152" s="241">
        <v>0</v>
      </c>
      <c r="K152" s="241">
        <v>0</v>
      </c>
      <c r="L152" s="241">
        <v>0</v>
      </c>
      <c r="M152" s="241">
        <v>0</v>
      </c>
      <c r="N152" s="241">
        <v>0</v>
      </c>
      <c r="O152" s="241">
        <v>0</v>
      </c>
      <c r="P152" s="241">
        <v>0</v>
      </c>
      <c r="Q152" s="241">
        <v>0</v>
      </c>
      <c r="R152" s="241">
        <v>0</v>
      </c>
    </row>
    <row r="153" spans="1:18" ht="12.75" customHeight="1" x14ac:dyDescent="0.2">
      <c r="A153" s="196"/>
      <c r="C153" s="196" t="s">
        <v>80</v>
      </c>
      <c r="D153" s="101"/>
      <c r="E153" s="199"/>
      <c r="F153" s="200">
        <f t="shared" si="17"/>
        <v>0</v>
      </c>
      <c r="G153" s="241">
        <v>0</v>
      </c>
      <c r="H153" s="241">
        <v>0</v>
      </c>
      <c r="I153" s="241">
        <v>0</v>
      </c>
      <c r="J153" s="241">
        <v>0</v>
      </c>
      <c r="K153" s="241">
        <v>0</v>
      </c>
      <c r="L153" s="241">
        <v>0</v>
      </c>
      <c r="M153" s="241">
        <v>0</v>
      </c>
      <c r="N153" s="241">
        <v>0</v>
      </c>
      <c r="O153" s="241">
        <v>0</v>
      </c>
      <c r="P153" s="241">
        <v>0</v>
      </c>
      <c r="Q153" s="241">
        <v>0</v>
      </c>
      <c r="R153" s="241">
        <v>0</v>
      </c>
    </row>
    <row r="154" spans="1:18" ht="12.75" customHeight="1" x14ac:dyDescent="0.2">
      <c r="A154" s="196"/>
      <c r="C154" s="196" t="s">
        <v>79</v>
      </c>
      <c r="D154" s="101"/>
      <c r="E154" s="199"/>
      <c r="F154" s="200">
        <f t="shared" si="17"/>
        <v>237284232.09390098</v>
      </c>
      <c r="G154" s="241">
        <v>20906614.645118516</v>
      </c>
      <c r="H154" s="241">
        <v>18602253.49318552</v>
      </c>
      <c r="I154" s="241">
        <v>17935019.63298735</v>
      </c>
      <c r="J154" s="241">
        <v>13372984.039016509</v>
      </c>
      <c r="K154" s="241">
        <v>16978662.087541152</v>
      </c>
      <c r="L154" s="241">
        <v>17743589.262480035</v>
      </c>
      <c r="M154" s="241">
        <v>24736808.13831358</v>
      </c>
      <c r="N154" s="241">
        <v>24348306.829417158</v>
      </c>
      <c r="O154" s="241">
        <v>22386432.939763285</v>
      </c>
      <c r="P154" s="241">
        <v>19423698.424271643</v>
      </c>
      <c r="Q154" s="241">
        <v>17874711.805615775</v>
      </c>
      <c r="R154" s="241">
        <v>22975150.796190448</v>
      </c>
    </row>
    <row r="155" spans="1:18" ht="12.75" customHeight="1" x14ac:dyDescent="0.2">
      <c r="A155" s="196"/>
      <c r="C155" s="196" t="s">
        <v>78</v>
      </c>
      <c r="D155" s="101"/>
      <c r="E155" s="199" t="s">
        <v>62</v>
      </c>
      <c r="F155" s="200">
        <f t="shared" si="17"/>
        <v>0</v>
      </c>
      <c r="G155" s="241">
        <v>0</v>
      </c>
      <c r="H155" s="241">
        <v>0</v>
      </c>
      <c r="I155" s="241">
        <v>0</v>
      </c>
      <c r="J155" s="241">
        <v>0</v>
      </c>
      <c r="K155" s="241">
        <v>0</v>
      </c>
      <c r="L155" s="241">
        <v>0</v>
      </c>
      <c r="M155" s="241">
        <v>0</v>
      </c>
      <c r="N155" s="241">
        <v>0</v>
      </c>
      <c r="O155" s="241">
        <v>0</v>
      </c>
      <c r="P155" s="241">
        <v>0</v>
      </c>
      <c r="Q155" s="241">
        <v>0</v>
      </c>
      <c r="R155" s="241">
        <v>0</v>
      </c>
    </row>
    <row r="156" spans="1:18" ht="12.75" customHeight="1" x14ac:dyDescent="0.2">
      <c r="A156" s="196"/>
      <c r="C156" s="196" t="s">
        <v>77</v>
      </c>
      <c r="E156" s="199"/>
      <c r="F156" s="200">
        <f t="shared" si="17"/>
        <v>0</v>
      </c>
      <c r="G156" s="241">
        <v>0</v>
      </c>
      <c r="H156" s="241">
        <v>0</v>
      </c>
      <c r="I156" s="241">
        <v>0</v>
      </c>
      <c r="J156" s="241">
        <v>0</v>
      </c>
      <c r="K156" s="241">
        <v>0</v>
      </c>
      <c r="L156" s="241">
        <v>0</v>
      </c>
      <c r="M156" s="241">
        <v>0</v>
      </c>
      <c r="N156" s="241">
        <v>0</v>
      </c>
      <c r="O156" s="241">
        <v>0</v>
      </c>
      <c r="P156" s="241">
        <v>0</v>
      </c>
      <c r="Q156" s="241">
        <v>0</v>
      </c>
      <c r="R156" s="241">
        <v>0</v>
      </c>
    </row>
    <row r="157" spans="1:18" ht="12.75" customHeight="1" x14ac:dyDescent="0.2">
      <c r="A157" s="196"/>
      <c r="B157" s="196"/>
      <c r="E157" s="199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2.75" customHeight="1" x14ac:dyDescent="0.2">
      <c r="A158" s="101" t="s">
        <v>76</v>
      </c>
      <c r="B158" s="101"/>
      <c r="C158" s="101"/>
      <c r="D158" s="101"/>
      <c r="E158" s="199"/>
      <c r="F158" s="200">
        <f>SUM(G158:R158)</f>
        <v>245300983.30376828</v>
      </c>
      <c r="G158" s="241">
        <f t="shared" ref="G158:R158" si="18">SUM(G147:G157)</f>
        <v>21713247.302580204</v>
      </c>
      <c r="H158" s="241">
        <f t="shared" si="18"/>
        <v>19145474.360018976</v>
      </c>
      <c r="I158" s="241">
        <f t="shared" si="18"/>
        <v>18353263.297266472</v>
      </c>
      <c r="J158" s="241">
        <f t="shared" si="18"/>
        <v>13853410.655838268</v>
      </c>
      <c r="K158" s="241">
        <f t="shared" si="18"/>
        <v>17644566.864579819</v>
      </c>
      <c r="L158" s="241">
        <f t="shared" si="18"/>
        <v>18330638.573998749</v>
      </c>
      <c r="M158" s="241">
        <f t="shared" si="18"/>
        <v>25690139.299369775</v>
      </c>
      <c r="N158" s="241">
        <f t="shared" si="18"/>
        <v>25327723.590309277</v>
      </c>
      <c r="O158" s="241">
        <f t="shared" si="18"/>
        <v>22979232.037177734</v>
      </c>
      <c r="P158" s="241">
        <f t="shared" si="18"/>
        <v>20183027.304575212</v>
      </c>
      <c r="Q158" s="241">
        <f t="shared" si="18"/>
        <v>18425687.281447701</v>
      </c>
      <c r="R158" s="241">
        <f t="shared" si="18"/>
        <v>23654572.73660605</v>
      </c>
    </row>
    <row r="159" spans="1:18" ht="12.75" customHeight="1" x14ac:dyDescent="0.2">
      <c r="E159" s="199"/>
      <c r="F159" s="200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</row>
    <row r="160" spans="1:18" ht="12.75" customHeight="1" x14ac:dyDescent="0.2">
      <c r="A160" s="101" t="s">
        <v>235</v>
      </c>
      <c r="B160" s="101"/>
      <c r="E160" s="199"/>
      <c r="F160" s="178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</row>
    <row r="161" spans="1:18" ht="12.75" customHeight="1" x14ac:dyDescent="0.2">
      <c r="A161" s="101"/>
      <c r="B161" s="101"/>
      <c r="C161" s="170" t="s">
        <v>74</v>
      </c>
      <c r="E161" s="199" t="s">
        <v>62</v>
      </c>
      <c r="F161" s="178">
        <f t="shared" ref="F161:F166" si="19">SUM(G161:R161)</f>
        <v>52097506.380000003</v>
      </c>
      <c r="G161" s="178">
        <v>6909767.8399999999</v>
      </c>
      <c r="H161" s="178">
        <v>2526077.64</v>
      </c>
      <c r="I161" s="178">
        <v>2557886.2200000002</v>
      </c>
      <c r="J161" s="178">
        <v>3204725.28</v>
      </c>
      <c r="K161" s="178">
        <v>3264089.64</v>
      </c>
      <c r="L161" s="178">
        <v>2022895.34</v>
      </c>
      <c r="M161" s="178">
        <v>4054035.45</v>
      </c>
      <c r="N161" s="178">
        <v>6146026.21</v>
      </c>
      <c r="O161" s="178">
        <v>3973529.07</v>
      </c>
      <c r="P161" s="178">
        <v>6243990.5700000003</v>
      </c>
      <c r="Q161" s="178">
        <v>5203146.45</v>
      </c>
      <c r="R161" s="178">
        <v>5991336.6699999999</v>
      </c>
    </row>
    <row r="162" spans="1:18" ht="12.75" customHeight="1" x14ac:dyDescent="0.2">
      <c r="A162" s="101"/>
      <c r="B162" s="101"/>
      <c r="C162" s="170" t="s">
        <v>73</v>
      </c>
      <c r="E162" s="199"/>
      <c r="F162" s="200">
        <f t="shared" si="19"/>
        <v>0</v>
      </c>
      <c r="G162" s="241">
        <v>0</v>
      </c>
      <c r="H162" s="241">
        <v>0</v>
      </c>
      <c r="I162" s="241">
        <v>0</v>
      </c>
      <c r="J162" s="241">
        <v>0</v>
      </c>
      <c r="K162" s="241">
        <v>0</v>
      </c>
      <c r="L162" s="241">
        <v>0</v>
      </c>
      <c r="M162" s="241">
        <v>0</v>
      </c>
      <c r="N162" s="241">
        <v>0</v>
      </c>
      <c r="O162" s="241">
        <v>0</v>
      </c>
      <c r="P162" s="241">
        <v>0</v>
      </c>
      <c r="Q162" s="241">
        <v>0</v>
      </c>
      <c r="R162" s="241">
        <v>0</v>
      </c>
    </row>
    <row r="163" spans="1:18" ht="12.75" customHeight="1" x14ac:dyDescent="0.2">
      <c r="C163" s="196" t="s">
        <v>72</v>
      </c>
      <c r="E163" s="199"/>
      <c r="F163" s="200">
        <f t="shared" si="19"/>
        <v>0</v>
      </c>
      <c r="G163" s="241">
        <v>0</v>
      </c>
      <c r="H163" s="241">
        <v>0</v>
      </c>
      <c r="I163" s="241">
        <v>0</v>
      </c>
      <c r="J163" s="241">
        <v>0</v>
      </c>
      <c r="K163" s="241">
        <v>0</v>
      </c>
      <c r="L163" s="241">
        <v>0</v>
      </c>
      <c r="M163" s="241">
        <v>0</v>
      </c>
      <c r="N163" s="241">
        <v>0</v>
      </c>
      <c r="O163" s="241">
        <v>0</v>
      </c>
      <c r="P163" s="241">
        <v>0</v>
      </c>
      <c r="Q163" s="241">
        <v>0</v>
      </c>
      <c r="R163" s="241">
        <v>0</v>
      </c>
    </row>
    <row r="164" spans="1:18" ht="12.75" customHeight="1" x14ac:dyDescent="0.2">
      <c r="C164" s="196" t="s">
        <v>71</v>
      </c>
      <c r="E164" s="199"/>
      <c r="F164" s="200">
        <f t="shared" si="19"/>
        <v>0</v>
      </c>
      <c r="G164" s="241">
        <v>0</v>
      </c>
      <c r="H164" s="241">
        <v>0</v>
      </c>
      <c r="I164" s="241">
        <v>0</v>
      </c>
      <c r="J164" s="241">
        <v>0</v>
      </c>
      <c r="K164" s="241">
        <v>0</v>
      </c>
      <c r="L164" s="241">
        <v>0</v>
      </c>
      <c r="M164" s="241">
        <v>0</v>
      </c>
      <c r="N164" s="241">
        <v>0</v>
      </c>
      <c r="O164" s="241">
        <v>0</v>
      </c>
      <c r="P164" s="241">
        <v>0</v>
      </c>
      <c r="Q164" s="241">
        <v>0</v>
      </c>
      <c r="R164" s="241">
        <v>0</v>
      </c>
    </row>
    <row r="165" spans="1:18" ht="12.75" customHeight="1" x14ac:dyDescent="0.2">
      <c r="C165" s="196" t="s">
        <v>70</v>
      </c>
      <c r="E165" s="199"/>
      <c r="F165" s="200">
        <f t="shared" si="19"/>
        <v>22408041</v>
      </c>
      <c r="G165" s="241">
        <v>3384080.47</v>
      </c>
      <c r="H165" s="241">
        <v>2446031.75</v>
      </c>
      <c r="I165" s="241">
        <v>2145209.02</v>
      </c>
      <c r="J165" s="241">
        <v>1306596.47</v>
      </c>
      <c r="K165" s="241">
        <v>1218413.5</v>
      </c>
      <c r="L165" s="241">
        <v>464402.23</v>
      </c>
      <c r="M165" s="241">
        <v>1567917.53</v>
      </c>
      <c r="N165" s="241">
        <v>2029999.1</v>
      </c>
      <c r="O165" s="241">
        <v>1755028.61</v>
      </c>
      <c r="P165" s="241">
        <v>1269677.56</v>
      </c>
      <c r="Q165" s="241">
        <v>2061841.78</v>
      </c>
      <c r="R165" s="241">
        <v>2758842.98</v>
      </c>
    </row>
    <row r="166" spans="1:18" ht="12.75" customHeight="1" x14ac:dyDescent="0.2">
      <c r="C166" s="111" t="s">
        <v>69</v>
      </c>
      <c r="E166" s="199"/>
      <c r="F166" s="200">
        <f t="shared" si="19"/>
        <v>0</v>
      </c>
      <c r="G166" s="241">
        <v>0</v>
      </c>
      <c r="H166" s="241">
        <v>0</v>
      </c>
      <c r="I166" s="241">
        <v>0</v>
      </c>
      <c r="J166" s="241">
        <v>0</v>
      </c>
      <c r="K166" s="241">
        <v>0</v>
      </c>
      <c r="L166" s="241">
        <v>0</v>
      </c>
      <c r="M166" s="241">
        <v>0</v>
      </c>
      <c r="N166" s="241">
        <v>0</v>
      </c>
      <c r="O166" s="241">
        <v>0</v>
      </c>
      <c r="P166" s="241">
        <v>0</v>
      </c>
      <c r="Q166" s="241">
        <v>0</v>
      </c>
      <c r="R166" s="241">
        <v>0</v>
      </c>
    </row>
    <row r="167" spans="1:18" ht="12.75" customHeight="1" x14ac:dyDescent="0.2">
      <c r="C167" s="111" t="s">
        <v>68</v>
      </c>
      <c r="E167" s="199"/>
      <c r="F167" s="200">
        <v>0</v>
      </c>
      <c r="G167" s="241">
        <v>0</v>
      </c>
      <c r="H167" s="241">
        <v>0</v>
      </c>
      <c r="I167" s="241">
        <v>0</v>
      </c>
      <c r="J167" s="241">
        <v>0</v>
      </c>
      <c r="K167" s="241">
        <v>0</v>
      </c>
      <c r="L167" s="241">
        <v>0</v>
      </c>
      <c r="M167" s="241">
        <v>0</v>
      </c>
      <c r="N167" s="241">
        <v>0</v>
      </c>
      <c r="O167" s="241">
        <v>0</v>
      </c>
      <c r="P167" s="241">
        <v>0</v>
      </c>
      <c r="Q167" s="241">
        <v>0</v>
      </c>
      <c r="R167" s="241">
        <v>0</v>
      </c>
    </row>
    <row r="168" spans="1:18" ht="12.75" customHeight="1" x14ac:dyDescent="0.2">
      <c r="B168" s="196"/>
      <c r="E168" s="199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</row>
    <row r="169" spans="1:18" ht="12.75" customHeight="1" x14ac:dyDescent="0.2">
      <c r="A169" s="115" t="s">
        <v>67</v>
      </c>
      <c r="B169" s="196"/>
      <c r="C169" s="101"/>
      <c r="D169" s="101"/>
      <c r="E169" s="199"/>
      <c r="F169" s="200">
        <f>SUM(G169:R169)</f>
        <v>74505547.38000001</v>
      </c>
      <c r="G169" s="241">
        <f t="shared" ref="G169:R169" si="20">SUM(G161:G168)</f>
        <v>10293848.310000001</v>
      </c>
      <c r="H169" s="241">
        <f t="shared" si="20"/>
        <v>4972109.3900000006</v>
      </c>
      <c r="I169" s="241">
        <f t="shared" si="20"/>
        <v>4703095.24</v>
      </c>
      <c r="J169" s="241">
        <f t="shared" si="20"/>
        <v>4511321.75</v>
      </c>
      <c r="K169" s="241">
        <f t="shared" si="20"/>
        <v>4482503.1400000006</v>
      </c>
      <c r="L169" s="241">
        <f t="shared" si="20"/>
        <v>2487297.5700000003</v>
      </c>
      <c r="M169" s="241">
        <f t="shared" si="20"/>
        <v>5621952.9800000004</v>
      </c>
      <c r="N169" s="241">
        <f t="shared" si="20"/>
        <v>8176025.3100000005</v>
      </c>
      <c r="O169" s="241">
        <f t="shared" si="20"/>
        <v>5728557.6799999997</v>
      </c>
      <c r="P169" s="241">
        <f t="shared" si="20"/>
        <v>7513668.1300000008</v>
      </c>
      <c r="Q169" s="241">
        <f t="shared" si="20"/>
        <v>7264988.2300000004</v>
      </c>
      <c r="R169" s="241">
        <f t="shared" si="20"/>
        <v>8750179.6500000004</v>
      </c>
    </row>
    <row r="170" spans="1:18" ht="12.75" customHeight="1" x14ac:dyDescent="0.2">
      <c r="B170" s="196"/>
      <c r="E170" s="199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</row>
    <row r="171" spans="1:18" ht="12.75" customHeight="1" x14ac:dyDescent="0.2">
      <c r="A171" s="101" t="s">
        <v>234</v>
      </c>
      <c r="B171" s="196"/>
      <c r="E171" s="101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</row>
    <row r="172" spans="1:18" ht="12.75" customHeight="1" x14ac:dyDescent="0.2">
      <c r="C172" s="196" t="s">
        <v>65</v>
      </c>
      <c r="E172" s="101"/>
      <c r="F172" s="178">
        <f>SUM(G172:R172)</f>
        <v>0</v>
      </c>
      <c r="G172" s="178">
        <v>0</v>
      </c>
      <c r="H172" s="178">
        <v>0</v>
      </c>
      <c r="I172" s="178">
        <v>0</v>
      </c>
      <c r="J172" s="178">
        <v>0</v>
      </c>
      <c r="K172" s="178">
        <v>0</v>
      </c>
      <c r="L172" s="178">
        <v>0</v>
      </c>
      <c r="M172" s="178">
        <v>0</v>
      </c>
      <c r="N172" s="178">
        <v>0</v>
      </c>
      <c r="O172" s="178">
        <v>0</v>
      </c>
      <c r="P172" s="178">
        <v>0</v>
      </c>
      <c r="Q172" s="178">
        <v>0</v>
      </c>
      <c r="R172" s="178">
        <v>0</v>
      </c>
    </row>
    <row r="173" spans="1:18" ht="12.75" customHeight="1" x14ac:dyDescent="0.2">
      <c r="C173" s="196" t="s">
        <v>64</v>
      </c>
      <c r="E173" s="101"/>
      <c r="F173" s="200">
        <v>0</v>
      </c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</row>
    <row r="174" spans="1:18" ht="12.75" customHeight="1" x14ac:dyDescent="0.2">
      <c r="B174" s="196"/>
      <c r="E174" s="199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</row>
    <row r="175" spans="1:18" ht="12.75" customHeight="1" x14ac:dyDescent="0.2">
      <c r="A175" s="101" t="s">
        <v>63</v>
      </c>
      <c r="B175" s="196"/>
      <c r="E175" s="163"/>
      <c r="F175" s="200">
        <f>SUM(G175:R175)</f>
        <v>0</v>
      </c>
      <c r="G175" s="200">
        <f t="shared" ref="G175:R175" si="21">SUM(G172:G174)</f>
        <v>0</v>
      </c>
      <c r="H175" s="200">
        <f t="shared" si="21"/>
        <v>0</v>
      </c>
      <c r="I175" s="200">
        <f t="shared" si="21"/>
        <v>0</v>
      </c>
      <c r="J175" s="200">
        <f t="shared" si="21"/>
        <v>0</v>
      </c>
      <c r="K175" s="200">
        <f t="shared" si="21"/>
        <v>0</v>
      </c>
      <c r="L175" s="200">
        <f t="shared" si="21"/>
        <v>0</v>
      </c>
      <c r="M175" s="200">
        <f t="shared" si="21"/>
        <v>0</v>
      </c>
      <c r="N175" s="200">
        <f t="shared" si="21"/>
        <v>0</v>
      </c>
      <c r="O175" s="200">
        <f t="shared" si="21"/>
        <v>0</v>
      </c>
      <c r="P175" s="200">
        <f t="shared" si="21"/>
        <v>0</v>
      </c>
      <c r="Q175" s="200">
        <f t="shared" si="21"/>
        <v>0</v>
      </c>
      <c r="R175" s="200">
        <f t="shared" si="21"/>
        <v>0</v>
      </c>
    </row>
    <row r="176" spans="1:18" ht="12.75" customHeight="1" x14ac:dyDescent="0.2">
      <c r="B176" s="196"/>
      <c r="E176" s="101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</row>
    <row r="177" spans="1:18" ht="12.75" customHeight="1" thickBot="1" x14ac:dyDescent="0.25">
      <c r="A177" s="115" t="s">
        <v>233</v>
      </c>
      <c r="B177" s="115"/>
      <c r="E177" s="199" t="s">
        <v>62</v>
      </c>
      <c r="F177" s="242">
        <f>SUM(G177:R177)</f>
        <v>499893944.02233839</v>
      </c>
      <c r="G177" s="242">
        <f t="shared" ref="G177:R177" si="22">SUM(G175,G169,G158,G144,G138)-G32</f>
        <v>60290007.040749259</v>
      </c>
      <c r="H177" s="242">
        <f t="shared" si="22"/>
        <v>40545330.780812077</v>
      </c>
      <c r="I177" s="242">
        <f t="shared" si="22"/>
        <v>35445024.410614647</v>
      </c>
      <c r="J177" s="242">
        <f t="shared" si="22"/>
        <v>29905963.669016127</v>
      </c>
      <c r="K177" s="242">
        <f t="shared" si="22"/>
        <v>33509530.953140665</v>
      </c>
      <c r="L177" s="242">
        <f t="shared" si="22"/>
        <v>34355917.221220531</v>
      </c>
      <c r="M177" s="242">
        <f t="shared" si="22"/>
        <v>46716422.064477563</v>
      </c>
      <c r="N177" s="242">
        <f t="shared" si="22"/>
        <v>53254110.511421502</v>
      </c>
      <c r="O177" s="242">
        <f t="shared" si="22"/>
        <v>44361025.419601664</v>
      </c>
      <c r="P177" s="242">
        <f t="shared" si="22"/>
        <v>36194212.983138695</v>
      </c>
      <c r="Q177" s="242">
        <f t="shared" si="22"/>
        <v>37567263.442366138</v>
      </c>
      <c r="R177" s="242">
        <f t="shared" si="22"/>
        <v>47749135.525779545</v>
      </c>
    </row>
    <row r="178" spans="1:18" ht="12.75" customHeight="1" thickTop="1" x14ac:dyDescent="0.2">
      <c r="B178" s="196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</row>
    <row r="179" spans="1:18" ht="12.75" customHeight="1" x14ac:dyDescent="0.2">
      <c r="D179" s="214" t="s">
        <v>58</v>
      </c>
      <c r="F179" s="104">
        <f>SUM(G179:R179)</f>
        <v>0</v>
      </c>
      <c r="G179" s="104">
        <v>0</v>
      </c>
      <c r="H179" s="104">
        <v>0</v>
      </c>
      <c r="I179" s="104">
        <v>0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04">
        <v>0</v>
      </c>
      <c r="Q179" s="104">
        <v>0</v>
      </c>
      <c r="R179" s="104">
        <v>0</v>
      </c>
    </row>
    <row r="180" spans="1:18" ht="12.75" customHeight="1" x14ac:dyDescent="0.2">
      <c r="B180" s="196"/>
      <c r="F180" s="238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</row>
    <row r="181" spans="1:18" ht="12.75" customHeight="1" x14ac:dyDescent="0.2">
      <c r="B181" s="196"/>
      <c r="E181" s="208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</row>
    <row r="182" spans="1:18" ht="12.75" customHeight="1" x14ac:dyDescent="0.2">
      <c r="B182" s="196"/>
      <c r="E182" s="208"/>
      <c r="F182" s="223" t="s">
        <v>242</v>
      </c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</row>
    <row r="183" spans="1:18" ht="12.75" customHeight="1" x14ac:dyDescent="0.2">
      <c r="B183" s="196"/>
      <c r="E183" s="208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</row>
    <row r="185" spans="1:18" ht="12.75" customHeight="1" x14ac:dyDescent="0.2">
      <c r="A185" s="115" t="s">
        <v>232</v>
      </c>
      <c r="C185" s="101"/>
      <c r="D185" s="101"/>
      <c r="E185" s="208"/>
      <c r="F185" s="198">
        <f>SUM(G185:R185)</f>
        <v>20090591.214867998</v>
      </c>
      <c r="G185" s="241">
        <v>2136453.1263560015</v>
      </c>
      <c r="H185" s="241">
        <v>1682976.3027249991</v>
      </c>
      <c r="I185" s="241">
        <v>1648977.2712500002</v>
      </c>
      <c r="J185" s="241">
        <v>1453936.7000230015</v>
      </c>
      <c r="K185" s="241">
        <v>1487059.3204930001</v>
      </c>
      <c r="L185" s="241">
        <v>1541599.9128440004</v>
      </c>
      <c r="M185" s="241">
        <v>1765332.8715640018</v>
      </c>
      <c r="N185" s="241">
        <v>1767709.2891009999</v>
      </c>
      <c r="O185" s="241">
        <v>1516419.037805001</v>
      </c>
      <c r="P185" s="241">
        <v>1516466.7589619991</v>
      </c>
      <c r="Q185" s="241">
        <v>1632301.6114249984</v>
      </c>
      <c r="R185" s="241">
        <v>1941359.0123199972</v>
      </c>
    </row>
    <row r="186" spans="1:18" ht="12.75" customHeight="1" x14ac:dyDescent="0.2">
      <c r="B186" s="196"/>
      <c r="E186" s="208"/>
      <c r="F186" s="198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</row>
    <row r="187" spans="1:18" ht="12.75" customHeight="1" x14ac:dyDescent="0.2">
      <c r="B187" s="196"/>
      <c r="E187" s="208"/>
      <c r="F187" s="198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</row>
    <row r="188" spans="1:18" ht="12.75" customHeight="1" x14ac:dyDescent="0.2">
      <c r="A188" s="101" t="s">
        <v>199</v>
      </c>
      <c r="E188" s="199" t="s">
        <v>62</v>
      </c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</row>
    <row r="189" spans="1:18" ht="12.75" customHeight="1" x14ac:dyDescent="0.2">
      <c r="A189" s="101"/>
      <c r="B189" s="170" t="s">
        <v>198</v>
      </c>
      <c r="E189" s="20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</row>
    <row r="190" spans="1:18" ht="12.75" customHeight="1" x14ac:dyDescent="0.2">
      <c r="A190" s="211"/>
      <c r="C190" s="208" t="s">
        <v>197</v>
      </c>
      <c r="E190" s="208"/>
      <c r="F190" s="198">
        <f>SUM(G190:R190)</f>
        <v>0</v>
      </c>
      <c r="G190" s="241">
        <v>0</v>
      </c>
      <c r="H190" s="241">
        <v>0</v>
      </c>
      <c r="I190" s="241">
        <v>0</v>
      </c>
      <c r="J190" s="241">
        <v>0</v>
      </c>
      <c r="K190" s="241">
        <v>0</v>
      </c>
      <c r="L190" s="241">
        <v>0</v>
      </c>
      <c r="M190" s="241">
        <v>0</v>
      </c>
      <c r="N190" s="241">
        <v>0</v>
      </c>
      <c r="O190" s="241">
        <v>0</v>
      </c>
      <c r="P190" s="241">
        <v>0</v>
      </c>
      <c r="Q190" s="241">
        <v>0</v>
      </c>
      <c r="R190" s="241">
        <v>0</v>
      </c>
    </row>
    <row r="191" spans="1:18" ht="12.75" customHeight="1" x14ac:dyDescent="0.2">
      <c r="A191" s="211"/>
      <c r="C191" s="208" t="s">
        <v>196</v>
      </c>
      <c r="E191" s="208"/>
      <c r="F191" s="198">
        <f>SUM(G191:R191)</f>
        <v>0</v>
      </c>
      <c r="G191" s="241">
        <v>0</v>
      </c>
      <c r="H191" s="241">
        <v>0</v>
      </c>
      <c r="I191" s="241">
        <v>0</v>
      </c>
      <c r="J191" s="241">
        <v>0</v>
      </c>
      <c r="K191" s="241">
        <v>0</v>
      </c>
      <c r="L191" s="241">
        <v>0</v>
      </c>
      <c r="M191" s="241">
        <v>0</v>
      </c>
      <c r="N191" s="241">
        <v>0</v>
      </c>
      <c r="O191" s="241">
        <v>0</v>
      </c>
      <c r="P191" s="241">
        <v>0</v>
      </c>
      <c r="Q191" s="241">
        <v>0</v>
      </c>
      <c r="R191" s="241">
        <v>0</v>
      </c>
    </row>
    <row r="192" spans="1:18" ht="12.75" customHeight="1" x14ac:dyDescent="0.2">
      <c r="A192" s="211"/>
      <c r="C192" s="208" t="s">
        <v>195</v>
      </c>
      <c r="E192" s="208"/>
      <c r="F192" s="198">
        <f>SUM(G192:R192)</f>
        <v>0</v>
      </c>
      <c r="G192" s="241">
        <v>0</v>
      </c>
      <c r="H192" s="241">
        <v>0</v>
      </c>
      <c r="I192" s="241">
        <v>0</v>
      </c>
      <c r="J192" s="241">
        <v>0</v>
      </c>
      <c r="K192" s="241">
        <v>0</v>
      </c>
      <c r="L192" s="241">
        <v>0</v>
      </c>
      <c r="M192" s="241">
        <v>0</v>
      </c>
      <c r="N192" s="241">
        <v>0</v>
      </c>
      <c r="O192" s="241">
        <v>0</v>
      </c>
      <c r="P192" s="241">
        <v>0</v>
      </c>
      <c r="Q192" s="241">
        <v>0</v>
      </c>
      <c r="R192" s="241">
        <v>0</v>
      </c>
    </row>
    <row r="193" spans="2:18" ht="12.75" customHeight="1" x14ac:dyDescent="0.2">
      <c r="C193" s="208" t="s">
        <v>193</v>
      </c>
      <c r="E193" s="208"/>
      <c r="F193" s="198">
        <f>SUM(G193:R193)</f>
        <v>0</v>
      </c>
      <c r="G193" s="241">
        <v>0</v>
      </c>
      <c r="H193" s="241">
        <v>0</v>
      </c>
      <c r="I193" s="241">
        <v>0</v>
      </c>
      <c r="J193" s="241">
        <v>0</v>
      </c>
      <c r="K193" s="241">
        <v>0</v>
      </c>
      <c r="L193" s="241">
        <v>0</v>
      </c>
      <c r="M193" s="241">
        <v>0</v>
      </c>
      <c r="N193" s="241">
        <v>0</v>
      </c>
      <c r="O193" s="241">
        <v>0</v>
      </c>
      <c r="P193" s="241">
        <v>0</v>
      </c>
      <c r="Q193" s="241">
        <v>0</v>
      </c>
      <c r="R193" s="241">
        <v>0</v>
      </c>
    </row>
    <row r="194" spans="2:18" ht="12.75" customHeight="1" x14ac:dyDescent="0.2">
      <c r="C194" s="208"/>
      <c r="E194" s="20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</row>
    <row r="195" spans="2:18" ht="12.75" customHeight="1" x14ac:dyDescent="0.2">
      <c r="B195" s="208" t="s">
        <v>192</v>
      </c>
      <c r="F195" s="198">
        <f>SUM(G195:R195)</f>
        <v>0</v>
      </c>
      <c r="G195" s="203">
        <f t="shared" ref="G195:R195" si="23">SUM(G190:G193)</f>
        <v>0</v>
      </c>
      <c r="H195" s="203">
        <f t="shared" si="23"/>
        <v>0</v>
      </c>
      <c r="I195" s="203">
        <f t="shared" si="23"/>
        <v>0</v>
      </c>
      <c r="J195" s="203">
        <f t="shared" si="23"/>
        <v>0</v>
      </c>
      <c r="K195" s="203">
        <f t="shared" si="23"/>
        <v>0</v>
      </c>
      <c r="L195" s="203">
        <f t="shared" si="23"/>
        <v>0</v>
      </c>
      <c r="M195" s="203">
        <f t="shared" si="23"/>
        <v>0</v>
      </c>
      <c r="N195" s="203">
        <f t="shared" si="23"/>
        <v>0</v>
      </c>
      <c r="O195" s="203">
        <f t="shared" si="23"/>
        <v>0</v>
      </c>
      <c r="P195" s="203">
        <f t="shared" si="23"/>
        <v>0</v>
      </c>
      <c r="Q195" s="203">
        <f t="shared" si="23"/>
        <v>0</v>
      </c>
      <c r="R195" s="203">
        <f t="shared" si="23"/>
        <v>0</v>
      </c>
    </row>
    <row r="196" spans="2:18" ht="12.75" customHeight="1" x14ac:dyDescent="0.2">
      <c r="B196" s="208"/>
      <c r="F196" s="198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</row>
    <row r="197" spans="2:18" ht="12.75" customHeight="1" x14ac:dyDescent="0.2">
      <c r="B197" s="208" t="s">
        <v>191</v>
      </c>
      <c r="F197" s="198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</row>
    <row r="198" spans="2:18" ht="12.75" customHeight="1" x14ac:dyDescent="0.2">
      <c r="B198" s="208"/>
      <c r="C198" s="170" t="s">
        <v>105</v>
      </c>
      <c r="F198" s="198">
        <f t="shared" ref="F198:F204" si="24">SUM(G198:R198)</f>
        <v>599278</v>
      </c>
      <c r="G198" s="241">
        <v>5581</v>
      </c>
      <c r="H198" s="241">
        <v>10257</v>
      </c>
      <c r="I198" s="241">
        <v>24946</v>
      </c>
      <c r="J198" s="241">
        <v>58846</v>
      </c>
      <c r="K198" s="241">
        <v>61571</v>
      </c>
      <c r="L198" s="241">
        <v>93584</v>
      </c>
      <c r="M198" s="241">
        <v>30107</v>
      </c>
      <c r="N198" s="241">
        <v>15327</v>
      </c>
      <c r="O198" s="241">
        <v>16416</v>
      </c>
      <c r="P198" s="241">
        <v>97586</v>
      </c>
      <c r="Q198" s="241">
        <v>116021</v>
      </c>
      <c r="R198" s="241">
        <v>69036</v>
      </c>
    </row>
    <row r="199" spans="2:18" ht="12.75" customHeight="1" x14ac:dyDescent="0.2">
      <c r="B199" s="208"/>
      <c r="C199" s="170" t="s">
        <v>104</v>
      </c>
      <c r="F199" s="198">
        <f t="shared" si="24"/>
        <v>37192</v>
      </c>
      <c r="G199" s="241">
        <v>475</v>
      </c>
      <c r="H199" s="241">
        <v>0</v>
      </c>
      <c r="I199" s="241">
        <v>150</v>
      </c>
      <c r="J199" s="241">
        <v>150</v>
      </c>
      <c r="K199" s="241">
        <v>100</v>
      </c>
      <c r="L199" s="241">
        <v>0</v>
      </c>
      <c r="M199" s="241">
        <v>8</v>
      </c>
      <c r="N199" s="241">
        <v>0</v>
      </c>
      <c r="O199" s="241">
        <v>0</v>
      </c>
      <c r="P199" s="241">
        <v>2620</v>
      </c>
      <c r="Q199" s="241">
        <v>16133</v>
      </c>
      <c r="R199" s="241">
        <v>17556</v>
      </c>
    </row>
    <row r="200" spans="2:18" ht="12.75" customHeight="1" x14ac:dyDescent="0.2">
      <c r="B200" s="208"/>
      <c r="C200" s="170" t="s">
        <v>79</v>
      </c>
      <c r="F200" s="198">
        <f t="shared" si="24"/>
        <v>0</v>
      </c>
      <c r="G200" s="241">
        <v>0</v>
      </c>
      <c r="H200" s="241">
        <v>0</v>
      </c>
      <c r="I200" s="241">
        <v>0</v>
      </c>
      <c r="J200" s="241">
        <v>0</v>
      </c>
      <c r="K200" s="241">
        <v>0</v>
      </c>
      <c r="L200" s="241">
        <v>0</v>
      </c>
      <c r="M200" s="241">
        <v>0</v>
      </c>
      <c r="N200" s="241">
        <v>0</v>
      </c>
      <c r="O200" s="241">
        <v>0</v>
      </c>
      <c r="P200" s="241">
        <v>0</v>
      </c>
      <c r="Q200" s="241">
        <v>0</v>
      </c>
      <c r="R200" s="241">
        <v>0</v>
      </c>
    </row>
    <row r="201" spans="2:18" ht="12.75" customHeight="1" x14ac:dyDescent="0.2">
      <c r="B201" s="208"/>
      <c r="C201" s="170" t="s">
        <v>103</v>
      </c>
      <c r="F201" s="198">
        <f t="shared" si="24"/>
        <v>953093</v>
      </c>
      <c r="G201" s="241">
        <v>54034</v>
      </c>
      <c r="H201" s="241">
        <v>77841</v>
      </c>
      <c r="I201" s="241">
        <v>61249</v>
      </c>
      <c r="J201" s="241">
        <v>56094</v>
      </c>
      <c r="K201" s="241">
        <v>53620</v>
      </c>
      <c r="L201" s="241">
        <v>72267</v>
      </c>
      <c r="M201" s="241">
        <v>69825</v>
      </c>
      <c r="N201" s="241">
        <v>76381</v>
      </c>
      <c r="O201" s="241">
        <v>60926</v>
      </c>
      <c r="P201" s="241">
        <v>142539</v>
      </c>
      <c r="Q201" s="241">
        <v>145652</v>
      </c>
      <c r="R201" s="241">
        <v>82665</v>
      </c>
    </row>
    <row r="202" spans="2:18" ht="12.75" customHeight="1" x14ac:dyDescent="0.2">
      <c r="B202" s="208"/>
      <c r="C202" s="170" t="s">
        <v>102</v>
      </c>
      <c r="F202" s="198">
        <f t="shared" si="24"/>
        <v>0</v>
      </c>
      <c r="G202" s="241">
        <v>0</v>
      </c>
      <c r="H202" s="241">
        <v>0</v>
      </c>
      <c r="I202" s="241">
        <v>0</v>
      </c>
      <c r="J202" s="241">
        <v>0</v>
      </c>
      <c r="K202" s="241">
        <v>0</v>
      </c>
      <c r="L202" s="241">
        <v>0</v>
      </c>
      <c r="M202" s="241">
        <v>0</v>
      </c>
      <c r="N202" s="241">
        <v>0</v>
      </c>
      <c r="O202" s="241">
        <v>0</v>
      </c>
      <c r="P202" s="241">
        <v>0</v>
      </c>
      <c r="Q202" s="241">
        <v>0</v>
      </c>
      <c r="R202" s="241">
        <v>0</v>
      </c>
    </row>
    <row r="203" spans="2:18" ht="12.75" customHeight="1" x14ac:dyDescent="0.2">
      <c r="B203" s="208"/>
      <c r="C203" s="170" t="s">
        <v>101</v>
      </c>
      <c r="F203" s="198">
        <f t="shared" si="24"/>
        <v>63127</v>
      </c>
      <c r="G203" s="241">
        <v>3085</v>
      </c>
      <c r="H203" s="241">
        <v>1079</v>
      </c>
      <c r="I203" s="241">
        <v>625</v>
      </c>
      <c r="J203" s="241">
        <v>892</v>
      </c>
      <c r="K203" s="241">
        <v>2730</v>
      </c>
      <c r="L203" s="241">
        <v>1662</v>
      </c>
      <c r="M203" s="241">
        <v>5713</v>
      </c>
      <c r="N203" s="241">
        <v>17071</v>
      </c>
      <c r="O203" s="241">
        <v>10062</v>
      </c>
      <c r="P203" s="241">
        <v>8123</v>
      </c>
      <c r="Q203" s="241">
        <v>6261</v>
      </c>
      <c r="R203" s="241">
        <v>5824</v>
      </c>
    </row>
    <row r="204" spans="2:18" ht="12.75" customHeight="1" x14ac:dyDescent="0.2">
      <c r="B204" s="208"/>
      <c r="C204" s="170" t="s">
        <v>190</v>
      </c>
      <c r="F204" s="198">
        <f t="shared" si="24"/>
        <v>104570.541</v>
      </c>
      <c r="G204" s="241">
        <v>4346.723</v>
      </c>
      <c r="H204" s="241">
        <v>7465.1729999999998</v>
      </c>
      <c r="I204" s="241">
        <v>7722.32</v>
      </c>
      <c r="J204" s="241">
        <v>9657.125</v>
      </c>
      <c r="K204" s="241">
        <v>9667.473</v>
      </c>
      <c r="L204" s="241">
        <v>9778.73</v>
      </c>
      <c r="M204" s="241">
        <v>12402.395</v>
      </c>
      <c r="N204" s="241">
        <v>8155.2690000000002</v>
      </c>
      <c r="O204" s="241">
        <v>9750.9999999999982</v>
      </c>
      <c r="P204" s="241">
        <v>9180.7330000000002</v>
      </c>
      <c r="Q204" s="241">
        <v>8689.92</v>
      </c>
      <c r="R204" s="241">
        <v>7753.68</v>
      </c>
    </row>
    <row r="205" spans="2:18" ht="12.75" customHeight="1" x14ac:dyDescent="0.2">
      <c r="B205" s="208"/>
      <c r="F205" s="198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</row>
    <row r="206" spans="2:18" ht="12.75" customHeight="1" x14ac:dyDescent="0.2">
      <c r="B206" s="170" t="s">
        <v>189</v>
      </c>
      <c r="F206" s="198">
        <f>SUM(G206:R206)</f>
        <v>1757260.541</v>
      </c>
      <c r="G206" s="241">
        <f t="shared" ref="G206:R206" si="25">SUM(G198:G204)</f>
        <v>67521.722999999998</v>
      </c>
      <c r="H206" s="241">
        <f t="shared" si="25"/>
        <v>96642.172999999995</v>
      </c>
      <c r="I206" s="241">
        <f t="shared" si="25"/>
        <v>94692.32</v>
      </c>
      <c r="J206" s="241">
        <f t="shared" si="25"/>
        <v>125639.125</v>
      </c>
      <c r="K206" s="241">
        <f t="shared" si="25"/>
        <v>127688.473</v>
      </c>
      <c r="L206" s="241">
        <f t="shared" si="25"/>
        <v>177291.73</v>
      </c>
      <c r="M206" s="241">
        <f t="shared" si="25"/>
        <v>118055.395</v>
      </c>
      <c r="N206" s="241">
        <f t="shared" si="25"/>
        <v>116934.269</v>
      </c>
      <c r="O206" s="241">
        <f t="shared" si="25"/>
        <v>97155</v>
      </c>
      <c r="P206" s="241">
        <f t="shared" si="25"/>
        <v>260048.73300000001</v>
      </c>
      <c r="Q206" s="241">
        <f t="shared" si="25"/>
        <v>292756.92</v>
      </c>
      <c r="R206" s="241">
        <f t="shared" si="25"/>
        <v>182834.68</v>
      </c>
    </row>
    <row r="207" spans="2:18" ht="12.75" customHeight="1" x14ac:dyDescent="0.2">
      <c r="F207" s="198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</row>
    <row r="208" spans="2:18" ht="12.75" customHeight="1" x14ac:dyDescent="0.2">
      <c r="B208" s="170" t="s">
        <v>188</v>
      </c>
      <c r="F208" s="198">
        <f>SUM(G208:R208)</f>
        <v>0</v>
      </c>
      <c r="G208" s="203">
        <v>0</v>
      </c>
      <c r="H208" s="203">
        <v>0</v>
      </c>
      <c r="I208" s="203">
        <v>0</v>
      </c>
      <c r="J208" s="203">
        <v>0</v>
      </c>
      <c r="K208" s="203">
        <v>0</v>
      </c>
      <c r="L208" s="203">
        <v>0</v>
      </c>
      <c r="M208" s="203">
        <v>0</v>
      </c>
      <c r="N208" s="203">
        <v>0</v>
      </c>
      <c r="O208" s="203">
        <v>0</v>
      </c>
      <c r="P208" s="203">
        <v>0</v>
      </c>
      <c r="Q208" s="203">
        <v>0</v>
      </c>
      <c r="R208" s="203">
        <v>0</v>
      </c>
    </row>
    <row r="209" spans="1:18" ht="12.75" customHeight="1" x14ac:dyDescent="0.2"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</row>
    <row r="210" spans="1:18" ht="12.75" customHeight="1" x14ac:dyDescent="0.2">
      <c r="A210" s="140" t="s">
        <v>187</v>
      </c>
      <c r="C210" s="101"/>
      <c r="D210" s="101"/>
      <c r="E210" s="199" t="s">
        <v>62</v>
      </c>
      <c r="F210" s="198">
        <f>SUM(G210:R210)</f>
        <v>1757260.541</v>
      </c>
      <c r="G210" s="203">
        <f t="shared" ref="G210:R210" si="26">SUM(G195,G206:G208)</f>
        <v>67521.722999999998</v>
      </c>
      <c r="H210" s="203">
        <f t="shared" si="26"/>
        <v>96642.172999999995</v>
      </c>
      <c r="I210" s="203">
        <f t="shared" si="26"/>
        <v>94692.32</v>
      </c>
      <c r="J210" s="203">
        <f t="shared" si="26"/>
        <v>125639.125</v>
      </c>
      <c r="K210" s="203">
        <f t="shared" si="26"/>
        <v>127688.473</v>
      </c>
      <c r="L210" s="203">
        <f t="shared" si="26"/>
        <v>177291.73</v>
      </c>
      <c r="M210" s="203">
        <f t="shared" si="26"/>
        <v>118055.395</v>
      </c>
      <c r="N210" s="203">
        <f t="shared" si="26"/>
        <v>116934.269</v>
      </c>
      <c r="O210" s="203">
        <f t="shared" si="26"/>
        <v>97155</v>
      </c>
      <c r="P210" s="203">
        <f t="shared" si="26"/>
        <v>260048.73300000001</v>
      </c>
      <c r="Q210" s="203">
        <f t="shared" si="26"/>
        <v>292756.92</v>
      </c>
      <c r="R210" s="203">
        <f t="shared" si="26"/>
        <v>182834.68</v>
      </c>
    </row>
    <row r="211" spans="1:18" ht="12.75" customHeight="1" x14ac:dyDescent="0.2">
      <c r="B211" s="196"/>
      <c r="F211" s="195" t="s">
        <v>203</v>
      </c>
      <c r="G211" s="195" t="s">
        <v>203</v>
      </c>
      <c r="H211" s="195" t="s">
        <v>203</v>
      </c>
      <c r="I211" s="195" t="s">
        <v>203</v>
      </c>
      <c r="J211" s="195" t="s">
        <v>203</v>
      </c>
      <c r="K211" s="195" t="s">
        <v>203</v>
      </c>
      <c r="L211" s="195" t="s">
        <v>203</v>
      </c>
      <c r="M211" s="195" t="s">
        <v>203</v>
      </c>
      <c r="N211" s="195" t="s">
        <v>203</v>
      </c>
      <c r="O211" s="195" t="s">
        <v>203</v>
      </c>
      <c r="P211" s="195" t="s">
        <v>203</v>
      </c>
      <c r="Q211" s="195" t="s">
        <v>203</v>
      </c>
      <c r="R211" s="195" t="s">
        <v>203</v>
      </c>
    </row>
    <row r="212" spans="1:18" ht="12.75" customHeight="1" x14ac:dyDescent="0.2">
      <c r="A212" s="140" t="s">
        <v>231</v>
      </c>
      <c r="F212" s="198">
        <f>SUM(G212:R212)</f>
        <v>21847851.755868003</v>
      </c>
      <c r="G212" s="197">
        <f t="shared" ref="G212:R212" si="27">G210+G185</f>
        <v>2203974.8493560012</v>
      </c>
      <c r="H212" s="197">
        <f t="shared" si="27"/>
        <v>1779618.4757249991</v>
      </c>
      <c r="I212" s="197">
        <f t="shared" si="27"/>
        <v>1743669.5912500003</v>
      </c>
      <c r="J212" s="197">
        <f t="shared" si="27"/>
        <v>1579575.8250230015</v>
      </c>
      <c r="K212" s="197">
        <f t="shared" si="27"/>
        <v>1614747.7934930001</v>
      </c>
      <c r="L212" s="197">
        <f t="shared" si="27"/>
        <v>1718891.6428440004</v>
      </c>
      <c r="M212" s="197">
        <f t="shared" si="27"/>
        <v>1883388.2665640018</v>
      </c>
      <c r="N212" s="197">
        <f t="shared" si="27"/>
        <v>1884643.558101</v>
      </c>
      <c r="O212" s="197">
        <f t="shared" si="27"/>
        <v>1613574.037805001</v>
      </c>
      <c r="P212" s="197">
        <f t="shared" si="27"/>
        <v>1776515.4919619991</v>
      </c>
      <c r="Q212" s="197">
        <f t="shared" si="27"/>
        <v>1925058.5314249983</v>
      </c>
      <c r="R212" s="197">
        <f t="shared" si="27"/>
        <v>2124193.6923199971</v>
      </c>
    </row>
    <row r="213" spans="1:18" ht="12.75" customHeight="1" x14ac:dyDescent="0.2">
      <c r="B213" s="196"/>
      <c r="F213" s="195" t="s">
        <v>203</v>
      </c>
      <c r="G213" s="195" t="s">
        <v>203</v>
      </c>
      <c r="H213" s="195" t="s">
        <v>203</v>
      </c>
      <c r="I213" s="195" t="s">
        <v>203</v>
      </c>
      <c r="J213" s="195" t="s">
        <v>203</v>
      </c>
      <c r="K213" s="195" t="s">
        <v>203</v>
      </c>
      <c r="L213" s="195" t="s">
        <v>203</v>
      </c>
      <c r="M213" s="195" t="s">
        <v>203</v>
      </c>
      <c r="N213" s="195" t="s">
        <v>203</v>
      </c>
      <c r="O213" s="195" t="s">
        <v>203</v>
      </c>
      <c r="P213" s="195" t="s">
        <v>203</v>
      </c>
      <c r="Q213" s="195" t="s">
        <v>203</v>
      </c>
      <c r="R213" s="195" t="s">
        <v>203</v>
      </c>
    </row>
    <row r="214" spans="1:18" ht="12.75" customHeight="1" x14ac:dyDescent="0.25">
      <c r="A214" s="101" t="s">
        <v>186</v>
      </c>
      <c r="F214" s="198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</row>
    <row r="215" spans="1:18" ht="12.75" customHeight="1" x14ac:dyDescent="0.2">
      <c r="B215" s="170" t="s">
        <v>185</v>
      </c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</row>
    <row r="216" spans="1:18" ht="12.75" customHeight="1" x14ac:dyDescent="0.2">
      <c r="C216" s="163" t="s">
        <v>184</v>
      </c>
      <c r="F216" s="198">
        <f t="shared" ref="F216:F236" si="28">SUM(G216:R216)</f>
        <v>0</v>
      </c>
      <c r="G216" s="241">
        <v>0</v>
      </c>
      <c r="H216" s="241">
        <v>0</v>
      </c>
      <c r="I216" s="241">
        <v>0</v>
      </c>
      <c r="J216" s="241">
        <v>0</v>
      </c>
      <c r="K216" s="241">
        <v>0</v>
      </c>
      <c r="L216" s="241">
        <v>0</v>
      </c>
      <c r="M216" s="241">
        <v>0</v>
      </c>
      <c r="N216" s="241">
        <v>0</v>
      </c>
      <c r="O216" s="241">
        <v>0</v>
      </c>
      <c r="P216" s="241">
        <v>0</v>
      </c>
      <c r="Q216" s="241">
        <v>0</v>
      </c>
      <c r="R216" s="241">
        <v>0</v>
      </c>
    </row>
    <row r="217" spans="1:18" ht="12.75" customHeight="1" x14ac:dyDescent="0.2">
      <c r="C217" s="163" t="s">
        <v>183</v>
      </c>
      <c r="F217" s="198">
        <f t="shared" si="28"/>
        <v>93507.108999999997</v>
      </c>
      <c r="G217" s="241">
        <v>2623.9929999999999</v>
      </c>
      <c r="H217" s="241">
        <v>7112.4160000000002</v>
      </c>
      <c r="I217" s="241">
        <v>7832.4030000000002</v>
      </c>
      <c r="J217" s="241">
        <v>12028.319</v>
      </c>
      <c r="K217" s="241">
        <v>6859.0320000000002</v>
      </c>
      <c r="L217" s="241">
        <v>9315.7860000000001</v>
      </c>
      <c r="M217" s="241">
        <v>8358.0750000000007</v>
      </c>
      <c r="N217" s="241">
        <v>5985.0829999999996</v>
      </c>
      <c r="O217" s="241">
        <v>6501.6930000000002</v>
      </c>
      <c r="P217" s="241">
        <v>11421.844999999999</v>
      </c>
      <c r="Q217" s="241">
        <v>10990.556</v>
      </c>
      <c r="R217" s="241">
        <v>4477.9080000000004</v>
      </c>
    </row>
    <row r="218" spans="1:18" ht="12.75" customHeight="1" x14ac:dyDescent="0.2">
      <c r="C218" s="163" t="s">
        <v>182</v>
      </c>
      <c r="F218" s="198">
        <f t="shared" si="28"/>
        <v>0</v>
      </c>
      <c r="G218" s="241">
        <v>0</v>
      </c>
      <c r="H218" s="241">
        <v>0</v>
      </c>
      <c r="I218" s="241">
        <v>0</v>
      </c>
      <c r="J218" s="241">
        <v>0</v>
      </c>
      <c r="K218" s="241">
        <v>0</v>
      </c>
      <c r="L218" s="241">
        <v>0</v>
      </c>
      <c r="M218" s="241">
        <v>0</v>
      </c>
      <c r="N218" s="241">
        <v>0</v>
      </c>
      <c r="O218" s="241">
        <v>0</v>
      </c>
      <c r="P218" s="241">
        <v>0</v>
      </c>
      <c r="Q218" s="241">
        <v>0</v>
      </c>
      <c r="R218" s="241">
        <v>0</v>
      </c>
    </row>
    <row r="219" spans="1:18" ht="12.75" customHeight="1" x14ac:dyDescent="0.2">
      <c r="C219" s="170" t="s">
        <v>181</v>
      </c>
      <c r="F219" s="198">
        <f t="shared" si="28"/>
        <v>55708</v>
      </c>
      <c r="G219" s="241">
        <v>1531</v>
      </c>
      <c r="H219" s="241">
        <v>3847</v>
      </c>
      <c r="I219" s="241">
        <v>7399</v>
      </c>
      <c r="J219" s="241">
        <v>9954</v>
      </c>
      <c r="K219" s="241">
        <v>10086</v>
      </c>
      <c r="L219" s="241">
        <v>10301</v>
      </c>
      <c r="M219" s="241">
        <v>4925</v>
      </c>
      <c r="N219" s="241">
        <v>2587</v>
      </c>
      <c r="O219" s="241">
        <v>2712</v>
      </c>
      <c r="P219" s="241">
        <v>584</v>
      </c>
      <c r="Q219" s="241">
        <v>1326</v>
      </c>
      <c r="R219" s="241">
        <v>456</v>
      </c>
    </row>
    <row r="220" spans="1:18" ht="12.75" customHeight="1" x14ac:dyDescent="0.2">
      <c r="C220" s="170" t="s">
        <v>180</v>
      </c>
      <c r="F220" s="198">
        <f t="shared" si="28"/>
        <v>0</v>
      </c>
      <c r="G220" s="241">
        <v>0</v>
      </c>
      <c r="H220" s="241">
        <v>0</v>
      </c>
      <c r="I220" s="241">
        <v>0</v>
      </c>
      <c r="J220" s="241">
        <v>0</v>
      </c>
      <c r="K220" s="241">
        <v>0</v>
      </c>
      <c r="L220" s="241">
        <v>0</v>
      </c>
      <c r="M220" s="241">
        <v>0</v>
      </c>
      <c r="N220" s="241">
        <v>0</v>
      </c>
      <c r="O220" s="241">
        <v>0</v>
      </c>
      <c r="P220" s="241">
        <v>0</v>
      </c>
      <c r="Q220" s="241">
        <v>0</v>
      </c>
      <c r="R220" s="241">
        <v>0</v>
      </c>
    </row>
    <row r="221" spans="1:18" ht="12.75" customHeight="1" x14ac:dyDescent="0.2">
      <c r="C221" s="163" t="s">
        <v>179</v>
      </c>
      <c r="F221" s="198">
        <f t="shared" si="28"/>
        <v>0</v>
      </c>
      <c r="G221" s="241">
        <v>0</v>
      </c>
      <c r="H221" s="241">
        <v>0</v>
      </c>
      <c r="I221" s="241">
        <v>0</v>
      </c>
      <c r="J221" s="241">
        <v>0</v>
      </c>
      <c r="K221" s="241">
        <v>0</v>
      </c>
      <c r="L221" s="241">
        <v>0</v>
      </c>
      <c r="M221" s="241">
        <v>0</v>
      </c>
      <c r="N221" s="241">
        <v>0</v>
      </c>
      <c r="O221" s="241">
        <v>0</v>
      </c>
      <c r="P221" s="241">
        <v>0</v>
      </c>
      <c r="Q221" s="241">
        <v>0</v>
      </c>
      <c r="R221" s="241">
        <v>0</v>
      </c>
    </row>
    <row r="222" spans="1:18" ht="12.75" customHeight="1" x14ac:dyDescent="0.2">
      <c r="C222" s="163" t="s">
        <v>178</v>
      </c>
      <c r="F222" s="198">
        <f t="shared" si="28"/>
        <v>0</v>
      </c>
      <c r="G222" s="241">
        <v>0</v>
      </c>
      <c r="H222" s="241">
        <v>0</v>
      </c>
      <c r="I222" s="241">
        <v>0</v>
      </c>
      <c r="J222" s="241">
        <v>0</v>
      </c>
      <c r="K222" s="241">
        <v>0</v>
      </c>
      <c r="L222" s="241">
        <v>0</v>
      </c>
      <c r="M222" s="241">
        <v>0</v>
      </c>
      <c r="N222" s="241">
        <v>0</v>
      </c>
      <c r="O222" s="241">
        <v>0</v>
      </c>
      <c r="P222" s="241">
        <v>0</v>
      </c>
      <c r="Q222" s="241">
        <v>0</v>
      </c>
      <c r="R222" s="241">
        <v>0</v>
      </c>
    </row>
    <row r="223" spans="1:18" ht="12.75" customHeight="1" x14ac:dyDescent="0.2">
      <c r="C223" s="163" t="s">
        <v>177</v>
      </c>
      <c r="F223" s="198">
        <f t="shared" si="28"/>
        <v>0</v>
      </c>
      <c r="G223" s="241">
        <v>0</v>
      </c>
      <c r="H223" s="241">
        <v>0</v>
      </c>
      <c r="I223" s="241">
        <v>0</v>
      </c>
      <c r="J223" s="241">
        <v>0</v>
      </c>
      <c r="K223" s="241">
        <v>0</v>
      </c>
      <c r="L223" s="241">
        <v>0</v>
      </c>
      <c r="M223" s="241">
        <v>0</v>
      </c>
      <c r="N223" s="241">
        <v>0</v>
      </c>
      <c r="O223" s="241">
        <v>0</v>
      </c>
      <c r="P223" s="241">
        <v>0</v>
      </c>
      <c r="Q223" s="241">
        <v>0</v>
      </c>
      <c r="R223" s="241">
        <v>0</v>
      </c>
    </row>
    <row r="224" spans="1:18" ht="12.75" customHeight="1" x14ac:dyDescent="0.2">
      <c r="C224" s="209" t="s">
        <v>176</v>
      </c>
      <c r="F224" s="198">
        <f t="shared" si="28"/>
        <v>0</v>
      </c>
      <c r="G224" s="241">
        <v>0</v>
      </c>
      <c r="H224" s="241">
        <v>0</v>
      </c>
      <c r="I224" s="241">
        <v>0</v>
      </c>
      <c r="J224" s="241">
        <v>0</v>
      </c>
      <c r="K224" s="241">
        <v>0</v>
      </c>
      <c r="L224" s="241">
        <v>0</v>
      </c>
      <c r="M224" s="241">
        <v>0</v>
      </c>
      <c r="N224" s="241">
        <v>0</v>
      </c>
      <c r="O224" s="241">
        <v>0</v>
      </c>
      <c r="P224" s="241">
        <v>0</v>
      </c>
      <c r="Q224" s="241">
        <v>0</v>
      </c>
      <c r="R224" s="241">
        <v>0</v>
      </c>
    </row>
    <row r="225" spans="1:18" ht="12.75" customHeight="1" x14ac:dyDescent="0.2">
      <c r="C225" s="163" t="s">
        <v>175</v>
      </c>
      <c r="F225" s="198">
        <f t="shared" si="28"/>
        <v>0</v>
      </c>
      <c r="G225" s="241">
        <v>0</v>
      </c>
      <c r="H225" s="241">
        <v>0</v>
      </c>
      <c r="I225" s="241">
        <v>0</v>
      </c>
      <c r="J225" s="241">
        <v>0</v>
      </c>
      <c r="K225" s="241">
        <v>0</v>
      </c>
      <c r="L225" s="241">
        <v>0</v>
      </c>
      <c r="M225" s="241">
        <v>0</v>
      </c>
      <c r="N225" s="241">
        <v>0</v>
      </c>
      <c r="O225" s="241">
        <v>0</v>
      </c>
      <c r="P225" s="241">
        <v>0</v>
      </c>
      <c r="Q225" s="241">
        <v>0</v>
      </c>
      <c r="R225" s="241">
        <v>0</v>
      </c>
    </row>
    <row r="226" spans="1:18" ht="12.75" customHeight="1" x14ac:dyDescent="0.2">
      <c r="C226" s="163" t="s">
        <v>174</v>
      </c>
      <c r="F226" s="198">
        <f t="shared" si="28"/>
        <v>0</v>
      </c>
      <c r="G226" s="241">
        <v>0</v>
      </c>
      <c r="H226" s="241">
        <v>0</v>
      </c>
      <c r="I226" s="241">
        <v>0</v>
      </c>
      <c r="J226" s="241">
        <v>0</v>
      </c>
      <c r="K226" s="241">
        <v>0</v>
      </c>
      <c r="L226" s="241">
        <v>0</v>
      </c>
      <c r="M226" s="241">
        <v>0</v>
      </c>
      <c r="N226" s="241">
        <v>0</v>
      </c>
      <c r="O226" s="241">
        <v>0</v>
      </c>
      <c r="P226" s="241">
        <v>0</v>
      </c>
      <c r="Q226" s="241">
        <v>0</v>
      </c>
      <c r="R226" s="241">
        <v>0</v>
      </c>
    </row>
    <row r="227" spans="1:18" ht="12.75" customHeight="1" x14ac:dyDescent="0.2">
      <c r="C227" s="163" t="s">
        <v>173</v>
      </c>
      <c r="F227" s="198">
        <f t="shared" si="28"/>
        <v>0</v>
      </c>
      <c r="G227" s="241">
        <v>0</v>
      </c>
      <c r="H227" s="241">
        <v>0</v>
      </c>
      <c r="I227" s="241">
        <v>0</v>
      </c>
      <c r="J227" s="241">
        <v>0</v>
      </c>
      <c r="K227" s="241">
        <v>0</v>
      </c>
      <c r="L227" s="241">
        <v>0</v>
      </c>
      <c r="M227" s="241">
        <v>0</v>
      </c>
      <c r="N227" s="241">
        <v>0</v>
      </c>
      <c r="O227" s="241">
        <v>0</v>
      </c>
      <c r="P227" s="241">
        <v>0</v>
      </c>
      <c r="Q227" s="241">
        <v>0</v>
      </c>
      <c r="R227" s="241">
        <v>0</v>
      </c>
    </row>
    <row r="228" spans="1:18" ht="12.75" customHeight="1" x14ac:dyDescent="0.2">
      <c r="C228" s="163" t="s">
        <v>172</v>
      </c>
      <c r="F228" s="198">
        <f t="shared" si="28"/>
        <v>0</v>
      </c>
      <c r="G228" s="241">
        <v>0</v>
      </c>
      <c r="H228" s="241">
        <v>0</v>
      </c>
      <c r="I228" s="241">
        <v>0</v>
      </c>
      <c r="J228" s="241">
        <v>0</v>
      </c>
      <c r="K228" s="241">
        <v>0</v>
      </c>
      <c r="L228" s="241">
        <v>0</v>
      </c>
      <c r="M228" s="241">
        <v>0</v>
      </c>
      <c r="N228" s="241">
        <v>0</v>
      </c>
      <c r="O228" s="241">
        <v>0</v>
      </c>
      <c r="P228" s="241">
        <v>0</v>
      </c>
      <c r="Q228" s="241">
        <v>0</v>
      </c>
      <c r="R228" s="241">
        <v>0</v>
      </c>
    </row>
    <row r="229" spans="1:18" ht="12.75" customHeight="1" x14ac:dyDescent="0.2">
      <c r="C229" s="163" t="s">
        <v>171</v>
      </c>
      <c r="D229" s="163"/>
      <c r="F229" s="198">
        <f t="shared" si="28"/>
        <v>10978.589</v>
      </c>
      <c r="G229" s="241">
        <v>1013</v>
      </c>
      <c r="H229" s="241">
        <v>954</v>
      </c>
      <c r="I229" s="241">
        <v>1012</v>
      </c>
      <c r="J229" s="241">
        <v>990</v>
      </c>
      <c r="K229" s="241">
        <v>1014</v>
      </c>
      <c r="L229" s="241">
        <v>990</v>
      </c>
      <c r="M229" s="241">
        <v>1014</v>
      </c>
      <c r="N229" s="241">
        <v>0</v>
      </c>
      <c r="O229" s="241">
        <v>999.58900000000006</v>
      </c>
      <c r="P229" s="241">
        <v>990</v>
      </c>
      <c r="Q229" s="241">
        <v>991</v>
      </c>
      <c r="R229" s="241">
        <v>1011</v>
      </c>
    </row>
    <row r="230" spans="1:18" ht="12.75" customHeight="1" x14ac:dyDescent="0.2">
      <c r="C230" s="208" t="s">
        <v>170</v>
      </c>
      <c r="D230" s="163"/>
      <c r="F230" s="198">
        <f t="shared" si="28"/>
        <v>0</v>
      </c>
      <c r="G230" s="241">
        <v>0</v>
      </c>
      <c r="H230" s="241">
        <v>0</v>
      </c>
      <c r="I230" s="241">
        <v>0</v>
      </c>
      <c r="J230" s="241">
        <v>0</v>
      </c>
      <c r="K230" s="241">
        <v>0</v>
      </c>
      <c r="L230" s="241">
        <v>0</v>
      </c>
      <c r="M230" s="241">
        <v>0</v>
      </c>
      <c r="N230" s="241">
        <v>0</v>
      </c>
      <c r="O230" s="241">
        <v>0</v>
      </c>
      <c r="P230" s="241">
        <v>0</v>
      </c>
      <c r="Q230" s="241">
        <v>0</v>
      </c>
      <c r="R230" s="241">
        <v>0</v>
      </c>
    </row>
    <row r="231" spans="1:18" ht="12.75" customHeight="1" x14ac:dyDescent="0.2">
      <c r="C231" s="163" t="s">
        <v>169</v>
      </c>
      <c r="D231" s="163"/>
      <c r="F231" s="198">
        <f t="shared" si="28"/>
        <v>0</v>
      </c>
      <c r="G231" s="241">
        <v>0</v>
      </c>
      <c r="H231" s="241">
        <v>0</v>
      </c>
      <c r="I231" s="241">
        <v>0</v>
      </c>
      <c r="J231" s="241">
        <v>0</v>
      </c>
      <c r="K231" s="241">
        <v>0</v>
      </c>
      <c r="L231" s="241">
        <v>0</v>
      </c>
      <c r="M231" s="241">
        <v>0</v>
      </c>
      <c r="N231" s="241">
        <v>0</v>
      </c>
      <c r="O231" s="241">
        <v>0</v>
      </c>
      <c r="P231" s="241">
        <v>0</v>
      </c>
      <c r="Q231" s="241">
        <v>0</v>
      </c>
      <c r="R231" s="241">
        <v>0</v>
      </c>
    </row>
    <row r="232" spans="1:18" ht="12.75" customHeight="1" x14ac:dyDescent="0.2">
      <c r="C232" s="163" t="s">
        <v>168</v>
      </c>
      <c r="D232" s="163"/>
      <c r="F232" s="198">
        <f t="shared" si="28"/>
        <v>0</v>
      </c>
      <c r="G232" s="241">
        <v>0</v>
      </c>
      <c r="H232" s="241">
        <v>0</v>
      </c>
      <c r="I232" s="241">
        <v>0</v>
      </c>
      <c r="J232" s="241">
        <v>0</v>
      </c>
      <c r="K232" s="241">
        <v>0</v>
      </c>
      <c r="L232" s="241">
        <v>0</v>
      </c>
      <c r="M232" s="241">
        <v>0</v>
      </c>
      <c r="N232" s="241">
        <v>0</v>
      </c>
      <c r="O232" s="241">
        <v>0</v>
      </c>
      <c r="P232" s="241">
        <v>0</v>
      </c>
      <c r="Q232" s="241">
        <v>0</v>
      </c>
      <c r="R232" s="241">
        <v>0</v>
      </c>
    </row>
    <row r="233" spans="1:18" ht="12.75" customHeight="1" x14ac:dyDescent="0.2">
      <c r="C233" s="163" t="s">
        <v>167</v>
      </c>
      <c r="D233" s="163"/>
      <c r="F233" s="198">
        <f t="shared" si="28"/>
        <v>0</v>
      </c>
      <c r="G233" s="241">
        <v>0</v>
      </c>
      <c r="H233" s="241">
        <v>0</v>
      </c>
      <c r="I233" s="241">
        <v>0</v>
      </c>
      <c r="J233" s="241">
        <v>0</v>
      </c>
      <c r="K233" s="241">
        <v>0</v>
      </c>
      <c r="L233" s="241">
        <v>0</v>
      </c>
      <c r="M233" s="241">
        <v>0</v>
      </c>
      <c r="N233" s="241">
        <v>0</v>
      </c>
      <c r="O233" s="241">
        <v>0</v>
      </c>
      <c r="P233" s="241">
        <v>0</v>
      </c>
      <c r="Q233" s="241">
        <v>0</v>
      </c>
      <c r="R233" s="241">
        <v>0</v>
      </c>
    </row>
    <row r="234" spans="1:18" ht="12.75" customHeight="1" x14ac:dyDescent="0.2">
      <c r="C234" s="163" t="s">
        <v>166</v>
      </c>
      <c r="D234" s="163"/>
      <c r="F234" s="198">
        <f t="shared" si="28"/>
        <v>0</v>
      </c>
      <c r="G234" s="241">
        <v>0</v>
      </c>
      <c r="H234" s="241">
        <v>0</v>
      </c>
      <c r="I234" s="241">
        <v>0</v>
      </c>
      <c r="J234" s="241">
        <v>0</v>
      </c>
      <c r="K234" s="241">
        <v>0</v>
      </c>
      <c r="L234" s="241">
        <v>0</v>
      </c>
      <c r="M234" s="241">
        <v>0</v>
      </c>
      <c r="N234" s="241">
        <v>0</v>
      </c>
      <c r="O234" s="241">
        <v>0</v>
      </c>
      <c r="P234" s="241">
        <v>0</v>
      </c>
      <c r="Q234" s="241">
        <v>0</v>
      </c>
      <c r="R234" s="241">
        <v>0</v>
      </c>
    </row>
    <row r="235" spans="1:18" ht="12.75" customHeight="1" x14ac:dyDescent="0.2">
      <c r="C235" s="163" t="s">
        <v>165</v>
      </c>
      <c r="D235" s="163"/>
      <c r="F235" s="198">
        <f t="shared" si="28"/>
        <v>0</v>
      </c>
      <c r="G235" s="241">
        <v>0</v>
      </c>
      <c r="H235" s="241">
        <v>0</v>
      </c>
      <c r="I235" s="241">
        <v>0</v>
      </c>
      <c r="J235" s="241">
        <v>0</v>
      </c>
      <c r="K235" s="241">
        <v>0</v>
      </c>
      <c r="L235" s="241">
        <v>0</v>
      </c>
      <c r="M235" s="241">
        <v>0</v>
      </c>
      <c r="N235" s="241">
        <v>0</v>
      </c>
      <c r="O235" s="241">
        <v>0</v>
      </c>
      <c r="P235" s="241">
        <v>0</v>
      </c>
      <c r="Q235" s="241">
        <v>0</v>
      </c>
      <c r="R235" s="241">
        <v>0</v>
      </c>
    </row>
    <row r="236" spans="1:18" ht="12.75" customHeight="1" x14ac:dyDescent="0.2">
      <c r="C236" s="163" t="s">
        <v>164</v>
      </c>
      <c r="D236" s="163"/>
      <c r="F236" s="198">
        <f t="shared" si="28"/>
        <v>0</v>
      </c>
      <c r="G236" s="241">
        <v>0</v>
      </c>
      <c r="H236" s="241">
        <v>0</v>
      </c>
      <c r="I236" s="241">
        <v>0</v>
      </c>
      <c r="J236" s="241">
        <v>0</v>
      </c>
      <c r="K236" s="241">
        <v>0</v>
      </c>
      <c r="L236" s="241">
        <v>0</v>
      </c>
      <c r="M236" s="241">
        <v>0</v>
      </c>
      <c r="N236" s="241">
        <v>0</v>
      </c>
      <c r="O236" s="241">
        <v>0</v>
      </c>
      <c r="P236" s="241">
        <v>0</v>
      </c>
      <c r="Q236" s="241">
        <v>0</v>
      </c>
      <c r="R236" s="241">
        <v>0</v>
      </c>
    </row>
    <row r="237" spans="1:18" ht="12.75" customHeight="1" x14ac:dyDescent="0.2">
      <c r="D237" s="163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</row>
    <row r="238" spans="1:18" ht="12.75" customHeight="1" x14ac:dyDescent="0.2">
      <c r="A238" s="140"/>
      <c r="B238" s="207" t="s">
        <v>230</v>
      </c>
      <c r="C238" s="101"/>
      <c r="D238" s="101"/>
      <c r="F238" s="198">
        <f>SUM(G238:R238)</f>
        <v>160193.698</v>
      </c>
      <c r="G238" s="197">
        <f t="shared" ref="G238:R238" si="29">SUM(G216:G237)</f>
        <v>5167.9930000000004</v>
      </c>
      <c r="H238" s="197">
        <f t="shared" si="29"/>
        <v>11913.416000000001</v>
      </c>
      <c r="I238" s="197">
        <f t="shared" si="29"/>
        <v>16243.403</v>
      </c>
      <c r="J238" s="197">
        <f t="shared" si="29"/>
        <v>22972.319</v>
      </c>
      <c r="K238" s="197">
        <f t="shared" si="29"/>
        <v>17959.031999999999</v>
      </c>
      <c r="L238" s="197">
        <f t="shared" si="29"/>
        <v>20606.786</v>
      </c>
      <c r="M238" s="197">
        <f t="shared" si="29"/>
        <v>14297.075000000001</v>
      </c>
      <c r="N238" s="197">
        <f t="shared" si="29"/>
        <v>8572.0829999999987</v>
      </c>
      <c r="O238" s="197">
        <f t="shared" si="29"/>
        <v>10213.281999999999</v>
      </c>
      <c r="P238" s="197">
        <f t="shared" si="29"/>
        <v>12995.844999999999</v>
      </c>
      <c r="Q238" s="197">
        <f t="shared" si="29"/>
        <v>13307.556</v>
      </c>
      <c r="R238" s="197">
        <f t="shared" si="29"/>
        <v>5944.9080000000004</v>
      </c>
    </row>
    <row r="239" spans="1:18" ht="12.75" customHeight="1" x14ac:dyDescent="0.2">
      <c r="B239" s="101"/>
      <c r="C239" s="101"/>
      <c r="D239" s="101"/>
      <c r="F239" s="202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</row>
    <row r="240" spans="1:18" ht="12.75" customHeight="1" x14ac:dyDescent="0.2">
      <c r="B240" s="196" t="s">
        <v>162</v>
      </c>
      <c r="C240" s="101"/>
      <c r="D240" s="101"/>
      <c r="E240" s="199" t="s">
        <v>62</v>
      </c>
      <c r="F240" s="202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</row>
    <row r="241" spans="2:18" ht="12.75" customHeight="1" x14ac:dyDescent="0.2">
      <c r="C241" s="163" t="s">
        <v>161</v>
      </c>
      <c r="D241" s="163"/>
      <c r="E241" s="199"/>
      <c r="F241" s="198">
        <f t="shared" ref="F241:F280" si="30">SUM(G241:R241)</f>
        <v>0</v>
      </c>
      <c r="G241" s="241">
        <v>0</v>
      </c>
      <c r="H241" s="241">
        <v>0</v>
      </c>
      <c r="I241" s="241">
        <v>0</v>
      </c>
      <c r="J241" s="241">
        <v>0</v>
      </c>
      <c r="K241" s="241">
        <v>0</v>
      </c>
      <c r="L241" s="241">
        <v>0</v>
      </c>
      <c r="M241" s="241">
        <v>0</v>
      </c>
      <c r="N241" s="241">
        <v>0</v>
      </c>
      <c r="O241" s="241">
        <v>0</v>
      </c>
      <c r="P241" s="241">
        <v>0</v>
      </c>
      <c r="Q241" s="241">
        <v>0</v>
      </c>
      <c r="R241" s="241">
        <v>0</v>
      </c>
    </row>
    <row r="242" spans="2:18" ht="12.75" customHeight="1" x14ac:dyDescent="0.2">
      <c r="C242" s="163" t="s">
        <v>160</v>
      </c>
      <c r="D242" s="163"/>
      <c r="F242" s="198">
        <f t="shared" si="30"/>
        <v>0</v>
      </c>
      <c r="G242" s="241">
        <v>0</v>
      </c>
      <c r="H242" s="241">
        <v>0</v>
      </c>
      <c r="I242" s="241">
        <v>0</v>
      </c>
      <c r="J242" s="241">
        <v>0</v>
      </c>
      <c r="K242" s="241">
        <v>0</v>
      </c>
      <c r="L242" s="241">
        <v>0</v>
      </c>
      <c r="M242" s="241">
        <v>0</v>
      </c>
      <c r="N242" s="241">
        <v>0</v>
      </c>
      <c r="O242" s="241">
        <v>0</v>
      </c>
      <c r="P242" s="241">
        <v>0</v>
      </c>
      <c r="Q242" s="241">
        <v>0</v>
      </c>
      <c r="R242" s="241">
        <v>0</v>
      </c>
    </row>
    <row r="243" spans="2:18" ht="12.75" customHeight="1" x14ac:dyDescent="0.2">
      <c r="C243" s="163" t="s">
        <v>159</v>
      </c>
      <c r="D243" s="163"/>
      <c r="F243" s="198">
        <f t="shared" si="30"/>
        <v>0</v>
      </c>
      <c r="G243" s="241">
        <v>0</v>
      </c>
      <c r="H243" s="241">
        <v>0</v>
      </c>
      <c r="I243" s="241">
        <v>0</v>
      </c>
      <c r="J243" s="241">
        <v>0</v>
      </c>
      <c r="K243" s="241">
        <v>0</v>
      </c>
      <c r="L243" s="241">
        <v>0</v>
      </c>
      <c r="M243" s="241">
        <v>0</v>
      </c>
      <c r="N243" s="241">
        <v>0</v>
      </c>
      <c r="O243" s="241">
        <v>0</v>
      </c>
      <c r="P243" s="241">
        <v>0</v>
      </c>
      <c r="Q243" s="241">
        <v>0</v>
      </c>
      <c r="R243" s="241">
        <v>0</v>
      </c>
    </row>
    <row r="244" spans="2:18" ht="12.75" customHeight="1" x14ac:dyDescent="0.2">
      <c r="C244" s="163" t="s">
        <v>158</v>
      </c>
      <c r="D244" s="163"/>
      <c r="F244" s="198">
        <f t="shared" si="30"/>
        <v>0</v>
      </c>
      <c r="G244" s="241">
        <v>0</v>
      </c>
      <c r="H244" s="241">
        <v>0</v>
      </c>
      <c r="I244" s="241">
        <v>0</v>
      </c>
      <c r="J244" s="241">
        <v>0</v>
      </c>
      <c r="K244" s="241">
        <v>0</v>
      </c>
      <c r="L244" s="241">
        <v>0</v>
      </c>
      <c r="M244" s="241">
        <v>0</v>
      </c>
      <c r="N244" s="241">
        <v>0</v>
      </c>
      <c r="O244" s="241">
        <v>0</v>
      </c>
      <c r="P244" s="241">
        <v>0</v>
      </c>
      <c r="Q244" s="241">
        <v>0</v>
      </c>
      <c r="R244" s="241">
        <v>0</v>
      </c>
    </row>
    <row r="245" spans="2:18" ht="12.75" customHeight="1" x14ac:dyDescent="0.2">
      <c r="C245" s="163" t="s">
        <v>157</v>
      </c>
      <c r="D245" s="163"/>
      <c r="F245" s="198">
        <f t="shared" si="30"/>
        <v>5940.5150000000003</v>
      </c>
      <c r="G245" s="241">
        <v>0</v>
      </c>
      <c r="H245" s="241">
        <v>0</v>
      </c>
      <c r="I245" s="241">
        <v>0</v>
      </c>
      <c r="J245" s="241">
        <v>5.2190000000000003</v>
      </c>
      <c r="K245" s="241">
        <v>554.26</v>
      </c>
      <c r="L245" s="241">
        <v>1329.6659999999999</v>
      </c>
      <c r="M245" s="241">
        <v>1651.13</v>
      </c>
      <c r="N245" s="241">
        <v>1540.5609999999999</v>
      </c>
      <c r="O245" s="241">
        <v>724.77800000000002</v>
      </c>
      <c r="P245" s="241">
        <v>134.90100000000001</v>
      </c>
      <c r="Q245" s="241">
        <v>0</v>
      </c>
      <c r="R245" s="241">
        <v>0</v>
      </c>
    </row>
    <row r="246" spans="2:18" ht="12.75" customHeight="1" x14ac:dyDescent="0.2">
      <c r="C246" s="163" t="s">
        <v>156</v>
      </c>
      <c r="D246" s="163"/>
      <c r="F246" s="198">
        <f t="shared" si="30"/>
        <v>0</v>
      </c>
      <c r="G246" s="241">
        <v>0</v>
      </c>
      <c r="H246" s="241">
        <v>0</v>
      </c>
      <c r="I246" s="241">
        <v>0</v>
      </c>
      <c r="J246" s="241">
        <v>0</v>
      </c>
      <c r="K246" s="241">
        <v>0</v>
      </c>
      <c r="L246" s="241">
        <v>0</v>
      </c>
      <c r="M246" s="241">
        <v>0</v>
      </c>
      <c r="N246" s="241">
        <v>0</v>
      </c>
      <c r="O246" s="241">
        <v>0</v>
      </c>
      <c r="P246" s="241">
        <v>0</v>
      </c>
      <c r="Q246" s="241">
        <v>0</v>
      </c>
      <c r="R246" s="241">
        <v>0</v>
      </c>
    </row>
    <row r="247" spans="2:18" ht="12.75" customHeight="1" x14ac:dyDescent="0.2">
      <c r="C247" s="163" t="s">
        <v>155</v>
      </c>
      <c r="F247" s="198">
        <f t="shared" si="30"/>
        <v>0</v>
      </c>
      <c r="G247" s="241">
        <v>0</v>
      </c>
      <c r="H247" s="241">
        <v>0</v>
      </c>
      <c r="I247" s="241">
        <v>0</v>
      </c>
      <c r="J247" s="241">
        <v>0</v>
      </c>
      <c r="K247" s="241">
        <v>0</v>
      </c>
      <c r="L247" s="241">
        <v>0</v>
      </c>
      <c r="M247" s="241">
        <v>0</v>
      </c>
      <c r="N247" s="241">
        <v>0</v>
      </c>
      <c r="O247" s="241">
        <v>0</v>
      </c>
      <c r="P247" s="241">
        <v>0</v>
      </c>
      <c r="Q247" s="241">
        <v>0</v>
      </c>
      <c r="R247" s="241">
        <v>0</v>
      </c>
    </row>
    <row r="248" spans="2:18" ht="12.75" customHeight="1" x14ac:dyDescent="0.2">
      <c r="C248" s="163" t="s">
        <v>154</v>
      </c>
      <c r="F248" s="198">
        <f t="shared" si="30"/>
        <v>0</v>
      </c>
      <c r="G248" s="241">
        <v>0</v>
      </c>
      <c r="H248" s="241">
        <v>0</v>
      </c>
      <c r="I248" s="241">
        <v>0</v>
      </c>
      <c r="J248" s="241">
        <v>0</v>
      </c>
      <c r="K248" s="241">
        <v>0</v>
      </c>
      <c r="L248" s="241">
        <v>0</v>
      </c>
      <c r="M248" s="241">
        <v>0</v>
      </c>
      <c r="N248" s="241">
        <v>0</v>
      </c>
      <c r="O248" s="241">
        <v>0</v>
      </c>
      <c r="P248" s="241">
        <v>0</v>
      </c>
      <c r="Q248" s="241">
        <v>0</v>
      </c>
      <c r="R248" s="241">
        <v>0</v>
      </c>
    </row>
    <row r="249" spans="2:18" ht="12.75" customHeight="1" x14ac:dyDescent="0.2">
      <c r="C249" s="163" t="s">
        <v>153</v>
      </c>
      <c r="F249" s="198">
        <f t="shared" si="30"/>
        <v>0</v>
      </c>
      <c r="G249" s="241">
        <v>0</v>
      </c>
      <c r="H249" s="241">
        <v>0</v>
      </c>
      <c r="I249" s="241">
        <v>0</v>
      </c>
      <c r="J249" s="241">
        <v>0</v>
      </c>
      <c r="K249" s="241">
        <v>0</v>
      </c>
      <c r="L249" s="241">
        <v>0</v>
      </c>
      <c r="M249" s="241">
        <v>0</v>
      </c>
      <c r="N249" s="241">
        <v>0</v>
      </c>
      <c r="O249" s="241">
        <v>0</v>
      </c>
      <c r="P249" s="241">
        <v>0</v>
      </c>
      <c r="Q249" s="241">
        <v>0</v>
      </c>
      <c r="R249" s="241">
        <v>0</v>
      </c>
    </row>
    <row r="250" spans="2:18" ht="12.75" customHeight="1" x14ac:dyDescent="0.2">
      <c r="C250" s="163" t="s">
        <v>152</v>
      </c>
      <c r="F250" s="198">
        <f t="shared" si="30"/>
        <v>0</v>
      </c>
      <c r="G250" s="241">
        <v>0</v>
      </c>
      <c r="H250" s="241">
        <v>0</v>
      </c>
      <c r="I250" s="241">
        <v>0</v>
      </c>
      <c r="J250" s="241">
        <v>0</v>
      </c>
      <c r="K250" s="241">
        <v>0</v>
      </c>
      <c r="L250" s="241">
        <v>0</v>
      </c>
      <c r="M250" s="241">
        <v>0</v>
      </c>
      <c r="N250" s="241">
        <v>0</v>
      </c>
      <c r="O250" s="241">
        <v>0</v>
      </c>
      <c r="P250" s="241">
        <v>0</v>
      </c>
      <c r="Q250" s="241">
        <v>0</v>
      </c>
      <c r="R250" s="241">
        <v>0</v>
      </c>
    </row>
    <row r="251" spans="2:18" ht="12.75" customHeight="1" x14ac:dyDescent="0.2">
      <c r="C251" s="163" t="s">
        <v>151</v>
      </c>
      <c r="F251" s="198">
        <f t="shared" si="30"/>
        <v>0</v>
      </c>
      <c r="G251" s="241">
        <v>0</v>
      </c>
      <c r="H251" s="241">
        <v>0</v>
      </c>
      <c r="I251" s="241">
        <v>0</v>
      </c>
      <c r="J251" s="241">
        <v>0</v>
      </c>
      <c r="K251" s="241">
        <v>0</v>
      </c>
      <c r="L251" s="241">
        <v>0</v>
      </c>
      <c r="M251" s="241">
        <v>0</v>
      </c>
      <c r="N251" s="241">
        <v>0</v>
      </c>
      <c r="O251" s="241">
        <v>0</v>
      </c>
      <c r="P251" s="241">
        <v>0</v>
      </c>
      <c r="Q251" s="241">
        <v>0</v>
      </c>
      <c r="R251" s="241">
        <v>0</v>
      </c>
    </row>
    <row r="252" spans="2:18" ht="12.75" customHeight="1" x14ac:dyDescent="0.2">
      <c r="C252" s="163" t="s">
        <v>150</v>
      </c>
      <c r="F252" s="198">
        <f t="shared" si="30"/>
        <v>0</v>
      </c>
      <c r="G252" s="241">
        <v>0</v>
      </c>
      <c r="H252" s="241">
        <v>0</v>
      </c>
      <c r="I252" s="241">
        <v>0</v>
      </c>
      <c r="J252" s="241">
        <v>0</v>
      </c>
      <c r="K252" s="241">
        <v>0</v>
      </c>
      <c r="L252" s="241">
        <v>0</v>
      </c>
      <c r="M252" s="241">
        <v>0</v>
      </c>
      <c r="N252" s="241">
        <v>0</v>
      </c>
      <c r="O252" s="241">
        <v>0</v>
      </c>
      <c r="P252" s="241">
        <v>0</v>
      </c>
      <c r="Q252" s="241">
        <v>0</v>
      </c>
      <c r="R252" s="241">
        <v>0</v>
      </c>
    </row>
    <row r="253" spans="2:18" ht="12.75" customHeight="1" x14ac:dyDescent="0.2">
      <c r="C253" s="163" t="s">
        <v>149</v>
      </c>
      <c r="F253" s="198">
        <f t="shared" si="30"/>
        <v>0</v>
      </c>
      <c r="G253" s="241">
        <v>0</v>
      </c>
      <c r="H253" s="241">
        <v>0</v>
      </c>
      <c r="I253" s="241">
        <v>0</v>
      </c>
      <c r="J253" s="241">
        <v>0</v>
      </c>
      <c r="K253" s="241">
        <v>0</v>
      </c>
      <c r="L253" s="241">
        <v>0</v>
      </c>
      <c r="M253" s="241">
        <v>0</v>
      </c>
      <c r="N253" s="241">
        <v>0</v>
      </c>
      <c r="O253" s="241">
        <v>0</v>
      </c>
      <c r="P253" s="241">
        <v>0</v>
      </c>
      <c r="Q253" s="241">
        <v>0</v>
      </c>
      <c r="R253" s="241">
        <v>0</v>
      </c>
    </row>
    <row r="254" spans="2:18" ht="12.75" customHeight="1" x14ac:dyDescent="0.2">
      <c r="C254" s="163" t="s">
        <v>148</v>
      </c>
      <c r="F254" s="198">
        <f t="shared" si="30"/>
        <v>0</v>
      </c>
      <c r="G254" s="241">
        <v>0</v>
      </c>
      <c r="H254" s="241">
        <v>0</v>
      </c>
      <c r="I254" s="241">
        <v>0</v>
      </c>
      <c r="J254" s="241">
        <v>0</v>
      </c>
      <c r="K254" s="241">
        <v>0</v>
      </c>
      <c r="L254" s="241">
        <v>0</v>
      </c>
      <c r="M254" s="241">
        <v>0</v>
      </c>
      <c r="N254" s="241">
        <v>0</v>
      </c>
      <c r="O254" s="241">
        <v>0</v>
      </c>
      <c r="P254" s="241">
        <v>0</v>
      </c>
      <c r="Q254" s="241">
        <v>0</v>
      </c>
      <c r="R254" s="241">
        <v>0</v>
      </c>
    </row>
    <row r="255" spans="2:18" ht="12.75" customHeight="1" x14ac:dyDescent="0.2">
      <c r="C255" s="163" t="s">
        <v>147</v>
      </c>
      <c r="D255" s="163"/>
      <c r="F255" s="198">
        <f t="shared" si="30"/>
        <v>0</v>
      </c>
      <c r="G255" s="241">
        <v>0</v>
      </c>
      <c r="H255" s="241">
        <v>0</v>
      </c>
      <c r="I255" s="241">
        <v>0</v>
      </c>
      <c r="J255" s="241">
        <v>0</v>
      </c>
      <c r="K255" s="241">
        <v>0</v>
      </c>
      <c r="L255" s="241">
        <v>0</v>
      </c>
      <c r="M255" s="241">
        <v>0</v>
      </c>
      <c r="N255" s="241">
        <v>0</v>
      </c>
      <c r="O255" s="241">
        <v>0</v>
      </c>
      <c r="P255" s="241">
        <v>0</v>
      </c>
      <c r="Q255" s="241">
        <v>0</v>
      </c>
      <c r="R255" s="241">
        <v>0</v>
      </c>
    </row>
    <row r="256" spans="2:18" ht="12.75" customHeight="1" x14ac:dyDescent="0.2">
      <c r="B256" s="163"/>
      <c r="C256" s="163" t="s">
        <v>146</v>
      </c>
      <c r="F256" s="198">
        <f t="shared" si="30"/>
        <v>0</v>
      </c>
      <c r="G256" s="241">
        <v>0</v>
      </c>
      <c r="H256" s="241">
        <v>0</v>
      </c>
      <c r="I256" s="241">
        <v>0</v>
      </c>
      <c r="J256" s="241">
        <v>0</v>
      </c>
      <c r="K256" s="241">
        <v>0</v>
      </c>
      <c r="L256" s="241">
        <v>0</v>
      </c>
      <c r="M256" s="241">
        <v>0</v>
      </c>
      <c r="N256" s="241">
        <v>0</v>
      </c>
      <c r="O256" s="241">
        <v>0</v>
      </c>
      <c r="P256" s="241">
        <v>0</v>
      </c>
      <c r="Q256" s="241">
        <v>0</v>
      </c>
      <c r="R256" s="241">
        <v>0</v>
      </c>
    </row>
    <row r="257" spans="2:18" ht="12.75" customHeight="1" x14ac:dyDescent="0.2">
      <c r="B257" s="163"/>
      <c r="C257" s="163" t="s">
        <v>145</v>
      </c>
      <c r="F257" s="198">
        <f t="shared" si="30"/>
        <v>0</v>
      </c>
      <c r="G257" s="241">
        <v>0</v>
      </c>
      <c r="H257" s="241">
        <v>0</v>
      </c>
      <c r="I257" s="241">
        <v>0</v>
      </c>
      <c r="J257" s="241">
        <v>0</v>
      </c>
      <c r="K257" s="241">
        <v>0</v>
      </c>
      <c r="L257" s="241">
        <v>0</v>
      </c>
      <c r="M257" s="241">
        <v>0</v>
      </c>
      <c r="N257" s="241">
        <v>0</v>
      </c>
      <c r="O257" s="241">
        <v>0</v>
      </c>
      <c r="P257" s="241">
        <v>0</v>
      </c>
      <c r="Q257" s="241">
        <v>0</v>
      </c>
      <c r="R257" s="241">
        <v>0</v>
      </c>
    </row>
    <row r="258" spans="2:18" ht="12.75" customHeight="1" x14ac:dyDescent="0.2">
      <c r="B258" s="163"/>
      <c r="C258" s="163" t="s">
        <v>144</v>
      </c>
      <c r="F258" s="198">
        <f t="shared" si="30"/>
        <v>0</v>
      </c>
      <c r="G258" s="241">
        <v>0</v>
      </c>
      <c r="H258" s="241">
        <v>0</v>
      </c>
      <c r="I258" s="241">
        <v>0</v>
      </c>
      <c r="J258" s="241">
        <v>0</v>
      </c>
      <c r="K258" s="241">
        <v>0</v>
      </c>
      <c r="L258" s="241">
        <v>0</v>
      </c>
      <c r="M258" s="241">
        <v>0</v>
      </c>
      <c r="N258" s="241">
        <v>0</v>
      </c>
      <c r="O258" s="241">
        <v>0</v>
      </c>
      <c r="P258" s="241">
        <v>0</v>
      </c>
      <c r="Q258" s="241">
        <v>0</v>
      </c>
      <c r="R258" s="241">
        <v>0</v>
      </c>
    </row>
    <row r="259" spans="2:18" ht="12.75" customHeight="1" x14ac:dyDescent="0.2">
      <c r="B259" s="163"/>
      <c r="C259" s="163" t="s">
        <v>143</v>
      </c>
      <c r="F259" s="198">
        <f t="shared" si="30"/>
        <v>0</v>
      </c>
      <c r="G259" s="241">
        <v>0</v>
      </c>
      <c r="H259" s="241">
        <v>0</v>
      </c>
      <c r="I259" s="241">
        <v>0</v>
      </c>
      <c r="J259" s="241">
        <v>0</v>
      </c>
      <c r="K259" s="241">
        <v>0</v>
      </c>
      <c r="L259" s="241">
        <v>0</v>
      </c>
      <c r="M259" s="241">
        <v>0</v>
      </c>
      <c r="N259" s="241">
        <v>0</v>
      </c>
      <c r="O259" s="241">
        <v>0</v>
      </c>
      <c r="P259" s="241">
        <v>0</v>
      </c>
      <c r="Q259" s="241">
        <v>0</v>
      </c>
      <c r="R259" s="241">
        <v>0</v>
      </c>
    </row>
    <row r="260" spans="2:18" ht="12.75" customHeight="1" x14ac:dyDescent="0.2">
      <c r="B260" s="163"/>
      <c r="C260" s="163" t="s">
        <v>142</v>
      </c>
      <c r="F260" s="198">
        <f t="shared" si="30"/>
        <v>0</v>
      </c>
      <c r="G260" s="241">
        <v>0</v>
      </c>
      <c r="H260" s="241">
        <v>0</v>
      </c>
      <c r="I260" s="241">
        <v>0</v>
      </c>
      <c r="J260" s="241">
        <v>0</v>
      </c>
      <c r="K260" s="241">
        <v>0</v>
      </c>
      <c r="L260" s="241">
        <v>0</v>
      </c>
      <c r="M260" s="241">
        <v>0</v>
      </c>
      <c r="N260" s="241">
        <v>0</v>
      </c>
      <c r="O260" s="241">
        <v>0</v>
      </c>
      <c r="P260" s="241">
        <v>0</v>
      </c>
      <c r="Q260" s="241">
        <v>0</v>
      </c>
      <c r="R260" s="241">
        <v>0</v>
      </c>
    </row>
    <row r="261" spans="2:18" ht="12.75" customHeight="1" x14ac:dyDescent="0.2">
      <c r="B261" s="163"/>
      <c r="C261" s="163" t="s">
        <v>141</v>
      </c>
      <c r="F261" s="198">
        <f t="shared" si="30"/>
        <v>0</v>
      </c>
      <c r="G261" s="241">
        <v>0</v>
      </c>
      <c r="H261" s="241">
        <v>0</v>
      </c>
      <c r="I261" s="241">
        <v>0</v>
      </c>
      <c r="J261" s="241">
        <v>0</v>
      </c>
      <c r="K261" s="241">
        <v>0</v>
      </c>
      <c r="L261" s="241">
        <v>0</v>
      </c>
      <c r="M261" s="241">
        <v>0</v>
      </c>
      <c r="N261" s="241">
        <v>0</v>
      </c>
      <c r="O261" s="241">
        <v>0</v>
      </c>
      <c r="P261" s="241">
        <v>0</v>
      </c>
      <c r="Q261" s="241">
        <v>0</v>
      </c>
      <c r="R261" s="241">
        <v>0</v>
      </c>
    </row>
    <row r="262" spans="2:18" ht="12.75" customHeight="1" x14ac:dyDescent="0.2">
      <c r="B262" s="163"/>
      <c r="C262" s="163" t="s">
        <v>140</v>
      </c>
      <c r="F262" s="198">
        <f t="shared" si="30"/>
        <v>0</v>
      </c>
      <c r="G262" s="241">
        <v>0</v>
      </c>
      <c r="H262" s="241">
        <v>0</v>
      </c>
      <c r="I262" s="241">
        <v>0</v>
      </c>
      <c r="J262" s="241">
        <v>0</v>
      </c>
      <c r="K262" s="241">
        <v>0</v>
      </c>
      <c r="L262" s="241">
        <v>0</v>
      </c>
      <c r="M262" s="241">
        <v>0</v>
      </c>
      <c r="N262" s="241">
        <v>0</v>
      </c>
      <c r="O262" s="241">
        <v>0</v>
      </c>
      <c r="P262" s="241">
        <v>0</v>
      </c>
      <c r="Q262" s="241">
        <v>0</v>
      </c>
      <c r="R262" s="241">
        <v>0</v>
      </c>
    </row>
    <row r="263" spans="2:18" ht="12.75" customHeight="1" x14ac:dyDescent="0.2">
      <c r="C263" s="163" t="s">
        <v>139</v>
      </c>
      <c r="E263" s="205"/>
      <c r="F263" s="198">
        <f t="shared" si="30"/>
        <v>0</v>
      </c>
      <c r="G263" s="241">
        <v>0</v>
      </c>
      <c r="H263" s="241">
        <v>0</v>
      </c>
      <c r="I263" s="241">
        <v>0</v>
      </c>
      <c r="J263" s="241">
        <v>0</v>
      </c>
      <c r="K263" s="241">
        <v>0</v>
      </c>
      <c r="L263" s="241">
        <v>0</v>
      </c>
      <c r="M263" s="241">
        <v>0</v>
      </c>
      <c r="N263" s="241">
        <v>0</v>
      </c>
      <c r="O263" s="241">
        <v>0</v>
      </c>
      <c r="P263" s="241">
        <v>0</v>
      </c>
      <c r="Q263" s="241">
        <v>0</v>
      </c>
      <c r="R263" s="241">
        <v>0</v>
      </c>
    </row>
    <row r="264" spans="2:18" ht="12.75" customHeight="1" x14ac:dyDescent="0.2">
      <c r="C264" s="163" t="s">
        <v>138</v>
      </c>
      <c r="E264" s="205"/>
      <c r="F264" s="198">
        <f t="shared" si="30"/>
        <v>0</v>
      </c>
      <c r="G264" s="241">
        <v>0</v>
      </c>
      <c r="H264" s="241">
        <v>0</v>
      </c>
      <c r="I264" s="241">
        <v>0</v>
      </c>
      <c r="J264" s="241">
        <v>0</v>
      </c>
      <c r="K264" s="241">
        <v>0</v>
      </c>
      <c r="L264" s="241">
        <v>0</v>
      </c>
      <c r="M264" s="241">
        <v>0</v>
      </c>
      <c r="N264" s="241">
        <v>0</v>
      </c>
      <c r="O264" s="241">
        <v>0</v>
      </c>
      <c r="P264" s="241">
        <v>0</v>
      </c>
      <c r="Q264" s="241">
        <v>0</v>
      </c>
      <c r="R264" s="241">
        <v>0</v>
      </c>
    </row>
    <row r="265" spans="2:18" ht="12.75" customHeight="1" x14ac:dyDescent="0.2">
      <c r="B265" s="101"/>
      <c r="C265" s="204" t="s">
        <v>137</v>
      </c>
      <c r="D265" s="101"/>
      <c r="E265" s="205"/>
      <c r="F265" s="198">
        <f t="shared" si="30"/>
        <v>0</v>
      </c>
      <c r="G265" s="241">
        <v>0</v>
      </c>
      <c r="H265" s="241">
        <v>0</v>
      </c>
      <c r="I265" s="241">
        <v>0</v>
      </c>
      <c r="J265" s="241">
        <v>0</v>
      </c>
      <c r="K265" s="241">
        <v>0</v>
      </c>
      <c r="L265" s="241">
        <v>0</v>
      </c>
      <c r="M265" s="241">
        <v>0</v>
      </c>
      <c r="N265" s="241">
        <v>0</v>
      </c>
      <c r="O265" s="241">
        <v>0</v>
      </c>
      <c r="P265" s="241">
        <v>0</v>
      </c>
      <c r="Q265" s="241">
        <v>0</v>
      </c>
      <c r="R265" s="241">
        <v>0</v>
      </c>
    </row>
    <row r="266" spans="2:18" ht="12.75" customHeight="1" x14ac:dyDescent="0.2">
      <c r="B266" s="101"/>
      <c r="C266" s="204" t="s">
        <v>136</v>
      </c>
      <c r="D266" s="101"/>
      <c r="E266" s="205"/>
      <c r="F266" s="198">
        <f t="shared" si="30"/>
        <v>0</v>
      </c>
      <c r="G266" s="241">
        <v>0</v>
      </c>
      <c r="H266" s="241">
        <v>0</v>
      </c>
      <c r="I266" s="241">
        <v>0</v>
      </c>
      <c r="J266" s="241">
        <v>0</v>
      </c>
      <c r="K266" s="241">
        <v>0</v>
      </c>
      <c r="L266" s="241">
        <v>0</v>
      </c>
      <c r="M266" s="241">
        <v>0</v>
      </c>
      <c r="N266" s="241">
        <v>0</v>
      </c>
      <c r="O266" s="241">
        <v>0</v>
      </c>
      <c r="P266" s="241">
        <v>0</v>
      </c>
      <c r="Q266" s="241">
        <v>0</v>
      </c>
      <c r="R266" s="241">
        <v>0</v>
      </c>
    </row>
    <row r="267" spans="2:18" ht="12.75" customHeight="1" x14ac:dyDescent="0.2">
      <c r="B267" s="101"/>
      <c r="C267" s="204" t="s">
        <v>135</v>
      </c>
      <c r="D267" s="101"/>
      <c r="E267" s="205"/>
      <c r="F267" s="198">
        <f t="shared" si="30"/>
        <v>0</v>
      </c>
      <c r="G267" s="241">
        <v>0</v>
      </c>
      <c r="H267" s="241">
        <v>0</v>
      </c>
      <c r="I267" s="241">
        <v>0</v>
      </c>
      <c r="J267" s="241">
        <v>0</v>
      </c>
      <c r="K267" s="241">
        <v>0</v>
      </c>
      <c r="L267" s="241">
        <v>0</v>
      </c>
      <c r="M267" s="241">
        <v>0</v>
      </c>
      <c r="N267" s="241">
        <v>0</v>
      </c>
      <c r="O267" s="241">
        <v>0</v>
      </c>
      <c r="P267" s="241">
        <v>0</v>
      </c>
      <c r="Q267" s="241">
        <v>0</v>
      </c>
      <c r="R267" s="241">
        <v>0</v>
      </c>
    </row>
    <row r="268" spans="2:18" ht="12.75" customHeight="1" x14ac:dyDescent="0.2">
      <c r="B268" s="101"/>
      <c r="C268" s="204" t="s">
        <v>134</v>
      </c>
      <c r="D268" s="101"/>
      <c r="E268" s="205"/>
      <c r="F268" s="198">
        <f t="shared" si="30"/>
        <v>0</v>
      </c>
      <c r="G268" s="241">
        <v>0</v>
      </c>
      <c r="H268" s="241">
        <v>0</v>
      </c>
      <c r="I268" s="241">
        <v>0</v>
      </c>
      <c r="J268" s="241">
        <v>0</v>
      </c>
      <c r="K268" s="241">
        <v>0</v>
      </c>
      <c r="L268" s="241">
        <v>0</v>
      </c>
      <c r="M268" s="241">
        <v>0</v>
      </c>
      <c r="N268" s="241">
        <v>0</v>
      </c>
      <c r="O268" s="241">
        <v>0</v>
      </c>
      <c r="P268" s="241">
        <v>0</v>
      </c>
      <c r="Q268" s="241">
        <v>0</v>
      </c>
      <c r="R268" s="241">
        <v>0</v>
      </c>
    </row>
    <row r="269" spans="2:18" ht="12.75" customHeight="1" x14ac:dyDescent="0.2">
      <c r="B269" s="101"/>
      <c r="C269" s="204" t="s">
        <v>133</v>
      </c>
      <c r="D269" s="101"/>
      <c r="E269" s="205"/>
      <c r="F269" s="198">
        <f t="shared" si="30"/>
        <v>0</v>
      </c>
      <c r="G269" s="241">
        <v>0</v>
      </c>
      <c r="H269" s="241">
        <v>0</v>
      </c>
      <c r="I269" s="241">
        <v>0</v>
      </c>
      <c r="J269" s="241">
        <v>0</v>
      </c>
      <c r="K269" s="241">
        <v>0</v>
      </c>
      <c r="L269" s="241">
        <v>0</v>
      </c>
      <c r="M269" s="241">
        <v>0</v>
      </c>
      <c r="N269" s="241">
        <v>0</v>
      </c>
      <c r="O269" s="241">
        <v>0</v>
      </c>
      <c r="P269" s="241">
        <v>0</v>
      </c>
      <c r="Q269" s="241">
        <v>0</v>
      </c>
      <c r="R269" s="241">
        <v>0</v>
      </c>
    </row>
    <row r="270" spans="2:18" ht="12.75" customHeight="1" x14ac:dyDescent="0.2">
      <c r="B270" s="101"/>
      <c r="C270" s="204" t="s">
        <v>132</v>
      </c>
      <c r="D270" s="101"/>
      <c r="E270" s="205"/>
      <c r="F270" s="198">
        <f t="shared" si="30"/>
        <v>0</v>
      </c>
      <c r="G270" s="241">
        <v>0</v>
      </c>
      <c r="H270" s="241">
        <v>0</v>
      </c>
      <c r="I270" s="241">
        <v>0</v>
      </c>
      <c r="J270" s="241">
        <v>0</v>
      </c>
      <c r="K270" s="241">
        <v>0</v>
      </c>
      <c r="L270" s="241">
        <v>0</v>
      </c>
      <c r="M270" s="241">
        <v>0</v>
      </c>
      <c r="N270" s="241">
        <v>0</v>
      </c>
      <c r="O270" s="241">
        <v>0</v>
      </c>
      <c r="P270" s="241">
        <v>0</v>
      </c>
      <c r="Q270" s="241">
        <v>0</v>
      </c>
      <c r="R270" s="241">
        <v>0</v>
      </c>
    </row>
    <row r="271" spans="2:18" ht="12.75" customHeight="1" x14ac:dyDescent="0.2">
      <c r="B271" s="101"/>
      <c r="C271" s="166" t="s">
        <v>131</v>
      </c>
      <c r="D271" s="101"/>
      <c r="E271" s="205"/>
      <c r="F271" s="198">
        <f t="shared" si="30"/>
        <v>0</v>
      </c>
      <c r="G271" s="241">
        <v>0</v>
      </c>
      <c r="H271" s="241">
        <v>0</v>
      </c>
      <c r="I271" s="241">
        <v>0</v>
      </c>
      <c r="J271" s="241">
        <v>0</v>
      </c>
      <c r="K271" s="241">
        <v>0</v>
      </c>
      <c r="L271" s="241">
        <v>0</v>
      </c>
      <c r="M271" s="241">
        <v>0</v>
      </c>
      <c r="N271" s="241">
        <v>0</v>
      </c>
      <c r="O271" s="241">
        <v>0</v>
      </c>
      <c r="P271" s="241">
        <v>0</v>
      </c>
      <c r="Q271" s="241">
        <v>0</v>
      </c>
      <c r="R271" s="241">
        <v>0</v>
      </c>
    </row>
    <row r="272" spans="2:18" ht="12.75" customHeight="1" x14ac:dyDescent="0.2">
      <c r="B272" s="101"/>
      <c r="C272" s="166" t="s">
        <v>130</v>
      </c>
      <c r="D272" s="101"/>
      <c r="E272" s="205"/>
      <c r="F272" s="198">
        <f t="shared" si="30"/>
        <v>0</v>
      </c>
      <c r="G272" s="241">
        <v>0</v>
      </c>
      <c r="H272" s="241">
        <v>0</v>
      </c>
      <c r="I272" s="241">
        <v>0</v>
      </c>
      <c r="J272" s="241">
        <v>0</v>
      </c>
      <c r="K272" s="241">
        <v>0</v>
      </c>
      <c r="L272" s="241">
        <v>0</v>
      </c>
      <c r="M272" s="241">
        <v>0</v>
      </c>
      <c r="N272" s="241">
        <v>0</v>
      </c>
      <c r="O272" s="241">
        <v>0</v>
      </c>
      <c r="P272" s="241">
        <v>0</v>
      </c>
      <c r="Q272" s="241">
        <v>0</v>
      </c>
      <c r="R272" s="241">
        <v>0</v>
      </c>
    </row>
    <row r="273" spans="1:18" ht="12.75" customHeight="1" x14ac:dyDescent="0.2">
      <c r="B273" s="101"/>
      <c r="C273" s="166" t="s">
        <v>129</v>
      </c>
      <c r="D273" s="101"/>
      <c r="E273" s="205"/>
      <c r="F273" s="198">
        <f t="shared" si="30"/>
        <v>0</v>
      </c>
      <c r="G273" s="241">
        <v>0</v>
      </c>
      <c r="H273" s="241">
        <v>0</v>
      </c>
      <c r="I273" s="241">
        <v>0</v>
      </c>
      <c r="J273" s="241">
        <v>0</v>
      </c>
      <c r="K273" s="241">
        <v>0</v>
      </c>
      <c r="L273" s="241">
        <v>0</v>
      </c>
      <c r="M273" s="241">
        <v>0</v>
      </c>
      <c r="N273" s="241">
        <v>0</v>
      </c>
      <c r="O273" s="241">
        <v>0</v>
      </c>
      <c r="P273" s="241">
        <v>0</v>
      </c>
      <c r="Q273" s="241">
        <v>0</v>
      </c>
      <c r="R273" s="241">
        <v>0</v>
      </c>
    </row>
    <row r="274" spans="1:18" ht="12.75" customHeight="1" x14ac:dyDescent="0.2">
      <c r="B274" s="101"/>
      <c r="C274" s="204" t="s">
        <v>128</v>
      </c>
      <c r="D274" s="101"/>
      <c r="F274" s="198">
        <f t="shared" si="30"/>
        <v>0</v>
      </c>
      <c r="G274" s="241">
        <v>0</v>
      </c>
      <c r="H274" s="241">
        <v>0</v>
      </c>
      <c r="I274" s="241">
        <v>0</v>
      </c>
      <c r="J274" s="241">
        <v>0</v>
      </c>
      <c r="K274" s="241">
        <v>0</v>
      </c>
      <c r="L274" s="241">
        <v>0</v>
      </c>
      <c r="M274" s="241">
        <v>0</v>
      </c>
      <c r="N274" s="241">
        <v>0</v>
      </c>
      <c r="O274" s="241">
        <v>0</v>
      </c>
      <c r="P274" s="241">
        <v>0</v>
      </c>
      <c r="Q274" s="241">
        <v>0</v>
      </c>
      <c r="R274" s="241">
        <v>0</v>
      </c>
    </row>
    <row r="275" spans="1:18" ht="12.75" customHeight="1" x14ac:dyDescent="0.2">
      <c r="B275" s="101"/>
      <c r="C275" s="163" t="s">
        <v>127</v>
      </c>
      <c r="D275" s="101"/>
      <c r="F275" s="198">
        <f t="shared" si="30"/>
        <v>0</v>
      </c>
      <c r="G275" s="241">
        <v>0</v>
      </c>
      <c r="H275" s="241">
        <v>0</v>
      </c>
      <c r="I275" s="241">
        <v>0</v>
      </c>
      <c r="J275" s="241">
        <v>0</v>
      </c>
      <c r="K275" s="241">
        <v>0</v>
      </c>
      <c r="L275" s="241">
        <v>0</v>
      </c>
      <c r="M275" s="241">
        <v>0</v>
      </c>
      <c r="N275" s="241">
        <v>0</v>
      </c>
      <c r="O275" s="241">
        <v>0</v>
      </c>
      <c r="P275" s="241">
        <v>0</v>
      </c>
      <c r="Q275" s="241">
        <v>0</v>
      </c>
      <c r="R275" s="241">
        <v>0</v>
      </c>
    </row>
    <row r="276" spans="1:18" ht="12.75" customHeight="1" x14ac:dyDescent="0.2">
      <c r="B276" s="101"/>
      <c r="C276" s="163" t="s">
        <v>126</v>
      </c>
      <c r="D276" s="101"/>
      <c r="F276" s="198">
        <f t="shared" si="30"/>
        <v>0</v>
      </c>
      <c r="G276" s="241">
        <v>0</v>
      </c>
      <c r="H276" s="241">
        <v>0</v>
      </c>
      <c r="I276" s="241">
        <v>0</v>
      </c>
      <c r="J276" s="241">
        <v>0</v>
      </c>
      <c r="K276" s="241">
        <v>0</v>
      </c>
      <c r="L276" s="241">
        <v>0</v>
      </c>
      <c r="M276" s="241">
        <v>0</v>
      </c>
      <c r="N276" s="241">
        <v>0</v>
      </c>
      <c r="O276" s="241">
        <v>0</v>
      </c>
      <c r="P276" s="241">
        <v>0</v>
      </c>
      <c r="Q276" s="241">
        <v>0</v>
      </c>
      <c r="R276" s="241">
        <v>0</v>
      </c>
    </row>
    <row r="277" spans="1:18" ht="12.75" customHeight="1" x14ac:dyDescent="0.2">
      <c r="B277" s="101"/>
      <c r="C277" s="163" t="s">
        <v>125</v>
      </c>
      <c r="D277" s="101"/>
      <c r="F277" s="198">
        <f t="shared" si="30"/>
        <v>0</v>
      </c>
      <c r="G277" s="241">
        <v>0</v>
      </c>
      <c r="H277" s="241">
        <v>0</v>
      </c>
      <c r="I277" s="241">
        <v>0</v>
      </c>
      <c r="J277" s="241">
        <v>0</v>
      </c>
      <c r="K277" s="241">
        <v>0</v>
      </c>
      <c r="L277" s="241">
        <v>0</v>
      </c>
      <c r="M277" s="241">
        <v>0</v>
      </c>
      <c r="N277" s="241">
        <v>0</v>
      </c>
      <c r="O277" s="241">
        <v>0</v>
      </c>
      <c r="P277" s="241">
        <v>0</v>
      </c>
      <c r="Q277" s="241">
        <v>0</v>
      </c>
      <c r="R277" s="241">
        <v>0</v>
      </c>
    </row>
    <row r="278" spans="1:18" ht="12.75" customHeight="1" x14ac:dyDescent="0.2">
      <c r="B278" s="101"/>
      <c r="C278" s="163" t="s">
        <v>124</v>
      </c>
      <c r="D278" s="101"/>
      <c r="F278" s="198">
        <f t="shared" si="30"/>
        <v>0</v>
      </c>
      <c r="G278" s="241">
        <v>0</v>
      </c>
      <c r="H278" s="241">
        <v>0</v>
      </c>
      <c r="I278" s="241">
        <v>0</v>
      </c>
      <c r="J278" s="241">
        <v>0</v>
      </c>
      <c r="K278" s="241">
        <v>0</v>
      </c>
      <c r="L278" s="241">
        <v>0</v>
      </c>
      <c r="M278" s="241">
        <v>0</v>
      </c>
      <c r="N278" s="241">
        <v>0</v>
      </c>
      <c r="O278" s="241">
        <v>0</v>
      </c>
      <c r="P278" s="241">
        <v>0</v>
      </c>
      <c r="Q278" s="241">
        <v>0</v>
      </c>
      <c r="R278" s="241">
        <v>0</v>
      </c>
    </row>
    <row r="279" spans="1:18" ht="12.75" customHeight="1" x14ac:dyDescent="0.2">
      <c r="B279" s="101"/>
      <c r="C279" s="163" t="s">
        <v>123</v>
      </c>
      <c r="D279" s="101"/>
      <c r="F279" s="198">
        <f t="shared" si="30"/>
        <v>0</v>
      </c>
      <c r="G279" s="241">
        <v>0</v>
      </c>
      <c r="H279" s="241">
        <v>0</v>
      </c>
      <c r="I279" s="241">
        <v>0</v>
      </c>
      <c r="J279" s="241">
        <v>0</v>
      </c>
      <c r="K279" s="241">
        <v>0</v>
      </c>
      <c r="L279" s="241">
        <v>0</v>
      </c>
      <c r="M279" s="241">
        <v>0</v>
      </c>
      <c r="N279" s="241">
        <v>0</v>
      </c>
      <c r="O279" s="241">
        <v>0</v>
      </c>
      <c r="P279" s="241">
        <v>0</v>
      </c>
      <c r="Q279" s="241">
        <v>0</v>
      </c>
      <c r="R279" s="241">
        <v>0</v>
      </c>
    </row>
    <row r="280" spans="1:18" ht="12.75" customHeight="1" x14ac:dyDescent="0.2">
      <c r="B280" s="101"/>
      <c r="C280" s="163" t="s">
        <v>122</v>
      </c>
      <c r="D280" s="101"/>
      <c r="F280" s="198">
        <f t="shared" si="30"/>
        <v>0</v>
      </c>
      <c r="G280" s="241">
        <v>0</v>
      </c>
      <c r="H280" s="241">
        <v>0</v>
      </c>
      <c r="I280" s="241">
        <v>0</v>
      </c>
      <c r="J280" s="241">
        <v>0</v>
      </c>
      <c r="K280" s="241">
        <v>0</v>
      </c>
      <c r="L280" s="241">
        <v>0</v>
      </c>
      <c r="M280" s="241">
        <v>0</v>
      </c>
      <c r="N280" s="241">
        <v>0</v>
      </c>
      <c r="O280" s="241">
        <v>0</v>
      </c>
      <c r="P280" s="241">
        <v>0</v>
      </c>
      <c r="Q280" s="241">
        <v>0</v>
      </c>
      <c r="R280" s="241">
        <v>0</v>
      </c>
    </row>
    <row r="281" spans="1:18" ht="12.75" customHeight="1" x14ac:dyDescent="0.2">
      <c r="B281" s="101"/>
      <c r="C281" s="101"/>
      <c r="D281" s="101"/>
      <c r="F281" s="202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</row>
    <row r="282" spans="1:18" ht="12.75" customHeight="1" x14ac:dyDescent="0.2">
      <c r="B282" s="196" t="s">
        <v>229</v>
      </c>
      <c r="C282" s="101"/>
      <c r="D282" s="101"/>
      <c r="F282" s="198">
        <f>SUM(G282:R282)</f>
        <v>5940.5150000000003</v>
      </c>
      <c r="G282" s="197">
        <f t="shared" ref="G282:R282" si="31">SUM(G241:G281)</f>
        <v>0</v>
      </c>
      <c r="H282" s="197">
        <f t="shared" si="31"/>
        <v>0</v>
      </c>
      <c r="I282" s="197">
        <f t="shared" si="31"/>
        <v>0</v>
      </c>
      <c r="J282" s="197">
        <f t="shared" si="31"/>
        <v>5.2190000000000003</v>
      </c>
      <c r="K282" s="197">
        <f t="shared" si="31"/>
        <v>554.26</v>
      </c>
      <c r="L282" s="197">
        <f t="shared" si="31"/>
        <v>1329.6659999999999</v>
      </c>
      <c r="M282" s="197">
        <f t="shared" si="31"/>
        <v>1651.13</v>
      </c>
      <c r="N282" s="197">
        <f t="shared" si="31"/>
        <v>1540.5609999999999</v>
      </c>
      <c r="O282" s="197">
        <f t="shared" si="31"/>
        <v>724.77800000000002</v>
      </c>
      <c r="P282" s="197">
        <f t="shared" si="31"/>
        <v>134.90100000000001</v>
      </c>
      <c r="Q282" s="197">
        <f t="shared" si="31"/>
        <v>0</v>
      </c>
      <c r="R282" s="197">
        <f t="shared" si="31"/>
        <v>0</v>
      </c>
    </row>
    <row r="283" spans="1:18" ht="12.75" customHeight="1" x14ac:dyDescent="0.2">
      <c r="B283" s="101"/>
      <c r="C283" s="101"/>
      <c r="D283" s="101"/>
      <c r="F283" s="202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</row>
    <row r="284" spans="1:18" ht="12.75" customHeight="1" x14ac:dyDescent="0.2">
      <c r="A284" s="196"/>
      <c r="B284" s="196" t="s">
        <v>120</v>
      </c>
      <c r="C284" s="101"/>
      <c r="D284" s="101"/>
      <c r="F284" s="202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</row>
    <row r="285" spans="1:18" ht="12.75" customHeight="1" x14ac:dyDescent="0.2">
      <c r="A285" s="196"/>
      <c r="B285" s="196"/>
      <c r="C285" s="163" t="s">
        <v>119</v>
      </c>
      <c r="D285" s="163"/>
      <c r="F285" s="198">
        <f>SUM(G285:R285)</f>
        <v>237855</v>
      </c>
      <c r="G285" s="241">
        <v>25660</v>
      </c>
      <c r="H285" s="241">
        <v>22608</v>
      </c>
      <c r="I285" s="241">
        <v>24220</v>
      </c>
      <c r="J285" s="241">
        <v>22845</v>
      </c>
      <c r="K285" s="241">
        <v>27001</v>
      </c>
      <c r="L285" s="241">
        <v>17226</v>
      </c>
      <c r="M285" s="241">
        <v>19438</v>
      </c>
      <c r="N285" s="241">
        <v>16587</v>
      </c>
      <c r="O285" s="241">
        <v>15239</v>
      </c>
      <c r="P285" s="241">
        <v>11854</v>
      </c>
      <c r="Q285" s="241">
        <v>14944</v>
      </c>
      <c r="R285" s="241">
        <v>20233</v>
      </c>
    </row>
    <row r="286" spans="1:18" ht="12.75" customHeight="1" x14ac:dyDescent="0.2">
      <c r="A286" s="196"/>
      <c r="B286" s="196"/>
      <c r="C286" s="163" t="s">
        <v>118</v>
      </c>
      <c r="D286" s="163"/>
      <c r="F286" s="198">
        <f>SUM(G286:R286)</f>
        <v>90543</v>
      </c>
      <c r="G286" s="241">
        <v>8850</v>
      </c>
      <c r="H286" s="241">
        <v>8413</v>
      </c>
      <c r="I286" s="241">
        <v>9879</v>
      </c>
      <c r="J286" s="241">
        <v>9881</v>
      </c>
      <c r="K286" s="241">
        <v>7595</v>
      </c>
      <c r="L286" s="241">
        <v>7614</v>
      </c>
      <c r="M286" s="241">
        <v>8059</v>
      </c>
      <c r="N286" s="241">
        <v>5957</v>
      </c>
      <c r="O286" s="241">
        <v>4882</v>
      </c>
      <c r="P286" s="241">
        <v>4559</v>
      </c>
      <c r="Q286" s="241">
        <v>6223</v>
      </c>
      <c r="R286" s="241">
        <v>8631</v>
      </c>
    </row>
    <row r="287" spans="1:18" ht="12.75" customHeight="1" x14ac:dyDescent="0.2">
      <c r="A287" s="196"/>
      <c r="B287" s="196"/>
      <c r="C287" s="163" t="s">
        <v>117</v>
      </c>
      <c r="D287" s="163"/>
      <c r="F287" s="198">
        <f>SUM(G287:R287)</f>
        <v>0</v>
      </c>
      <c r="G287" s="241">
        <v>0</v>
      </c>
      <c r="H287" s="241">
        <v>0</v>
      </c>
      <c r="I287" s="241">
        <v>0</v>
      </c>
      <c r="J287" s="241">
        <v>0</v>
      </c>
      <c r="K287" s="241">
        <v>0</v>
      </c>
      <c r="L287" s="241">
        <v>0</v>
      </c>
      <c r="M287" s="241">
        <v>0</v>
      </c>
      <c r="N287" s="241">
        <v>0</v>
      </c>
      <c r="O287" s="241">
        <v>0</v>
      </c>
      <c r="P287" s="241">
        <v>0</v>
      </c>
      <c r="Q287" s="241">
        <v>0</v>
      </c>
      <c r="R287" s="241">
        <v>0</v>
      </c>
    </row>
    <row r="288" spans="1:18" ht="12.75" customHeight="1" x14ac:dyDescent="0.2">
      <c r="A288" s="196"/>
      <c r="B288" s="196"/>
      <c r="D288" s="163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</row>
    <row r="289" spans="1:18" ht="12.75" customHeight="1" x14ac:dyDescent="0.2">
      <c r="A289" s="196"/>
      <c r="B289" s="196" t="s">
        <v>228</v>
      </c>
      <c r="C289" s="163"/>
      <c r="D289" s="163"/>
      <c r="F289" s="198">
        <f>SUM(G289:R289)</f>
        <v>328398</v>
      </c>
      <c r="G289" s="197">
        <f t="shared" ref="G289:R289" si="32">SUM(G285:G288)</f>
        <v>34510</v>
      </c>
      <c r="H289" s="197">
        <f t="shared" si="32"/>
        <v>31021</v>
      </c>
      <c r="I289" s="197">
        <f t="shared" si="32"/>
        <v>34099</v>
      </c>
      <c r="J289" s="197">
        <f t="shared" si="32"/>
        <v>32726</v>
      </c>
      <c r="K289" s="197">
        <f t="shared" si="32"/>
        <v>34596</v>
      </c>
      <c r="L289" s="197">
        <f t="shared" si="32"/>
        <v>24840</v>
      </c>
      <c r="M289" s="197">
        <f t="shared" si="32"/>
        <v>27497</v>
      </c>
      <c r="N289" s="197">
        <f t="shared" si="32"/>
        <v>22544</v>
      </c>
      <c r="O289" s="197">
        <f t="shared" si="32"/>
        <v>20121</v>
      </c>
      <c r="P289" s="197">
        <f t="shared" si="32"/>
        <v>16413</v>
      </c>
      <c r="Q289" s="197">
        <f t="shared" si="32"/>
        <v>21167</v>
      </c>
      <c r="R289" s="197">
        <f t="shared" si="32"/>
        <v>28864</v>
      </c>
    </row>
    <row r="290" spans="1:18" ht="12.75" customHeight="1" x14ac:dyDescent="0.2">
      <c r="A290" s="196"/>
      <c r="B290" s="196"/>
      <c r="C290" s="163"/>
      <c r="D290" s="163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</row>
    <row r="291" spans="1:18" ht="12.75" customHeight="1" x14ac:dyDescent="0.2">
      <c r="A291" s="196"/>
      <c r="B291" s="196" t="s">
        <v>115</v>
      </c>
      <c r="C291" s="163"/>
      <c r="D291" s="163"/>
      <c r="F291" s="198">
        <f>SUM(G291:R291)</f>
        <v>494532.21299999993</v>
      </c>
      <c r="G291" s="197">
        <f t="shared" ref="G291:R291" si="33">SUM(G289,G282,G238)</f>
        <v>39677.993000000002</v>
      </c>
      <c r="H291" s="197">
        <f t="shared" si="33"/>
        <v>42934.415999999997</v>
      </c>
      <c r="I291" s="197">
        <f t="shared" si="33"/>
        <v>50342.402999999998</v>
      </c>
      <c r="J291" s="197">
        <f t="shared" si="33"/>
        <v>55703.538</v>
      </c>
      <c r="K291" s="197">
        <f t="shared" si="33"/>
        <v>53109.292000000001</v>
      </c>
      <c r="L291" s="197">
        <f t="shared" si="33"/>
        <v>46776.452000000005</v>
      </c>
      <c r="M291" s="197">
        <f t="shared" si="33"/>
        <v>43445.205000000002</v>
      </c>
      <c r="N291" s="197">
        <f t="shared" si="33"/>
        <v>32656.644</v>
      </c>
      <c r="O291" s="197">
        <f t="shared" si="33"/>
        <v>31059.059999999998</v>
      </c>
      <c r="P291" s="197">
        <f t="shared" si="33"/>
        <v>29543.745999999999</v>
      </c>
      <c r="Q291" s="197">
        <f t="shared" si="33"/>
        <v>34474.555999999997</v>
      </c>
      <c r="R291" s="197">
        <f t="shared" si="33"/>
        <v>34808.908000000003</v>
      </c>
    </row>
    <row r="292" spans="1:18" ht="12.75" customHeight="1" x14ac:dyDescent="0.2">
      <c r="A292" s="196"/>
      <c r="B292" s="196"/>
      <c r="C292" s="101"/>
      <c r="D292" s="101"/>
      <c r="F292" s="202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</row>
    <row r="293" spans="1:18" ht="12.75" customHeight="1" x14ac:dyDescent="0.2">
      <c r="A293" s="196"/>
      <c r="B293" s="196" t="s">
        <v>114</v>
      </c>
      <c r="C293" s="101"/>
      <c r="D293" s="101"/>
      <c r="F293" s="202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</row>
    <row r="294" spans="1:18" ht="12.75" customHeight="1" x14ac:dyDescent="0.2">
      <c r="A294" s="196"/>
      <c r="B294" s="196"/>
      <c r="C294" s="163" t="s">
        <v>113</v>
      </c>
      <c r="D294" s="101"/>
      <c r="F294" s="198">
        <f t="shared" ref="F294:F299" si="34">SUM(G294:R294)</f>
        <v>0</v>
      </c>
      <c r="G294" s="241">
        <v>0</v>
      </c>
      <c r="H294" s="241">
        <v>0</v>
      </c>
      <c r="I294" s="241">
        <v>0</v>
      </c>
      <c r="J294" s="241">
        <v>0</v>
      </c>
      <c r="K294" s="241">
        <v>0</v>
      </c>
      <c r="L294" s="241">
        <v>0</v>
      </c>
      <c r="M294" s="241">
        <v>0</v>
      </c>
      <c r="N294" s="241">
        <v>0</v>
      </c>
      <c r="O294" s="241">
        <v>0</v>
      </c>
      <c r="P294" s="241">
        <v>0</v>
      </c>
      <c r="Q294" s="241">
        <v>0</v>
      </c>
      <c r="R294" s="241">
        <v>0</v>
      </c>
    </row>
    <row r="295" spans="1:18" ht="12.75" customHeight="1" x14ac:dyDescent="0.2">
      <c r="A295" s="196"/>
      <c r="C295" s="163" t="s">
        <v>112</v>
      </c>
      <c r="D295" s="101"/>
      <c r="F295" s="198">
        <f t="shared" si="34"/>
        <v>0</v>
      </c>
      <c r="G295" s="241">
        <v>0</v>
      </c>
      <c r="H295" s="241">
        <v>0</v>
      </c>
      <c r="I295" s="241">
        <v>0</v>
      </c>
      <c r="J295" s="241">
        <v>0</v>
      </c>
      <c r="K295" s="241">
        <v>0</v>
      </c>
      <c r="L295" s="241">
        <v>0</v>
      </c>
      <c r="M295" s="241">
        <v>0</v>
      </c>
      <c r="N295" s="241">
        <v>0</v>
      </c>
      <c r="O295" s="241">
        <v>0</v>
      </c>
      <c r="P295" s="241">
        <v>0</v>
      </c>
      <c r="Q295" s="241">
        <v>0</v>
      </c>
      <c r="R295" s="241">
        <v>0</v>
      </c>
    </row>
    <row r="296" spans="1:18" ht="12.75" customHeight="1" x14ac:dyDescent="0.2">
      <c r="A296" s="196"/>
      <c r="B296" s="196"/>
      <c r="C296" s="163" t="s">
        <v>111</v>
      </c>
      <c r="D296" s="101"/>
      <c r="F296" s="198">
        <f t="shared" si="34"/>
        <v>-36469</v>
      </c>
      <c r="G296" s="241">
        <v>-15022</v>
      </c>
      <c r="H296" s="241">
        <v>-1153</v>
      </c>
      <c r="I296" s="241">
        <v>-80</v>
      </c>
      <c r="J296" s="241">
        <v>-7630</v>
      </c>
      <c r="K296" s="241">
        <v>-2297</v>
      </c>
      <c r="L296" s="241">
        <v>-5638</v>
      </c>
      <c r="M296" s="241">
        <v>-4207</v>
      </c>
      <c r="N296" s="241">
        <v>-11053</v>
      </c>
      <c r="O296" s="241">
        <v>5380</v>
      </c>
      <c r="P296" s="241">
        <v>12695</v>
      </c>
      <c r="Q296" s="241">
        <v>-4719</v>
      </c>
      <c r="R296" s="241">
        <v>-2745</v>
      </c>
    </row>
    <row r="297" spans="1:18" ht="12.75" customHeight="1" x14ac:dyDescent="0.2">
      <c r="A297" s="196"/>
      <c r="B297" s="196"/>
      <c r="C297" s="163" t="s">
        <v>110</v>
      </c>
      <c r="D297" s="101"/>
      <c r="E297" s="199" t="s">
        <v>62</v>
      </c>
      <c r="F297" s="198">
        <f t="shared" si="34"/>
        <v>0</v>
      </c>
      <c r="G297" s="241">
        <v>0</v>
      </c>
      <c r="H297" s="241">
        <v>0</v>
      </c>
      <c r="I297" s="241">
        <v>0</v>
      </c>
      <c r="J297" s="241">
        <v>0</v>
      </c>
      <c r="K297" s="241">
        <v>0</v>
      </c>
      <c r="L297" s="241">
        <v>0</v>
      </c>
      <c r="M297" s="241">
        <v>0</v>
      </c>
      <c r="N297" s="241">
        <v>0</v>
      </c>
      <c r="O297" s="241">
        <v>0</v>
      </c>
      <c r="P297" s="241">
        <v>0</v>
      </c>
      <c r="Q297" s="241">
        <v>0</v>
      </c>
      <c r="R297" s="241">
        <v>0</v>
      </c>
    </row>
    <row r="298" spans="1:18" ht="12.75" customHeight="1" x14ac:dyDescent="0.2">
      <c r="A298" s="196"/>
      <c r="B298" s="196"/>
      <c r="C298" s="163" t="s">
        <v>109</v>
      </c>
      <c r="D298" s="101"/>
      <c r="F298" s="198">
        <f t="shared" si="34"/>
        <v>0</v>
      </c>
      <c r="G298" s="241">
        <v>0</v>
      </c>
      <c r="H298" s="241">
        <v>0</v>
      </c>
      <c r="I298" s="241">
        <v>0</v>
      </c>
      <c r="J298" s="241">
        <v>0</v>
      </c>
      <c r="K298" s="241">
        <v>0</v>
      </c>
      <c r="L298" s="241">
        <v>0</v>
      </c>
      <c r="M298" s="241">
        <v>0</v>
      </c>
      <c r="N298" s="241">
        <v>0</v>
      </c>
      <c r="O298" s="241">
        <v>0</v>
      </c>
      <c r="P298" s="241">
        <v>0</v>
      </c>
      <c r="Q298" s="241">
        <v>0</v>
      </c>
      <c r="R298" s="241">
        <v>0</v>
      </c>
    </row>
    <row r="299" spans="1:18" ht="12.75" customHeight="1" x14ac:dyDescent="0.2">
      <c r="A299" s="196"/>
      <c r="B299" s="196"/>
      <c r="C299" s="163" t="s">
        <v>108</v>
      </c>
      <c r="D299" s="101"/>
      <c r="F299" s="198">
        <f t="shared" si="34"/>
        <v>-31074.40600000001</v>
      </c>
      <c r="G299" s="241">
        <v>-24609.843000000001</v>
      </c>
      <c r="H299" s="241">
        <v>-10302.878000000001</v>
      </c>
      <c r="I299" s="241">
        <v>29223.364999999998</v>
      </c>
      <c r="J299" s="241">
        <v>19123.705999999998</v>
      </c>
      <c r="K299" s="241">
        <v>-11620.091</v>
      </c>
      <c r="L299" s="241">
        <v>-31429.243000000002</v>
      </c>
      <c r="M299" s="241">
        <v>33231.008999999998</v>
      </c>
      <c r="N299" s="241">
        <v>-14227.478999999999</v>
      </c>
      <c r="O299" s="241">
        <v>-11090.966</v>
      </c>
      <c r="P299" s="241">
        <v>15429.535000000003</v>
      </c>
      <c r="Q299" s="241">
        <v>5106.5839999999989</v>
      </c>
      <c r="R299" s="241">
        <v>-29908.105</v>
      </c>
    </row>
    <row r="300" spans="1:18" ht="12.75" customHeight="1" x14ac:dyDescent="0.2">
      <c r="A300" s="196"/>
      <c r="B300" s="196"/>
      <c r="C300" s="101"/>
      <c r="D300" s="101"/>
      <c r="F300" s="202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</row>
    <row r="301" spans="1:18" ht="12.75" customHeight="1" x14ac:dyDescent="0.2">
      <c r="A301" s="196"/>
      <c r="B301" s="196" t="s">
        <v>107</v>
      </c>
      <c r="C301" s="101"/>
      <c r="D301" s="101"/>
      <c r="F301" s="198">
        <f>SUM(G301:R301)</f>
        <v>-67543.406000000003</v>
      </c>
      <c r="G301" s="203">
        <f t="shared" ref="G301:R301" si="35">SUM(G294:G300)</f>
        <v>-39631.843000000001</v>
      </c>
      <c r="H301" s="203">
        <f t="shared" si="35"/>
        <v>-11455.878000000001</v>
      </c>
      <c r="I301" s="203">
        <f t="shared" si="35"/>
        <v>29143.364999999998</v>
      </c>
      <c r="J301" s="203">
        <f t="shared" si="35"/>
        <v>11493.705999999998</v>
      </c>
      <c r="K301" s="203">
        <f t="shared" si="35"/>
        <v>-13917.091</v>
      </c>
      <c r="L301" s="203">
        <f t="shared" si="35"/>
        <v>-37067.243000000002</v>
      </c>
      <c r="M301" s="203">
        <f t="shared" si="35"/>
        <v>29024.008999999998</v>
      </c>
      <c r="N301" s="203">
        <f t="shared" si="35"/>
        <v>-25280.478999999999</v>
      </c>
      <c r="O301" s="203">
        <f t="shared" si="35"/>
        <v>-5710.9660000000003</v>
      </c>
      <c r="P301" s="203">
        <f t="shared" si="35"/>
        <v>28124.535000000003</v>
      </c>
      <c r="Q301" s="203">
        <f t="shared" si="35"/>
        <v>387.58399999999892</v>
      </c>
      <c r="R301" s="203">
        <f t="shared" si="35"/>
        <v>-32653.105</v>
      </c>
    </row>
    <row r="302" spans="1:18" ht="12.75" customHeight="1" x14ac:dyDescent="0.2">
      <c r="A302" s="196"/>
      <c r="B302" s="196"/>
      <c r="C302" s="101"/>
      <c r="D302" s="101"/>
      <c r="F302" s="202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</row>
    <row r="303" spans="1:18" ht="12.75" customHeight="1" x14ac:dyDescent="0.2">
      <c r="A303" s="196"/>
      <c r="B303" s="196" t="s">
        <v>106</v>
      </c>
      <c r="C303" s="101"/>
      <c r="D303" s="101"/>
      <c r="F303" s="202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</row>
    <row r="304" spans="1:18" ht="12.75" customHeight="1" x14ac:dyDescent="0.2">
      <c r="A304" s="196"/>
      <c r="B304" s="196"/>
      <c r="C304" s="170" t="s">
        <v>105</v>
      </c>
      <c r="D304" s="101"/>
      <c r="F304" s="198">
        <f t="shared" ref="F304:F311" si="36">SUM(G304:R304)</f>
        <v>9505</v>
      </c>
      <c r="G304" s="241">
        <v>0</v>
      </c>
      <c r="H304" s="241">
        <v>0</v>
      </c>
      <c r="I304" s="241">
        <v>0</v>
      </c>
      <c r="J304" s="241">
        <v>285</v>
      </c>
      <c r="K304" s="241">
        <v>800</v>
      </c>
      <c r="L304" s="241">
        <v>21</v>
      </c>
      <c r="M304" s="241">
        <v>0</v>
      </c>
      <c r="N304" s="241">
        <v>0</v>
      </c>
      <c r="O304" s="241">
        <v>0</v>
      </c>
      <c r="P304" s="241">
        <v>0</v>
      </c>
      <c r="Q304" s="241">
        <v>0</v>
      </c>
      <c r="R304" s="241">
        <v>8399</v>
      </c>
    </row>
    <row r="305" spans="1:18" ht="12.75" customHeight="1" x14ac:dyDescent="0.2">
      <c r="A305" s="196"/>
      <c r="B305" s="196"/>
      <c r="C305" s="170" t="s">
        <v>104</v>
      </c>
      <c r="D305" s="101"/>
      <c r="F305" s="198">
        <f t="shared" si="36"/>
        <v>9013</v>
      </c>
      <c r="G305" s="241">
        <v>0</v>
      </c>
      <c r="H305" s="241">
        <v>225</v>
      </c>
      <c r="I305" s="241">
        <v>1976</v>
      </c>
      <c r="J305" s="241">
        <v>2265</v>
      </c>
      <c r="K305" s="241">
        <v>0</v>
      </c>
      <c r="L305" s="241">
        <v>2490</v>
      </c>
      <c r="M305" s="241">
        <v>0</v>
      </c>
      <c r="N305" s="241">
        <v>0</v>
      </c>
      <c r="O305" s="241">
        <v>0</v>
      </c>
      <c r="P305" s="241">
        <v>1732</v>
      </c>
      <c r="Q305" s="241">
        <v>325</v>
      </c>
      <c r="R305" s="241">
        <v>0</v>
      </c>
    </row>
    <row r="306" spans="1:18" ht="12.75" customHeight="1" x14ac:dyDescent="0.2">
      <c r="A306" s="196"/>
      <c r="B306" s="196"/>
      <c r="C306" s="170" t="s">
        <v>79</v>
      </c>
      <c r="D306" s="101"/>
      <c r="F306" s="198">
        <f t="shared" si="36"/>
        <v>0</v>
      </c>
      <c r="G306" s="241">
        <v>0</v>
      </c>
      <c r="H306" s="241">
        <v>0</v>
      </c>
      <c r="I306" s="241">
        <v>0</v>
      </c>
      <c r="J306" s="241">
        <v>0</v>
      </c>
      <c r="K306" s="241">
        <v>0</v>
      </c>
      <c r="L306" s="241">
        <v>0</v>
      </c>
      <c r="M306" s="241">
        <v>0</v>
      </c>
      <c r="N306" s="241">
        <v>0</v>
      </c>
      <c r="O306" s="241">
        <v>0</v>
      </c>
      <c r="P306" s="241">
        <v>0</v>
      </c>
      <c r="Q306" s="241">
        <v>0</v>
      </c>
      <c r="R306" s="241">
        <v>0</v>
      </c>
    </row>
    <row r="307" spans="1:18" ht="12.75" customHeight="1" x14ac:dyDescent="0.2">
      <c r="A307" s="196"/>
      <c r="B307" s="196"/>
      <c r="C307" s="170" t="s">
        <v>103</v>
      </c>
      <c r="D307" s="101"/>
      <c r="F307" s="198">
        <f t="shared" si="36"/>
        <v>4390512.2901916066</v>
      </c>
      <c r="G307" s="241">
        <v>754292.84350127494</v>
      </c>
      <c r="H307" s="241">
        <v>389440.03257568483</v>
      </c>
      <c r="I307" s="241">
        <v>244964.92551091895</v>
      </c>
      <c r="J307" s="241">
        <v>299561.53981548548</v>
      </c>
      <c r="K307" s="241">
        <v>238500.31056961394</v>
      </c>
      <c r="L307" s="241">
        <v>412222.11513315141</v>
      </c>
      <c r="M307" s="241">
        <v>334426.00329087209</v>
      </c>
      <c r="N307" s="241">
        <v>379248.90955700888</v>
      </c>
      <c r="O307" s="241">
        <v>206425.87259462266</v>
      </c>
      <c r="P307" s="241">
        <v>240685.06299895979</v>
      </c>
      <c r="Q307" s="241">
        <v>326537.54763131496</v>
      </c>
      <c r="R307" s="241">
        <v>564207.12701269798</v>
      </c>
    </row>
    <row r="308" spans="1:18" ht="12.75" customHeight="1" x14ac:dyDescent="0.2">
      <c r="A308" s="196"/>
      <c r="B308" s="196"/>
      <c r="C308" s="170" t="s">
        <v>102</v>
      </c>
      <c r="D308" s="101"/>
      <c r="F308" s="198">
        <f t="shared" si="36"/>
        <v>0</v>
      </c>
      <c r="G308" s="241">
        <v>0</v>
      </c>
      <c r="H308" s="241">
        <v>0</v>
      </c>
      <c r="I308" s="241">
        <v>0</v>
      </c>
      <c r="J308" s="241">
        <v>0</v>
      </c>
      <c r="K308" s="241">
        <v>0</v>
      </c>
      <c r="L308" s="241">
        <v>0</v>
      </c>
      <c r="M308" s="241">
        <v>0</v>
      </c>
      <c r="N308" s="241">
        <v>0</v>
      </c>
      <c r="O308" s="241">
        <v>0</v>
      </c>
      <c r="P308" s="241">
        <v>0</v>
      </c>
      <c r="Q308" s="241">
        <v>0</v>
      </c>
      <c r="R308" s="241">
        <v>0</v>
      </c>
    </row>
    <row r="309" spans="1:18" ht="12.75" customHeight="1" x14ac:dyDescent="0.2">
      <c r="A309" s="196"/>
      <c r="B309" s="196"/>
      <c r="C309" s="170" t="s">
        <v>101</v>
      </c>
      <c r="D309" s="101"/>
      <c r="F309" s="198">
        <f t="shared" si="36"/>
        <v>62166</v>
      </c>
      <c r="G309" s="241">
        <v>0</v>
      </c>
      <c r="H309" s="241">
        <v>0</v>
      </c>
      <c r="I309" s="241">
        <v>20752</v>
      </c>
      <c r="J309" s="241">
        <v>18473</v>
      </c>
      <c r="K309" s="241">
        <v>0</v>
      </c>
      <c r="L309" s="241">
        <v>22941</v>
      </c>
      <c r="M309" s="241">
        <v>0</v>
      </c>
      <c r="N309" s="241">
        <v>0</v>
      </c>
      <c r="O309" s="241">
        <v>0</v>
      </c>
      <c r="P309" s="241">
        <v>0</v>
      </c>
      <c r="Q309" s="241">
        <v>0</v>
      </c>
      <c r="R309" s="241">
        <v>0</v>
      </c>
    </row>
    <row r="310" spans="1:18" ht="12.75" customHeight="1" x14ac:dyDescent="0.2">
      <c r="A310" s="196"/>
      <c r="B310" s="196"/>
      <c r="C310" s="170" t="s">
        <v>100</v>
      </c>
      <c r="D310" s="101"/>
      <c r="F310" s="198">
        <f t="shared" si="36"/>
        <v>-383571.33999999991</v>
      </c>
      <c r="G310" s="241">
        <v>-33147.329999999951</v>
      </c>
      <c r="H310" s="241">
        <v>-3976.8499999999549</v>
      </c>
      <c r="I310" s="241">
        <v>-24585.0825</v>
      </c>
      <c r="J310" s="241">
        <v>-45929.944166666653</v>
      </c>
      <c r="K310" s="241">
        <v>-11878.853333333329</v>
      </c>
      <c r="L310" s="241">
        <v>21948.34583333334</v>
      </c>
      <c r="M310" s="241">
        <v>-49851.58499999997</v>
      </c>
      <c r="N310" s="241">
        <v>-52664.211666666662</v>
      </c>
      <c r="O310" s="241">
        <v>-12958.640000000007</v>
      </c>
      <c r="P310" s="241">
        <v>-43776.179999999993</v>
      </c>
      <c r="Q310" s="241">
        <v>-11714.491666666669</v>
      </c>
      <c r="R310" s="241">
        <v>-115036.51750000002</v>
      </c>
    </row>
    <row r="311" spans="1:18" ht="12.75" customHeight="1" x14ac:dyDescent="0.2">
      <c r="A311" s="196"/>
      <c r="B311" s="196"/>
      <c r="C311" s="170" t="s">
        <v>99</v>
      </c>
      <c r="D311" s="101"/>
      <c r="F311" s="198">
        <f t="shared" si="36"/>
        <v>238319.6560000001</v>
      </c>
      <c r="G311" s="241">
        <v>9750.7599999999802</v>
      </c>
      <c r="H311" s="241">
        <v>13279.051000000003</v>
      </c>
      <c r="I311" s="241">
        <v>8194.4100000000017</v>
      </c>
      <c r="J311" s="241">
        <v>29776.978999999988</v>
      </c>
      <c r="K311" s="241">
        <v>18778.948000000011</v>
      </c>
      <c r="L311" s="241">
        <v>11501.433999999992</v>
      </c>
      <c r="M311" s="241">
        <v>44634.597000000002</v>
      </c>
      <c r="N311" s="241">
        <v>45183.704000000056</v>
      </c>
      <c r="O311" s="241">
        <v>23198.924000000006</v>
      </c>
      <c r="P311" s="241">
        <v>57110.258000000016</v>
      </c>
      <c r="Q311" s="241">
        <v>32719.812000000016</v>
      </c>
      <c r="R311" s="241">
        <v>-55809.22099999999</v>
      </c>
    </row>
    <row r="312" spans="1:18" ht="12.75" customHeight="1" x14ac:dyDescent="0.2">
      <c r="A312" s="196"/>
      <c r="B312" s="196"/>
      <c r="D312" s="101"/>
      <c r="F312" s="202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</row>
    <row r="313" spans="1:18" ht="12.75" customHeight="1" x14ac:dyDescent="0.2">
      <c r="B313" s="196" t="s">
        <v>98</v>
      </c>
      <c r="C313" s="101"/>
      <c r="F313" s="198">
        <f>SUM(G313:R313)</f>
        <v>4325944.6061916063</v>
      </c>
      <c r="G313" s="241">
        <f t="shared" ref="G313:R313" si="37">SUM(G304:G311)</f>
        <v>730896.27350127499</v>
      </c>
      <c r="H313" s="241">
        <f t="shared" si="37"/>
        <v>398967.23357568483</v>
      </c>
      <c r="I313" s="241">
        <f t="shared" si="37"/>
        <v>251302.25301091897</v>
      </c>
      <c r="J313" s="241">
        <f t="shared" si="37"/>
        <v>304431.57464881882</v>
      </c>
      <c r="K313" s="241">
        <f t="shared" si="37"/>
        <v>246200.40523628061</v>
      </c>
      <c r="L313" s="241">
        <f t="shared" si="37"/>
        <v>471123.89496648475</v>
      </c>
      <c r="M313" s="241">
        <f t="shared" si="37"/>
        <v>329209.01529087214</v>
      </c>
      <c r="N313" s="241">
        <f t="shared" si="37"/>
        <v>371768.40189034224</v>
      </c>
      <c r="O313" s="241">
        <f t="shared" si="37"/>
        <v>216666.15659462265</v>
      </c>
      <c r="P313" s="241">
        <f t="shared" si="37"/>
        <v>255751.14099895983</v>
      </c>
      <c r="Q313" s="241">
        <f t="shared" si="37"/>
        <v>347867.86796464829</v>
      </c>
      <c r="R313" s="241">
        <f t="shared" si="37"/>
        <v>401760.388512698</v>
      </c>
    </row>
    <row r="314" spans="1:18" ht="12.75" customHeight="1" x14ac:dyDescent="0.2">
      <c r="B314" s="196"/>
      <c r="C314" s="101"/>
      <c r="F314" s="198"/>
      <c r="G314" s="241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</row>
    <row r="315" spans="1:18" ht="12.75" customHeight="1" x14ac:dyDescent="0.2">
      <c r="B315" s="196" t="s">
        <v>97</v>
      </c>
      <c r="C315" s="101"/>
      <c r="F315" s="198">
        <f>SUM(G315:R315)</f>
        <v>0</v>
      </c>
      <c r="G315" s="203">
        <v>0</v>
      </c>
      <c r="H315" s="203">
        <v>0</v>
      </c>
      <c r="I315" s="203">
        <v>0</v>
      </c>
      <c r="J315" s="203">
        <v>0</v>
      </c>
      <c r="K315" s="203">
        <v>0</v>
      </c>
      <c r="L315" s="203">
        <v>0</v>
      </c>
      <c r="M315" s="203">
        <v>0</v>
      </c>
      <c r="N315" s="203">
        <v>0</v>
      </c>
      <c r="O315" s="203">
        <v>0</v>
      </c>
      <c r="P315" s="203">
        <v>0</v>
      </c>
      <c r="Q315" s="203">
        <v>0</v>
      </c>
      <c r="R315" s="203">
        <v>0</v>
      </c>
    </row>
    <row r="316" spans="1:18" ht="12.75" customHeight="1" x14ac:dyDescent="0.2">
      <c r="A316" s="196"/>
      <c r="B316" s="196"/>
      <c r="C316" s="101"/>
      <c r="D316" s="101"/>
      <c r="F316" s="202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</row>
    <row r="317" spans="1:18" ht="12.75" customHeight="1" x14ac:dyDescent="0.2">
      <c r="A317" s="140" t="s">
        <v>96</v>
      </c>
      <c r="B317" s="196"/>
      <c r="C317" s="101"/>
      <c r="D317" s="101"/>
      <c r="F317" s="198">
        <f>SUM(G317:R317)</f>
        <v>4752933.4131916063</v>
      </c>
      <c r="G317" s="203">
        <f t="shared" ref="G317:R317" si="38">SUM(G291,G301,G313:G315)</f>
        <v>730942.42350127501</v>
      </c>
      <c r="H317" s="203">
        <f t="shared" si="38"/>
        <v>430445.77157568483</v>
      </c>
      <c r="I317" s="203">
        <f t="shared" si="38"/>
        <v>330788.02101091895</v>
      </c>
      <c r="J317" s="203">
        <f t="shared" si="38"/>
        <v>371628.81864881882</v>
      </c>
      <c r="K317" s="203">
        <f t="shared" si="38"/>
        <v>285392.60623628064</v>
      </c>
      <c r="L317" s="203">
        <f t="shared" si="38"/>
        <v>480833.10396648478</v>
      </c>
      <c r="M317" s="203">
        <f t="shared" si="38"/>
        <v>401678.22929087211</v>
      </c>
      <c r="N317" s="203">
        <f t="shared" si="38"/>
        <v>379144.56689034222</v>
      </c>
      <c r="O317" s="203">
        <f t="shared" si="38"/>
        <v>242014.25059462263</v>
      </c>
      <c r="P317" s="203">
        <f t="shared" si="38"/>
        <v>313419.42199895985</v>
      </c>
      <c r="Q317" s="203">
        <f t="shared" si="38"/>
        <v>382730.00796464831</v>
      </c>
      <c r="R317" s="203">
        <f t="shared" si="38"/>
        <v>403916.19151269802</v>
      </c>
    </row>
    <row r="318" spans="1:18" ht="12.75" customHeight="1" x14ac:dyDescent="0.2">
      <c r="A318" s="196"/>
      <c r="B318" s="196"/>
      <c r="C318" s="101"/>
      <c r="D318" s="101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</row>
    <row r="319" spans="1:18" ht="12.75" customHeight="1" x14ac:dyDescent="0.2">
      <c r="A319" s="115" t="s">
        <v>227</v>
      </c>
      <c r="B319" s="196"/>
      <c r="C319" s="101"/>
      <c r="D319" s="101"/>
      <c r="F319" s="202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</row>
    <row r="320" spans="1:18" ht="12.75" customHeight="1" x14ac:dyDescent="0.2">
      <c r="A320" s="196"/>
      <c r="C320" s="196" t="s">
        <v>86</v>
      </c>
      <c r="D320" s="101"/>
      <c r="F320" s="198">
        <f t="shared" ref="F320:F329" si="39">SUM(G320:R320)</f>
        <v>0</v>
      </c>
      <c r="G320" s="241">
        <v>0</v>
      </c>
      <c r="H320" s="241">
        <v>0</v>
      </c>
      <c r="I320" s="241">
        <v>0</v>
      </c>
      <c r="J320" s="241">
        <v>0</v>
      </c>
      <c r="K320" s="241">
        <v>0</v>
      </c>
      <c r="L320" s="241">
        <v>0</v>
      </c>
      <c r="M320" s="241">
        <v>0</v>
      </c>
      <c r="N320" s="241">
        <v>0</v>
      </c>
      <c r="O320" s="241">
        <v>0</v>
      </c>
      <c r="P320" s="241">
        <v>0</v>
      </c>
      <c r="Q320" s="241">
        <v>0</v>
      </c>
      <c r="R320" s="241">
        <v>0</v>
      </c>
    </row>
    <row r="321" spans="1:18" ht="12.75" customHeight="1" x14ac:dyDescent="0.2">
      <c r="A321" s="196"/>
      <c r="C321" s="196" t="s">
        <v>85</v>
      </c>
      <c r="D321" s="101"/>
      <c r="F321" s="198">
        <f t="shared" si="39"/>
        <v>556892.1273610465</v>
      </c>
      <c r="G321" s="241">
        <v>60755.15819694828</v>
      </c>
      <c r="H321" s="241">
        <v>46954.251653511354</v>
      </c>
      <c r="I321" s="241">
        <v>36789.109073951688</v>
      </c>
      <c r="J321" s="241">
        <v>30989.993038808716</v>
      </c>
      <c r="K321" s="241">
        <v>43197.376406811636</v>
      </c>
      <c r="L321" s="241">
        <v>36633.153658833384</v>
      </c>
      <c r="M321" s="241">
        <v>54823.580725894113</v>
      </c>
      <c r="N321" s="241">
        <v>54450.277782188343</v>
      </c>
      <c r="O321" s="241">
        <v>43509.611308458392</v>
      </c>
      <c r="P321" s="241">
        <v>46505.413725227809</v>
      </c>
      <c r="Q321" s="241">
        <v>49749.686981126128</v>
      </c>
      <c r="R321" s="241">
        <v>52534.514809286637</v>
      </c>
    </row>
    <row r="322" spans="1:18" ht="12.75" customHeight="1" x14ac:dyDescent="0.2">
      <c r="A322" s="196"/>
      <c r="C322" s="196" t="s">
        <v>84</v>
      </c>
      <c r="D322" s="101"/>
      <c r="F322" s="198">
        <f t="shared" si="39"/>
        <v>0</v>
      </c>
      <c r="G322" s="241">
        <v>0</v>
      </c>
      <c r="H322" s="241">
        <v>0</v>
      </c>
      <c r="I322" s="241">
        <v>0</v>
      </c>
      <c r="J322" s="241">
        <v>0</v>
      </c>
      <c r="K322" s="241">
        <v>0</v>
      </c>
      <c r="L322" s="241">
        <v>0</v>
      </c>
      <c r="M322" s="241">
        <v>0</v>
      </c>
      <c r="N322" s="241">
        <v>0</v>
      </c>
      <c r="O322" s="241">
        <v>0</v>
      </c>
      <c r="P322" s="241">
        <v>0</v>
      </c>
      <c r="Q322" s="241">
        <v>0</v>
      </c>
      <c r="R322" s="241">
        <v>0</v>
      </c>
    </row>
    <row r="323" spans="1:18" ht="12.75" customHeight="1" x14ac:dyDescent="0.2">
      <c r="A323" s="196"/>
      <c r="C323" s="196" t="s">
        <v>83</v>
      </c>
      <c r="D323" s="101"/>
      <c r="F323" s="198">
        <f t="shared" si="39"/>
        <v>0</v>
      </c>
      <c r="G323" s="241">
        <v>0</v>
      </c>
      <c r="H323" s="241">
        <v>0</v>
      </c>
      <c r="I323" s="241">
        <v>0</v>
      </c>
      <c r="J323" s="241">
        <v>0</v>
      </c>
      <c r="K323" s="241">
        <v>0</v>
      </c>
      <c r="L323" s="241">
        <v>0</v>
      </c>
      <c r="M323" s="241">
        <v>0</v>
      </c>
      <c r="N323" s="241">
        <v>0</v>
      </c>
      <c r="O323" s="241">
        <v>0</v>
      </c>
      <c r="P323" s="241">
        <v>0</v>
      </c>
      <c r="Q323" s="241">
        <v>0</v>
      </c>
      <c r="R323" s="241">
        <v>0</v>
      </c>
    </row>
    <row r="324" spans="1:18" ht="12.75" customHeight="1" x14ac:dyDescent="0.2">
      <c r="A324" s="196"/>
      <c r="C324" s="196" t="s">
        <v>82</v>
      </c>
      <c r="D324" s="101"/>
      <c r="F324" s="198">
        <f t="shared" si="39"/>
        <v>0</v>
      </c>
      <c r="G324" s="241">
        <v>0</v>
      </c>
      <c r="H324" s="241">
        <v>0</v>
      </c>
      <c r="I324" s="241">
        <v>0</v>
      </c>
      <c r="J324" s="241">
        <v>0</v>
      </c>
      <c r="K324" s="241">
        <v>0</v>
      </c>
      <c r="L324" s="241">
        <v>0</v>
      </c>
      <c r="M324" s="241">
        <v>0</v>
      </c>
      <c r="N324" s="241">
        <v>0</v>
      </c>
      <c r="O324" s="241">
        <v>0</v>
      </c>
      <c r="P324" s="241">
        <v>0</v>
      </c>
      <c r="Q324" s="241">
        <v>0</v>
      </c>
      <c r="R324" s="241">
        <v>0</v>
      </c>
    </row>
    <row r="325" spans="1:18" ht="12.75" customHeight="1" x14ac:dyDescent="0.2">
      <c r="A325" s="196"/>
      <c r="C325" s="196" t="s">
        <v>81</v>
      </c>
      <c r="D325" s="101"/>
      <c r="F325" s="198">
        <f t="shared" si="39"/>
        <v>0</v>
      </c>
      <c r="G325" s="241">
        <v>0</v>
      </c>
      <c r="H325" s="241">
        <v>0</v>
      </c>
      <c r="I325" s="241">
        <v>0</v>
      </c>
      <c r="J325" s="241">
        <v>0</v>
      </c>
      <c r="K325" s="241">
        <v>0</v>
      </c>
      <c r="L325" s="241">
        <v>0</v>
      </c>
      <c r="M325" s="241">
        <v>0</v>
      </c>
      <c r="N325" s="241">
        <v>0</v>
      </c>
      <c r="O325" s="241">
        <v>0</v>
      </c>
      <c r="P325" s="241">
        <v>0</v>
      </c>
      <c r="Q325" s="241">
        <v>0</v>
      </c>
      <c r="R325" s="241">
        <v>0</v>
      </c>
    </row>
    <row r="326" spans="1:18" ht="12.75" customHeight="1" x14ac:dyDescent="0.2">
      <c r="A326" s="196"/>
      <c r="C326" s="196" t="s">
        <v>80</v>
      </c>
      <c r="D326" s="101"/>
      <c r="F326" s="198">
        <f t="shared" si="39"/>
        <v>0</v>
      </c>
      <c r="G326" s="241">
        <v>0</v>
      </c>
      <c r="H326" s="241">
        <v>0</v>
      </c>
      <c r="I326" s="241">
        <v>0</v>
      </c>
      <c r="J326" s="241">
        <v>0</v>
      </c>
      <c r="K326" s="241">
        <v>0</v>
      </c>
      <c r="L326" s="241">
        <v>0</v>
      </c>
      <c r="M326" s="241">
        <v>0</v>
      </c>
      <c r="N326" s="241">
        <v>0</v>
      </c>
      <c r="O326" s="241">
        <v>0</v>
      </c>
      <c r="P326" s="241">
        <v>0</v>
      </c>
      <c r="Q326" s="241">
        <v>0</v>
      </c>
      <c r="R326" s="241">
        <v>0</v>
      </c>
    </row>
    <row r="327" spans="1:18" ht="12.75" customHeight="1" x14ac:dyDescent="0.2">
      <c r="A327" s="196"/>
      <c r="C327" s="196" t="s">
        <v>79</v>
      </c>
      <c r="D327" s="101"/>
      <c r="E327" s="199" t="s">
        <v>62</v>
      </c>
      <c r="F327" s="198">
        <f t="shared" si="39"/>
        <v>8719333.2153153457</v>
      </c>
      <c r="G327" s="241">
        <v>806244.26765777788</v>
      </c>
      <c r="H327" s="241">
        <v>640931.45249580278</v>
      </c>
      <c r="I327" s="241">
        <v>546168.46116512956</v>
      </c>
      <c r="J327" s="241">
        <v>415287.01333537395</v>
      </c>
      <c r="K327" s="241">
        <v>552918.81084990781</v>
      </c>
      <c r="L327" s="241">
        <v>640094.38521868235</v>
      </c>
      <c r="M327" s="241">
        <v>915507.45654723572</v>
      </c>
      <c r="N327" s="241">
        <v>915148.71342846984</v>
      </c>
      <c r="O327" s="241">
        <v>851938.17590191995</v>
      </c>
      <c r="P327" s="241">
        <v>790149.65623781155</v>
      </c>
      <c r="Q327" s="241">
        <v>741290.8364792238</v>
      </c>
      <c r="R327" s="241">
        <v>903653.98599801271</v>
      </c>
    </row>
    <row r="328" spans="1:18" ht="12.75" customHeight="1" x14ac:dyDescent="0.2">
      <c r="A328" s="196"/>
      <c r="C328" s="196" t="s">
        <v>78</v>
      </c>
      <c r="D328" s="101"/>
      <c r="F328" s="198">
        <f t="shared" si="39"/>
        <v>0</v>
      </c>
      <c r="G328" s="241">
        <v>0</v>
      </c>
      <c r="H328" s="241">
        <v>0</v>
      </c>
      <c r="I328" s="241">
        <v>0</v>
      </c>
      <c r="J328" s="241">
        <v>0</v>
      </c>
      <c r="K328" s="241">
        <v>0</v>
      </c>
      <c r="L328" s="241">
        <v>0</v>
      </c>
      <c r="M328" s="241">
        <v>0</v>
      </c>
      <c r="N328" s="241">
        <v>0</v>
      </c>
      <c r="O328" s="241">
        <v>0</v>
      </c>
      <c r="P328" s="241">
        <v>0</v>
      </c>
      <c r="Q328" s="241">
        <v>0</v>
      </c>
      <c r="R328" s="241">
        <v>0</v>
      </c>
    </row>
    <row r="329" spans="1:18" ht="12.75" customHeight="1" x14ac:dyDescent="0.2">
      <c r="A329" s="196"/>
      <c r="C329" s="196" t="s">
        <v>77</v>
      </c>
      <c r="F329" s="198">
        <f t="shared" si="39"/>
        <v>0</v>
      </c>
      <c r="G329" s="241">
        <v>0</v>
      </c>
      <c r="H329" s="241">
        <v>0</v>
      </c>
      <c r="I329" s="241">
        <v>0</v>
      </c>
      <c r="J329" s="241">
        <v>0</v>
      </c>
      <c r="K329" s="241">
        <v>0</v>
      </c>
      <c r="L329" s="241">
        <v>0</v>
      </c>
      <c r="M329" s="241">
        <v>0</v>
      </c>
      <c r="N329" s="241">
        <v>0</v>
      </c>
      <c r="O329" s="241">
        <v>0</v>
      </c>
      <c r="P329" s="241">
        <v>0</v>
      </c>
      <c r="Q329" s="241">
        <v>0</v>
      </c>
      <c r="R329" s="241">
        <v>0</v>
      </c>
    </row>
    <row r="330" spans="1:18" ht="12.75" customHeight="1" x14ac:dyDescent="0.2">
      <c r="A330" s="196"/>
      <c r="B330" s="196"/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</row>
    <row r="331" spans="1:18" ht="12.75" customHeight="1" x14ac:dyDescent="0.2">
      <c r="A331" s="101" t="s">
        <v>226</v>
      </c>
      <c r="B331" s="101"/>
      <c r="C331" s="101"/>
      <c r="D331" s="101"/>
      <c r="F331" s="198">
        <f>SUM(G331:R331)</f>
        <v>9276225.3426763937</v>
      </c>
      <c r="G331" s="197">
        <f t="shared" ref="G331:R331" si="40">SUM(G320:G330)</f>
        <v>866999.42585472611</v>
      </c>
      <c r="H331" s="197">
        <f t="shared" si="40"/>
        <v>687885.70414931409</v>
      </c>
      <c r="I331" s="197">
        <f t="shared" si="40"/>
        <v>582957.57023908128</v>
      </c>
      <c r="J331" s="197">
        <f t="shared" si="40"/>
        <v>446277.00637418265</v>
      </c>
      <c r="K331" s="197">
        <f t="shared" si="40"/>
        <v>596116.18725671945</v>
      </c>
      <c r="L331" s="197">
        <f t="shared" si="40"/>
        <v>676727.5388775157</v>
      </c>
      <c r="M331" s="197">
        <f t="shared" si="40"/>
        <v>970331.0372731298</v>
      </c>
      <c r="N331" s="197">
        <f t="shared" si="40"/>
        <v>969598.99121065822</v>
      </c>
      <c r="O331" s="197">
        <f t="shared" si="40"/>
        <v>895447.78721037833</v>
      </c>
      <c r="P331" s="197">
        <f t="shared" si="40"/>
        <v>836655.06996303936</v>
      </c>
      <c r="Q331" s="197">
        <f t="shared" si="40"/>
        <v>791040.52346034988</v>
      </c>
      <c r="R331" s="197">
        <f t="shared" si="40"/>
        <v>956188.5008072994</v>
      </c>
    </row>
    <row r="332" spans="1:18" ht="12.75" customHeight="1" x14ac:dyDescent="0.2"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</row>
    <row r="333" spans="1:18" ht="12.75" customHeight="1" x14ac:dyDescent="0.2">
      <c r="A333" s="101" t="s">
        <v>225</v>
      </c>
      <c r="B333" s="101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</row>
    <row r="334" spans="1:18" ht="12.75" customHeight="1" x14ac:dyDescent="0.2">
      <c r="A334" s="101"/>
      <c r="B334" s="101"/>
      <c r="C334" s="170" t="s">
        <v>74</v>
      </c>
      <c r="F334" s="198">
        <f t="shared" ref="F334:F340" si="41">SUM(G334:R334)</f>
        <v>1758799</v>
      </c>
      <c r="G334" s="241">
        <v>195360</v>
      </c>
      <c r="H334" s="241">
        <v>60144</v>
      </c>
      <c r="I334" s="241">
        <v>67253</v>
      </c>
      <c r="J334" s="241">
        <v>94547</v>
      </c>
      <c r="K334" s="241">
        <v>97909</v>
      </c>
      <c r="L334" s="241">
        <v>50059</v>
      </c>
      <c r="M334" s="241">
        <v>151880</v>
      </c>
      <c r="N334" s="241">
        <v>260595</v>
      </c>
      <c r="O334" s="241">
        <v>138789</v>
      </c>
      <c r="P334" s="241">
        <v>240430</v>
      </c>
      <c r="Q334" s="241">
        <v>190204</v>
      </c>
      <c r="R334" s="241">
        <v>211629</v>
      </c>
    </row>
    <row r="335" spans="1:18" ht="12.75" customHeight="1" x14ac:dyDescent="0.2">
      <c r="A335" s="101"/>
      <c r="B335" s="101"/>
      <c r="C335" s="170" t="s">
        <v>73</v>
      </c>
      <c r="F335" s="198">
        <f t="shared" si="41"/>
        <v>0</v>
      </c>
      <c r="G335" s="241">
        <v>0</v>
      </c>
      <c r="H335" s="241">
        <v>0</v>
      </c>
      <c r="I335" s="241">
        <v>0</v>
      </c>
      <c r="J335" s="241">
        <v>0</v>
      </c>
      <c r="K335" s="241">
        <v>0</v>
      </c>
      <c r="L335" s="241">
        <v>0</v>
      </c>
      <c r="M335" s="241">
        <v>0</v>
      </c>
      <c r="N335" s="241">
        <v>0</v>
      </c>
      <c r="O335" s="241">
        <v>0</v>
      </c>
      <c r="P335" s="241">
        <v>0</v>
      </c>
      <c r="Q335" s="241">
        <v>0</v>
      </c>
      <c r="R335" s="241">
        <v>0</v>
      </c>
    </row>
    <row r="336" spans="1:18" ht="12.75" customHeight="1" x14ac:dyDescent="0.2">
      <c r="C336" s="196" t="s">
        <v>72</v>
      </c>
      <c r="F336" s="198">
        <f t="shared" si="41"/>
        <v>0</v>
      </c>
      <c r="G336" s="241">
        <v>0</v>
      </c>
      <c r="H336" s="241">
        <v>0</v>
      </c>
      <c r="I336" s="241">
        <v>0</v>
      </c>
      <c r="J336" s="241">
        <v>0</v>
      </c>
      <c r="K336" s="241">
        <v>0</v>
      </c>
      <c r="L336" s="241">
        <v>0</v>
      </c>
      <c r="M336" s="241">
        <v>0</v>
      </c>
      <c r="N336" s="241">
        <v>0</v>
      </c>
      <c r="O336" s="241">
        <v>0</v>
      </c>
      <c r="P336" s="241">
        <v>0</v>
      </c>
      <c r="Q336" s="241">
        <v>0</v>
      </c>
      <c r="R336" s="241">
        <v>0</v>
      </c>
    </row>
    <row r="337" spans="1:18" ht="12.75" customHeight="1" x14ac:dyDescent="0.2">
      <c r="C337" s="196" t="s">
        <v>71</v>
      </c>
      <c r="F337" s="198">
        <f t="shared" si="41"/>
        <v>0</v>
      </c>
      <c r="G337" s="241">
        <v>0</v>
      </c>
      <c r="H337" s="241">
        <v>0</v>
      </c>
      <c r="I337" s="241">
        <v>0</v>
      </c>
      <c r="J337" s="241">
        <v>0</v>
      </c>
      <c r="K337" s="241">
        <v>0</v>
      </c>
      <c r="L337" s="241">
        <v>0</v>
      </c>
      <c r="M337" s="241">
        <v>0</v>
      </c>
      <c r="N337" s="241">
        <v>0</v>
      </c>
      <c r="O337" s="241">
        <v>0</v>
      </c>
      <c r="P337" s="241">
        <v>0</v>
      </c>
      <c r="Q337" s="241">
        <v>0</v>
      </c>
      <c r="R337" s="241">
        <v>0</v>
      </c>
    </row>
    <row r="338" spans="1:18" ht="12.75" customHeight="1" x14ac:dyDescent="0.2">
      <c r="C338" s="196" t="s">
        <v>70</v>
      </c>
      <c r="E338" s="199" t="s">
        <v>62</v>
      </c>
      <c r="F338" s="198">
        <f t="shared" si="41"/>
        <v>1061583</v>
      </c>
      <c r="G338" s="241">
        <v>131483</v>
      </c>
      <c r="H338" s="241">
        <v>108168</v>
      </c>
      <c r="I338" s="241">
        <v>100184</v>
      </c>
      <c r="J338" s="241">
        <v>50365</v>
      </c>
      <c r="K338" s="241">
        <v>45416</v>
      </c>
      <c r="L338" s="241">
        <v>77999</v>
      </c>
      <c r="M338" s="241">
        <v>81335</v>
      </c>
      <c r="N338" s="241">
        <v>98364</v>
      </c>
      <c r="O338" s="241">
        <v>78382</v>
      </c>
      <c r="P338" s="241">
        <v>61625</v>
      </c>
      <c r="Q338" s="241">
        <v>95625</v>
      </c>
      <c r="R338" s="241">
        <v>132637</v>
      </c>
    </row>
    <row r="339" spans="1:18" ht="12.75" customHeight="1" x14ac:dyDescent="0.2">
      <c r="C339" s="111" t="s">
        <v>69</v>
      </c>
      <c r="F339" s="198">
        <f t="shared" si="41"/>
        <v>0</v>
      </c>
      <c r="G339" s="241">
        <v>0</v>
      </c>
      <c r="H339" s="241">
        <v>0</v>
      </c>
      <c r="I339" s="241">
        <v>0</v>
      </c>
      <c r="J339" s="241">
        <v>0</v>
      </c>
      <c r="K339" s="241">
        <v>0</v>
      </c>
      <c r="L339" s="241">
        <v>0</v>
      </c>
      <c r="M339" s="241">
        <v>0</v>
      </c>
      <c r="N339" s="241">
        <v>0</v>
      </c>
      <c r="O339" s="241">
        <v>0</v>
      </c>
      <c r="P339" s="241">
        <v>0</v>
      </c>
      <c r="Q339" s="241">
        <v>0</v>
      </c>
      <c r="R339" s="241">
        <v>0</v>
      </c>
    </row>
    <row r="340" spans="1:18" ht="12.75" customHeight="1" x14ac:dyDescent="0.2">
      <c r="C340" s="111" t="s">
        <v>68</v>
      </c>
      <c r="E340" s="199" t="s">
        <v>62</v>
      </c>
      <c r="F340" s="198">
        <f t="shared" si="41"/>
        <v>0</v>
      </c>
      <c r="G340" s="241">
        <v>0</v>
      </c>
      <c r="H340" s="241">
        <v>0</v>
      </c>
      <c r="I340" s="241">
        <v>0</v>
      </c>
      <c r="J340" s="241">
        <v>0</v>
      </c>
      <c r="K340" s="241">
        <v>0</v>
      </c>
      <c r="L340" s="241">
        <v>0</v>
      </c>
      <c r="M340" s="241">
        <v>0</v>
      </c>
      <c r="N340" s="241">
        <v>0</v>
      </c>
      <c r="O340" s="241">
        <v>0</v>
      </c>
      <c r="P340" s="241">
        <v>0</v>
      </c>
      <c r="Q340" s="241">
        <v>0</v>
      </c>
      <c r="R340" s="241">
        <v>0</v>
      </c>
    </row>
    <row r="341" spans="1:18" ht="12.75" customHeight="1" x14ac:dyDescent="0.2">
      <c r="B341" s="196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</row>
    <row r="342" spans="1:18" ht="12.75" customHeight="1" x14ac:dyDescent="0.2">
      <c r="A342" s="101" t="s">
        <v>224</v>
      </c>
      <c r="B342" s="196"/>
      <c r="F342" s="198">
        <f>SUM(G342:R342)</f>
        <v>2820382</v>
      </c>
      <c r="G342" s="197">
        <f t="shared" ref="G342:R342" si="42">SUM(G334:G341)</f>
        <v>326843</v>
      </c>
      <c r="H342" s="197">
        <f t="shared" si="42"/>
        <v>168312</v>
      </c>
      <c r="I342" s="197">
        <f t="shared" si="42"/>
        <v>167437</v>
      </c>
      <c r="J342" s="197">
        <f t="shared" si="42"/>
        <v>144912</v>
      </c>
      <c r="K342" s="197">
        <f t="shared" si="42"/>
        <v>143325</v>
      </c>
      <c r="L342" s="197">
        <f t="shared" si="42"/>
        <v>128058</v>
      </c>
      <c r="M342" s="197">
        <f t="shared" si="42"/>
        <v>233215</v>
      </c>
      <c r="N342" s="197">
        <f t="shared" si="42"/>
        <v>358959</v>
      </c>
      <c r="O342" s="197">
        <f t="shared" si="42"/>
        <v>217171</v>
      </c>
      <c r="P342" s="197">
        <f t="shared" si="42"/>
        <v>302055</v>
      </c>
      <c r="Q342" s="197">
        <f t="shared" si="42"/>
        <v>285829</v>
      </c>
      <c r="R342" s="197">
        <f t="shared" si="42"/>
        <v>344266</v>
      </c>
    </row>
    <row r="343" spans="1:18" ht="12.75" customHeight="1" x14ac:dyDescent="0.2">
      <c r="B343" s="196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</row>
    <row r="344" spans="1:18" ht="12.75" customHeight="1" x14ac:dyDescent="0.2">
      <c r="A344" s="101" t="s">
        <v>223</v>
      </c>
      <c r="B344" s="196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</row>
    <row r="345" spans="1:18" ht="12.75" customHeight="1" x14ac:dyDescent="0.2">
      <c r="C345" s="196" t="s">
        <v>222</v>
      </c>
      <c r="F345" s="198">
        <f>SUM(G345:R345)</f>
        <v>4181805</v>
      </c>
      <c r="G345" s="241">
        <v>251328</v>
      </c>
      <c r="H345" s="241">
        <v>429381</v>
      </c>
      <c r="I345" s="241">
        <v>571785</v>
      </c>
      <c r="J345" s="241">
        <v>515760</v>
      </c>
      <c r="K345" s="241">
        <v>533957</v>
      </c>
      <c r="L345" s="241">
        <v>352741</v>
      </c>
      <c r="M345" s="241">
        <v>201826</v>
      </c>
      <c r="N345" s="241">
        <v>129547</v>
      </c>
      <c r="O345" s="241">
        <v>207781</v>
      </c>
      <c r="P345" s="241">
        <v>239449</v>
      </c>
      <c r="Q345" s="241">
        <v>380870</v>
      </c>
      <c r="R345" s="241">
        <v>367380</v>
      </c>
    </row>
    <row r="346" spans="1:18" ht="12.75" customHeight="1" x14ac:dyDescent="0.2">
      <c r="C346" s="196" t="s">
        <v>221</v>
      </c>
      <c r="F346" s="198">
        <f>SUM(G346:R346)</f>
        <v>0</v>
      </c>
      <c r="G346" s="241">
        <v>0</v>
      </c>
      <c r="H346" s="241">
        <v>0</v>
      </c>
      <c r="I346" s="241">
        <v>0</v>
      </c>
      <c r="J346" s="241">
        <v>0</v>
      </c>
      <c r="K346" s="241">
        <v>0</v>
      </c>
      <c r="L346" s="241">
        <v>0</v>
      </c>
      <c r="M346" s="241">
        <v>0</v>
      </c>
      <c r="N346" s="241">
        <v>0</v>
      </c>
      <c r="O346" s="241">
        <v>0</v>
      </c>
      <c r="P346" s="241">
        <v>0</v>
      </c>
      <c r="Q346" s="241">
        <v>0</v>
      </c>
      <c r="R346" s="241">
        <v>0</v>
      </c>
    </row>
    <row r="347" spans="1:18" ht="12.75" customHeight="1" x14ac:dyDescent="0.2">
      <c r="C347" s="196"/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  <c r="P347" s="198"/>
      <c r="Q347" s="198"/>
      <c r="R347" s="198"/>
    </row>
    <row r="348" spans="1:18" ht="12.75" customHeight="1" x14ac:dyDescent="0.2">
      <c r="A348" s="101" t="s">
        <v>220</v>
      </c>
      <c r="B348" s="196"/>
      <c r="F348" s="198">
        <f>SUM(G348:R348)</f>
        <v>4181805</v>
      </c>
      <c r="G348" s="197">
        <f t="shared" ref="G348:R348" si="43">SUM(G345:G347)</f>
        <v>251328</v>
      </c>
      <c r="H348" s="197">
        <f t="shared" si="43"/>
        <v>429381</v>
      </c>
      <c r="I348" s="197">
        <f t="shared" si="43"/>
        <v>571785</v>
      </c>
      <c r="J348" s="197">
        <f t="shared" si="43"/>
        <v>515760</v>
      </c>
      <c r="K348" s="197">
        <f t="shared" si="43"/>
        <v>533957</v>
      </c>
      <c r="L348" s="197">
        <f t="shared" si="43"/>
        <v>352741</v>
      </c>
      <c r="M348" s="197">
        <f t="shared" si="43"/>
        <v>201826</v>
      </c>
      <c r="N348" s="197">
        <f t="shared" si="43"/>
        <v>129547</v>
      </c>
      <c r="O348" s="197">
        <f t="shared" si="43"/>
        <v>207781</v>
      </c>
      <c r="P348" s="197">
        <f t="shared" si="43"/>
        <v>239449</v>
      </c>
      <c r="Q348" s="197">
        <f t="shared" si="43"/>
        <v>380870</v>
      </c>
      <c r="R348" s="197">
        <f t="shared" si="43"/>
        <v>367380</v>
      </c>
    </row>
    <row r="349" spans="1:18" ht="12.75" customHeight="1" x14ac:dyDescent="0.2">
      <c r="B349" s="196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</row>
    <row r="350" spans="1:18" ht="12.75" customHeight="1" x14ac:dyDescent="0.2">
      <c r="A350" s="101" t="s">
        <v>219</v>
      </c>
      <c r="B350" s="196"/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  <c r="P350" s="198"/>
      <c r="Q350" s="198"/>
      <c r="R350" s="198"/>
    </row>
    <row r="351" spans="1:18" ht="12.75" customHeight="1" x14ac:dyDescent="0.2">
      <c r="C351" s="196" t="s">
        <v>65</v>
      </c>
      <c r="F351" s="198">
        <f t="shared" ref="F351:F365" si="44">SUM(G351:R351)</f>
        <v>0</v>
      </c>
      <c r="G351" s="241">
        <v>0</v>
      </c>
      <c r="H351" s="241">
        <v>0</v>
      </c>
      <c r="I351" s="241">
        <v>0</v>
      </c>
      <c r="J351" s="241">
        <v>0</v>
      </c>
      <c r="K351" s="241">
        <v>0</v>
      </c>
      <c r="L351" s="241">
        <v>0</v>
      </c>
      <c r="M351" s="241">
        <v>0</v>
      </c>
      <c r="N351" s="241">
        <v>0</v>
      </c>
      <c r="O351" s="241">
        <v>0</v>
      </c>
      <c r="P351" s="241">
        <v>0</v>
      </c>
      <c r="Q351" s="241">
        <v>0</v>
      </c>
      <c r="R351" s="241">
        <v>0</v>
      </c>
    </row>
    <row r="352" spans="1:18" ht="12.75" customHeight="1" x14ac:dyDescent="0.2">
      <c r="C352" s="196" t="s">
        <v>64</v>
      </c>
      <c r="F352" s="198">
        <f t="shared" si="44"/>
        <v>0</v>
      </c>
      <c r="G352" s="241">
        <v>0</v>
      </c>
      <c r="H352" s="241">
        <v>0</v>
      </c>
      <c r="I352" s="241">
        <v>0</v>
      </c>
      <c r="J352" s="241">
        <v>0</v>
      </c>
      <c r="K352" s="241">
        <v>0</v>
      </c>
      <c r="L352" s="241">
        <v>0</v>
      </c>
      <c r="M352" s="241">
        <v>0</v>
      </c>
      <c r="N352" s="241">
        <v>0</v>
      </c>
      <c r="O352" s="241">
        <v>0</v>
      </c>
      <c r="P352" s="241">
        <v>0</v>
      </c>
      <c r="Q352" s="241">
        <v>0</v>
      </c>
      <c r="R352" s="241">
        <v>0</v>
      </c>
    </row>
    <row r="353" spans="1:18" ht="12.75" customHeight="1" x14ac:dyDescent="0.2">
      <c r="C353" s="196" t="s">
        <v>218</v>
      </c>
      <c r="F353" s="198">
        <f t="shared" si="44"/>
        <v>0</v>
      </c>
      <c r="G353" s="241">
        <v>0</v>
      </c>
      <c r="H353" s="241">
        <v>0</v>
      </c>
      <c r="I353" s="241">
        <v>0</v>
      </c>
      <c r="J353" s="241">
        <v>0</v>
      </c>
      <c r="K353" s="241">
        <v>0</v>
      </c>
      <c r="L353" s="241">
        <v>0</v>
      </c>
      <c r="M353" s="241">
        <v>0</v>
      </c>
      <c r="N353" s="241">
        <v>0</v>
      </c>
      <c r="O353" s="241">
        <v>0</v>
      </c>
      <c r="P353" s="241">
        <v>0</v>
      </c>
      <c r="Q353" s="241">
        <v>0</v>
      </c>
      <c r="R353" s="241">
        <v>0</v>
      </c>
    </row>
    <row r="354" spans="1:18" ht="12.75" customHeight="1" x14ac:dyDescent="0.2">
      <c r="C354" s="196" t="s">
        <v>217</v>
      </c>
      <c r="F354" s="198">
        <f t="shared" si="44"/>
        <v>0</v>
      </c>
      <c r="G354" s="241">
        <v>0</v>
      </c>
      <c r="H354" s="241">
        <v>0</v>
      </c>
      <c r="I354" s="241">
        <v>0</v>
      </c>
      <c r="J354" s="241">
        <v>0</v>
      </c>
      <c r="K354" s="241">
        <v>0</v>
      </c>
      <c r="L354" s="241">
        <v>0</v>
      </c>
      <c r="M354" s="241">
        <v>0</v>
      </c>
      <c r="N354" s="241">
        <v>0</v>
      </c>
      <c r="O354" s="241">
        <v>0</v>
      </c>
      <c r="P354" s="241">
        <v>0</v>
      </c>
      <c r="Q354" s="241">
        <v>0</v>
      </c>
      <c r="R354" s="241">
        <v>0</v>
      </c>
    </row>
    <row r="355" spans="1:18" ht="12.75" customHeight="1" x14ac:dyDescent="0.2">
      <c r="C355" s="196" t="s">
        <v>216</v>
      </c>
      <c r="F355" s="198">
        <f t="shared" si="44"/>
        <v>0</v>
      </c>
      <c r="G355" s="241">
        <v>0</v>
      </c>
      <c r="H355" s="241">
        <v>0</v>
      </c>
      <c r="I355" s="241">
        <v>0</v>
      </c>
      <c r="J355" s="241">
        <v>0</v>
      </c>
      <c r="K355" s="241">
        <v>0</v>
      </c>
      <c r="L355" s="241">
        <v>0</v>
      </c>
      <c r="M355" s="241">
        <v>0</v>
      </c>
      <c r="N355" s="241">
        <v>0</v>
      </c>
      <c r="O355" s="241">
        <v>0</v>
      </c>
      <c r="P355" s="241">
        <v>0</v>
      </c>
      <c r="Q355" s="241">
        <v>0</v>
      </c>
      <c r="R355" s="241">
        <v>0</v>
      </c>
    </row>
    <row r="356" spans="1:18" ht="12.75" customHeight="1" x14ac:dyDescent="0.2">
      <c r="C356" s="196" t="s">
        <v>215</v>
      </c>
      <c r="F356" s="198">
        <f t="shared" si="44"/>
        <v>0</v>
      </c>
      <c r="G356" s="241">
        <v>0</v>
      </c>
      <c r="H356" s="241">
        <v>0</v>
      </c>
      <c r="I356" s="241">
        <v>0</v>
      </c>
      <c r="J356" s="241">
        <v>0</v>
      </c>
      <c r="K356" s="241">
        <v>0</v>
      </c>
      <c r="L356" s="241">
        <v>0</v>
      </c>
      <c r="M356" s="241">
        <v>0</v>
      </c>
      <c r="N356" s="241">
        <v>0</v>
      </c>
      <c r="O356" s="241">
        <v>0</v>
      </c>
      <c r="P356" s="241">
        <v>0</v>
      </c>
      <c r="Q356" s="241">
        <v>0</v>
      </c>
      <c r="R356" s="241">
        <v>0</v>
      </c>
    </row>
    <row r="357" spans="1:18" ht="12.75" customHeight="1" x14ac:dyDescent="0.2">
      <c r="C357" s="196" t="s">
        <v>214</v>
      </c>
      <c r="F357" s="198">
        <f t="shared" si="44"/>
        <v>191917</v>
      </c>
      <c r="G357" s="241">
        <v>5686</v>
      </c>
      <c r="H357" s="241">
        <v>13110</v>
      </c>
      <c r="I357" s="241">
        <v>21900</v>
      </c>
      <c r="J357" s="241">
        <v>25370</v>
      </c>
      <c r="K357" s="241">
        <v>17378</v>
      </c>
      <c r="L357" s="241">
        <v>21707</v>
      </c>
      <c r="M357" s="241">
        <v>22469</v>
      </c>
      <c r="N357" s="241">
        <v>11656</v>
      </c>
      <c r="O357" s="241">
        <v>9116</v>
      </c>
      <c r="P357" s="241">
        <v>16682</v>
      </c>
      <c r="Q357" s="241">
        <v>15029</v>
      </c>
      <c r="R357" s="241">
        <v>11814</v>
      </c>
    </row>
    <row r="358" spans="1:18" ht="12.75" customHeight="1" x14ac:dyDescent="0.2">
      <c r="C358" s="196" t="s">
        <v>213</v>
      </c>
      <c r="F358" s="198">
        <f t="shared" si="44"/>
        <v>0</v>
      </c>
      <c r="G358" s="241">
        <v>0</v>
      </c>
      <c r="H358" s="241">
        <v>0</v>
      </c>
      <c r="I358" s="241">
        <v>0</v>
      </c>
      <c r="J358" s="241">
        <v>0</v>
      </c>
      <c r="K358" s="241">
        <v>0</v>
      </c>
      <c r="L358" s="241">
        <v>0</v>
      </c>
      <c r="M358" s="241">
        <v>0</v>
      </c>
      <c r="N358" s="241">
        <v>0</v>
      </c>
      <c r="O358" s="241">
        <v>0</v>
      </c>
      <c r="P358" s="241">
        <v>0</v>
      </c>
      <c r="Q358" s="241">
        <v>0</v>
      </c>
      <c r="R358" s="241">
        <v>0</v>
      </c>
    </row>
    <row r="359" spans="1:18" ht="12.75" customHeight="1" x14ac:dyDescent="0.2">
      <c r="C359" s="201" t="s">
        <v>212</v>
      </c>
      <c r="F359" s="198">
        <f t="shared" si="44"/>
        <v>155685</v>
      </c>
      <c r="G359" s="241">
        <v>5230</v>
      </c>
      <c r="H359" s="241">
        <v>5351</v>
      </c>
      <c r="I359" s="241">
        <v>9616</v>
      </c>
      <c r="J359" s="241">
        <v>13846</v>
      </c>
      <c r="K359" s="241">
        <v>11722</v>
      </c>
      <c r="L359" s="241">
        <v>15231</v>
      </c>
      <c r="M359" s="241">
        <v>25034</v>
      </c>
      <c r="N359" s="241">
        <v>13952</v>
      </c>
      <c r="O359" s="241">
        <v>13939</v>
      </c>
      <c r="P359" s="241">
        <v>19689</v>
      </c>
      <c r="Q359" s="241">
        <v>13190</v>
      </c>
      <c r="R359" s="241">
        <v>8885</v>
      </c>
    </row>
    <row r="360" spans="1:18" ht="12.75" customHeight="1" x14ac:dyDescent="0.2">
      <c r="C360" s="201" t="s">
        <v>211</v>
      </c>
      <c r="F360" s="198">
        <f t="shared" si="44"/>
        <v>315543</v>
      </c>
      <c r="G360" s="241">
        <v>11096</v>
      </c>
      <c r="H360" s="241">
        <v>30578</v>
      </c>
      <c r="I360" s="241">
        <v>38881</v>
      </c>
      <c r="J360" s="241">
        <v>41854</v>
      </c>
      <c r="K360" s="241">
        <v>18465</v>
      </c>
      <c r="L360" s="241">
        <v>29259</v>
      </c>
      <c r="M360" s="241">
        <v>19844</v>
      </c>
      <c r="N360" s="241">
        <v>15078</v>
      </c>
      <c r="O360" s="241">
        <v>18932</v>
      </c>
      <c r="P360" s="241">
        <v>32062</v>
      </c>
      <c r="Q360" s="241">
        <v>37909</v>
      </c>
      <c r="R360" s="241">
        <v>21585</v>
      </c>
    </row>
    <row r="361" spans="1:18" ht="12.75" customHeight="1" x14ac:dyDescent="0.2">
      <c r="C361" s="201" t="s">
        <v>210</v>
      </c>
      <c r="E361" s="199" t="s">
        <v>62</v>
      </c>
      <c r="F361" s="198">
        <f t="shared" si="44"/>
        <v>153361</v>
      </c>
      <c r="G361" s="241">
        <v>5850</v>
      </c>
      <c r="H361" s="241">
        <v>14555</v>
      </c>
      <c r="I361" s="241">
        <v>20305</v>
      </c>
      <c r="J361" s="241">
        <v>19928</v>
      </c>
      <c r="K361" s="241">
        <v>8392</v>
      </c>
      <c r="L361" s="241">
        <v>14335</v>
      </c>
      <c r="M361" s="241">
        <v>8991</v>
      </c>
      <c r="N361" s="241">
        <v>6708</v>
      </c>
      <c r="O361" s="241">
        <v>9173</v>
      </c>
      <c r="P361" s="241">
        <v>16504</v>
      </c>
      <c r="Q361" s="241">
        <v>18461</v>
      </c>
      <c r="R361" s="241">
        <v>10159</v>
      </c>
    </row>
    <row r="362" spans="1:18" ht="12.75" customHeight="1" x14ac:dyDescent="0.2">
      <c r="B362" s="196"/>
      <c r="C362" s="170" t="s">
        <v>209</v>
      </c>
      <c r="F362" s="198">
        <f t="shared" si="44"/>
        <v>0</v>
      </c>
      <c r="G362" s="241">
        <v>0</v>
      </c>
      <c r="H362" s="241">
        <v>0</v>
      </c>
      <c r="I362" s="241">
        <v>0</v>
      </c>
      <c r="J362" s="241">
        <v>0</v>
      </c>
      <c r="K362" s="241">
        <v>0</v>
      </c>
      <c r="L362" s="241">
        <v>0</v>
      </c>
      <c r="M362" s="241">
        <v>0</v>
      </c>
      <c r="N362" s="241">
        <v>0</v>
      </c>
      <c r="O362" s="241">
        <v>0</v>
      </c>
      <c r="P362" s="241">
        <v>0</v>
      </c>
      <c r="Q362" s="241">
        <v>0</v>
      </c>
      <c r="R362" s="241">
        <v>0</v>
      </c>
    </row>
    <row r="363" spans="1:18" ht="12.75" customHeight="1" x14ac:dyDescent="0.2">
      <c r="C363" s="196" t="s">
        <v>208</v>
      </c>
      <c r="F363" s="198">
        <f t="shared" si="44"/>
        <v>0</v>
      </c>
      <c r="G363" s="241">
        <v>0</v>
      </c>
      <c r="H363" s="241">
        <v>0</v>
      </c>
      <c r="I363" s="241">
        <v>0</v>
      </c>
      <c r="J363" s="241">
        <v>0</v>
      </c>
      <c r="K363" s="241">
        <v>0</v>
      </c>
      <c r="L363" s="241">
        <v>0</v>
      </c>
      <c r="M363" s="241">
        <v>0</v>
      </c>
      <c r="N363" s="241">
        <v>0</v>
      </c>
      <c r="O363" s="241">
        <v>0</v>
      </c>
      <c r="P363" s="241">
        <v>0</v>
      </c>
      <c r="Q363" s="241">
        <v>0</v>
      </c>
      <c r="R363" s="241">
        <v>0</v>
      </c>
    </row>
    <row r="364" spans="1:18" ht="12.75" customHeight="1" x14ac:dyDescent="0.2">
      <c r="B364" s="196"/>
      <c r="C364" s="170" t="s">
        <v>207</v>
      </c>
      <c r="F364" s="198">
        <f t="shared" si="44"/>
        <v>0</v>
      </c>
      <c r="G364" s="241">
        <v>0</v>
      </c>
      <c r="H364" s="241">
        <v>0</v>
      </c>
      <c r="I364" s="241">
        <v>0</v>
      </c>
      <c r="J364" s="241">
        <v>0</v>
      </c>
      <c r="K364" s="241">
        <v>0</v>
      </c>
      <c r="L364" s="241">
        <v>0</v>
      </c>
      <c r="M364" s="241">
        <v>0</v>
      </c>
      <c r="N364" s="241">
        <v>0</v>
      </c>
      <c r="O364" s="241">
        <v>0</v>
      </c>
      <c r="P364" s="241">
        <v>0</v>
      </c>
      <c r="Q364" s="241">
        <v>0</v>
      </c>
      <c r="R364" s="241">
        <v>0</v>
      </c>
    </row>
    <row r="365" spans="1:18" ht="12.75" customHeight="1" x14ac:dyDescent="0.2">
      <c r="B365" s="196"/>
      <c r="C365" s="170" t="s">
        <v>206</v>
      </c>
      <c r="F365" s="198">
        <f t="shared" si="44"/>
        <v>0</v>
      </c>
      <c r="G365" s="241">
        <v>0</v>
      </c>
      <c r="H365" s="241">
        <v>0</v>
      </c>
      <c r="I365" s="241">
        <v>0</v>
      </c>
      <c r="J365" s="241">
        <v>0</v>
      </c>
      <c r="K365" s="241">
        <v>0</v>
      </c>
      <c r="L365" s="241">
        <v>0</v>
      </c>
      <c r="M365" s="241">
        <v>0</v>
      </c>
      <c r="N365" s="241">
        <v>0</v>
      </c>
      <c r="O365" s="241">
        <v>0</v>
      </c>
      <c r="P365" s="241">
        <v>0</v>
      </c>
      <c r="Q365" s="241">
        <v>0</v>
      </c>
      <c r="R365" s="241">
        <v>0</v>
      </c>
    </row>
    <row r="366" spans="1:18" ht="12.75" customHeight="1" x14ac:dyDescent="0.2">
      <c r="B366" s="196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</row>
    <row r="367" spans="1:18" ht="12.75" customHeight="1" x14ac:dyDescent="0.2">
      <c r="A367" s="101" t="s">
        <v>205</v>
      </c>
      <c r="B367" s="196"/>
      <c r="E367" s="199" t="s">
        <v>62</v>
      </c>
      <c r="F367" s="198">
        <f>SUM(G367:R367)</f>
        <v>816506</v>
      </c>
      <c r="G367" s="197">
        <f t="shared" ref="G367:R367" si="45">SUM(G351:G366)</f>
        <v>27862</v>
      </c>
      <c r="H367" s="197">
        <f t="shared" si="45"/>
        <v>63594</v>
      </c>
      <c r="I367" s="197">
        <f t="shared" si="45"/>
        <v>90702</v>
      </c>
      <c r="J367" s="197">
        <f t="shared" si="45"/>
        <v>100998</v>
      </c>
      <c r="K367" s="197">
        <f t="shared" si="45"/>
        <v>55957</v>
      </c>
      <c r="L367" s="197">
        <f t="shared" si="45"/>
        <v>80532</v>
      </c>
      <c r="M367" s="197">
        <f t="shared" si="45"/>
        <v>76338</v>
      </c>
      <c r="N367" s="197">
        <f t="shared" si="45"/>
        <v>47394</v>
      </c>
      <c r="O367" s="197">
        <f t="shared" si="45"/>
        <v>51160</v>
      </c>
      <c r="P367" s="197">
        <f t="shared" si="45"/>
        <v>84937</v>
      </c>
      <c r="Q367" s="197">
        <f t="shared" si="45"/>
        <v>84589</v>
      </c>
      <c r="R367" s="197">
        <f t="shared" si="45"/>
        <v>52443</v>
      </c>
    </row>
    <row r="368" spans="1:18" ht="12.75" customHeight="1" x14ac:dyDescent="0.2">
      <c r="B368" s="196"/>
      <c r="F368" s="195" t="s">
        <v>203</v>
      </c>
      <c r="G368" s="195" t="s">
        <v>203</v>
      </c>
      <c r="H368" s="195" t="s">
        <v>203</v>
      </c>
      <c r="I368" s="195" t="s">
        <v>203</v>
      </c>
      <c r="J368" s="195" t="s">
        <v>203</v>
      </c>
      <c r="K368" s="195" t="s">
        <v>203</v>
      </c>
      <c r="L368" s="195" t="s">
        <v>203</v>
      </c>
      <c r="M368" s="195" t="s">
        <v>203</v>
      </c>
      <c r="N368" s="195" t="s">
        <v>203</v>
      </c>
      <c r="O368" s="195" t="s">
        <v>203</v>
      </c>
      <c r="P368" s="195" t="s">
        <v>203</v>
      </c>
      <c r="Q368" s="195" t="s">
        <v>203</v>
      </c>
      <c r="R368" s="195" t="s">
        <v>203</v>
      </c>
    </row>
    <row r="369" spans="1:18" ht="12.75" customHeight="1" x14ac:dyDescent="0.2">
      <c r="A369" s="101" t="s">
        <v>204</v>
      </c>
      <c r="E369" s="199"/>
      <c r="F369" s="198">
        <f>SUM(G369:R369)</f>
        <v>21847851.755868003</v>
      </c>
      <c r="G369" s="197">
        <f t="shared" ref="G369:R369" si="46">SUM(G367,G348,G342,G331,G317)</f>
        <v>2203974.8493560012</v>
      </c>
      <c r="H369" s="197">
        <f t="shared" si="46"/>
        <v>1779618.4757249991</v>
      </c>
      <c r="I369" s="197">
        <f t="shared" si="46"/>
        <v>1743669.5912500003</v>
      </c>
      <c r="J369" s="197">
        <f t="shared" si="46"/>
        <v>1579575.8250230015</v>
      </c>
      <c r="K369" s="197">
        <f t="shared" si="46"/>
        <v>1614747.7934930001</v>
      </c>
      <c r="L369" s="197">
        <f t="shared" si="46"/>
        <v>1718891.6428440004</v>
      </c>
      <c r="M369" s="197">
        <f t="shared" si="46"/>
        <v>1883388.266564002</v>
      </c>
      <c r="N369" s="197">
        <f t="shared" si="46"/>
        <v>1884643.5581010003</v>
      </c>
      <c r="O369" s="197">
        <f t="shared" si="46"/>
        <v>1613574.037805001</v>
      </c>
      <c r="P369" s="197">
        <f t="shared" si="46"/>
        <v>1776515.4919619993</v>
      </c>
      <c r="Q369" s="197">
        <f t="shared" si="46"/>
        <v>1925058.5314249983</v>
      </c>
      <c r="R369" s="197">
        <f t="shared" si="46"/>
        <v>2124193.6923199971</v>
      </c>
    </row>
    <row r="370" spans="1:18" ht="12.75" customHeight="1" x14ac:dyDescent="0.2">
      <c r="B370" s="196"/>
      <c r="F370" s="195" t="s">
        <v>203</v>
      </c>
      <c r="G370" s="195" t="s">
        <v>203</v>
      </c>
      <c r="H370" s="195" t="s">
        <v>203</v>
      </c>
      <c r="I370" s="195" t="s">
        <v>203</v>
      </c>
      <c r="J370" s="195" t="s">
        <v>203</v>
      </c>
      <c r="K370" s="195" t="s">
        <v>203</v>
      </c>
      <c r="L370" s="195" t="s">
        <v>203</v>
      </c>
      <c r="M370" s="195" t="s">
        <v>203</v>
      </c>
      <c r="N370" s="195" t="s">
        <v>203</v>
      </c>
      <c r="O370" s="195" t="s">
        <v>203</v>
      </c>
      <c r="P370" s="195" t="s">
        <v>203</v>
      </c>
      <c r="Q370" s="195" t="s">
        <v>203</v>
      </c>
      <c r="R370" s="195" t="s">
        <v>203</v>
      </c>
    </row>
    <row r="372" spans="1:18" ht="12.75" customHeight="1" x14ac:dyDescent="0.2">
      <c r="D372" s="106" t="s">
        <v>61</v>
      </c>
      <c r="F372" s="198">
        <f t="shared" ref="F372:R372" si="47">F369-F212</f>
        <v>0</v>
      </c>
      <c r="G372" s="198">
        <f t="shared" si="47"/>
        <v>0</v>
      </c>
      <c r="H372" s="198">
        <f t="shared" si="47"/>
        <v>0</v>
      </c>
      <c r="I372" s="198">
        <f t="shared" si="47"/>
        <v>0</v>
      </c>
      <c r="J372" s="198">
        <f t="shared" si="47"/>
        <v>0</v>
      </c>
      <c r="K372" s="198">
        <f t="shared" si="47"/>
        <v>0</v>
      </c>
      <c r="L372" s="198">
        <f t="shared" si="47"/>
        <v>0</v>
      </c>
      <c r="M372" s="198">
        <f t="shared" si="47"/>
        <v>0</v>
      </c>
      <c r="N372" s="198">
        <f t="shared" si="47"/>
        <v>0</v>
      </c>
      <c r="O372" s="198">
        <f t="shared" si="47"/>
        <v>0</v>
      </c>
      <c r="P372" s="198">
        <f t="shared" si="47"/>
        <v>0</v>
      </c>
      <c r="Q372" s="198">
        <f t="shared" si="47"/>
        <v>0</v>
      </c>
      <c r="R372" s="198">
        <f t="shared" si="47"/>
        <v>0</v>
      </c>
    </row>
    <row r="373" spans="1:18" ht="12.75" customHeight="1" x14ac:dyDescent="0.2">
      <c r="D373" s="106" t="s">
        <v>61</v>
      </c>
      <c r="F373" s="198">
        <f>SUM(G373:R373)</f>
        <v>0</v>
      </c>
      <c r="G373" s="198">
        <v>0</v>
      </c>
      <c r="H373" s="198">
        <v>0</v>
      </c>
      <c r="I373" s="198">
        <v>0</v>
      </c>
      <c r="J373" s="198">
        <v>0</v>
      </c>
      <c r="K373" s="198">
        <v>0</v>
      </c>
      <c r="L373" s="198">
        <v>0</v>
      </c>
      <c r="M373" s="198">
        <v>0</v>
      </c>
      <c r="N373" s="198">
        <v>0</v>
      </c>
      <c r="O373" s="198">
        <v>0</v>
      </c>
      <c r="P373" s="198">
        <v>0</v>
      </c>
      <c r="Q373" s="198">
        <v>0</v>
      </c>
      <c r="R373" s="198">
        <v>0</v>
      </c>
    </row>
  </sheetData>
  <conditionalFormatting sqref="F179:R179">
    <cfRule type="cellIs" dxfId="1" priority="1" operator="notBetween">
      <formula>-1</formula>
      <formula>1</formula>
    </cfRule>
  </conditionalFormatting>
  <pageMargins left="0.25" right="0.25" top="0.5" bottom="0.5" header="0.3" footer="0.3"/>
  <pageSetup scale="6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59" max="16383" man="1"/>
    <brk id="138" max="16383" man="1"/>
    <brk id="179" max="16383" man="1"/>
    <brk id="212" max="16383" man="1"/>
    <brk id="282" max="16383" man="1"/>
    <brk id="318" max="16383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90" zoomScaleNormal="90" zoomScaleSheetLayoutView="90" workbookViewId="0">
      <pane xSplit="3" ySplit="5" topLeftCell="D6" activePane="bottomRight" state="frozen"/>
      <selection pane="topRight"/>
      <selection pane="bottomLeft"/>
      <selection pane="bottomRight" activeCell="D6" sqref="D6"/>
    </sheetView>
  </sheetViews>
  <sheetFormatPr defaultRowHeight="12" x14ac:dyDescent="0.2"/>
  <cols>
    <col min="1" max="1" width="27.140625" style="245" customWidth="1"/>
    <col min="2" max="2" width="11.85546875" style="246" customWidth="1"/>
    <col min="3" max="3" width="7.28515625" style="246" customWidth="1"/>
    <col min="4" max="6" width="12.7109375" style="245" customWidth="1"/>
    <col min="7" max="7" width="15.85546875" style="245" customWidth="1"/>
    <col min="8" max="8" width="11.7109375" style="245" bestFit="1" customWidth="1"/>
    <col min="9" max="9" width="13.140625" style="245" bestFit="1" customWidth="1"/>
    <col min="10" max="16384" width="9.140625" style="245"/>
  </cols>
  <sheetData>
    <row r="1" spans="1:8" ht="12.75" x14ac:dyDescent="0.2">
      <c r="A1" s="98" t="str">
        <f>+'Workpaper Index'!$C$4</f>
        <v>Washington Power Cost Adjustment Mechanism</v>
      </c>
      <c r="B1" s="188"/>
      <c r="D1" s="270"/>
      <c r="E1" s="270"/>
      <c r="F1" s="270"/>
    </row>
    <row r="2" spans="1:8" ht="12.75" x14ac:dyDescent="0.2">
      <c r="A2" s="98" t="str">
        <f>+'Workpaper Index'!$B$5&amp;" "&amp;'Workpaper Index'!$C$5</f>
        <v>Deferral Period: January 1, 2017 - December 31, 2017</v>
      </c>
      <c r="B2" s="188"/>
      <c r="D2" s="270"/>
      <c r="E2" s="270"/>
      <c r="F2" s="270"/>
    </row>
    <row r="3" spans="1:8" ht="12.75" x14ac:dyDescent="0.2">
      <c r="A3" s="98" t="str">
        <f>+'Workpaper Index'!$B$19&amp;": "&amp;'Workpaper Index'!$C$19</f>
        <v>(4.1): Washington Allocated Base Net Power Costs UE-140762</v>
      </c>
      <c r="B3" s="188"/>
    </row>
    <row r="4" spans="1:8" ht="36" x14ac:dyDescent="0.2">
      <c r="D4" s="269" t="s">
        <v>257</v>
      </c>
      <c r="F4" s="269" t="s">
        <v>256</v>
      </c>
    </row>
    <row r="5" spans="1:8" s="264" customFormat="1" ht="65.25" customHeight="1" x14ac:dyDescent="0.2">
      <c r="A5" s="268" t="s">
        <v>255</v>
      </c>
      <c r="B5" s="267" t="s">
        <v>254</v>
      </c>
      <c r="C5" s="267" t="s">
        <v>253</v>
      </c>
      <c r="D5" s="266" t="s">
        <v>251</v>
      </c>
      <c r="E5" s="267" t="s">
        <v>252</v>
      </c>
      <c r="F5" s="266" t="s">
        <v>251</v>
      </c>
      <c r="G5" s="265"/>
    </row>
    <row r="6" spans="1:8" x14ac:dyDescent="0.2">
      <c r="A6" s="247" t="s">
        <v>250</v>
      </c>
      <c r="D6" s="262"/>
      <c r="E6" s="263"/>
      <c r="F6" s="262"/>
      <c r="G6" s="253"/>
      <c r="H6" s="253"/>
    </row>
    <row r="7" spans="1:8" s="252" customFormat="1" x14ac:dyDescent="0.2">
      <c r="A7" s="252" t="s">
        <v>52</v>
      </c>
      <c r="B7" s="260" t="s">
        <v>249</v>
      </c>
      <c r="C7" s="260" t="s">
        <v>35</v>
      </c>
      <c r="D7" s="261">
        <v>21739149.103170902</v>
      </c>
      <c r="E7" s="259">
        <v>1.00773</v>
      </c>
      <c r="F7" s="261">
        <f t="shared" ref="F7:F14" si="0">D7*E7</f>
        <v>21907192.725738414</v>
      </c>
      <c r="G7" s="257"/>
      <c r="H7" s="253"/>
    </row>
    <row r="8" spans="1:8" s="252" customFormat="1" x14ac:dyDescent="0.2">
      <c r="A8" s="252" t="s">
        <v>46</v>
      </c>
      <c r="B8" s="260" t="s">
        <v>248</v>
      </c>
      <c r="C8" s="260" t="s">
        <v>35</v>
      </c>
      <c r="D8" s="258">
        <v>43823478.518971674</v>
      </c>
      <c r="E8" s="259">
        <v>1.00773</v>
      </c>
      <c r="F8" s="258">
        <f t="shared" si="0"/>
        <v>44162234.007923327</v>
      </c>
      <c r="G8" s="257"/>
      <c r="H8" s="253"/>
    </row>
    <row r="9" spans="1:8" s="252" customFormat="1" x14ac:dyDescent="0.2">
      <c r="A9" s="252" t="s">
        <v>46</v>
      </c>
      <c r="B9" s="260" t="s">
        <v>248</v>
      </c>
      <c r="C9" s="260" t="s">
        <v>26</v>
      </c>
      <c r="D9" s="258">
        <v>420773.45793374133</v>
      </c>
      <c r="E9" s="259">
        <v>1.00773</v>
      </c>
      <c r="F9" s="258">
        <f t="shared" si="0"/>
        <v>424026.03676356917</v>
      </c>
      <c r="G9" s="257"/>
      <c r="H9" s="253"/>
    </row>
    <row r="10" spans="1:8" s="252" customFormat="1" x14ac:dyDescent="0.2">
      <c r="A10" s="252" t="s">
        <v>46</v>
      </c>
      <c r="B10" s="260" t="s">
        <v>248</v>
      </c>
      <c r="C10" s="260" t="s">
        <v>40</v>
      </c>
      <c r="D10" s="258">
        <v>579500.26</v>
      </c>
      <c r="E10" s="259">
        <v>1.00773</v>
      </c>
      <c r="F10" s="258">
        <f t="shared" si="0"/>
        <v>583979.79700979998</v>
      </c>
      <c r="G10" s="257"/>
      <c r="H10" s="253"/>
    </row>
    <row r="11" spans="1:8" s="252" customFormat="1" x14ac:dyDescent="0.2">
      <c r="A11" s="252" t="s">
        <v>247</v>
      </c>
      <c r="B11" s="260" t="s">
        <v>246</v>
      </c>
      <c r="C11" s="260" t="s">
        <v>35</v>
      </c>
      <c r="D11" s="258">
        <v>25144522.145333525</v>
      </c>
      <c r="E11" s="259">
        <v>1.00773</v>
      </c>
      <c r="F11" s="258">
        <f t="shared" si="0"/>
        <v>25338889.301516954</v>
      </c>
      <c r="G11" s="257"/>
      <c r="H11" s="253"/>
    </row>
    <row r="12" spans="1:8" s="252" customFormat="1" x14ac:dyDescent="0.2">
      <c r="A12" s="252" t="s">
        <v>247</v>
      </c>
      <c r="B12" s="260" t="s">
        <v>246</v>
      </c>
      <c r="C12" s="260" t="s">
        <v>26</v>
      </c>
      <c r="D12" s="258">
        <v>0</v>
      </c>
      <c r="E12" s="259">
        <v>1.00773</v>
      </c>
      <c r="F12" s="258">
        <f t="shared" si="0"/>
        <v>0</v>
      </c>
      <c r="G12" s="257"/>
      <c r="H12" s="253"/>
    </row>
    <row r="13" spans="1:8" s="252" customFormat="1" x14ac:dyDescent="0.2">
      <c r="A13" s="252" t="s">
        <v>244</v>
      </c>
      <c r="B13" s="260" t="s">
        <v>245</v>
      </c>
      <c r="C13" s="260" t="s">
        <v>26</v>
      </c>
      <c r="D13" s="258">
        <v>57151921.068422273</v>
      </c>
      <c r="E13" s="259">
        <v>1.00773</v>
      </c>
      <c r="F13" s="258">
        <f t="shared" si="0"/>
        <v>57593705.418281175</v>
      </c>
      <c r="G13" s="257"/>
      <c r="H13" s="253"/>
    </row>
    <row r="14" spans="1:8" s="252" customFormat="1" x14ac:dyDescent="0.2">
      <c r="A14" s="252" t="s">
        <v>244</v>
      </c>
      <c r="B14" s="260" t="s">
        <v>243</v>
      </c>
      <c r="C14" s="260" t="s">
        <v>26</v>
      </c>
      <c r="D14" s="258">
        <v>21006571.976533867</v>
      </c>
      <c r="E14" s="259">
        <v>1.00773</v>
      </c>
      <c r="F14" s="258">
        <f t="shared" si="0"/>
        <v>21168952.777912475</v>
      </c>
      <c r="G14" s="257"/>
      <c r="H14" s="253"/>
    </row>
    <row r="15" spans="1:8" s="252" customFormat="1" x14ac:dyDescent="0.2">
      <c r="A15" s="256" t="s">
        <v>55</v>
      </c>
      <c r="D15" s="254">
        <f>SUM(D8:D14)-D7</f>
        <v>126387618.32402417</v>
      </c>
      <c r="E15" s="255"/>
      <c r="F15" s="254">
        <f>SUM(F8:F14)-F7</f>
        <v>127364594.61366889</v>
      </c>
      <c r="G15" s="253"/>
      <c r="H15" s="253"/>
    </row>
    <row r="18" spans="1:9" x14ac:dyDescent="0.2">
      <c r="B18" s="251"/>
    </row>
    <row r="19" spans="1:9" x14ac:dyDescent="0.2">
      <c r="B19" s="251"/>
    </row>
    <row r="20" spans="1:9" s="246" customFormat="1" x14ac:dyDescent="0.2">
      <c r="A20" s="250"/>
      <c r="B20" s="249"/>
      <c r="C20" s="248"/>
      <c r="D20" s="245"/>
      <c r="E20" s="245"/>
      <c r="F20" s="245"/>
      <c r="G20" s="245"/>
      <c r="H20" s="245"/>
      <c r="I20" s="245"/>
    </row>
    <row r="22" spans="1:9" s="246" customFormat="1" x14ac:dyDescent="0.2">
      <c r="A22" s="247"/>
      <c r="D22" s="245"/>
      <c r="E22" s="245"/>
      <c r="F22" s="245"/>
      <c r="G22" s="245"/>
      <c r="H22" s="245"/>
      <c r="I22" s="245"/>
    </row>
  </sheetData>
  <pageMargins left="0.75" right="0.75" top="1" bottom="0.75" header="0.5" footer="0.3"/>
  <pageSetup scale="50" firstPageNumber="2" orientation="portrait" useFirstPageNumber="1" r:id="rId1"/>
  <headerFooter>
    <oddHeader>&amp;RPage 9.1.&amp;P</oddHeader>
  </headerFooter>
  <colBreaks count="1" manualBreakCount="1">
    <brk id="3" max="107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62"/>
  <sheetViews>
    <sheetView zoomScale="70" zoomScaleNormal="70" workbookViewId="0">
      <pane xSplit="5" ySplit="5" topLeftCell="F6" activePane="bottomRight" state="frozen"/>
      <selection pane="topRight"/>
      <selection pane="bottomLeft"/>
      <selection pane="bottomRight" activeCell="F6" sqref="F6"/>
    </sheetView>
  </sheetViews>
  <sheetFormatPr defaultColWidth="10.28515625" defaultRowHeight="12.75" x14ac:dyDescent="0.2"/>
  <cols>
    <col min="1" max="1" width="3.42578125" style="274" customWidth="1"/>
    <col min="2" max="2" width="1.7109375" style="271" customWidth="1"/>
    <col min="3" max="3" width="29.28515625" style="273" customWidth="1"/>
    <col min="4" max="4" width="1.42578125" style="271" customWidth="1"/>
    <col min="5" max="5" width="16.42578125" style="271" bestFit="1" customWidth="1"/>
    <col min="6" max="6" width="13.42578125" style="271" customWidth="1"/>
    <col min="7" max="17" width="13.140625" style="271" customWidth="1"/>
    <col min="18" max="18" width="2.7109375" style="272" customWidth="1"/>
    <col min="19" max="16384" width="10.28515625" style="271"/>
  </cols>
  <sheetData>
    <row r="1" spans="1:18" x14ac:dyDescent="0.2">
      <c r="A1" s="519" t="s">
        <v>295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8" s="274" customFormat="1" ht="26.25" x14ac:dyDescent="0.4">
      <c r="A2" s="274" t="s">
        <v>260</v>
      </c>
      <c r="C2" s="309"/>
      <c r="J2" s="402" t="s">
        <v>259</v>
      </c>
      <c r="P2" s="401"/>
      <c r="Q2" s="400"/>
      <c r="R2" s="399"/>
    </row>
    <row r="3" spans="1:18" s="274" customFormat="1" x14ac:dyDescent="0.2">
      <c r="C3" s="309"/>
      <c r="J3" s="297" t="s">
        <v>258</v>
      </c>
      <c r="R3" s="399"/>
    </row>
    <row r="4" spans="1:18" s="274" customFormat="1" x14ac:dyDescent="0.2">
      <c r="A4" s="398" t="str">
        <f>"12 months ended "&amp;TEXT(Q4,"MMMM YYYY")</f>
        <v>12 months ended March 2016</v>
      </c>
      <c r="C4" s="309"/>
      <c r="E4" s="335" t="str">
        <f>TEXT(F4,"mm/yy")&amp;"-"&amp;TEXT(Q4,"mm/yy")</f>
        <v>04/15-03/16</v>
      </c>
      <c r="F4" s="331">
        <v>42095</v>
      </c>
      <c r="G4" s="331">
        <f t="shared" ref="G4:Q4" si="0">DATE(YEAR(F4),MONTH(F4)+1,1)</f>
        <v>42125</v>
      </c>
      <c r="H4" s="331">
        <f t="shared" si="0"/>
        <v>42156</v>
      </c>
      <c r="I4" s="331">
        <f t="shared" si="0"/>
        <v>42186</v>
      </c>
      <c r="J4" s="331">
        <f t="shared" si="0"/>
        <v>42217</v>
      </c>
      <c r="K4" s="331">
        <f t="shared" si="0"/>
        <v>42248</v>
      </c>
      <c r="L4" s="331">
        <f t="shared" si="0"/>
        <v>42278</v>
      </c>
      <c r="M4" s="331">
        <f t="shared" si="0"/>
        <v>42309</v>
      </c>
      <c r="N4" s="331">
        <f t="shared" si="0"/>
        <v>42339</v>
      </c>
      <c r="O4" s="331">
        <f t="shared" si="0"/>
        <v>42370</v>
      </c>
      <c r="P4" s="331">
        <f t="shared" si="0"/>
        <v>42401</v>
      </c>
      <c r="Q4" s="331">
        <f t="shared" si="0"/>
        <v>42430</v>
      </c>
      <c r="R4" s="399"/>
    </row>
    <row r="5" spans="1:18" x14ac:dyDescent="0.2">
      <c r="A5" s="398"/>
      <c r="E5" s="335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15.75" x14ac:dyDescent="0.25">
      <c r="J6" s="397" t="str">
        <f>"$"</f>
        <v>$</v>
      </c>
    </row>
    <row r="7" spans="1:18" s="274" customFormat="1" x14ac:dyDescent="0.2">
      <c r="C7" s="309"/>
      <c r="R7" s="272"/>
    </row>
    <row r="8" spans="1:18" ht="15.75" x14ac:dyDescent="0.25">
      <c r="A8" s="306"/>
    </row>
    <row r="9" spans="1:18" x14ac:dyDescent="0.2"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</row>
    <row r="10" spans="1:18" x14ac:dyDescent="0.2">
      <c r="C10" s="280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</row>
    <row r="11" spans="1:18" x14ac:dyDescent="0.2">
      <c r="C11" s="280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</row>
    <row r="12" spans="1:18" x14ac:dyDescent="0.2">
      <c r="C12" s="280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</row>
    <row r="13" spans="1:18" x14ac:dyDescent="0.2">
      <c r="C13" s="280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</row>
    <row r="14" spans="1:18" x14ac:dyDescent="0.2">
      <c r="C14" s="280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</row>
    <row r="15" spans="1:18" x14ac:dyDescent="0.2">
      <c r="C15" s="280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</row>
    <row r="16" spans="1:18" x14ac:dyDescent="0.2">
      <c r="C16" s="280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</row>
    <row r="17" spans="3:17" x14ac:dyDescent="0.2">
      <c r="C17" s="280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</row>
    <row r="18" spans="3:17" x14ac:dyDescent="0.2">
      <c r="C18" s="280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</row>
    <row r="19" spans="3:17" x14ac:dyDescent="0.2">
      <c r="C19" s="280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</row>
    <row r="20" spans="3:17" x14ac:dyDescent="0.2">
      <c r="C20" s="280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</row>
    <row r="21" spans="3:17" x14ac:dyDescent="0.2">
      <c r="C21" s="280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</row>
    <row r="22" spans="3:17" x14ac:dyDescent="0.2">
      <c r="C22" s="280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</row>
    <row r="23" spans="3:17" x14ac:dyDescent="0.2">
      <c r="C23" s="280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</row>
    <row r="24" spans="3:17" hidden="1" x14ac:dyDescent="0.2">
      <c r="C24" s="280"/>
      <c r="D24" s="276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</row>
    <row r="25" spans="3:17" hidden="1" x14ac:dyDescent="0.2">
      <c r="C25" s="280"/>
      <c r="D25" s="276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</row>
    <row r="26" spans="3:17" hidden="1" x14ac:dyDescent="0.2">
      <c r="C26" s="280"/>
      <c r="D26" s="276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</row>
    <row r="27" spans="3:17" hidden="1" x14ac:dyDescent="0.2">
      <c r="C27" s="280"/>
      <c r="D27" s="276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</row>
    <row r="28" spans="3:17" hidden="1" x14ac:dyDescent="0.2">
      <c r="C28" s="280"/>
      <c r="D28" s="276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</row>
    <row r="29" spans="3:17" x14ac:dyDescent="0.2">
      <c r="C29" s="280"/>
      <c r="D29" s="276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</row>
    <row r="30" spans="3:17" x14ac:dyDescent="0.2">
      <c r="C30" s="280"/>
      <c r="D30" s="276"/>
      <c r="E30" s="348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</row>
    <row r="31" spans="3:17" x14ac:dyDescent="0.2">
      <c r="E31" s="27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</row>
    <row r="32" spans="3:17" x14ac:dyDescent="0.2"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</row>
    <row r="33" spans="1:17" x14ac:dyDescent="0.2">
      <c r="E33" s="385"/>
      <c r="F33" s="385"/>
      <c r="G33" s="275"/>
      <c r="H33" s="385"/>
      <c r="I33" s="386"/>
      <c r="J33" s="345"/>
      <c r="K33" s="345"/>
      <c r="L33" s="345"/>
      <c r="M33" s="345"/>
      <c r="N33" s="345"/>
      <c r="O33" s="345"/>
      <c r="P33" s="345"/>
      <c r="Q33" s="345"/>
    </row>
    <row r="34" spans="1:17" x14ac:dyDescent="0.2"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</row>
    <row r="35" spans="1:17" x14ac:dyDescent="0.2"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</row>
    <row r="36" spans="1:17" x14ac:dyDescent="0.2"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</row>
    <row r="37" spans="1:17" x14ac:dyDescent="0.2">
      <c r="D37" s="39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</row>
    <row r="38" spans="1:17" x14ac:dyDescent="0.2">
      <c r="D38" s="39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</row>
    <row r="39" spans="1:17" x14ac:dyDescent="0.2"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</row>
    <row r="40" spans="1:17" x14ac:dyDescent="0.2"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</row>
    <row r="41" spans="1:17" x14ac:dyDescent="0.2"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</row>
    <row r="42" spans="1:17" x14ac:dyDescent="0.2"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</row>
    <row r="43" spans="1:17" x14ac:dyDescent="0.2"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</row>
    <row r="44" spans="1:17" x14ac:dyDescent="0.2"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</row>
    <row r="45" spans="1:17" x14ac:dyDescent="0.2"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</row>
    <row r="46" spans="1:17" x14ac:dyDescent="0.2">
      <c r="D46" s="39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</row>
    <row r="47" spans="1:17" x14ac:dyDescent="0.2">
      <c r="D47" s="39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</row>
    <row r="48" spans="1:17" x14ac:dyDescent="0.2">
      <c r="A48" s="277"/>
      <c r="B48" s="276"/>
      <c r="C48" s="280"/>
      <c r="D48" s="39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</row>
    <row r="49" spans="1:18" x14ac:dyDescent="0.2">
      <c r="D49" s="39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</row>
    <row r="50" spans="1:18" s="355" customFormat="1" x14ac:dyDescent="0.2">
      <c r="A50" s="356"/>
      <c r="C50" s="273"/>
      <c r="D50" s="394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61"/>
    </row>
    <row r="51" spans="1:18" s="355" customFormat="1" x14ac:dyDescent="0.2">
      <c r="A51" s="356"/>
      <c r="C51" s="273"/>
      <c r="D51" s="394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272"/>
    </row>
    <row r="52" spans="1:18" x14ac:dyDescent="0.2">
      <c r="E52" s="27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</row>
    <row r="53" spans="1:18" x14ac:dyDescent="0.2"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</row>
    <row r="54" spans="1:18" x14ac:dyDescent="0.2"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</row>
    <row r="55" spans="1:18" x14ac:dyDescent="0.2"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</row>
    <row r="56" spans="1:18" x14ac:dyDescent="0.2"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</row>
    <row r="57" spans="1:18" s="355" customFormat="1" x14ac:dyDescent="0.2">
      <c r="A57" s="356"/>
      <c r="C57" s="273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2"/>
    </row>
    <row r="58" spans="1:18" s="355" customFormat="1" x14ac:dyDescent="0.2">
      <c r="A58" s="356"/>
      <c r="C58" s="273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2"/>
    </row>
    <row r="59" spans="1:18" s="355" customFormat="1" x14ac:dyDescent="0.2">
      <c r="A59" s="356"/>
      <c r="C59" s="273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2"/>
    </row>
    <row r="60" spans="1:18" s="355" customFormat="1" x14ac:dyDescent="0.2">
      <c r="A60" s="356"/>
      <c r="C60" s="273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2"/>
    </row>
    <row r="61" spans="1:18" s="355" customFormat="1" x14ac:dyDescent="0.2">
      <c r="A61" s="356"/>
      <c r="C61" s="273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2"/>
    </row>
    <row r="62" spans="1:18" x14ac:dyDescent="0.2"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</row>
    <row r="63" spans="1:18" s="355" customFormat="1" x14ac:dyDescent="0.2">
      <c r="A63" s="356"/>
      <c r="C63" s="273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272"/>
    </row>
    <row r="64" spans="1:18" s="355" customFormat="1" x14ac:dyDescent="0.2">
      <c r="A64" s="356"/>
      <c r="C64" s="273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272"/>
    </row>
    <row r="65" spans="1:18" x14ac:dyDescent="0.2">
      <c r="E65" s="27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</row>
    <row r="66" spans="1:18" x14ac:dyDescent="0.2"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</row>
    <row r="67" spans="1:18" ht="15.75" x14ac:dyDescent="0.25">
      <c r="A67" s="306"/>
      <c r="E67" s="27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</row>
    <row r="68" spans="1:18" ht="15.75" x14ac:dyDescent="0.25">
      <c r="A68" s="306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</row>
    <row r="69" spans="1:18" x14ac:dyDescent="0.2"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</row>
    <row r="70" spans="1:18" s="274" customFormat="1" ht="18" x14ac:dyDescent="0.25">
      <c r="A70" s="393"/>
      <c r="C70" s="309"/>
      <c r="E70" s="392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272"/>
    </row>
    <row r="71" spans="1:18" x14ac:dyDescent="0.2"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</row>
    <row r="72" spans="1:18" x14ac:dyDescent="0.2">
      <c r="C72" s="280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</row>
    <row r="73" spans="1:18" hidden="1" x14ac:dyDescent="0.2">
      <c r="C73" s="280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</row>
    <row r="74" spans="1:18" hidden="1" x14ac:dyDescent="0.2">
      <c r="C74" s="280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</row>
    <row r="75" spans="1:18" x14ac:dyDescent="0.2">
      <c r="C75" s="280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</row>
    <row r="76" spans="1:18" hidden="1" x14ac:dyDescent="0.2">
      <c r="C76" s="280"/>
      <c r="E76" s="34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</row>
    <row r="77" spans="1:18" x14ac:dyDescent="0.2">
      <c r="C77" s="280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</row>
    <row r="78" spans="1:18" hidden="1" x14ac:dyDescent="0.2"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</row>
    <row r="79" spans="1:18" hidden="1" x14ac:dyDescent="0.2">
      <c r="C79" s="280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</row>
    <row r="80" spans="1:18" hidden="1" x14ac:dyDescent="0.2">
      <c r="C80" s="280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</row>
    <row r="81" spans="3:17" x14ac:dyDescent="0.2">
      <c r="C81" s="280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</row>
    <row r="82" spans="3:17" x14ac:dyDescent="0.2">
      <c r="C82" s="280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</row>
    <row r="83" spans="3:17" x14ac:dyDescent="0.2">
      <c r="C83" s="280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</row>
    <row r="84" spans="3:17" x14ac:dyDescent="0.2">
      <c r="C84" s="280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</row>
    <row r="85" spans="3:17" hidden="1" x14ac:dyDescent="0.2">
      <c r="C85" s="280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</row>
    <row r="86" spans="3:17" x14ac:dyDescent="0.2">
      <c r="C86" s="280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</row>
    <row r="87" spans="3:17" x14ac:dyDescent="0.2">
      <c r="C87" s="280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</row>
    <row r="88" spans="3:17" hidden="1" x14ac:dyDescent="0.2">
      <c r="C88" s="280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</row>
    <row r="89" spans="3:17" x14ac:dyDescent="0.2">
      <c r="C89" s="280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</row>
    <row r="90" spans="3:17" hidden="1" x14ac:dyDescent="0.2"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</row>
    <row r="91" spans="3:17" hidden="1" x14ac:dyDescent="0.2">
      <c r="C91" s="390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</row>
    <row r="92" spans="3:17" x14ac:dyDescent="0.2">
      <c r="C92" s="390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</row>
    <row r="93" spans="3:17" x14ac:dyDescent="0.2">
      <c r="C93" s="390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</row>
    <row r="94" spans="3:17" hidden="1" x14ac:dyDescent="0.2">
      <c r="C94" s="280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</row>
    <row r="95" spans="3:17" hidden="1" x14ac:dyDescent="0.2">
      <c r="C95" s="280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</row>
    <row r="96" spans="3:17" hidden="1" x14ac:dyDescent="0.2">
      <c r="C96" s="280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</row>
    <row r="97" spans="1:18" hidden="1" x14ac:dyDescent="0.2">
      <c r="C97" s="280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</row>
    <row r="98" spans="1:18" x14ac:dyDescent="0.2">
      <c r="C98" s="280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</row>
    <row r="99" spans="1:18" x14ac:dyDescent="0.2">
      <c r="C99" s="280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</row>
    <row r="100" spans="1:18" x14ac:dyDescent="0.2">
      <c r="C100" s="280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</row>
    <row r="101" spans="1:18" x14ac:dyDescent="0.2">
      <c r="C101" s="280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</row>
    <row r="102" spans="1:18" hidden="1" x14ac:dyDescent="0.2">
      <c r="C102" s="280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</row>
    <row r="103" spans="1:18" x14ac:dyDescent="0.2">
      <c r="C103" s="280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</row>
    <row r="104" spans="1:18" x14ac:dyDescent="0.2">
      <c r="C104" s="280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</row>
    <row r="105" spans="1:18" x14ac:dyDescent="0.2">
      <c r="C105" s="280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</row>
    <row r="106" spans="1:18" x14ac:dyDescent="0.2">
      <c r="C106" s="280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</row>
    <row r="107" spans="1:18" x14ac:dyDescent="0.2">
      <c r="C107" s="280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</row>
    <row r="108" spans="1:18" x14ac:dyDescent="0.2">
      <c r="C108" s="280"/>
      <c r="E108" s="275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348"/>
      <c r="Q108" s="348"/>
    </row>
    <row r="109" spans="1:18" x14ac:dyDescent="0.2">
      <c r="C109" s="280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</row>
    <row r="110" spans="1:18" hidden="1" x14ac:dyDescent="0.2">
      <c r="C110" s="280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</row>
    <row r="111" spans="1:18" s="290" customFormat="1" hidden="1" x14ac:dyDescent="0.2">
      <c r="A111" s="291"/>
      <c r="C111" s="289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2"/>
    </row>
    <row r="112" spans="1:18" s="290" customFormat="1" x14ac:dyDescent="0.2">
      <c r="A112" s="291"/>
      <c r="C112" s="289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2"/>
    </row>
    <row r="113" spans="1:18" s="290" customFormat="1" x14ac:dyDescent="0.2">
      <c r="A113" s="291"/>
      <c r="C113" s="289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2"/>
    </row>
    <row r="114" spans="1:18" s="290" customFormat="1" x14ac:dyDescent="0.2">
      <c r="A114" s="291"/>
      <c r="C114" s="289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2"/>
    </row>
    <row r="115" spans="1:18" s="290" customFormat="1" x14ac:dyDescent="0.2">
      <c r="A115" s="291"/>
      <c r="C115" s="280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2"/>
    </row>
    <row r="116" spans="1:18" s="290" customFormat="1" hidden="1" x14ac:dyDescent="0.2">
      <c r="A116" s="291"/>
      <c r="C116" s="280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2"/>
    </row>
    <row r="117" spans="1:18" s="290" customFormat="1" hidden="1" x14ac:dyDescent="0.2">
      <c r="A117" s="291"/>
      <c r="C117" s="280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2"/>
    </row>
    <row r="118" spans="1:18" s="290" customFormat="1" hidden="1" x14ac:dyDescent="0.2">
      <c r="A118" s="291"/>
      <c r="C118" s="280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2"/>
    </row>
    <row r="119" spans="1:18" s="290" customFormat="1" hidden="1" x14ac:dyDescent="0.2">
      <c r="A119" s="291"/>
      <c r="C119" s="280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2"/>
    </row>
    <row r="120" spans="1:18" s="290" customFormat="1" hidden="1" x14ac:dyDescent="0.2">
      <c r="A120" s="291"/>
      <c r="C120" s="280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2"/>
    </row>
    <row r="121" spans="1:18" hidden="1" x14ac:dyDescent="0.2">
      <c r="C121" s="280"/>
      <c r="E121" s="348"/>
      <c r="F121" s="348"/>
      <c r="G121" s="348"/>
      <c r="H121" s="348"/>
      <c r="I121" s="348"/>
      <c r="J121" s="348"/>
      <c r="K121" s="348"/>
      <c r="L121" s="348"/>
      <c r="M121" s="348"/>
      <c r="N121" s="348"/>
      <c r="O121" s="348"/>
      <c r="P121" s="348"/>
      <c r="Q121" s="348"/>
    </row>
    <row r="122" spans="1:18" s="290" customFormat="1" x14ac:dyDescent="0.2">
      <c r="A122" s="291"/>
      <c r="C122" s="280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2"/>
    </row>
    <row r="123" spans="1:18" s="290" customFormat="1" x14ac:dyDescent="0.2">
      <c r="A123" s="291"/>
      <c r="C123" s="280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2"/>
    </row>
    <row r="124" spans="1:18" s="290" customFormat="1" x14ac:dyDescent="0.2">
      <c r="A124" s="291"/>
      <c r="C124" s="280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2"/>
    </row>
    <row r="125" spans="1:18" s="290" customFormat="1" x14ac:dyDescent="0.2">
      <c r="A125" s="291"/>
      <c r="C125" s="289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2"/>
    </row>
    <row r="126" spans="1:18" s="290" customFormat="1" x14ac:dyDescent="0.2">
      <c r="A126" s="291"/>
      <c r="C126" s="289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2"/>
    </row>
    <row r="127" spans="1:18" s="290" customFormat="1" x14ac:dyDescent="0.2">
      <c r="A127" s="291"/>
      <c r="C127" s="289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2"/>
    </row>
    <row r="128" spans="1:18" s="290" customFormat="1" x14ac:dyDescent="0.2">
      <c r="A128" s="291"/>
      <c r="C128" s="289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2"/>
    </row>
    <row r="129" spans="1:18" s="290" customFormat="1" x14ac:dyDescent="0.2">
      <c r="A129" s="291"/>
      <c r="C129" s="289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2"/>
    </row>
    <row r="130" spans="1:18" s="290" customFormat="1" x14ac:dyDescent="0.2">
      <c r="A130" s="291"/>
      <c r="C130" s="289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2"/>
    </row>
    <row r="131" spans="1:18" s="290" customFormat="1" x14ac:dyDescent="0.2">
      <c r="A131" s="291"/>
      <c r="C131" s="289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2"/>
    </row>
    <row r="132" spans="1:18" x14ac:dyDescent="0.2">
      <c r="C132" s="280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</row>
    <row r="133" spans="1:18" x14ac:dyDescent="0.2">
      <c r="C133" s="289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</row>
    <row r="134" spans="1:18" x14ac:dyDescent="0.2">
      <c r="C134" s="289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</row>
    <row r="135" spans="1:18" x14ac:dyDescent="0.2">
      <c r="C135" s="280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</row>
    <row r="136" spans="1:18" x14ac:dyDescent="0.2">
      <c r="C136" s="280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</row>
    <row r="137" spans="1:18" x14ac:dyDescent="0.2">
      <c r="C137" s="280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</row>
    <row r="138" spans="1:18" x14ac:dyDescent="0.2">
      <c r="C138" s="280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</row>
    <row r="139" spans="1:18" x14ac:dyDescent="0.2">
      <c r="C139" s="280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</row>
    <row r="140" spans="1:18" x14ac:dyDescent="0.2">
      <c r="C140" s="280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</row>
    <row r="141" spans="1:18" x14ac:dyDescent="0.2">
      <c r="C141" s="280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</row>
    <row r="142" spans="1:18" x14ac:dyDescent="0.2">
      <c r="C142" s="280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</row>
    <row r="143" spans="1:18" x14ac:dyDescent="0.2">
      <c r="C143" s="280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</row>
    <row r="144" spans="1:18" x14ac:dyDescent="0.2">
      <c r="C144" s="280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</row>
    <row r="145" spans="3:17" x14ac:dyDescent="0.2">
      <c r="C145" s="280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</row>
    <row r="146" spans="3:17" x14ac:dyDescent="0.2">
      <c r="C146" s="280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</row>
    <row r="147" spans="3:17" x14ac:dyDescent="0.2">
      <c r="C147" s="389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</row>
    <row r="148" spans="3:17" x14ac:dyDescent="0.2">
      <c r="C148" s="389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</row>
    <row r="149" spans="3:17" x14ac:dyDescent="0.2">
      <c r="C149" s="280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</row>
    <row r="150" spans="3:17" x14ac:dyDescent="0.2">
      <c r="C150" s="280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</row>
    <row r="151" spans="3:17" x14ac:dyDescent="0.2">
      <c r="C151" s="280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</row>
    <row r="152" spans="3:17" x14ac:dyDescent="0.2">
      <c r="C152" s="280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</row>
    <row r="153" spans="3:17" x14ac:dyDescent="0.2">
      <c r="C153" s="280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</row>
    <row r="154" spans="3:17" x14ac:dyDescent="0.2">
      <c r="C154" s="294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</row>
    <row r="155" spans="3:17" x14ac:dyDescent="0.2">
      <c r="C155" s="294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</row>
    <row r="156" spans="3:17" x14ac:dyDescent="0.2">
      <c r="C156" s="294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</row>
    <row r="157" spans="3:17" x14ac:dyDescent="0.2">
      <c r="C157" s="280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</row>
    <row r="158" spans="3:17" x14ac:dyDescent="0.2">
      <c r="C158" s="280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</row>
    <row r="159" spans="3:17" x14ac:dyDescent="0.2">
      <c r="C159" s="280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</row>
    <row r="160" spans="3:17" x14ac:dyDescent="0.2">
      <c r="C160" s="280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</row>
    <row r="161" spans="1:18" x14ac:dyDescent="0.2">
      <c r="C161" s="280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</row>
    <row r="162" spans="1:18" x14ac:dyDescent="0.2">
      <c r="C162" s="280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</row>
    <row r="163" spans="1:18" x14ac:dyDescent="0.2">
      <c r="C163" s="280"/>
      <c r="E163" s="348"/>
      <c r="F163" s="348"/>
      <c r="G163" s="348"/>
      <c r="H163" s="348"/>
      <c r="I163" s="348"/>
      <c r="J163" s="348"/>
      <c r="K163" s="348"/>
      <c r="L163" s="348"/>
      <c r="M163" s="348"/>
      <c r="N163" s="348"/>
      <c r="O163" s="348"/>
      <c r="P163" s="348"/>
      <c r="Q163" s="348"/>
    </row>
    <row r="164" spans="1:18" s="290" customFormat="1" x14ac:dyDescent="0.2">
      <c r="A164" s="291"/>
      <c r="C164" s="289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2"/>
    </row>
    <row r="165" spans="1:18" s="290" customFormat="1" x14ac:dyDescent="0.2">
      <c r="A165" s="291"/>
      <c r="C165" s="289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2"/>
    </row>
    <row r="166" spans="1:18" s="290" customFormat="1" x14ac:dyDescent="0.2">
      <c r="A166" s="291"/>
      <c r="C166" s="289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2"/>
    </row>
    <row r="167" spans="1:18" s="290" customFormat="1" x14ac:dyDescent="0.2">
      <c r="A167" s="291"/>
      <c r="C167" s="289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2"/>
    </row>
    <row r="168" spans="1:18" hidden="1" x14ac:dyDescent="0.2">
      <c r="C168" s="280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88"/>
    </row>
    <row r="169" spans="1:18" s="290" customFormat="1" hidden="1" x14ac:dyDescent="0.2">
      <c r="A169" s="291"/>
      <c r="C169" s="289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2"/>
    </row>
    <row r="170" spans="1:18" s="290" customFormat="1" x14ac:dyDescent="0.2">
      <c r="A170" s="291"/>
      <c r="C170" s="289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2"/>
    </row>
    <row r="171" spans="1:18" hidden="1" x14ac:dyDescent="0.2">
      <c r="C171" s="280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</row>
    <row r="172" spans="1:18" x14ac:dyDescent="0.2">
      <c r="C172" s="280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</row>
    <row r="173" spans="1:18" hidden="1" x14ac:dyDescent="0.2">
      <c r="C173" s="280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</row>
    <row r="174" spans="1:18" x14ac:dyDescent="0.2">
      <c r="C174" s="280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</row>
    <row r="175" spans="1:18" hidden="1" x14ac:dyDescent="0.2">
      <c r="C175" s="280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</row>
    <row r="176" spans="1:18" s="290" customFormat="1" hidden="1" x14ac:dyDescent="0.2">
      <c r="A176" s="291"/>
      <c r="C176" s="289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2"/>
    </row>
    <row r="177" spans="1:18" hidden="1" x14ac:dyDescent="0.2">
      <c r="C177" s="280"/>
      <c r="E177" s="348"/>
      <c r="F177" s="348"/>
      <c r="G177" s="348"/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</row>
    <row r="178" spans="1:18" s="290" customFormat="1" x14ac:dyDescent="0.2">
      <c r="A178" s="291"/>
      <c r="C178" s="289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2"/>
    </row>
    <row r="179" spans="1:18" s="290" customFormat="1" x14ac:dyDescent="0.2">
      <c r="A179" s="291"/>
      <c r="C179" s="289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2"/>
    </row>
    <row r="180" spans="1:18" s="290" customFormat="1" x14ac:dyDescent="0.2">
      <c r="A180" s="291"/>
      <c r="C180" s="289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2"/>
    </row>
    <row r="181" spans="1:18" x14ac:dyDescent="0.2"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</row>
    <row r="182" spans="1:18" x14ac:dyDescent="0.2">
      <c r="E182" s="345"/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</row>
    <row r="183" spans="1:18" x14ac:dyDescent="0.2"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</row>
    <row r="184" spans="1:18" hidden="1" x14ac:dyDescent="0.2">
      <c r="C184" s="280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</row>
    <row r="185" spans="1:18" x14ac:dyDescent="0.2"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</row>
    <row r="186" spans="1:18" hidden="1" x14ac:dyDescent="0.2">
      <c r="C186" s="280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</row>
    <row r="187" spans="1:18" hidden="1" x14ac:dyDescent="0.2">
      <c r="C187" s="280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</row>
    <row r="188" spans="1:18" x14ac:dyDescent="0.2">
      <c r="C188" s="280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</row>
    <row r="189" spans="1:18" x14ac:dyDescent="0.2">
      <c r="C189" s="280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</row>
    <row r="190" spans="1:18" hidden="1" x14ac:dyDescent="0.2">
      <c r="C190" s="280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</row>
    <row r="191" spans="1:18" x14ac:dyDescent="0.2">
      <c r="C191" s="280"/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</row>
    <row r="192" spans="1:18" hidden="1" x14ac:dyDescent="0.2">
      <c r="C192" s="280"/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</row>
    <row r="193" spans="3:17" x14ac:dyDescent="0.2">
      <c r="C193" s="280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</row>
    <row r="194" spans="3:17" x14ac:dyDescent="0.2">
      <c r="C194" s="280"/>
      <c r="E194" s="275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</row>
    <row r="195" spans="3:17" x14ac:dyDescent="0.2">
      <c r="C195" s="280"/>
      <c r="E195" s="275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</row>
    <row r="196" spans="3:17" x14ac:dyDescent="0.2">
      <c r="C196" s="280"/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</row>
    <row r="197" spans="3:17" x14ac:dyDescent="0.2">
      <c r="C197" s="280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</row>
    <row r="198" spans="3:17" x14ac:dyDescent="0.2">
      <c r="C198" s="280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</row>
    <row r="199" spans="3:17" hidden="1" x14ac:dyDescent="0.2">
      <c r="C199" s="280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</row>
    <row r="200" spans="3:17" ht="18" hidden="1" customHeight="1" x14ac:dyDescent="0.2">
      <c r="C200" s="280"/>
      <c r="E200" s="275"/>
      <c r="F200" s="275"/>
      <c r="G200" s="275"/>
      <c r="H200" s="275"/>
      <c r="I200" s="275"/>
      <c r="J200" s="275"/>
      <c r="K200" s="275"/>
      <c r="L200" s="275"/>
      <c r="M200" s="275"/>
      <c r="N200" s="275"/>
      <c r="O200" s="275"/>
      <c r="P200" s="275"/>
      <c r="Q200" s="275"/>
    </row>
    <row r="201" spans="3:17" hidden="1" x14ac:dyDescent="0.2">
      <c r="C201" s="280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</row>
    <row r="202" spans="3:17" hidden="1" x14ac:dyDescent="0.2">
      <c r="C202" s="271"/>
      <c r="E202" s="348"/>
      <c r="F202" s="348"/>
      <c r="G202" s="348"/>
      <c r="H202" s="348"/>
      <c r="I202" s="348"/>
      <c r="J202" s="348"/>
      <c r="K202" s="348"/>
      <c r="L202" s="348"/>
      <c r="M202" s="348"/>
      <c r="N202" s="348"/>
      <c r="O202" s="348"/>
      <c r="P202" s="348"/>
      <c r="Q202" s="348"/>
    </row>
    <row r="203" spans="3:17" x14ac:dyDescent="0.2"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</row>
    <row r="204" spans="3:17" x14ac:dyDescent="0.2">
      <c r="E204" s="275"/>
      <c r="F204" s="345"/>
      <c r="G204" s="345"/>
      <c r="H204" s="345"/>
      <c r="I204" s="345"/>
      <c r="J204" s="345"/>
      <c r="K204" s="345"/>
      <c r="L204" s="345"/>
      <c r="M204" s="345"/>
      <c r="N204" s="345"/>
      <c r="O204" s="345"/>
      <c r="P204" s="345"/>
      <c r="Q204" s="345"/>
    </row>
    <row r="205" spans="3:17" x14ac:dyDescent="0.2">
      <c r="E205" s="345"/>
      <c r="F205" s="345"/>
      <c r="G205" s="345"/>
      <c r="H205" s="345"/>
      <c r="I205" s="345"/>
      <c r="J205" s="345"/>
      <c r="K205" s="345"/>
      <c r="L205" s="345"/>
      <c r="M205" s="345"/>
      <c r="N205" s="345"/>
      <c r="O205" s="345"/>
      <c r="P205" s="345"/>
      <c r="Q205" s="345"/>
    </row>
    <row r="206" spans="3:17" x14ac:dyDescent="0.2">
      <c r="E206" s="364"/>
      <c r="F206" s="278"/>
      <c r="G206" s="278"/>
      <c r="H206" s="278"/>
      <c r="I206" s="388"/>
      <c r="J206" s="387"/>
      <c r="K206" s="387"/>
      <c r="L206" s="387"/>
      <c r="M206" s="387"/>
      <c r="N206" s="387"/>
      <c r="O206" s="387"/>
      <c r="P206" s="387"/>
      <c r="Q206" s="387"/>
    </row>
    <row r="207" spans="3:17" hidden="1" x14ac:dyDescent="0.2">
      <c r="E207" s="275"/>
      <c r="F207" s="275"/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</row>
    <row r="208" spans="3:17" hidden="1" x14ac:dyDescent="0.2">
      <c r="E208" s="275"/>
      <c r="F208" s="275"/>
      <c r="G208" s="275"/>
      <c r="H208" s="275"/>
      <c r="I208" s="275"/>
      <c r="J208" s="275"/>
      <c r="K208" s="275"/>
      <c r="L208" s="275"/>
      <c r="M208" s="275"/>
      <c r="N208" s="275"/>
      <c r="O208" s="275"/>
      <c r="P208" s="275"/>
      <c r="Q208" s="275"/>
    </row>
    <row r="209" spans="1:18" hidden="1" x14ac:dyDescent="0.2"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  <c r="O209" s="275"/>
      <c r="P209" s="275"/>
      <c r="Q209" s="275"/>
    </row>
    <row r="210" spans="1:18" hidden="1" x14ac:dyDescent="0.2"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</row>
    <row r="211" spans="1:18" hidden="1" x14ac:dyDescent="0.2"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</row>
    <row r="212" spans="1:18" x14ac:dyDescent="0.2"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</row>
    <row r="213" spans="1:18" hidden="1" x14ac:dyDescent="0.2"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</row>
    <row r="214" spans="1:18" hidden="1" x14ac:dyDescent="0.2"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75"/>
      <c r="Q214" s="275"/>
    </row>
    <row r="215" spans="1:18" hidden="1" x14ac:dyDescent="0.2"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</row>
    <row r="216" spans="1:18" hidden="1" x14ac:dyDescent="0.2"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75"/>
      <c r="Q216" s="275"/>
    </row>
    <row r="217" spans="1:18" hidden="1" x14ac:dyDescent="0.2"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</row>
    <row r="218" spans="1:18" hidden="1" x14ac:dyDescent="0.2"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</row>
    <row r="219" spans="1:18" hidden="1" x14ac:dyDescent="0.2"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</row>
    <row r="220" spans="1:18" hidden="1" x14ac:dyDescent="0.2">
      <c r="D220" s="355"/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75"/>
      <c r="Q220" s="275"/>
      <c r="R220" s="294"/>
    </row>
    <row r="221" spans="1:18" x14ac:dyDescent="0.2">
      <c r="D221" s="355"/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94"/>
    </row>
    <row r="222" spans="1:18" x14ac:dyDescent="0.2">
      <c r="D222" s="35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5"/>
      <c r="Q222" s="275"/>
      <c r="R222" s="294"/>
    </row>
    <row r="223" spans="1:18" x14ac:dyDescent="0.2">
      <c r="A223" s="277"/>
      <c r="B223" s="276"/>
      <c r="C223" s="280"/>
      <c r="D223" s="355"/>
      <c r="E223" s="275"/>
      <c r="F223" s="348"/>
      <c r="G223" s="348"/>
      <c r="H223" s="348"/>
      <c r="I223" s="348"/>
      <c r="J223" s="348"/>
      <c r="K223" s="348"/>
      <c r="L223" s="348"/>
      <c r="M223" s="348"/>
      <c r="N223" s="348"/>
      <c r="O223" s="348"/>
      <c r="P223" s="348"/>
      <c r="Q223" s="348"/>
      <c r="R223" s="294"/>
    </row>
    <row r="224" spans="1:18" s="355" customFormat="1" x14ac:dyDescent="0.2">
      <c r="A224" s="356"/>
      <c r="C224" s="273"/>
      <c r="E224" s="348"/>
      <c r="F224" s="348"/>
      <c r="G224" s="348"/>
      <c r="H224" s="348"/>
      <c r="I224" s="348"/>
      <c r="J224" s="348"/>
      <c r="K224" s="348"/>
      <c r="L224" s="348"/>
      <c r="M224" s="348"/>
      <c r="N224" s="348"/>
      <c r="O224" s="348"/>
      <c r="P224" s="348"/>
      <c r="Q224" s="348"/>
      <c r="R224" s="361"/>
    </row>
    <row r="225" spans="1:18" s="355" customFormat="1" x14ac:dyDescent="0.2">
      <c r="A225" s="356"/>
      <c r="C225" s="359"/>
      <c r="E225" s="351"/>
      <c r="F225" s="351"/>
      <c r="G225" s="351"/>
      <c r="H225" s="351"/>
      <c r="I225" s="351"/>
      <c r="J225" s="351"/>
      <c r="K225" s="351"/>
      <c r="L225" s="351"/>
      <c r="M225" s="351"/>
      <c r="N225" s="351"/>
      <c r="O225" s="351"/>
      <c r="P225" s="351"/>
      <c r="Q225" s="351"/>
      <c r="R225" s="272"/>
    </row>
    <row r="226" spans="1:18" x14ac:dyDescent="0.2"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75"/>
      <c r="Q226" s="275"/>
    </row>
    <row r="227" spans="1:18" x14ac:dyDescent="0.2">
      <c r="E227" s="345"/>
      <c r="F227" s="345"/>
      <c r="G227" s="345"/>
      <c r="H227" s="345"/>
      <c r="I227" s="345"/>
      <c r="J227" s="345"/>
      <c r="K227" s="345"/>
      <c r="L227" s="345"/>
      <c r="M227" s="345"/>
      <c r="N227" s="345"/>
      <c r="O227" s="345"/>
      <c r="P227" s="345"/>
      <c r="Q227" s="345"/>
    </row>
    <row r="228" spans="1:18" x14ac:dyDescent="0.2">
      <c r="E228" s="345"/>
      <c r="F228" s="345"/>
      <c r="G228" s="345"/>
      <c r="H228" s="345"/>
      <c r="I228" s="345"/>
      <c r="J228" s="345"/>
      <c r="K228" s="345"/>
      <c r="L228" s="345"/>
      <c r="M228" s="345"/>
      <c r="N228" s="345"/>
      <c r="O228" s="345"/>
      <c r="P228" s="345"/>
      <c r="Q228" s="345"/>
    </row>
    <row r="229" spans="1:18" x14ac:dyDescent="0.2">
      <c r="E229" s="34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94"/>
    </row>
    <row r="230" spans="1:18" x14ac:dyDescent="0.2">
      <c r="E230" s="345"/>
      <c r="F230" s="275"/>
      <c r="G230" s="275"/>
      <c r="H230" s="275"/>
      <c r="I230" s="275"/>
      <c r="J230" s="275"/>
      <c r="K230" s="275"/>
      <c r="L230" s="275"/>
      <c r="M230" s="275"/>
      <c r="N230" s="275"/>
      <c r="O230" s="275"/>
      <c r="P230" s="275"/>
      <c r="Q230" s="275"/>
      <c r="R230" s="294"/>
    </row>
    <row r="231" spans="1:18" x14ac:dyDescent="0.2">
      <c r="E231" s="345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94"/>
    </row>
    <row r="232" spans="1:18" s="355" customFormat="1" x14ac:dyDescent="0.2">
      <c r="A232" s="356"/>
      <c r="C232" s="273"/>
      <c r="D232" s="271"/>
      <c r="E232" s="345"/>
      <c r="F232" s="275"/>
      <c r="G232" s="275"/>
      <c r="H232" s="275"/>
      <c r="I232" s="275"/>
      <c r="J232" s="275"/>
      <c r="K232" s="275"/>
      <c r="L232" s="275"/>
      <c r="M232" s="275"/>
      <c r="N232" s="275"/>
      <c r="O232" s="275"/>
      <c r="P232" s="275"/>
      <c r="Q232" s="275"/>
      <c r="R232" s="272"/>
    </row>
    <row r="233" spans="1:18" s="355" customFormat="1" x14ac:dyDescent="0.2">
      <c r="A233" s="356"/>
      <c r="C233" s="273"/>
      <c r="D233" s="271"/>
      <c r="E233" s="345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2"/>
    </row>
    <row r="234" spans="1:18" s="355" customFormat="1" x14ac:dyDescent="0.2">
      <c r="A234" s="356"/>
      <c r="C234" s="273"/>
      <c r="D234" s="271"/>
      <c r="E234" s="345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75"/>
      <c r="Q234" s="275"/>
      <c r="R234" s="272"/>
    </row>
    <row r="235" spans="1:18" s="355" customFormat="1" x14ac:dyDescent="0.2">
      <c r="A235" s="356"/>
      <c r="C235" s="273"/>
      <c r="D235" s="271"/>
      <c r="E235" s="345"/>
      <c r="F235" s="275"/>
      <c r="G235" s="275"/>
      <c r="H235" s="275"/>
      <c r="I235" s="275"/>
      <c r="J235" s="275"/>
      <c r="K235" s="275"/>
      <c r="L235" s="275"/>
      <c r="M235" s="275"/>
      <c r="N235" s="275"/>
      <c r="O235" s="275"/>
      <c r="P235" s="275"/>
      <c r="Q235" s="275"/>
      <c r="R235" s="272"/>
    </row>
    <row r="236" spans="1:18" x14ac:dyDescent="0.2">
      <c r="E236" s="345"/>
      <c r="F236" s="275"/>
      <c r="G236" s="275"/>
      <c r="H236" s="275"/>
      <c r="I236" s="275"/>
      <c r="J236" s="275"/>
      <c r="K236" s="275"/>
      <c r="L236" s="275"/>
      <c r="M236" s="275"/>
      <c r="N236" s="275"/>
      <c r="O236" s="275"/>
      <c r="P236" s="275"/>
      <c r="Q236" s="275"/>
    </row>
    <row r="237" spans="1:18" s="355" customFormat="1" x14ac:dyDescent="0.2">
      <c r="A237" s="356"/>
      <c r="C237" s="273"/>
      <c r="E237" s="348"/>
      <c r="F237" s="348"/>
      <c r="G237" s="348"/>
      <c r="H237" s="348"/>
      <c r="I237" s="348"/>
      <c r="J237" s="348"/>
      <c r="K237" s="348"/>
      <c r="L237" s="348"/>
      <c r="M237" s="348"/>
      <c r="N237" s="348"/>
      <c r="O237" s="348"/>
      <c r="P237" s="348"/>
      <c r="Q237" s="348"/>
      <c r="R237" s="272"/>
    </row>
    <row r="238" spans="1:18" s="355" customFormat="1" x14ac:dyDescent="0.2">
      <c r="A238" s="356"/>
      <c r="C238" s="359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2"/>
    </row>
    <row r="239" spans="1:18" x14ac:dyDescent="0.2">
      <c r="E239" s="275"/>
      <c r="F239" s="345"/>
      <c r="G239" s="345"/>
      <c r="H239" s="345"/>
      <c r="I239" s="345"/>
      <c r="J239" s="345"/>
      <c r="K239" s="345"/>
      <c r="L239" s="345"/>
      <c r="M239" s="345"/>
      <c r="N239" s="345"/>
      <c r="O239" s="345"/>
      <c r="P239" s="345"/>
      <c r="Q239" s="345"/>
    </row>
    <row r="240" spans="1:18" x14ac:dyDescent="0.2">
      <c r="E240" s="345"/>
      <c r="F240" s="345"/>
      <c r="G240" s="345"/>
      <c r="H240" s="345"/>
      <c r="I240" s="345"/>
      <c r="J240" s="345"/>
      <c r="K240" s="345"/>
      <c r="L240" s="345"/>
      <c r="M240" s="345"/>
      <c r="N240" s="345"/>
      <c r="O240" s="345"/>
      <c r="P240" s="345"/>
      <c r="Q240" s="345"/>
    </row>
    <row r="241" spans="1:18" ht="15.75" x14ac:dyDescent="0.25">
      <c r="A241" s="306"/>
      <c r="E241" s="275"/>
      <c r="F241" s="345"/>
      <c r="G241" s="345"/>
      <c r="H241" s="345"/>
      <c r="I241" s="345"/>
      <c r="J241" s="345"/>
      <c r="K241" s="345"/>
      <c r="L241" s="345"/>
      <c r="M241" s="345"/>
      <c r="N241" s="345"/>
      <c r="O241" s="345"/>
      <c r="P241" s="345"/>
      <c r="Q241" s="345"/>
    </row>
    <row r="242" spans="1:18" x14ac:dyDescent="0.2">
      <c r="E242" s="345"/>
      <c r="F242" s="345"/>
      <c r="G242" s="345"/>
      <c r="H242" s="345"/>
      <c r="I242" s="386"/>
      <c r="J242" s="345"/>
      <c r="K242" s="345"/>
      <c r="L242" s="345"/>
      <c r="M242" s="345"/>
      <c r="N242" s="345"/>
      <c r="O242" s="345"/>
      <c r="P242" s="345"/>
      <c r="Q242" s="345"/>
    </row>
    <row r="243" spans="1:18" ht="15.75" x14ac:dyDescent="0.25">
      <c r="A243" s="306"/>
      <c r="E243" s="385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</row>
    <row r="244" spans="1:18" x14ac:dyDescent="0.2">
      <c r="E244" s="38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</row>
    <row r="245" spans="1:18" hidden="1" x14ac:dyDescent="0.2">
      <c r="E245" s="385"/>
      <c r="F245" s="275"/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</row>
    <row r="246" spans="1:18" s="355" customFormat="1" x14ac:dyDescent="0.2">
      <c r="A246" s="356"/>
      <c r="C246" s="359"/>
      <c r="E246" s="384"/>
      <c r="F246" s="348"/>
      <c r="G246" s="348"/>
      <c r="H246" s="348"/>
      <c r="I246" s="348"/>
      <c r="J246" s="348"/>
      <c r="K246" s="348"/>
      <c r="L246" s="348"/>
      <c r="M246" s="348"/>
      <c r="N246" s="348"/>
      <c r="O246" s="348"/>
      <c r="P246" s="348"/>
      <c r="Q246" s="348"/>
      <c r="R246" s="272"/>
    </row>
    <row r="247" spans="1:18" s="355" customFormat="1" x14ac:dyDescent="0.2">
      <c r="A247" s="356"/>
      <c r="C247" s="359"/>
      <c r="E247" s="384"/>
      <c r="F247" s="348"/>
      <c r="G247" s="348"/>
      <c r="H247" s="348"/>
      <c r="I247" s="348"/>
      <c r="J247" s="348"/>
      <c r="K247" s="348"/>
      <c r="L247" s="348"/>
      <c r="M247" s="348"/>
      <c r="N247" s="348"/>
      <c r="O247" s="348"/>
      <c r="P247" s="348"/>
      <c r="Q247" s="348"/>
      <c r="R247" s="272"/>
    </row>
    <row r="248" spans="1:18" ht="15.75" x14ac:dyDescent="0.25">
      <c r="A248" s="306"/>
      <c r="E248" s="275"/>
      <c r="F248" s="345"/>
      <c r="G248" s="345"/>
      <c r="H248" s="345"/>
      <c r="I248" s="345"/>
      <c r="J248" s="345"/>
      <c r="K248" s="345"/>
      <c r="L248" s="345"/>
      <c r="M248" s="345"/>
      <c r="N248" s="345"/>
      <c r="O248" s="345"/>
      <c r="P248" s="345"/>
      <c r="Q248" s="345"/>
    </row>
    <row r="249" spans="1:18" x14ac:dyDescent="0.2">
      <c r="E249" s="345"/>
      <c r="F249" s="345"/>
      <c r="G249" s="345"/>
      <c r="H249" s="345"/>
      <c r="I249" s="345"/>
      <c r="J249" s="345"/>
      <c r="K249" s="345"/>
      <c r="L249" s="345"/>
      <c r="M249" s="345"/>
      <c r="N249" s="345"/>
      <c r="O249" s="345"/>
      <c r="P249" s="345"/>
      <c r="Q249" s="345"/>
    </row>
    <row r="250" spans="1:18" ht="15.75" x14ac:dyDescent="0.25">
      <c r="A250" s="306"/>
      <c r="E250" s="345"/>
      <c r="F250" s="345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</row>
    <row r="251" spans="1:18" x14ac:dyDescent="0.2">
      <c r="D251" s="312"/>
      <c r="E251" s="345"/>
      <c r="F251" s="275"/>
      <c r="G251" s="275"/>
      <c r="H251" s="275"/>
      <c r="I251" s="275"/>
      <c r="J251" s="275"/>
      <c r="K251" s="275"/>
      <c r="L251" s="275"/>
      <c r="M251" s="275"/>
      <c r="N251" s="275"/>
      <c r="O251" s="275"/>
      <c r="P251" s="275"/>
      <c r="Q251" s="275"/>
    </row>
    <row r="252" spans="1:18" x14ac:dyDescent="0.2">
      <c r="D252" s="312"/>
      <c r="E252" s="345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</row>
    <row r="253" spans="1:18" x14ac:dyDescent="0.2">
      <c r="D253" s="312"/>
      <c r="E253" s="34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</row>
    <row r="254" spans="1:18" x14ac:dyDescent="0.2">
      <c r="D254" s="312"/>
      <c r="E254" s="345"/>
      <c r="F254" s="275"/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</row>
    <row r="255" spans="1:18" x14ac:dyDescent="0.2">
      <c r="D255" s="312"/>
      <c r="E255" s="345"/>
      <c r="F255" s="275"/>
      <c r="G255" s="275"/>
      <c r="H255" s="275"/>
      <c r="I255" s="275"/>
      <c r="J255" s="275"/>
      <c r="K255" s="275"/>
      <c r="L255" s="275"/>
      <c r="M255" s="275"/>
      <c r="N255" s="275"/>
      <c r="O255" s="275"/>
      <c r="P255" s="275"/>
      <c r="Q255" s="275"/>
    </row>
    <row r="256" spans="1:18" x14ac:dyDescent="0.2">
      <c r="D256" s="312"/>
      <c r="E256" s="345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</row>
    <row r="257" spans="1:18" x14ac:dyDescent="0.2">
      <c r="D257" s="312"/>
      <c r="E257" s="345"/>
      <c r="F257" s="275"/>
      <c r="G257" s="275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</row>
    <row r="258" spans="1:18" x14ac:dyDescent="0.2">
      <c r="D258" s="312"/>
      <c r="E258" s="345"/>
      <c r="F258" s="275"/>
      <c r="G258" s="275"/>
      <c r="H258" s="275"/>
      <c r="I258" s="275"/>
      <c r="J258" s="275"/>
      <c r="K258" s="275"/>
      <c r="L258" s="275"/>
      <c r="M258" s="275"/>
      <c r="N258" s="275"/>
      <c r="O258" s="275"/>
      <c r="P258" s="275"/>
      <c r="Q258" s="275"/>
    </row>
    <row r="259" spans="1:18" x14ac:dyDescent="0.2">
      <c r="D259" s="312"/>
      <c r="E259" s="345"/>
      <c r="F259" s="275"/>
      <c r="G259" s="275"/>
      <c r="H259" s="275"/>
      <c r="I259" s="275"/>
      <c r="J259" s="275"/>
      <c r="K259" s="275"/>
      <c r="L259" s="275"/>
      <c r="M259" s="275"/>
      <c r="N259" s="275"/>
      <c r="O259" s="275"/>
      <c r="P259" s="275"/>
      <c r="Q259" s="275"/>
    </row>
    <row r="260" spans="1:18" x14ac:dyDescent="0.2">
      <c r="D260" s="312"/>
      <c r="E260" s="345"/>
      <c r="F260" s="275"/>
      <c r="G260" s="275"/>
      <c r="H260" s="275"/>
      <c r="I260" s="275"/>
      <c r="J260" s="275"/>
      <c r="K260" s="275"/>
      <c r="L260" s="275"/>
      <c r="M260" s="275"/>
      <c r="N260" s="275"/>
      <c r="O260" s="275"/>
      <c r="P260" s="275"/>
      <c r="Q260" s="275"/>
    </row>
    <row r="261" spans="1:18" x14ac:dyDescent="0.2">
      <c r="D261" s="312"/>
      <c r="E261" s="34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</row>
    <row r="262" spans="1:18" x14ac:dyDescent="0.2">
      <c r="D262" s="312"/>
      <c r="E262" s="34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</row>
    <row r="263" spans="1:18" x14ac:dyDescent="0.2">
      <c r="D263" s="383"/>
      <c r="E263" s="351"/>
      <c r="F263" s="348"/>
      <c r="G263" s="348"/>
      <c r="H263" s="348"/>
      <c r="I263" s="348"/>
      <c r="J263" s="348"/>
      <c r="K263" s="348"/>
      <c r="L263" s="348"/>
      <c r="M263" s="348"/>
      <c r="N263" s="348"/>
      <c r="O263" s="348"/>
      <c r="P263" s="348"/>
      <c r="Q263" s="348"/>
    </row>
    <row r="264" spans="1:18" s="355" customFormat="1" x14ac:dyDescent="0.2">
      <c r="A264" s="356"/>
      <c r="C264" s="359"/>
      <c r="D264" s="382"/>
      <c r="E264" s="351"/>
      <c r="F264" s="348"/>
      <c r="G264" s="348"/>
      <c r="H264" s="348"/>
      <c r="I264" s="348"/>
      <c r="J264" s="348"/>
      <c r="K264" s="348"/>
      <c r="L264" s="348"/>
      <c r="M264" s="348"/>
      <c r="N264" s="348"/>
      <c r="O264" s="348"/>
      <c r="P264" s="348"/>
      <c r="Q264" s="348"/>
      <c r="R264" s="272"/>
    </row>
    <row r="265" spans="1:18" s="276" customFormat="1" ht="15.75" x14ac:dyDescent="0.25">
      <c r="A265" s="347"/>
      <c r="C265" s="280"/>
      <c r="D265" s="312"/>
      <c r="E265" s="275"/>
      <c r="F265" s="345"/>
      <c r="G265" s="345"/>
      <c r="H265" s="345"/>
      <c r="I265" s="345"/>
      <c r="J265" s="345"/>
      <c r="K265" s="345"/>
      <c r="L265" s="345"/>
      <c r="M265" s="345"/>
      <c r="N265" s="345"/>
      <c r="O265" s="345"/>
      <c r="P265" s="345"/>
      <c r="Q265" s="345"/>
      <c r="R265" s="272"/>
    </row>
    <row r="266" spans="1:18" x14ac:dyDescent="0.2">
      <c r="E266" s="345"/>
      <c r="F266" s="345"/>
      <c r="G266" s="345"/>
      <c r="H266" s="345"/>
      <c r="I266" s="345"/>
      <c r="J266" s="345"/>
      <c r="K266" s="345"/>
      <c r="L266" s="345"/>
      <c r="M266" s="345"/>
      <c r="N266" s="345"/>
      <c r="O266" s="345"/>
      <c r="P266" s="345"/>
      <c r="Q266" s="345"/>
    </row>
    <row r="267" spans="1:18" ht="15.75" x14ac:dyDescent="0.25">
      <c r="A267" s="306"/>
      <c r="E267" s="345"/>
      <c r="F267" s="345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</row>
    <row r="268" spans="1:18" x14ac:dyDescent="0.2">
      <c r="C268" s="280"/>
      <c r="E268" s="34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</row>
    <row r="269" spans="1:18" x14ac:dyDescent="0.2">
      <c r="D269" s="312"/>
      <c r="E269" s="345"/>
      <c r="F269" s="275"/>
      <c r="G269" s="275"/>
      <c r="H269" s="275"/>
      <c r="I269" s="275"/>
      <c r="J269" s="275"/>
      <c r="K269" s="275"/>
      <c r="L269" s="275"/>
      <c r="M269" s="275"/>
      <c r="N269" s="275"/>
      <c r="O269" s="275"/>
      <c r="P269" s="275"/>
      <c r="Q269" s="275"/>
    </row>
    <row r="270" spans="1:18" x14ac:dyDescent="0.2">
      <c r="D270" s="312"/>
      <c r="E270" s="345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</row>
    <row r="271" spans="1:18" x14ac:dyDescent="0.2">
      <c r="D271" s="312"/>
      <c r="E271" s="34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</row>
    <row r="272" spans="1:18" s="276" customFormat="1" x14ac:dyDescent="0.2">
      <c r="A272" s="277"/>
      <c r="C272" s="280"/>
      <c r="D272" s="312"/>
      <c r="E272" s="34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2"/>
    </row>
    <row r="273" spans="1:18" s="276" customFormat="1" x14ac:dyDescent="0.2">
      <c r="A273" s="277"/>
      <c r="C273" s="280"/>
      <c r="D273" s="312"/>
      <c r="E273" s="345"/>
      <c r="F273" s="275"/>
      <c r="G273" s="275"/>
      <c r="H273" s="275"/>
      <c r="I273" s="275"/>
      <c r="J273" s="275"/>
      <c r="K273" s="275"/>
      <c r="L273" s="275"/>
      <c r="M273" s="275"/>
      <c r="N273" s="275"/>
      <c r="O273" s="275"/>
      <c r="P273" s="275"/>
      <c r="Q273" s="275"/>
      <c r="R273" s="272"/>
    </row>
    <row r="274" spans="1:18" s="276" customFormat="1" x14ac:dyDescent="0.2">
      <c r="A274" s="277"/>
      <c r="C274" s="280"/>
      <c r="D274" s="312"/>
      <c r="E274" s="345"/>
      <c r="F274" s="27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2"/>
    </row>
    <row r="275" spans="1:18" x14ac:dyDescent="0.2">
      <c r="D275" s="312"/>
      <c r="E275" s="345"/>
      <c r="F275" s="275"/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</row>
    <row r="276" spans="1:18" x14ac:dyDescent="0.2">
      <c r="D276" s="312"/>
      <c r="E276" s="345"/>
      <c r="F276" s="275"/>
      <c r="G276" s="275"/>
      <c r="H276" s="275"/>
      <c r="I276" s="275"/>
      <c r="J276" s="275"/>
      <c r="K276" s="275"/>
      <c r="L276" s="275"/>
      <c r="M276" s="275"/>
      <c r="N276" s="275"/>
      <c r="O276" s="275"/>
      <c r="P276" s="275"/>
      <c r="Q276" s="275"/>
    </row>
    <row r="277" spans="1:18" hidden="1" x14ac:dyDescent="0.2">
      <c r="D277" s="383"/>
      <c r="E277" s="351"/>
      <c r="F277" s="348"/>
      <c r="G277" s="348"/>
      <c r="H277" s="348"/>
      <c r="I277" s="348"/>
      <c r="J277" s="348"/>
      <c r="K277" s="348"/>
      <c r="L277" s="348"/>
      <c r="M277" s="348"/>
      <c r="N277" s="348"/>
      <c r="O277" s="348"/>
      <c r="P277" s="348"/>
      <c r="Q277" s="348"/>
    </row>
    <row r="278" spans="1:18" x14ac:dyDescent="0.2">
      <c r="D278" s="383"/>
      <c r="E278" s="351"/>
      <c r="F278" s="275"/>
      <c r="G278" s="275"/>
      <c r="H278" s="275"/>
      <c r="I278" s="275"/>
      <c r="J278" s="275"/>
      <c r="K278" s="275"/>
      <c r="L278" s="275"/>
      <c r="M278" s="275"/>
      <c r="N278" s="275"/>
      <c r="O278" s="275"/>
      <c r="P278" s="275"/>
      <c r="Q278" s="275"/>
    </row>
    <row r="279" spans="1:18" x14ac:dyDescent="0.2">
      <c r="B279" s="273"/>
      <c r="D279" s="352"/>
      <c r="E279" s="275"/>
      <c r="F279" s="345"/>
      <c r="G279" s="345"/>
      <c r="H279" s="345"/>
      <c r="I279" s="345"/>
      <c r="J279" s="345"/>
      <c r="K279" s="345"/>
      <c r="L279" s="345"/>
      <c r="M279" s="345"/>
      <c r="N279" s="345"/>
      <c r="O279" s="345"/>
      <c r="P279" s="345"/>
      <c r="Q279" s="345"/>
    </row>
    <row r="280" spans="1:18" x14ac:dyDescent="0.2">
      <c r="B280" s="273"/>
      <c r="D280" s="352"/>
      <c r="E280" s="351"/>
      <c r="F280" s="348"/>
      <c r="G280" s="348"/>
      <c r="H280" s="348"/>
      <c r="I280" s="348"/>
      <c r="J280" s="348"/>
      <c r="K280" s="348"/>
      <c r="L280" s="348"/>
      <c r="M280" s="348"/>
      <c r="N280" s="348"/>
      <c r="O280" s="348"/>
      <c r="P280" s="348"/>
      <c r="Q280" s="348"/>
    </row>
    <row r="281" spans="1:18" x14ac:dyDescent="0.2">
      <c r="C281" s="280"/>
      <c r="D281" s="352"/>
      <c r="E281" s="345"/>
      <c r="F281" s="275"/>
      <c r="G281" s="275"/>
      <c r="H281" s="275"/>
      <c r="I281" s="275"/>
      <c r="J281" s="275"/>
      <c r="K281" s="275"/>
      <c r="L281" s="275"/>
      <c r="M281" s="275"/>
      <c r="N281" s="275"/>
      <c r="O281" s="275"/>
      <c r="P281" s="275"/>
      <c r="Q281" s="275"/>
    </row>
    <row r="282" spans="1:18" x14ac:dyDescent="0.2">
      <c r="C282" s="280"/>
      <c r="D282" s="352"/>
      <c r="E282" s="345"/>
      <c r="F282" s="275"/>
      <c r="G282" s="275"/>
      <c r="H282" s="275"/>
      <c r="I282" s="275"/>
      <c r="J282" s="275"/>
      <c r="K282" s="275"/>
      <c r="L282" s="275"/>
      <c r="M282" s="275"/>
      <c r="N282" s="275"/>
      <c r="O282" s="275"/>
      <c r="P282" s="275"/>
      <c r="Q282" s="275"/>
    </row>
    <row r="283" spans="1:18" x14ac:dyDescent="0.2">
      <c r="C283" s="280"/>
      <c r="D283" s="352"/>
      <c r="E283" s="345"/>
      <c r="F283" s="275"/>
      <c r="G283" s="275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</row>
    <row r="284" spans="1:18" x14ac:dyDescent="0.2">
      <c r="C284" s="280"/>
      <c r="D284" s="352"/>
      <c r="E284" s="345"/>
      <c r="F284" s="275"/>
      <c r="G284" s="275"/>
      <c r="H284" s="275"/>
      <c r="I284" s="275"/>
      <c r="J284" s="275"/>
      <c r="K284" s="275"/>
      <c r="L284" s="275"/>
      <c r="M284" s="275"/>
      <c r="N284" s="275"/>
      <c r="O284" s="275"/>
      <c r="P284" s="275"/>
      <c r="Q284" s="275"/>
    </row>
    <row r="285" spans="1:18" hidden="1" x14ac:dyDescent="0.2">
      <c r="C285" s="280"/>
      <c r="D285" s="352"/>
      <c r="E285" s="345"/>
      <c r="F285" s="275"/>
      <c r="G285" s="275"/>
      <c r="H285" s="275"/>
      <c r="I285" s="275"/>
      <c r="J285" s="275"/>
      <c r="K285" s="275"/>
      <c r="L285" s="275"/>
      <c r="M285" s="275"/>
      <c r="N285" s="275"/>
      <c r="O285" s="275"/>
      <c r="P285" s="275"/>
      <c r="Q285" s="275"/>
    </row>
    <row r="286" spans="1:18" hidden="1" x14ac:dyDescent="0.2">
      <c r="C286" s="280"/>
      <c r="D286" s="352"/>
      <c r="E286" s="345"/>
      <c r="F286" s="275"/>
      <c r="G286" s="275"/>
      <c r="H286" s="275"/>
      <c r="I286" s="275"/>
      <c r="J286" s="275"/>
      <c r="K286" s="275"/>
      <c r="L286" s="275"/>
      <c r="M286" s="275"/>
      <c r="N286" s="275"/>
      <c r="O286" s="275"/>
      <c r="P286" s="275"/>
      <c r="Q286" s="275"/>
    </row>
    <row r="287" spans="1:18" x14ac:dyDescent="0.2">
      <c r="C287" s="280"/>
      <c r="D287" s="352"/>
      <c r="E287" s="351"/>
      <c r="F287" s="348"/>
      <c r="G287" s="348"/>
      <c r="H287" s="348"/>
      <c r="I287" s="348"/>
      <c r="J287" s="348"/>
      <c r="K287" s="348"/>
      <c r="L287" s="348"/>
      <c r="M287" s="348"/>
      <c r="N287" s="348"/>
      <c r="O287" s="348"/>
      <c r="P287" s="348"/>
      <c r="Q287" s="348"/>
    </row>
    <row r="288" spans="1:18" s="355" customFormat="1" x14ac:dyDescent="0.2">
      <c r="A288" s="356"/>
      <c r="C288" s="359"/>
      <c r="D288" s="382"/>
      <c r="E288" s="351"/>
      <c r="F288" s="348"/>
      <c r="G288" s="348"/>
      <c r="H288" s="348"/>
      <c r="I288" s="348"/>
      <c r="J288" s="348"/>
      <c r="K288" s="348"/>
      <c r="L288" s="348"/>
      <c r="M288" s="348"/>
      <c r="N288" s="348"/>
      <c r="O288" s="348"/>
      <c r="P288" s="348"/>
      <c r="Q288" s="348"/>
      <c r="R288" s="272"/>
    </row>
    <row r="289" spans="1:18" s="276" customFormat="1" ht="15.75" x14ac:dyDescent="0.25">
      <c r="A289" s="347"/>
      <c r="B289" s="280"/>
      <c r="C289" s="280"/>
      <c r="D289" s="280"/>
      <c r="E289" s="275"/>
      <c r="F289" s="345"/>
      <c r="G289" s="345"/>
      <c r="H289" s="345"/>
      <c r="I289" s="345"/>
      <c r="J289" s="345"/>
      <c r="K289" s="345"/>
      <c r="L289" s="345"/>
      <c r="M289" s="345"/>
      <c r="N289" s="345"/>
      <c r="O289" s="345"/>
      <c r="P289" s="345"/>
      <c r="Q289" s="345"/>
      <c r="R289" s="272"/>
    </row>
    <row r="290" spans="1:18" s="276" customFormat="1" x14ac:dyDescent="0.2">
      <c r="A290" s="277"/>
      <c r="C290" s="280"/>
      <c r="E290" s="345"/>
      <c r="F290" s="345"/>
      <c r="G290" s="345"/>
      <c r="H290" s="345"/>
      <c r="I290" s="345"/>
      <c r="J290" s="345"/>
      <c r="K290" s="345"/>
      <c r="L290" s="345"/>
      <c r="M290" s="345"/>
      <c r="N290" s="345"/>
      <c r="O290" s="345"/>
      <c r="P290" s="345"/>
      <c r="Q290" s="345"/>
      <c r="R290" s="272"/>
    </row>
    <row r="291" spans="1:18" s="276" customFormat="1" ht="15.75" x14ac:dyDescent="0.25">
      <c r="A291" s="347"/>
      <c r="C291" s="280"/>
      <c r="E291" s="345"/>
      <c r="F291" s="345"/>
      <c r="G291" s="345"/>
      <c r="H291" s="345"/>
      <c r="I291" s="345"/>
      <c r="J291" s="345"/>
      <c r="K291" s="345"/>
      <c r="L291" s="345"/>
      <c r="M291" s="345"/>
      <c r="N291" s="345"/>
      <c r="O291" s="345"/>
      <c r="P291" s="345"/>
      <c r="Q291" s="345"/>
      <c r="R291" s="272"/>
    </row>
    <row r="292" spans="1:18" x14ac:dyDescent="0.2">
      <c r="E292" s="345"/>
      <c r="F292" s="275"/>
      <c r="G292" s="275"/>
      <c r="H292" s="275"/>
      <c r="I292" s="275"/>
      <c r="J292" s="275"/>
      <c r="K292" s="275"/>
      <c r="L292" s="275"/>
      <c r="M292" s="275"/>
      <c r="N292" s="275"/>
      <c r="O292" s="275"/>
      <c r="P292" s="275"/>
      <c r="Q292" s="275"/>
    </row>
    <row r="293" spans="1:18" hidden="1" x14ac:dyDescent="0.2">
      <c r="E293" s="345"/>
      <c r="F293" s="275"/>
      <c r="G293" s="275"/>
      <c r="H293" s="275"/>
      <c r="I293" s="275"/>
      <c r="J293" s="275"/>
      <c r="K293" s="275"/>
      <c r="L293" s="275"/>
      <c r="M293" s="275"/>
      <c r="N293" s="275"/>
      <c r="O293" s="275"/>
      <c r="P293" s="275"/>
      <c r="Q293" s="275"/>
    </row>
    <row r="294" spans="1:18" hidden="1" x14ac:dyDescent="0.2">
      <c r="C294" s="280"/>
      <c r="E294" s="34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5"/>
      <c r="P294" s="275"/>
      <c r="Q294" s="275"/>
    </row>
    <row r="295" spans="1:18" hidden="1" x14ac:dyDescent="0.2">
      <c r="E295" s="345"/>
      <c r="F295" s="275"/>
      <c r="G295" s="275"/>
      <c r="H295" s="275"/>
      <c r="I295" s="275"/>
      <c r="J295" s="275"/>
      <c r="K295" s="275"/>
      <c r="L295" s="275"/>
      <c r="M295" s="275"/>
      <c r="N295" s="275"/>
      <c r="O295" s="275"/>
      <c r="P295" s="275"/>
      <c r="Q295" s="275"/>
    </row>
    <row r="296" spans="1:18" hidden="1" x14ac:dyDescent="0.2">
      <c r="E296" s="345"/>
      <c r="F296" s="275"/>
      <c r="G296" s="275"/>
      <c r="H296" s="275"/>
      <c r="I296" s="275"/>
      <c r="J296" s="275"/>
      <c r="K296" s="275"/>
      <c r="L296" s="275"/>
      <c r="M296" s="275"/>
      <c r="N296" s="275"/>
      <c r="O296" s="275"/>
      <c r="P296" s="275"/>
      <c r="Q296" s="275"/>
    </row>
    <row r="297" spans="1:18" hidden="1" x14ac:dyDescent="0.2">
      <c r="E297" s="345"/>
      <c r="F297" s="275"/>
      <c r="G297" s="275"/>
      <c r="H297" s="275"/>
      <c r="I297" s="275"/>
      <c r="J297" s="275"/>
      <c r="K297" s="275"/>
      <c r="L297" s="275"/>
      <c r="M297" s="275"/>
      <c r="N297" s="275"/>
      <c r="O297" s="275"/>
      <c r="P297" s="275"/>
      <c r="Q297" s="275"/>
    </row>
    <row r="298" spans="1:18" hidden="1" x14ac:dyDescent="0.2">
      <c r="E298" s="345"/>
      <c r="F298" s="275"/>
      <c r="G298" s="275"/>
      <c r="H298" s="275"/>
      <c r="I298" s="275"/>
      <c r="J298" s="275"/>
      <c r="K298" s="275"/>
      <c r="L298" s="275"/>
      <c r="M298" s="275"/>
      <c r="N298" s="275"/>
      <c r="O298" s="275"/>
      <c r="P298" s="275"/>
      <c r="Q298" s="275"/>
    </row>
    <row r="299" spans="1:18" hidden="1" x14ac:dyDescent="0.2">
      <c r="E299" s="345"/>
      <c r="F299" s="275"/>
      <c r="G299" s="275"/>
      <c r="H299" s="275"/>
      <c r="I299" s="275"/>
      <c r="J299" s="275"/>
      <c r="K299" s="275"/>
      <c r="L299" s="275"/>
      <c r="M299" s="275"/>
      <c r="N299" s="275"/>
      <c r="O299" s="275"/>
      <c r="P299" s="275"/>
      <c r="Q299" s="275"/>
    </row>
    <row r="300" spans="1:18" hidden="1" x14ac:dyDescent="0.2">
      <c r="E300" s="345"/>
      <c r="F300" s="275"/>
      <c r="G300" s="275"/>
      <c r="H300" s="275"/>
      <c r="I300" s="275"/>
      <c r="J300" s="275"/>
      <c r="K300" s="275"/>
      <c r="L300" s="275"/>
      <c r="M300" s="275"/>
      <c r="N300" s="275"/>
      <c r="O300" s="275"/>
      <c r="P300" s="275"/>
      <c r="Q300" s="275"/>
    </row>
    <row r="301" spans="1:18" hidden="1" x14ac:dyDescent="0.2">
      <c r="E301" s="345"/>
      <c r="F301" s="275"/>
      <c r="G301" s="275"/>
      <c r="H301" s="275"/>
      <c r="I301" s="275"/>
      <c r="J301" s="275"/>
      <c r="K301" s="275"/>
      <c r="L301" s="275"/>
      <c r="M301" s="275"/>
      <c r="N301" s="275"/>
      <c r="O301" s="275"/>
      <c r="P301" s="275"/>
      <c r="Q301" s="275"/>
    </row>
    <row r="302" spans="1:18" hidden="1" x14ac:dyDescent="0.2">
      <c r="E302" s="345"/>
      <c r="F302" s="275"/>
      <c r="G302" s="275"/>
      <c r="H302" s="275"/>
      <c r="I302" s="275"/>
      <c r="J302" s="275"/>
      <c r="K302" s="275"/>
      <c r="L302" s="275"/>
      <c r="M302" s="275"/>
      <c r="N302" s="275"/>
      <c r="O302" s="275"/>
      <c r="P302" s="275"/>
      <c r="Q302" s="275"/>
    </row>
    <row r="303" spans="1:18" hidden="1" x14ac:dyDescent="0.2">
      <c r="E303" s="345"/>
      <c r="F303" s="275"/>
      <c r="G303" s="275"/>
      <c r="H303" s="275"/>
      <c r="I303" s="275"/>
      <c r="J303" s="275"/>
      <c r="K303" s="275"/>
      <c r="L303" s="275"/>
      <c r="M303" s="275"/>
      <c r="N303" s="275"/>
      <c r="O303" s="275"/>
      <c r="P303" s="275"/>
      <c r="Q303" s="275"/>
    </row>
    <row r="304" spans="1:18" hidden="1" x14ac:dyDescent="0.2">
      <c r="E304" s="345"/>
      <c r="F304" s="275"/>
      <c r="G304" s="275"/>
      <c r="H304" s="275"/>
      <c r="I304" s="275"/>
      <c r="J304" s="275"/>
      <c r="K304" s="275"/>
      <c r="L304" s="275"/>
      <c r="M304" s="275"/>
      <c r="N304" s="275"/>
      <c r="O304" s="275"/>
      <c r="P304" s="275"/>
      <c r="Q304" s="275"/>
    </row>
    <row r="305" spans="1:18" hidden="1" x14ac:dyDescent="0.2">
      <c r="E305" s="345"/>
      <c r="F305" s="275"/>
      <c r="G305" s="275"/>
      <c r="H305" s="275"/>
      <c r="I305" s="275"/>
      <c r="J305" s="275"/>
      <c r="K305" s="275"/>
      <c r="L305" s="275"/>
      <c r="M305" s="275"/>
      <c r="N305" s="275"/>
      <c r="O305" s="275"/>
      <c r="P305" s="275"/>
      <c r="Q305" s="275"/>
    </row>
    <row r="306" spans="1:18" hidden="1" x14ac:dyDescent="0.2">
      <c r="E306" s="345"/>
      <c r="F306" s="275"/>
      <c r="G306" s="275"/>
      <c r="H306" s="275"/>
      <c r="I306" s="275"/>
      <c r="J306" s="275"/>
      <c r="K306" s="275"/>
      <c r="L306" s="275"/>
      <c r="M306" s="275"/>
      <c r="N306" s="275"/>
      <c r="O306" s="275"/>
      <c r="P306" s="275"/>
      <c r="Q306" s="275"/>
    </row>
    <row r="307" spans="1:18" hidden="1" x14ac:dyDescent="0.2">
      <c r="E307" s="345"/>
      <c r="F307" s="275"/>
      <c r="G307" s="275"/>
      <c r="H307" s="275"/>
      <c r="I307" s="275"/>
      <c r="J307" s="275"/>
      <c r="K307" s="275"/>
      <c r="L307" s="275"/>
      <c r="M307" s="275"/>
      <c r="N307" s="275"/>
      <c r="O307" s="275"/>
      <c r="P307" s="275"/>
      <c r="Q307" s="275"/>
    </row>
    <row r="308" spans="1:18" hidden="1" x14ac:dyDescent="0.2">
      <c r="E308" s="34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5"/>
      <c r="Q308" s="275"/>
    </row>
    <row r="309" spans="1:18" hidden="1" x14ac:dyDescent="0.2">
      <c r="E309" s="345"/>
      <c r="F309" s="275"/>
      <c r="G309" s="275"/>
      <c r="H309" s="275"/>
      <c r="I309" s="275"/>
      <c r="J309" s="275"/>
      <c r="K309" s="275"/>
      <c r="L309" s="275"/>
      <c r="M309" s="275"/>
      <c r="N309" s="275"/>
      <c r="O309" s="275"/>
      <c r="P309" s="275"/>
      <c r="Q309" s="275"/>
    </row>
    <row r="310" spans="1:18" x14ac:dyDescent="0.2">
      <c r="D310" s="303"/>
      <c r="E310" s="348"/>
      <c r="F310" s="348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</row>
    <row r="311" spans="1:18" s="276" customFormat="1" x14ac:dyDescent="0.2">
      <c r="A311" s="277"/>
      <c r="C311" s="280"/>
      <c r="E311" s="345"/>
      <c r="F311" s="345"/>
      <c r="G311" s="345"/>
      <c r="H311" s="345"/>
      <c r="I311" s="345"/>
      <c r="J311" s="345"/>
      <c r="K311" s="345"/>
      <c r="L311" s="345"/>
      <c r="M311" s="345"/>
      <c r="N311" s="345"/>
      <c r="O311" s="345"/>
      <c r="P311" s="345"/>
      <c r="Q311" s="345"/>
      <c r="R311" s="272"/>
    </row>
    <row r="312" spans="1:18" s="276" customFormat="1" ht="15.75" x14ac:dyDescent="0.25">
      <c r="A312" s="347"/>
      <c r="C312" s="280"/>
      <c r="E312" s="275"/>
      <c r="F312" s="345"/>
      <c r="G312" s="345"/>
      <c r="H312" s="345"/>
      <c r="I312" s="345"/>
      <c r="J312" s="345"/>
      <c r="K312" s="345"/>
      <c r="L312" s="345"/>
      <c r="M312" s="345"/>
      <c r="N312" s="345"/>
      <c r="O312" s="345"/>
      <c r="P312" s="345"/>
      <c r="Q312" s="345"/>
      <c r="R312" s="272"/>
    </row>
    <row r="313" spans="1:18" x14ac:dyDescent="0.2">
      <c r="E313" s="344"/>
      <c r="F313" s="344"/>
      <c r="G313" s="344"/>
      <c r="H313" s="344"/>
      <c r="I313" s="344"/>
      <c r="J313" s="344"/>
      <c r="K313" s="344"/>
      <c r="L313" s="344"/>
      <c r="M313" s="344"/>
      <c r="N313" s="344"/>
      <c r="O313" s="344"/>
      <c r="P313" s="344"/>
      <c r="Q313" s="344"/>
    </row>
    <row r="314" spans="1:18" ht="15.75" x14ac:dyDescent="0.25">
      <c r="A314" s="306"/>
      <c r="E314" s="381"/>
      <c r="F314" s="315"/>
      <c r="G314" s="315"/>
      <c r="H314" s="315"/>
      <c r="I314" s="315"/>
      <c r="J314" s="315"/>
      <c r="K314" s="315"/>
      <c r="L314" s="315"/>
      <c r="M314" s="315"/>
      <c r="N314" s="315"/>
      <c r="O314" s="315"/>
      <c r="P314" s="315"/>
      <c r="Q314" s="315"/>
    </row>
    <row r="315" spans="1:18" x14ac:dyDescent="0.2">
      <c r="E315" s="344"/>
      <c r="F315" s="344"/>
      <c r="G315" s="344"/>
      <c r="H315" s="344"/>
      <c r="I315" s="344"/>
      <c r="J315" s="344"/>
      <c r="K315" s="344"/>
      <c r="L315" s="344"/>
      <c r="M315" s="344"/>
      <c r="N315" s="344"/>
      <c r="O315" s="344"/>
      <c r="P315" s="344"/>
      <c r="Q315" s="344"/>
    </row>
    <row r="316" spans="1:18" s="377" customFormat="1" x14ac:dyDescent="0.2">
      <c r="A316" s="379"/>
      <c r="B316" s="379"/>
      <c r="C316" s="380"/>
      <c r="D316" s="379"/>
      <c r="E316" s="378"/>
      <c r="F316" s="378"/>
      <c r="G316" s="378"/>
      <c r="H316" s="378"/>
      <c r="I316" s="378"/>
      <c r="J316" s="378"/>
      <c r="K316" s="378"/>
      <c r="L316" s="378"/>
      <c r="M316" s="378"/>
      <c r="N316" s="378"/>
      <c r="O316" s="378"/>
      <c r="P316" s="378"/>
      <c r="Q316" s="378"/>
      <c r="R316" s="272"/>
    </row>
    <row r="317" spans="1:18" x14ac:dyDescent="0.2">
      <c r="E317" s="315"/>
      <c r="F317" s="315"/>
      <c r="G317" s="315"/>
      <c r="H317" s="315"/>
      <c r="I317" s="315"/>
      <c r="J317" s="315"/>
      <c r="K317" s="315"/>
      <c r="L317" s="315"/>
      <c r="M317" s="315"/>
      <c r="N317" s="315"/>
      <c r="O317" s="315"/>
      <c r="P317" s="315"/>
      <c r="Q317" s="315"/>
    </row>
    <row r="318" spans="1:18" ht="15.75" x14ac:dyDescent="0.25">
      <c r="E318" s="234"/>
      <c r="F318" s="361"/>
      <c r="G318" s="315"/>
      <c r="H318" s="315"/>
      <c r="I318" s="315"/>
      <c r="J318" s="376"/>
      <c r="K318" s="315"/>
      <c r="L318" s="315"/>
      <c r="M318" s="315"/>
      <c r="N318" s="375"/>
      <c r="O318" s="315"/>
      <c r="P318" s="315"/>
      <c r="Q318" s="315"/>
    </row>
    <row r="319" spans="1:18" s="297" customFormat="1" x14ac:dyDescent="0.2">
      <c r="C319" s="300"/>
      <c r="E319" s="374"/>
      <c r="F319" s="361"/>
      <c r="G319" s="373"/>
      <c r="H319" s="373"/>
      <c r="I319" s="373"/>
      <c r="J319" s="373"/>
      <c r="K319" s="373"/>
      <c r="L319" s="373"/>
      <c r="M319" s="373"/>
      <c r="N319" s="373"/>
      <c r="O319" s="373"/>
      <c r="P319" s="373"/>
      <c r="Q319" s="373"/>
      <c r="R319" s="272"/>
    </row>
    <row r="320" spans="1:18" ht="15.75" x14ac:dyDescent="0.25">
      <c r="A320" s="306"/>
      <c r="E320" s="315"/>
      <c r="F320" s="315"/>
      <c r="G320" s="315"/>
      <c r="H320" s="315"/>
      <c r="I320" s="315"/>
      <c r="J320" s="315"/>
      <c r="K320" s="315"/>
      <c r="L320" s="315"/>
      <c r="M320" s="315"/>
      <c r="N320" s="315"/>
      <c r="O320" s="315"/>
      <c r="P320" s="315"/>
      <c r="Q320" s="315"/>
    </row>
    <row r="321" spans="1:18" hidden="1" x14ac:dyDescent="0.2">
      <c r="C321" s="280"/>
      <c r="E321" s="288"/>
      <c r="F321" s="288"/>
      <c r="G321" s="288"/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</row>
    <row r="322" spans="1:18" hidden="1" x14ac:dyDescent="0.2">
      <c r="C322" s="280"/>
      <c r="E322" s="288"/>
      <c r="F322" s="288"/>
      <c r="G322" s="288"/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</row>
    <row r="323" spans="1:18" hidden="1" x14ac:dyDescent="0.2">
      <c r="C323" s="280"/>
      <c r="E323" s="288"/>
      <c r="F323" s="288"/>
      <c r="G323" s="288"/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</row>
    <row r="324" spans="1:18" x14ac:dyDescent="0.2">
      <c r="C324" s="280"/>
      <c r="E324" s="275"/>
      <c r="F324" s="275"/>
      <c r="G324" s="275"/>
      <c r="H324" s="275"/>
      <c r="I324" s="275"/>
      <c r="J324" s="275"/>
      <c r="K324" s="275"/>
      <c r="L324" s="275"/>
      <c r="M324" s="275"/>
      <c r="N324" s="275"/>
      <c r="O324" s="275"/>
      <c r="P324" s="275"/>
      <c r="Q324" s="275"/>
    </row>
    <row r="325" spans="1:18" x14ac:dyDescent="0.2">
      <c r="C325" s="280"/>
      <c r="E325" s="275"/>
      <c r="F325" s="275"/>
      <c r="G325" s="275"/>
      <c r="H325" s="275"/>
      <c r="I325" s="275"/>
      <c r="J325" s="275"/>
      <c r="K325" s="275"/>
      <c r="L325" s="275"/>
      <c r="M325" s="275"/>
      <c r="N325" s="275"/>
      <c r="O325" s="275"/>
      <c r="P325" s="275"/>
      <c r="Q325" s="275"/>
    </row>
    <row r="326" spans="1:18" hidden="1" x14ac:dyDescent="0.2">
      <c r="C326" s="280"/>
      <c r="E326" s="275"/>
      <c r="F326" s="275"/>
      <c r="G326" s="275"/>
      <c r="H326" s="275"/>
      <c r="I326" s="275"/>
      <c r="J326" s="275"/>
      <c r="K326" s="275"/>
      <c r="L326" s="275"/>
      <c r="M326" s="275"/>
      <c r="N326" s="275"/>
      <c r="O326" s="275"/>
      <c r="P326" s="275"/>
      <c r="Q326" s="275"/>
    </row>
    <row r="327" spans="1:18" hidden="1" x14ac:dyDescent="0.2">
      <c r="C327" s="280"/>
      <c r="E327" s="275"/>
      <c r="F327" s="275"/>
      <c r="G327" s="275"/>
      <c r="H327" s="275"/>
      <c r="I327" s="275"/>
      <c r="J327" s="275"/>
      <c r="K327" s="275"/>
      <c r="L327" s="275"/>
      <c r="M327" s="275"/>
      <c r="N327" s="275"/>
      <c r="O327" s="275"/>
      <c r="P327" s="275"/>
      <c r="Q327" s="275"/>
    </row>
    <row r="328" spans="1:18" hidden="1" x14ac:dyDescent="0.2">
      <c r="C328" s="280"/>
      <c r="E328" s="275"/>
      <c r="F328" s="275"/>
      <c r="G328" s="275"/>
      <c r="H328" s="275"/>
      <c r="I328" s="275"/>
      <c r="J328" s="275"/>
      <c r="K328" s="275"/>
      <c r="L328" s="275"/>
      <c r="M328" s="275"/>
      <c r="N328" s="275"/>
      <c r="O328" s="275"/>
      <c r="P328" s="275"/>
      <c r="Q328" s="275"/>
    </row>
    <row r="329" spans="1:18" x14ac:dyDescent="0.2">
      <c r="C329" s="280"/>
      <c r="E329" s="348"/>
      <c r="F329" s="348"/>
      <c r="G329" s="348"/>
      <c r="H329" s="348"/>
      <c r="I329" s="348"/>
      <c r="J329" s="348"/>
      <c r="K329" s="348"/>
      <c r="L329" s="348"/>
      <c r="M329" s="348"/>
      <c r="N329" s="348"/>
      <c r="O329" s="348"/>
      <c r="P329" s="348"/>
      <c r="Q329" s="348"/>
    </row>
    <row r="330" spans="1:18" s="370" customFormat="1" x14ac:dyDescent="0.2">
      <c r="A330" s="297"/>
      <c r="C330" s="372"/>
      <c r="E330" s="371"/>
      <c r="F330" s="371"/>
      <c r="G330" s="371"/>
      <c r="H330" s="371"/>
      <c r="I330" s="371"/>
      <c r="J330" s="371"/>
      <c r="K330" s="371"/>
      <c r="L330" s="371"/>
      <c r="M330" s="371"/>
      <c r="N330" s="371"/>
      <c r="O330" s="371"/>
      <c r="P330" s="371"/>
      <c r="Q330" s="371"/>
      <c r="R330" s="272"/>
    </row>
    <row r="331" spans="1:18" x14ac:dyDescent="0.2">
      <c r="E331" s="275"/>
      <c r="F331" s="275"/>
      <c r="G331" s="275"/>
      <c r="H331" s="275"/>
      <c r="I331" s="275"/>
      <c r="J331" s="275"/>
      <c r="K331" s="275"/>
      <c r="L331" s="275"/>
      <c r="M331" s="275"/>
      <c r="N331" s="275"/>
      <c r="O331" s="275"/>
      <c r="P331" s="275"/>
      <c r="Q331" s="275"/>
    </row>
    <row r="332" spans="1:18" x14ac:dyDescent="0.2">
      <c r="E332" s="288"/>
      <c r="F332" s="288"/>
      <c r="G332" s="288"/>
      <c r="H332" s="288"/>
      <c r="I332" s="272"/>
      <c r="J332" s="288"/>
      <c r="K332" s="288"/>
      <c r="L332" s="288"/>
      <c r="M332" s="288"/>
      <c r="N332" s="288"/>
      <c r="O332" s="288"/>
      <c r="P332" s="288"/>
      <c r="Q332" s="288"/>
    </row>
    <row r="333" spans="1:18" x14ac:dyDescent="0.2">
      <c r="E333" s="351"/>
      <c r="F333" s="351"/>
      <c r="G333" s="351"/>
      <c r="H333" s="351"/>
      <c r="I333" s="351"/>
      <c r="J333" s="351"/>
      <c r="K333" s="351"/>
      <c r="L333" s="351"/>
      <c r="M333" s="351"/>
      <c r="N333" s="351"/>
      <c r="O333" s="351"/>
      <c r="P333" s="351"/>
      <c r="Q333" s="351"/>
    </row>
    <row r="334" spans="1:18" ht="15.75" x14ac:dyDescent="0.25">
      <c r="A334" s="306"/>
      <c r="E334" s="315"/>
      <c r="F334" s="315"/>
      <c r="G334" s="315"/>
      <c r="H334" s="315"/>
      <c r="I334" s="315"/>
      <c r="J334" s="315"/>
      <c r="K334" s="315"/>
      <c r="L334" s="315"/>
      <c r="M334" s="315"/>
      <c r="N334" s="315"/>
      <c r="O334" s="315"/>
      <c r="P334" s="315"/>
      <c r="Q334" s="315"/>
    </row>
    <row r="335" spans="1:18" x14ac:dyDescent="0.2">
      <c r="E335" s="315"/>
      <c r="F335" s="315"/>
      <c r="G335" s="315"/>
      <c r="H335" s="315"/>
      <c r="I335" s="315"/>
      <c r="J335" s="315"/>
      <c r="K335" s="315"/>
      <c r="L335" s="315"/>
      <c r="M335" s="315"/>
      <c r="N335" s="315"/>
      <c r="O335" s="315"/>
      <c r="P335" s="315"/>
      <c r="Q335" s="315"/>
    </row>
    <row r="336" spans="1:18" ht="15.75" x14ac:dyDescent="0.25">
      <c r="A336" s="306"/>
      <c r="E336" s="315"/>
      <c r="F336" s="315"/>
      <c r="G336" s="315"/>
      <c r="H336" s="315"/>
      <c r="I336" s="315"/>
      <c r="J336" s="315"/>
      <c r="K336" s="315"/>
      <c r="L336" s="315"/>
      <c r="M336" s="315"/>
      <c r="N336" s="315"/>
      <c r="O336" s="315"/>
      <c r="P336" s="315"/>
      <c r="Q336" s="315"/>
    </row>
    <row r="337" spans="3:17" x14ac:dyDescent="0.2">
      <c r="E337" s="315"/>
      <c r="F337" s="369"/>
      <c r="G337" s="369"/>
      <c r="H337" s="369"/>
      <c r="I337" s="369"/>
      <c r="J337" s="369"/>
      <c r="K337" s="369"/>
      <c r="L337" s="369"/>
      <c r="M337" s="369"/>
      <c r="N337" s="369"/>
      <c r="O337" s="369"/>
      <c r="P337" s="369"/>
      <c r="Q337" s="369"/>
    </row>
    <row r="338" spans="3:17" x14ac:dyDescent="0.2">
      <c r="C338" s="280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5"/>
      <c r="P338" s="275"/>
      <c r="Q338" s="275"/>
    </row>
    <row r="339" spans="3:17" ht="13.5" customHeight="1" x14ac:dyDescent="0.2">
      <c r="C339" s="280"/>
      <c r="E339" s="275"/>
      <c r="F339" s="275"/>
      <c r="G339" s="275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</row>
    <row r="340" spans="3:17" hidden="1" x14ac:dyDescent="0.2">
      <c r="C340" s="280"/>
      <c r="E340" s="275"/>
      <c r="F340" s="275"/>
      <c r="G340" s="275"/>
      <c r="H340" s="275"/>
      <c r="I340" s="275"/>
      <c r="J340" s="275"/>
      <c r="K340" s="275"/>
      <c r="L340" s="275"/>
      <c r="M340" s="275"/>
      <c r="N340" s="275"/>
      <c r="O340" s="275"/>
      <c r="P340" s="275"/>
      <c r="Q340" s="275"/>
    </row>
    <row r="341" spans="3:17" x14ac:dyDescent="0.2">
      <c r="C341" s="280"/>
      <c r="E341" s="275"/>
      <c r="F341" s="275"/>
      <c r="G341" s="275"/>
      <c r="H341" s="275"/>
      <c r="I341" s="275"/>
      <c r="J341" s="275"/>
      <c r="K341" s="275"/>
      <c r="L341" s="275"/>
      <c r="M341" s="275"/>
      <c r="N341" s="275"/>
      <c r="O341" s="275"/>
      <c r="P341" s="275"/>
      <c r="Q341" s="275"/>
    </row>
    <row r="342" spans="3:17" x14ac:dyDescent="0.2">
      <c r="C342" s="280"/>
      <c r="E342" s="275"/>
      <c r="F342" s="275"/>
      <c r="G342" s="275"/>
      <c r="H342" s="275"/>
      <c r="I342" s="275"/>
      <c r="J342" s="275"/>
      <c r="K342" s="275"/>
      <c r="L342" s="275"/>
      <c r="M342" s="275"/>
      <c r="N342" s="275"/>
      <c r="O342" s="275"/>
      <c r="P342" s="275"/>
      <c r="Q342" s="275"/>
    </row>
    <row r="343" spans="3:17" x14ac:dyDescent="0.2">
      <c r="C343" s="280"/>
      <c r="E343" s="275"/>
      <c r="F343" s="275"/>
      <c r="G343" s="275"/>
      <c r="H343" s="275"/>
      <c r="I343" s="275"/>
      <c r="J343" s="275"/>
      <c r="K343" s="275"/>
      <c r="L343" s="275"/>
      <c r="M343" s="275"/>
      <c r="N343" s="275"/>
      <c r="O343" s="275"/>
      <c r="P343" s="275"/>
      <c r="Q343" s="275"/>
    </row>
    <row r="344" spans="3:17" x14ac:dyDescent="0.2">
      <c r="C344" s="280"/>
      <c r="E344" s="275"/>
      <c r="F344" s="275"/>
      <c r="G344" s="275"/>
      <c r="H344" s="275"/>
      <c r="I344" s="275"/>
      <c r="J344" s="275"/>
      <c r="K344" s="275"/>
      <c r="L344" s="275"/>
      <c r="M344" s="275"/>
      <c r="N344" s="275"/>
      <c r="O344" s="275"/>
      <c r="P344" s="275"/>
      <c r="Q344" s="275"/>
    </row>
    <row r="345" spans="3:17" x14ac:dyDescent="0.2">
      <c r="C345" s="280"/>
      <c r="E345" s="275"/>
      <c r="F345" s="275"/>
      <c r="G345" s="275"/>
      <c r="H345" s="275"/>
      <c r="I345" s="275"/>
      <c r="J345" s="275"/>
      <c r="K345" s="275"/>
      <c r="L345" s="275"/>
      <c r="M345" s="275"/>
      <c r="N345" s="275"/>
      <c r="O345" s="275"/>
      <c r="P345" s="275"/>
      <c r="Q345" s="275"/>
    </row>
    <row r="346" spans="3:17" x14ac:dyDescent="0.2">
      <c r="C346" s="280"/>
      <c r="E346" s="275"/>
      <c r="F346" s="275"/>
      <c r="G346" s="275"/>
      <c r="H346" s="275"/>
      <c r="I346" s="275"/>
      <c r="J346" s="275"/>
      <c r="K346" s="275"/>
      <c r="L346" s="275"/>
      <c r="M346" s="275"/>
      <c r="N346" s="275"/>
      <c r="O346" s="275"/>
      <c r="P346" s="275"/>
      <c r="Q346" s="275"/>
    </row>
    <row r="347" spans="3:17" x14ac:dyDescent="0.2">
      <c r="C347" s="280"/>
      <c r="E347" s="275"/>
      <c r="F347" s="275"/>
      <c r="G347" s="275"/>
      <c r="H347" s="275"/>
      <c r="I347" s="275"/>
      <c r="J347" s="275"/>
      <c r="K347" s="275"/>
      <c r="L347" s="275"/>
      <c r="M347" s="275"/>
      <c r="N347" s="275"/>
      <c r="O347" s="275"/>
      <c r="P347" s="275"/>
      <c r="Q347" s="275"/>
    </row>
    <row r="348" spans="3:17" x14ac:dyDescent="0.2">
      <c r="C348" s="280"/>
      <c r="E348" s="275"/>
      <c r="F348" s="275"/>
      <c r="G348" s="275"/>
      <c r="H348" s="275"/>
      <c r="I348" s="275"/>
      <c r="J348" s="275"/>
      <c r="K348" s="275"/>
      <c r="L348" s="275"/>
      <c r="M348" s="275"/>
      <c r="N348" s="275"/>
      <c r="O348" s="275"/>
      <c r="P348" s="275"/>
      <c r="Q348" s="275"/>
    </row>
    <row r="349" spans="3:17" x14ac:dyDescent="0.2">
      <c r="C349" s="280"/>
      <c r="E349" s="275"/>
      <c r="F349" s="275"/>
      <c r="G349" s="275"/>
      <c r="H349" s="275"/>
      <c r="I349" s="275"/>
      <c r="J349" s="275"/>
      <c r="K349" s="275"/>
      <c r="L349" s="275"/>
      <c r="M349" s="275"/>
      <c r="N349" s="275"/>
      <c r="O349" s="275"/>
      <c r="P349" s="275"/>
      <c r="Q349" s="275"/>
    </row>
    <row r="350" spans="3:17" x14ac:dyDescent="0.2">
      <c r="C350" s="280"/>
      <c r="E350" s="275"/>
      <c r="F350" s="275"/>
      <c r="G350" s="275"/>
      <c r="H350" s="275"/>
      <c r="I350" s="275"/>
      <c r="J350" s="275"/>
      <c r="K350" s="275"/>
      <c r="L350" s="275"/>
      <c r="M350" s="275"/>
      <c r="N350" s="275"/>
      <c r="O350" s="275"/>
      <c r="P350" s="275"/>
      <c r="Q350" s="275"/>
    </row>
    <row r="351" spans="3:17" x14ac:dyDescent="0.2">
      <c r="C351" s="280"/>
      <c r="E351" s="275"/>
      <c r="F351" s="275"/>
      <c r="G351" s="275"/>
      <c r="H351" s="275"/>
      <c r="I351" s="275"/>
      <c r="J351" s="275"/>
      <c r="K351" s="275"/>
      <c r="L351" s="275"/>
      <c r="M351" s="275"/>
      <c r="N351" s="275"/>
      <c r="O351" s="275"/>
      <c r="P351" s="275"/>
      <c r="Q351" s="275"/>
    </row>
    <row r="352" spans="3:17" hidden="1" x14ac:dyDescent="0.2">
      <c r="C352" s="280"/>
      <c r="D352" s="276"/>
      <c r="E352" s="275"/>
      <c r="F352" s="275"/>
      <c r="G352" s="275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</row>
    <row r="353" spans="1:18" hidden="1" x14ac:dyDescent="0.2">
      <c r="C353" s="280"/>
      <c r="D353" s="276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</row>
    <row r="354" spans="1:18" hidden="1" x14ac:dyDescent="0.2">
      <c r="C354" s="280"/>
      <c r="D354" s="276"/>
      <c r="E354" s="275"/>
      <c r="F354" s="275"/>
      <c r="G354" s="275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</row>
    <row r="355" spans="1:18" hidden="1" x14ac:dyDescent="0.2">
      <c r="C355" s="280"/>
      <c r="D355" s="276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5"/>
      <c r="Q355" s="275"/>
    </row>
    <row r="356" spans="1:18" hidden="1" x14ac:dyDescent="0.2">
      <c r="C356" s="280"/>
      <c r="D356" s="276"/>
      <c r="E356" s="275"/>
      <c r="F356" s="275"/>
      <c r="G356" s="275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</row>
    <row r="357" spans="1:18" x14ac:dyDescent="0.2">
      <c r="C357" s="280"/>
      <c r="D357" s="276"/>
      <c r="E357" s="348"/>
      <c r="F357" s="348"/>
      <c r="G357" s="348"/>
      <c r="H357" s="348"/>
      <c r="I357" s="348"/>
      <c r="J357" s="348"/>
      <c r="K357" s="348"/>
      <c r="L357" s="348"/>
      <c r="M357" s="348"/>
      <c r="N357" s="348"/>
      <c r="O357" s="348"/>
      <c r="P357" s="348"/>
      <c r="Q357" s="348"/>
    </row>
    <row r="358" spans="1:18" s="355" customFormat="1" x14ac:dyDescent="0.2">
      <c r="A358" s="356"/>
      <c r="C358" s="307"/>
      <c r="D358" s="271"/>
      <c r="E358" s="351"/>
      <c r="F358" s="351"/>
      <c r="G358" s="351"/>
      <c r="H358" s="351"/>
      <c r="I358" s="351"/>
      <c r="J358" s="351"/>
      <c r="K358" s="351"/>
      <c r="L358" s="351"/>
      <c r="M358" s="351"/>
      <c r="N358" s="351"/>
      <c r="O358" s="351"/>
      <c r="P358" s="351"/>
      <c r="Q358" s="351"/>
      <c r="R358" s="272"/>
    </row>
    <row r="359" spans="1:18" x14ac:dyDescent="0.2">
      <c r="E359" s="345"/>
      <c r="F359" s="345"/>
      <c r="G359" s="345"/>
      <c r="H359" s="345"/>
      <c r="I359" s="345"/>
      <c r="J359" s="345"/>
      <c r="K359" s="345"/>
      <c r="L359" s="345"/>
      <c r="M359" s="345"/>
      <c r="N359" s="345"/>
      <c r="O359" s="345"/>
      <c r="P359" s="345"/>
      <c r="Q359" s="345"/>
    </row>
    <row r="360" spans="1:18" x14ac:dyDescent="0.2">
      <c r="E360" s="345"/>
      <c r="F360" s="345"/>
      <c r="G360" s="345"/>
      <c r="H360" s="345"/>
      <c r="I360" s="345"/>
      <c r="J360" s="345"/>
      <c r="K360" s="345"/>
      <c r="L360" s="345"/>
      <c r="M360" s="345"/>
      <c r="N360" s="345"/>
      <c r="O360" s="345"/>
      <c r="P360" s="345"/>
      <c r="Q360" s="345"/>
    </row>
    <row r="361" spans="1:18" x14ac:dyDescent="0.2">
      <c r="E361" s="345"/>
      <c r="F361" s="345"/>
      <c r="G361" s="345"/>
      <c r="H361" s="345"/>
      <c r="I361" s="345"/>
      <c r="J361" s="345"/>
      <c r="K361" s="345"/>
      <c r="L361" s="345"/>
      <c r="M361" s="345"/>
      <c r="N361" s="345"/>
      <c r="O361" s="345"/>
      <c r="P361" s="345"/>
      <c r="Q361" s="345"/>
    </row>
    <row r="362" spans="1:18" x14ac:dyDescent="0.2">
      <c r="C362" s="280"/>
      <c r="E362" s="275"/>
      <c r="F362" s="275"/>
      <c r="G362" s="275"/>
      <c r="H362" s="275"/>
      <c r="I362" s="275"/>
      <c r="J362" s="275"/>
      <c r="K362" s="275"/>
      <c r="L362" s="275"/>
      <c r="M362" s="275"/>
      <c r="N362" s="275"/>
      <c r="O362" s="275"/>
      <c r="P362" s="275"/>
      <c r="Q362" s="275"/>
    </row>
    <row r="363" spans="1:18" x14ac:dyDescent="0.2">
      <c r="C363" s="280"/>
      <c r="E363" s="275"/>
      <c r="F363" s="275"/>
      <c r="G363" s="275"/>
      <c r="H363" s="275"/>
      <c r="I363" s="275"/>
      <c r="J363" s="275"/>
      <c r="K363" s="275"/>
      <c r="L363" s="275"/>
      <c r="M363" s="275"/>
      <c r="N363" s="275"/>
      <c r="O363" s="275"/>
      <c r="P363" s="275"/>
      <c r="Q363" s="275"/>
    </row>
    <row r="364" spans="1:18" hidden="1" x14ac:dyDescent="0.2">
      <c r="C364" s="280"/>
      <c r="E364" s="275"/>
      <c r="F364" s="275"/>
      <c r="G364" s="275"/>
      <c r="H364" s="275"/>
      <c r="I364" s="275"/>
      <c r="J364" s="275"/>
      <c r="K364" s="275"/>
      <c r="L364" s="275"/>
      <c r="M364" s="275"/>
      <c r="N364" s="275"/>
      <c r="O364" s="275"/>
      <c r="P364" s="275"/>
      <c r="Q364" s="275"/>
    </row>
    <row r="365" spans="1:18" hidden="1" x14ac:dyDescent="0.2">
      <c r="C365" s="280"/>
      <c r="E365" s="275"/>
      <c r="F365" s="275"/>
      <c r="G365" s="275"/>
      <c r="H365" s="275"/>
      <c r="I365" s="275"/>
      <c r="J365" s="275"/>
      <c r="K365" s="275"/>
      <c r="L365" s="275"/>
      <c r="M365" s="275"/>
      <c r="N365" s="275"/>
      <c r="O365" s="275"/>
      <c r="P365" s="275"/>
      <c r="Q365" s="275"/>
    </row>
    <row r="366" spans="1:18" x14ac:dyDescent="0.2">
      <c r="C366" s="280"/>
      <c r="E366" s="275"/>
      <c r="F366" s="275"/>
      <c r="G366" s="275"/>
      <c r="H366" s="275"/>
      <c r="I366" s="275"/>
      <c r="J366" s="275"/>
      <c r="K366" s="275"/>
      <c r="L366" s="275"/>
      <c r="M366" s="275"/>
      <c r="N366" s="275"/>
      <c r="O366" s="275"/>
      <c r="P366" s="275"/>
      <c r="Q366" s="275"/>
    </row>
    <row r="367" spans="1:18" x14ac:dyDescent="0.2">
      <c r="C367" s="280"/>
      <c r="E367" s="275"/>
      <c r="F367" s="275"/>
      <c r="G367" s="275"/>
      <c r="H367" s="275"/>
      <c r="I367" s="275"/>
      <c r="J367" s="275"/>
      <c r="K367" s="275"/>
      <c r="L367" s="275"/>
      <c r="M367" s="275"/>
      <c r="N367" s="275"/>
      <c r="O367" s="275"/>
      <c r="P367" s="275"/>
      <c r="Q367" s="275"/>
    </row>
    <row r="368" spans="1:18" x14ac:dyDescent="0.2">
      <c r="C368" s="280"/>
      <c r="E368" s="275"/>
      <c r="F368" s="275"/>
      <c r="G368" s="275"/>
      <c r="H368" s="275"/>
      <c r="I368" s="275"/>
      <c r="J368" s="275"/>
      <c r="K368" s="275"/>
      <c r="L368" s="275"/>
      <c r="M368" s="275"/>
      <c r="N368" s="275"/>
      <c r="O368" s="275"/>
      <c r="P368" s="275"/>
      <c r="Q368" s="275"/>
    </row>
    <row r="369" spans="1:18" x14ac:dyDescent="0.2">
      <c r="C369" s="280"/>
      <c r="E369" s="275"/>
      <c r="F369" s="275"/>
      <c r="G369" s="275"/>
      <c r="H369" s="275"/>
      <c r="I369" s="275"/>
      <c r="J369" s="275"/>
      <c r="K369" s="275"/>
      <c r="L369" s="275"/>
      <c r="M369" s="275"/>
      <c r="N369" s="275"/>
      <c r="O369" s="275"/>
      <c r="P369" s="275"/>
      <c r="Q369" s="275"/>
    </row>
    <row r="370" spans="1:18" x14ac:dyDescent="0.2">
      <c r="C370" s="280"/>
      <c r="E370" s="275"/>
      <c r="F370" s="275"/>
      <c r="G370" s="275"/>
      <c r="H370" s="275"/>
      <c r="I370" s="275"/>
      <c r="J370" s="275"/>
      <c r="K370" s="275"/>
      <c r="L370" s="275"/>
      <c r="M370" s="275"/>
      <c r="N370" s="275"/>
      <c r="O370" s="275"/>
      <c r="P370" s="275"/>
      <c r="Q370" s="275"/>
    </row>
    <row r="371" spans="1:18" x14ac:dyDescent="0.2">
      <c r="C371" s="280"/>
      <c r="E371" s="275"/>
      <c r="F371" s="275"/>
      <c r="G371" s="275"/>
      <c r="H371" s="275"/>
      <c r="I371" s="275"/>
      <c r="J371" s="275"/>
      <c r="K371" s="275"/>
      <c r="L371" s="275"/>
      <c r="M371" s="275"/>
      <c r="N371" s="275"/>
      <c r="O371" s="275"/>
      <c r="P371" s="275"/>
      <c r="Q371" s="275"/>
    </row>
    <row r="372" spans="1:18" x14ac:dyDescent="0.2">
      <c r="C372" s="280"/>
      <c r="E372" s="275"/>
      <c r="F372" s="275"/>
      <c r="G372" s="275"/>
      <c r="H372" s="275"/>
      <c r="I372" s="275"/>
      <c r="J372" s="275"/>
      <c r="K372" s="275"/>
      <c r="L372" s="275"/>
      <c r="M372" s="275"/>
      <c r="N372" s="275"/>
      <c r="O372" s="275"/>
      <c r="P372" s="275"/>
      <c r="Q372" s="275"/>
    </row>
    <row r="373" spans="1:18" x14ac:dyDescent="0.2">
      <c r="C373" s="280"/>
      <c r="E373" s="275"/>
      <c r="F373" s="275"/>
      <c r="G373" s="275"/>
      <c r="H373" s="275"/>
      <c r="I373" s="275"/>
      <c r="J373" s="275"/>
      <c r="K373" s="275"/>
      <c r="L373" s="275"/>
      <c r="M373" s="275"/>
      <c r="N373" s="275"/>
      <c r="O373" s="275"/>
      <c r="P373" s="275"/>
      <c r="Q373" s="275"/>
    </row>
    <row r="374" spans="1:18" x14ac:dyDescent="0.2">
      <c r="C374" s="280"/>
      <c r="E374" s="275"/>
      <c r="F374" s="275"/>
      <c r="G374" s="275"/>
      <c r="H374" s="275"/>
      <c r="I374" s="275"/>
      <c r="J374" s="275"/>
      <c r="K374" s="275"/>
      <c r="L374" s="275"/>
      <c r="M374" s="275"/>
      <c r="N374" s="275"/>
      <c r="O374" s="275"/>
      <c r="P374" s="275"/>
      <c r="Q374" s="275"/>
    </row>
    <row r="375" spans="1:18" x14ac:dyDescent="0.2">
      <c r="C375" s="280"/>
      <c r="E375" s="275"/>
      <c r="F375" s="275"/>
      <c r="G375" s="275"/>
      <c r="H375" s="275"/>
      <c r="I375" s="275"/>
      <c r="J375" s="275"/>
      <c r="K375" s="275"/>
      <c r="L375" s="275"/>
      <c r="M375" s="275"/>
      <c r="N375" s="275"/>
      <c r="O375" s="275"/>
      <c r="P375" s="275"/>
      <c r="Q375" s="275"/>
      <c r="R375" s="294"/>
    </row>
    <row r="376" spans="1:18" x14ac:dyDescent="0.2">
      <c r="C376" s="280"/>
      <c r="E376" s="275"/>
      <c r="F376" s="275"/>
      <c r="G376" s="275"/>
      <c r="H376" s="275"/>
      <c r="I376" s="275"/>
      <c r="J376" s="275"/>
      <c r="K376" s="275"/>
      <c r="L376" s="275"/>
      <c r="M376" s="275"/>
      <c r="N376" s="275"/>
      <c r="O376" s="275"/>
      <c r="P376" s="275"/>
      <c r="Q376" s="275"/>
      <c r="R376" s="294"/>
    </row>
    <row r="377" spans="1:18" x14ac:dyDescent="0.2">
      <c r="C377" s="280"/>
      <c r="E377" s="275"/>
      <c r="F377" s="275"/>
      <c r="G377" s="275"/>
      <c r="H377" s="275"/>
      <c r="I377" s="275"/>
      <c r="J377" s="275"/>
      <c r="K377" s="275"/>
      <c r="L377" s="275"/>
      <c r="M377" s="275"/>
      <c r="N377" s="275"/>
      <c r="O377" s="275"/>
      <c r="P377" s="275"/>
      <c r="Q377" s="275"/>
      <c r="R377" s="288"/>
    </row>
    <row r="378" spans="1:18" s="355" customFormat="1" x14ac:dyDescent="0.2">
      <c r="A378" s="356"/>
      <c r="C378" s="280"/>
      <c r="E378" s="348"/>
      <c r="F378" s="275"/>
      <c r="G378" s="348"/>
      <c r="H378" s="348"/>
      <c r="I378" s="348"/>
      <c r="J378" s="348"/>
      <c r="K378" s="348"/>
      <c r="L378" s="348"/>
      <c r="M378" s="348"/>
      <c r="N378" s="348"/>
      <c r="O378" s="348"/>
      <c r="P378" s="348"/>
      <c r="Q378" s="348"/>
      <c r="R378" s="361"/>
    </row>
    <row r="379" spans="1:18" s="355" customFormat="1" x14ac:dyDescent="0.2">
      <c r="A379" s="356"/>
      <c r="C379" s="273"/>
      <c r="E379" s="351"/>
      <c r="F379" s="351"/>
      <c r="G379" s="351"/>
      <c r="H379" s="351"/>
      <c r="I379" s="351"/>
      <c r="J379" s="351"/>
      <c r="K379" s="351"/>
      <c r="L379" s="351"/>
      <c r="M379" s="351"/>
      <c r="N379" s="351"/>
      <c r="O379" s="351"/>
      <c r="P379" s="351"/>
      <c r="Q379" s="351"/>
      <c r="R379" s="272"/>
    </row>
    <row r="380" spans="1:18" x14ac:dyDescent="0.2">
      <c r="E380" s="345"/>
      <c r="F380" s="345"/>
      <c r="G380" s="345"/>
      <c r="H380" s="345"/>
      <c r="I380" s="345"/>
      <c r="J380" s="345"/>
      <c r="K380" s="345"/>
      <c r="L380" s="345"/>
      <c r="M380" s="345"/>
      <c r="N380" s="345"/>
      <c r="O380" s="345"/>
      <c r="P380" s="345"/>
      <c r="Q380" s="345"/>
    </row>
    <row r="381" spans="1:18" x14ac:dyDescent="0.2">
      <c r="E381" s="315"/>
      <c r="F381" s="315"/>
      <c r="G381" s="315"/>
      <c r="H381" s="315"/>
      <c r="I381" s="315"/>
      <c r="J381" s="315"/>
      <c r="K381" s="315"/>
      <c r="L381" s="315"/>
      <c r="M381" s="315"/>
      <c r="N381" s="315"/>
      <c r="O381" s="315"/>
      <c r="P381" s="315"/>
      <c r="Q381" s="315"/>
    </row>
    <row r="382" spans="1:18" x14ac:dyDescent="0.2">
      <c r="E382" s="315"/>
      <c r="F382" s="315"/>
      <c r="G382" s="315"/>
      <c r="H382" s="315"/>
      <c r="I382" s="315"/>
      <c r="J382" s="315"/>
      <c r="K382" s="315"/>
      <c r="L382" s="315"/>
      <c r="M382" s="315"/>
      <c r="N382" s="315"/>
      <c r="O382" s="315"/>
      <c r="P382" s="315"/>
      <c r="Q382" s="315"/>
    </row>
    <row r="383" spans="1:18" x14ac:dyDescent="0.2">
      <c r="C383" s="280"/>
      <c r="D383" s="368"/>
      <c r="E383" s="275"/>
      <c r="F383" s="275"/>
      <c r="G383" s="275"/>
      <c r="H383" s="275"/>
      <c r="I383" s="275"/>
      <c r="J383" s="275"/>
      <c r="K383" s="275"/>
      <c r="L383" s="275"/>
      <c r="M383" s="275"/>
      <c r="N383" s="275"/>
      <c r="O383" s="275"/>
      <c r="P383" s="275"/>
      <c r="Q383" s="275"/>
    </row>
    <row r="384" spans="1:18" x14ac:dyDescent="0.2">
      <c r="C384" s="280"/>
      <c r="D384" s="368"/>
      <c r="E384" s="275"/>
      <c r="F384" s="275"/>
      <c r="G384" s="275"/>
      <c r="H384" s="275"/>
      <c r="I384" s="275"/>
      <c r="J384" s="275"/>
      <c r="K384" s="275"/>
      <c r="L384" s="275"/>
      <c r="M384" s="275"/>
      <c r="N384" s="275"/>
      <c r="O384" s="275"/>
      <c r="P384" s="275"/>
      <c r="Q384" s="275"/>
    </row>
    <row r="385" spans="1:17" x14ac:dyDescent="0.2">
      <c r="C385" s="280"/>
      <c r="D385" s="368"/>
      <c r="E385" s="275"/>
      <c r="F385" s="275"/>
      <c r="G385" s="275"/>
      <c r="H385" s="275"/>
      <c r="I385" s="275"/>
      <c r="J385" s="275"/>
      <c r="K385" s="275"/>
      <c r="L385" s="275"/>
      <c r="M385" s="275"/>
      <c r="N385" s="275"/>
      <c r="O385" s="275"/>
      <c r="P385" s="275"/>
      <c r="Q385" s="275"/>
    </row>
    <row r="386" spans="1:17" x14ac:dyDescent="0.2">
      <c r="C386" s="280"/>
      <c r="D386" s="368"/>
      <c r="E386" s="275"/>
      <c r="F386" s="275"/>
      <c r="G386" s="275"/>
      <c r="H386" s="275"/>
      <c r="I386" s="275"/>
      <c r="J386" s="275"/>
      <c r="K386" s="275"/>
      <c r="L386" s="275"/>
      <c r="M386" s="275"/>
      <c r="N386" s="275"/>
      <c r="O386" s="275"/>
      <c r="P386" s="275"/>
      <c r="Q386" s="275"/>
    </row>
    <row r="387" spans="1:17" x14ac:dyDescent="0.2">
      <c r="C387" s="280"/>
      <c r="D387" s="368"/>
      <c r="E387" s="275"/>
      <c r="F387" s="275"/>
      <c r="G387" s="275"/>
      <c r="H387" s="275"/>
      <c r="I387" s="275"/>
      <c r="J387" s="275"/>
      <c r="K387" s="275"/>
      <c r="L387" s="275"/>
      <c r="M387" s="275"/>
      <c r="N387" s="275"/>
      <c r="O387" s="275"/>
      <c r="P387" s="275"/>
      <c r="Q387" s="275"/>
    </row>
    <row r="388" spans="1:17" x14ac:dyDescent="0.2">
      <c r="C388" s="280"/>
      <c r="D388" s="368"/>
      <c r="E388" s="275"/>
      <c r="F388" s="275"/>
      <c r="G388" s="275"/>
      <c r="H388" s="275"/>
      <c r="I388" s="275"/>
      <c r="J388" s="275"/>
      <c r="K388" s="275"/>
      <c r="L388" s="275"/>
      <c r="M388" s="275"/>
      <c r="N388" s="275"/>
      <c r="O388" s="275"/>
      <c r="P388" s="275"/>
      <c r="Q388" s="275"/>
    </row>
    <row r="389" spans="1:17" x14ac:dyDescent="0.2">
      <c r="C389" s="280"/>
      <c r="D389" s="368"/>
      <c r="E389" s="275"/>
      <c r="F389" s="275"/>
      <c r="G389" s="275"/>
      <c r="H389" s="275"/>
      <c r="I389" s="275"/>
      <c r="J389" s="275"/>
      <c r="K389" s="275"/>
      <c r="L389" s="275"/>
      <c r="M389" s="275"/>
      <c r="N389" s="275"/>
      <c r="O389" s="275"/>
      <c r="P389" s="275"/>
      <c r="Q389" s="275"/>
    </row>
    <row r="390" spans="1:17" x14ac:dyDescent="0.2">
      <c r="C390" s="280"/>
      <c r="D390" s="368"/>
      <c r="E390" s="275"/>
      <c r="F390" s="275"/>
      <c r="G390" s="275"/>
      <c r="H390" s="275"/>
      <c r="I390" s="275"/>
      <c r="J390" s="275"/>
      <c r="K390" s="275"/>
      <c r="L390" s="275"/>
      <c r="M390" s="275"/>
      <c r="N390" s="275"/>
      <c r="O390" s="275"/>
      <c r="P390" s="275"/>
      <c r="Q390" s="275"/>
    </row>
    <row r="391" spans="1:17" x14ac:dyDescent="0.2">
      <c r="D391" s="367"/>
      <c r="E391" s="348"/>
      <c r="F391" s="348"/>
      <c r="G391" s="348"/>
      <c r="H391" s="348"/>
      <c r="I391" s="348"/>
      <c r="J391" s="348"/>
      <c r="K391" s="348"/>
      <c r="L391" s="348"/>
      <c r="M391" s="348"/>
      <c r="N391" s="348"/>
      <c r="O391" s="348"/>
      <c r="P391" s="348"/>
      <c r="Q391" s="348"/>
    </row>
    <row r="392" spans="1:17" x14ac:dyDescent="0.2">
      <c r="D392" s="367"/>
      <c r="E392" s="351"/>
      <c r="F392" s="351"/>
      <c r="G392" s="351"/>
      <c r="H392" s="351"/>
      <c r="I392" s="351"/>
      <c r="J392" s="351"/>
      <c r="K392" s="351"/>
      <c r="L392" s="351"/>
      <c r="M392" s="351"/>
      <c r="N392" s="351"/>
      <c r="O392" s="351"/>
      <c r="P392" s="351"/>
      <c r="Q392" s="351"/>
    </row>
    <row r="393" spans="1:17" x14ac:dyDescent="0.2">
      <c r="E393" s="345"/>
      <c r="F393" s="345"/>
      <c r="G393" s="345"/>
      <c r="H393" s="345"/>
      <c r="I393" s="345"/>
      <c r="J393" s="345"/>
      <c r="K393" s="345"/>
      <c r="L393" s="345"/>
      <c r="M393" s="345"/>
      <c r="N393" s="345"/>
      <c r="O393" s="345"/>
      <c r="P393" s="345"/>
      <c r="Q393" s="345"/>
    </row>
    <row r="394" spans="1:17" x14ac:dyDescent="0.2">
      <c r="E394" s="345"/>
      <c r="F394" s="345"/>
      <c r="G394" s="345"/>
      <c r="H394" s="345"/>
      <c r="I394" s="345"/>
      <c r="J394" s="345"/>
      <c r="K394" s="345"/>
      <c r="L394" s="345"/>
      <c r="M394" s="345"/>
      <c r="N394" s="345"/>
      <c r="O394" s="345"/>
      <c r="P394" s="345"/>
      <c r="Q394" s="345"/>
    </row>
    <row r="395" spans="1:17" ht="15.75" x14ac:dyDescent="0.25">
      <c r="A395" s="306"/>
      <c r="E395" s="345"/>
      <c r="F395" s="345"/>
      <c r="G395" s="345"/>
      <c r="H395" s="345"/>
      <c r="I395" s="345"/>
      <c r="J395" s="345"/>
      <c r="K395" s="345"/>
      <c r="L395" s="345"/>
      <c r="M395" s="345"/>
      <c r="N395" s="345"/>
      <c r="O395" s="345"/>
      <c r="P395" s="345"/>
      <c r="Q395" s="345"/>
    </row>
    <row r="396" spans="1:17" x14ac:dyDescent="0.2">
      <c r="E396" s="346"/>
      <c r="F396" s="346"/>
      <c r="G396" s="346"/>
      <c r="H396" s="346"/>
      <c r="I396" s="346"/>
      <c r="J396" s="346"/>
      <c r="K396" s="346"/>
      <c r="L396" s="346"/>
      <c r="M396" s="346"/>
      <c r="N396" s="346"/>
      <c r="O396" s="346"/>
      <c r="P396" s="346"/>
      <c r="Q396" s="346"/>
    </row>
    <row r="397" spans="1:17" ht="15.75" x14ac:dyDescent="0.25">
      <c r="A397" s="306"/>
      <c r="E397" s="345"/>
      <c r="F397" s="345"/>
      <c r="G397" s="345"/>
      <c r="H397" s="345"/>
      <c r="I397" s="345"/>
      <c r="J397" s="345"/>
      <c r="K397" s="345"/>
      <c r="L397" s="345"/>
      <c r="M397" s="345"/>
      <c r="N397" s="345"/>
      <c r="O397" s="345"/>
      <c r="P397" s="345"/>
      <c r="Q397" s="345"/>
    </row>
    <row r="398" spans="1:17" x14ac:dyDescent="0.2">
      <c r="E398" s="346"/>
      <c r="F398" s="346"/>
      <c r="G398" s="346"/>
      <c r="H398" s="346"/>
      <c r="I398" s="346"/>
      <c r="J398" s="346"/>
      <c r="K398" s="346"/>
      <c r="L398" s="346"/>
      <c r="M398" s="346"/>
      <c r="N398" s="346"/>
      <c r="O398" s="346"/>
      <c r="P398" s="346"/>
      <c r="Q398" s="346"/>
    </row>
    <row r="399" spans="1:17" x14ac:dyDescent="0.2">
      <c r="E399" s="366"/>
      <c r="F399" s="365"/>
      <c r="G399" s="365"/>
      <c r="H399" s="365"/>
      <c r="I399" s="365"/>
      <c r="J399" s="365"/>
      <c r="K399" s="365"/>
      <c r="L399" s="365"/>
      <c r="M399" s="365"/>
      <c r="N399" s="365"/>
      <c r="O399" s="365"/>
      <c r="P399" s="365"/>
      <c r="Q399" s="365"/>
    </row>
    <row r="400" spans="1:17" ht="15.75" x14ac:dyDescent="0.25">
      <c r="A400" s="306"/>
      <c r="E400" s="364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</row>
    <row r="401" spans="3:17" x14ac:dyDescent="0.2">
      <c r="E401" s="345"/>
      <c r="F401" s="345"/>
      <c r="G401" s="345"/>
      <c r="H401" s="345"/>
      <c r="I401" s="345"/>
      <c r="J401" s="345"/>
      <c r="K401" s="345"/>
      <c r="L401" s="345"/>
      <c r="M401" s="345"/>
      <c r="N401" s="345"/>
      <c r="O401" s="345"/>
      <c r="P401" s="345"/>
      <c r="Q401" s="345"/>
    </row>
    <row r="402" spans="3:17" x14ac:dyDescent="0.2">
      <c r="C402" s="280"/>
      <c r="E402" s="275"/>
      <c r="F402" s="275"/>
      <c r="G402" s="275"/>
      <c r="H402" s="275"/>
      <c r="I402" s="275"/>
      <c r="J402" s="275"/>
      <c r="K402" s="275"/>
      <c r="L402" s="275"/>
      <c r="M402" s="275"/>
      <c r="N402" s="275"/>
      <c r="O402" s="275"/>
      <c r="P402" s="275"/>
      <c r="Q402" s="275"/>
    </row>
    <row r="403" spans="3:17" hidden="1" x14ac:dyDescent="0.2">
      <c r="C403" s="280"/>
      <c r="E403" s="275"/>
      <c r="F403" s="275"/>
      <c r="G403" s="275"/>
      <c r="H403" s="275"/>
      <c r="I403" s="275"/>
      <c r="J403" s="275"/>
      <c r="K403" s="275"/>
      <c r="L403" s="275"/>
      <c r="M403" s="275"/>
      <c r="N403" s="275"/>
      <c r="O403" s="275"/>
      <c r="P403" s="275"/>
      <c r="Q403" s="275"/>
    </row>
    <row r="404" spans="3:17" hidden="1" x14ac:dyDescent="0.2">
      <c r="C404" s="280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5"/>
      <c r="P404" s="275"/>
      <c r="Q404" s="275"/>
    </row>
    <row r="405" spans="3:17" hidden="1" x14ac:dyDescent="0.2">
      <c r="C405" s="280"/>
      <c r="E405" s="275"/>
      <c r="F405" s="275"/>
      <c r="G405" s="275"/>
      <c r="H405" s="275"/>
      <c r="I405" s="275"/>
      <c r="J405" s="275"/>
      <c r="K405" s="275"/>
      <c r="L405" s="275"/>
      <c r="M405" s="275"/>
      <c r="N405" s="275"/>
      <c r="O405" s="275"/>
      <c r="P405" s="275"/>
      <c r="Q405" s="275"/>
    </row>
    <row r="406" spans="3:17" hidden="1" x14ac:dyDescent="0.2">
      <c r="C406" s="280"/>
      <c r="E406" s="275"/>
      <c r="F406" s="275"/>
      <c r="G406" s="275"/>
      <c r="H406" s="275"/>
      <c r="I406" s="275"/>
      <c r="J406" s="275"/>
      <c r="K406" s="275"/>
      <c r="L406" s="275"/>
      <c r="M406" s="275"/>
      <c r="N406" s="275"/>
      <c r="O406" s="275"/>
      <c r="P406" s="275"/>
      <c r="Q406" s="275"/>
    </row>
    <row r="407" spans="3:17" x14ac:dyDescent="0.2">
      <c r="C407" s="280"/>
      <c r="E407" s="275"/>
      <c r="F407" s="275"/>
      <c r="G407" s="275"/>
      <c r="H407" s="275"/>
      <c r="I407" s="275"/>
      <c r="J407" s="275"/>
      <c r="K407" s="275"/>
      <c r="L407" s="275"/>
      <c r="M407" s="275"/>
      <c r="N407" s="275"/>
      <c r="O407" s="275"/>
      <c r="P407" s="275"/>
      <c r="Q407" s="275"/>
    </row>
    <row r="408" spans="3:17" hidden="1" x14ac:dyDescent="0.2">
      <c r="C408" s="280"/>
      <c r="E408" s="275"/>
      <c r="F408" s="275"/>
      <c r="G408" s="275"/>
      <c r="H408" s="275"/>
      <c r="I408" s="275"/>
      <c r="J408" s="275"/>
      <c r="K408" s="275"/>
      <c r="L408" s="275"/>
      <c r="M408" s="275"/>
      <c r="N408" s="275"/>
      <c r="O408" s="275"/>
      <c r="P408" s="275"/>
      <c r="Q408" s="275"/>
    </row>
    <row r="409" spans="3:17" hidden="1" x14ac:dyDescent="0.2">
      <c r="C409" s="280"/>
      <c r="E409" s="275"/>
      <c r="F409" s="275"/>
      <c r="G409" s="275"/>
      <c r="H409" s="275"/>
      <c r="I409" s="275"/>
      <c r="J409" s="275"/>
      <c r="K409" s="275"/>
      <c r="L409" s="275"/>
      <c r="M409" s="275"/>
      <c r="N409" s="275"/>
      <c r="O409" s="275"/>
      <c r="P409" s="275"/>
      <c r="Q409" s="275"/>
    </row>
    <row r="410" spans="3:17" hidden="1" x14ac:dyDescent="0.2">
      <c r="C410" s="280"/>
      <c r="E410" s="275"/>
      <c r="F410" s="275"/>
      <c r="G410" s="275"/>
      <c r="H410" s="275"/>
      <c r="I410" s="275"/>
      <c r="J410" s="275"/>
      <c r="K410" s="275"/>
      <c r="L410" s="275"/>
      <c r="M410" s="275"/>
      <c r="N410" s="275"/>
      <c r="O410" s="275"/>
      <c r="P410" s="275"/>
      <c r="Q410" s="275"/>
    </row>
    <row r="411" spans="3:17" x14ac:dyDescent="0.2">
      <c r="C411" s="280"/>
      <c r="E411" s="275"/>
      <c r="F411" s="275"/>
      <c r="G411" s="275"/>
      <c r="H411" s="275"/>
      <c r="I411" s="275"/>
      <c r="J411" s="275"/>
      <c r="K411" s="275"/>
      <c r="L411" s="275"/>
      <c r="M411" s="275"/>
      <c r="N411" s="275"/>
      <c r="O411" s="275"/>
      <c r="P411" s="275"/>
      <c r="Q411" s="275"/>
    </row>
    <row r="412" spans="3:17" x14ac:dyDescent="0.2">
      <c r="C412" s="280"/>
      <c r="E412" s="275"/>
      <c r="F412" s="275"/>
      <c r="G412" s="275"/>
      <c r="H412" s="275"/>
      <c r="I412" s="275"/>
      <c r="J412" s="275"/>
      <c r="K412" s="275"/>
      <c r="L412" s="275"/>
      <c r="M412" s="275"/>
      <c r="N412" s="275"/>
      <c r="O412" s="275"/>
      <c r="P412" s="275"/>
      <c r="Q412" s="275"/>
    </row>
    <row r="413" spans="3:17" x14ac:dyDescent="0.2">
      <c r="C413" s="280"/>
      <c r="E413" s="275"/>
      <c r="F413" s="275"/>
      <c r="G413" s="275"/>
      <c r="H413" s="275"/>
      <c r="I413" s="275"/>
      <c r="J413" s="275"/>
      <c r="K413" s="275"/>
      <c r="L413" s="275"/>
      <c r="M413" s="275"/>
      <c r="N413" s="275"/>
      <c r="O413" s="275"/>
      <c r="P413" s="275"/>
      <c r="Q413" s="275"/>
    </row>
    <row r="414" spans="3:17" x14ac:dyDescent="0.2">
      <c r="C414" s="280"/>
      <c r="E414" s="275"/>
      <c r="F414" s="275"/>
      <c r="G414" s="275"/>
      <c r="H414" s="275"/>
      <c r="I414" s="275"/>
      <c r="J414" s="275"/>
      <c r="K414" s="275"/>
      <c r="L414" s="275"/>
      <c r="M414" s="275"/>
      <c r="N414" s="275"/>
      <c r="O414" s="275"/>
      <c r="P414" s="275"/>
      <c r="Q414" s="275"/>
    </row>
    <row r="415" spans="3:17" hidden="1" x14ac:dyDescent="0.2">
      <c r="C415" s="280"/>
      <c r="E415" s="275"/>
      <c r="F415" s="275"/>
      <c r="G415" s="275"/>
      <c r="H415" s="275"/>
      <c r="I415" s="275"/>
      <c r="J415" s="275"/>
      <c r="K415" s="275"/>
      <c r="L415" s="275"/>
      <c r="M415" s="275"/>
      <c r="N415" s="275"/>
      <c r="O415" s="275"/>
      <c r="P415" s="275"/>
      <c r="Q415" s="275"/>
    </row>
    <row r="416" spans="3:17" x14ac:dyDescent="0.2">
      <c r="C416" s="280"/>
      <c r="E416" s="275"/>
      <c r="F416" s="345"/>
      <c r="G416" s="345"/>
      <c r="H416" s="345"/>
      <c r="I416" s="345"/>
      <c r="J416" s="345"/>
      <c r="K416" s="345"/>
      <c r="L416" s="345"/>
      <c r="M416" s="345"/>
      <c r="N416" s="345"/>
      <c r="O416" s="345"/>
      <c r="P416" s="345"/>
      <c r="Q416" s="345"/>
    </row>
    <row r="417" spans="3:17" x14ac:dyDescent="0.2">
      <c r="C417" s="280"/>
      <c r="E417" s="275"/>
      <c r="F417" s="275"/>
      <c r="G417" s="275"/>
      <c r="H417" s="275"/>
      <c r="I417" s="275"/>
      <c r="J417" s="275"/>
      <c r="K417" s="275"/>
      <c r="L417" s="275"/>
      <c r="M417" s="275"/>
      <c r="N417" s="275"/>
      <c r="O417" s="275"/>
      <c r="P417" s="275"/>
      <c r="Q417" s="275"/>
    </row>
    <row r="418" spans="3:17" hidden="1" x14ac:dyDescent="0.2">
      <c r="C418" s="280"/>
      <c r="E418" s="275"/>
      <c r="F418" s="275"/>
      <c r="G418" s="275"/>
      <c r="H418" s="275"/>
      <c r="I418" s="275"/>
      <c r="J418" s="275"/>
      <c r="K418" s="275"/>
      <c r="L418" s="275"/>
      <c r="M418" s="275"/>
      <c r="N418" s="275"/>
      <c r="O418" s="275"/>
      <c r="P418" s="275"/>
      <c r="Q418" s="275"/>
    </row>
    <row r="419" spans="3:17" x14ac:dyDescent="0.2">
      <c r="C419" s="280"/>
      <c r="E419" s="275"/>
      <c r="F419" s="275"/>
      <c r="G419" s="275"/>
      <c r="H419" s="275"/>
      <c r="I419" s="275"/>
      <c r="J419" s="275"/>
      <c r="K419" s="275"/>
      <c r="L419" s="275"/>
      <c r="M419" s="275"/>
      <c r="N419" s="275"/>
      <c r="O419" s="275"/>
      <c r="P419" s="275"/>
      <c r="Q419" s="275"/>
    </row>
    <row r="420" spans="3:17" hidden="1" x14ac:dyDescent="0.2">
      <c r="C420" s="280"/>
      <c r="E420" s="275"/>
      <c r="F420" s="275"/>
      <c r="G420" s="275"/>
      <c r="H420" s="275"/>
      <c r="I420" s="275"/>
      <c r="J420" s="275"/>
      <c r="K420" s="275"/>
      <c r="L420" s="275"/>
      <c r="M420" s="275"/>
      <c r="N420" s="275"/>
      <c r="O420" s="275"/>
      <c r="P420" s="275"/>
      <c r="Q420" s="275"/>
    </row>
    <row r="421" spans="3:17" hidden="1" x14ac:dyDescent="0.2">
      <c r="C421" s="280"/>
      <c r="E421" s="275"/>
      <c r="F421" s="275"/>
      <c r="G421" s="275"/>
      <c r="H421" s="275"/>
      <c r="I421" s="275"/>
      <c r="J421" s="275"/>
      <c r="K421" s="275"/>
      <c r="L421" s="275"/>
      <c r="M421" s="275"/>
      <c r="N421" s="275"/>
      <c r="O421" s="275"/>
      <c r="P421" s="275"/>
      <c r="Q421" s="275"/>
    </row>
    <row r="422" spans="3:17" hidden="1" x14ac:dyDescent="0.2">
      <c r="C422" s="280"/>
      <c r="E422" s="275"/>
      <c r="F422" s="275"/>
      <c r="G422" s="275"/>
      <c r="H422" s="275"/>
      <c r="I422" s="275"/>
      <c r="J422" s="275"/>
      <c r="K422" s="275"/>
      <c r="L422" s="275"/>
      <c r="M422" s="275"/>
      <c r="N422" s="275"/>
      <c r="O422" s="275"/>
      <c r="P422" s="275"/>
      <c r="Q422" s="275"/>
    </row>
    <row r="423" spans="3:17" x14ac:dyDescent="0.2">
      <c r="C423" s="280"/>
      <c r="E423" s="275"/>
      <c r="F423" s="275"/>
      <c r="G423" s="275"/>
      <c r="H423" s="275"/>
      <c r="I423" s="275"/>
      <c r="J423" s="275"/>
      <c r="K423" s="275"/>
      <c r="L423" s="275"/>
      <c r="M423" s="275"/>
      <c r="N423" s="275"/>
      <c r="O423" s="275"/>
      <c r="P423" s="275"/>
      <c r="Q423" s="275"/>
    </row>
    <row r="424" spans="3:17" hidden="1" x14ac:dyDescent="0.2">
      <c r="C424" s="280"/>
      <c r="E424" s="275"/>
      <c r="F424" s="275"/>
      <c r="G424" s="275"/>
      <c r="H424" s="275"/>
      <c r="I424" s="275"/>
      <c r="J424" s="275"/>
      <c r="K424" s="275"/>
      <c r="L424" s="275"/>
      <c r="M424" s="275"/>
      <c r="N424" s="275"/>
      <c r="O424" s="275"/>
      <c r="P424" s="275"/>
      <c r="Q424" s="275"/>
    </row>
    <row r="425" spans="3:17" hidden="1" x14ac:dyDescent="0.2">
      <c r="C425" s="280"/>
      <c r="E425" s="275"/>
      <c r="F425" s="275"/>
      <c r="G425" s="275"/>
      <c r="H425" s="275"/>
      <c r="I425" s="275"/>
      <c r="J425" s="275"/>
      <c r="K425" s="275"/>
      <c r="L425" s="275"/>
      <c r="M425" s="275"/>
      <c r="N425" s="275"/>
      <c r="O425" s="275"/>
      <c r="P425" s="275"/>
      <c r="Q425" s="275"/>
    </row>
    <row r="426" spans="3:17" hidden="1" x14ac:dyDescent="0.2">
      <c r="C426" s="280"/>
      <c r="E426" s="275"/>
      <c r="F426" s="275"/>
      <c r="G426" s="275"/>
      <c r="H426" s="275"/>
      <c r="I426" s="275"/>
      <c r="J426" s="275"/>
      <c r="K426" s="275"/>
      <c r="L426" s="275"/>
      <c r="M426" s="275"/>
      <c r="N426" s="275"/>
      <c r="O426" s="275"/>
      <c r="P426" s="275"/>
      <c r="Q426" s="275"/>
    </row>
    <row r="427" spans="3:17" hidden="1" x14ac:dyDescent="0.2">
      <c r="C427" s="280"/>
      <c r="E427" s="275"/>
      <c r="F427" s="275"/>
      <c r="G427" s="275"/>
      <c r="H427" s="275"/>
      <c r="I427" s="275"/>
      <c r="J427" s="275"/>
      <c r="K427" s="275"/>
      <c r="L427" s="275"/>
      <c r="M427" s="275"/>
      <c r="N427" s="275"/>
      <c r="O427" s="275"/>
      <c r="P427" s="275"/>
      <c r="Q427" s="275"/>
    </row>
    <row r="428" spans="3:17" hidden="1" x14ac:dyDescent="0.2">
      <c r="C428" s="280"/>
      <c r="E428" s="275"/>
      <c r="F428" s="275"/>
      <c r="G428" s="275"/>
      <c r="H428" s="275"/>
      <c r="I428" s="275"/>
      <c r="J428" s="275"/>
      <c r="K428" s="275"/>
      <c r="L428" s="275"/>
      <c r="M428" s="275"/>
      <c r="N428" s="275"/>
      <c r="O428" s="275"/>
      <c r="P428" s="275"/>
      <c r="Q428" s="275"/>
    </row>
    <row r="429" spans="3:17" hidden="1" x14ac:dyDescent="0.2">
      <c r="C429" s="280"/>
      <c r="E429" s="275"/>
      <c r="F429" s="275"/>
      <c r="G429" s="275"/>
      <c r="H429" s="275"/>
      <c r="I429" s="275"/>
      <c r="J429" s="275"/>
      <c r="K429" s="275"/>
      <c r="L429" s="275"/>
      <c r="M429" s="275"/>
      <c r="N429" s="275"/>
      <c r="O429" s="275"/>
      <c r="P429" s="275"/>
      <c r="Q429" s="275"/>
    </row>
    <row r="430" spans="3:17" x14ac:dyDescent="0.2">
      <c r="C430" s="280"/>
      <c r="E430" s="275"/>
      <c r="F430" s="275"/>
      <c r="G430" s="275"/>
      <c r="H430" s="275"/>
      <c r="I430" s="275"/>
      <c r="J430" s="275"/>
      <c r="K430" s="275"/>
      <c r="L430" s="275"/>
      <c r="M430" s="275"/>
      <c r="N430" s="275"/>
      <c r="O430" s="275"/>
      <c r="P430" s="275"/>
      <c r="Q430" s="275"/>
    </row>
    <row r="431" spans="3:17" x14ac:dyDescent="0.2">
      <c r="C431" s="280"/>
      <c r="E431" s="275"/>
      <c r="F431" s="275"/>
      <c r="G431" s="275"/>
      <c r="H431" s="275"/>
      <c r="I431" s="275"/>
      <c r="J431" s="275"/>
      <c r="K431" s="275"/>
      <c r="L431" s="275"/>
      <c r="M431" s="275"/>
      <c r="N431" s="275"/>
      <c r="O431" s="275"/>
      <c r="P431" s="275"/>
      <c r="Q431" s="275"/>
    </row>
    <row r="432" spans="3:17" hidden="1" x14ac:dyDescent="0.2">
      <c r="C432" s="280"/>
      <c r="E432" s="275"/>
      <c r="F432" s="275"/>
      <c r="G432" s="275"/>
      <c r="H432" s="275"/>
      <c r="I432" s="275"/>
      <c r="J432" s="275"/>
      <c r="K432" s="275"/>
      <c r="L432" s="275"/>
      <c r="M432" s="275"/>
      <c r="N432" s="275"/>
      <c r="O432" s="275"/>
      <c r="P432" s="275"/>
      <c r="Q432" s="275"/>
    </row>
    <row r="433" spans="2:17" x14ac:dyDescent="0.2">
      <c r="C433" s="280"/>
      <c r="E433" s="275"/>
      <c r="F433" s="275"/>
      <c r="G433" s="275"/>
      <c r="H433" s="275"/>
      <c r="I433" s="275"/>
      <c r="J433" s="275"/>
      <c r="K433" s="275"/>
      <c r="L433" s="275"/>
      <c r="M433" s="275"/>
      <c r="N433" s="275"/>
      <c r="O433" s="275"/>
      <c r="P433" s="275"/>
      <c r="Q433" s="275"/>
    </row>
    <row r="434" spans="2:17" x14ac:dyDescent="0.2">
      <c r="C434" s="280"/>
      <c r="E434" s="275"/>
      <c r="F434" s="275"/>
      <c r="G434" s="275"/>
      <c r="H434" s="275"/>
      <c r="I434" s="275"/>
      <c r="J434" s="275"/>
      <c r="K434" s="275"/>
      <c r="L434" s="275"/>
      <c r="M434" s="275"/>
      <c r="N434" s="275"/>
      <c r="O434" s="275"/>
      <c r="P434" s="275"/>
      <c r="Q434" s="275"/>
    </row>
    <row r="435" spans="2:17" x14ac:dyDescent="0.2">
      <c r="C435" s="280"/>
      <c r="E435" s="275"/>
      <c r="F435" s="275"/>
      <c r="G435" s="275"/>
      <c r="H435" s="275"/>
      <c r="I435" s="275"/>
      <c r="J435" s="275"/>
      <c r="K435" s="275"/>
      <c r="L435" s="275"/>
      <c r="M435" s="275"/>
      <c r="N435" s="275"/>
      <c r="O435" s="275"/>
      <c r="P435" s="275"/>
      <c r="Q435" s="275"/>
    </row>
    <row r="436" spans="2:17" x14ac:dyDescent="0.2">
      <c r="C436" s="280"/>
      <c r="E436" s="275"/>
      <c r="F436" s="275"/>
      <c r="G436" s="275"/>
      <c r="H436" s="275"/>
      <c r="I436" s="275"/>
      <c r="J436" s="275"/>
      <c r="K436" s="275"/>
      <c r="L436" s="275"/>
      <c r="M436" s="275"/>
      <c r="N436" s="275"/>
      <c r="O436" s="275"/>
      <c r="P436" s="275"/>
      <c r="Q436" s="275"/>
    </row>
    <row r="437" spans="2:17" x14ac:dyDescent="0.2">
      <c r="C437" s="280"/>
      <c r="E437" s="275"/>
      <c r="F437" s="275"/>
      <c r="G437" s="275"/>
      <c r="H437" s="275"/>
      <c r="I437" s="275"/>
      <c r="J437" s="275"/>
      <c r="K437" s="275"/>
      <c r="L437" s="275"/>
      <c r="M437" s="275"/>
      <c r="N437" s="275"/>
      <c r="O437" s="275"/>
      <c r="P437" s="275"/>
      <c r="Q437" s="275"/>
    </row>
    <row r="438" spans="2:17" x14ac:dyDescent="0.2">
      <c r="C438" s="280"/>
      <c r="E438" s="275"/>
      <c r="F438" s="275"/>
      <c r="G438" s="275"/>
      <c r="H438" s="275"/>
      <c r="I438" s="275"/>
      <c r="J438" s="275"/>
      <c r="K438" s="275"/>
      <c r="L438" s="275"/>
      <c r="M438" s="275"/>
      <c r="N438" s="275"/>
      <c r="O438" s="275"/>
      <c r="P438" s="275"/>
      <c r="Q438" s="275"/>
    </row>
    <row r="439" spans="2:17" x14ac:dyDescent="0.2">
      <c r="C439" s="280"/>
      <c r="E439" s="348"/>
      <c r="F439" s="348"/>
      <c r="G439" s="348"/>
      <c r="H439" s="348"/>
      <c r="I439" s="348"/>
      <c r="J439" s="348"/>
      <c r="K439" s="348"/>
      <c r="L439" s="348"/>
      <c r="M439" s="348"/>
      <c r="N439" s="348"/>
      <c r="O439" s="348"/>
      <c r="P439" s="348"/>
      <c r="Q439" s="348"/>
    </row>
    <row r="440" spans="2:17" hidden="1" x14ac:dyDescent="0.2">
      <c r="B440" s="290"/>
      <c r="C440" s="363"/>
      <c r="E440" s="361"/>
      <c r="F440" s="361"/>
      <c r="G440" s="361"/>
      <c r="H440" s="361"/>
      <c r="I440" s="361"/>
      <c r="J440" s="361"/>
      <c r="K440" s="361"/>
      <c r="L440" s="361"/>
      <c r="M440" s="361"/>
      <c r="N440" s="361"/>
      <c r="O440" s="361"/>
      <c r="P440" s="361"/>
      <c r="Q440" s="361"/>
    </row>
    <row r="441" spans="2:17" x14ac:dyDescent="0.2">
      <c r="C441" s="280"/>
      <c r="E441" s="288"/>
      <c r="F441" s="288"/>
      <c r="G441" s="288"/>
      <c r="H441" s="288"/>
      <c r="I441" s="288"/>
      <c r="J441" s="288"/>
      <c r="K441" s="288"/>
      <c r="L441" s="288"/>
      <c r="M441" s="288"/>
      <c r="N441" s="288"/>
      <c r="O441" s="288"/>
      <c r="P441" s="288"/>
      <c r="Q441" s="288"/>
    </row>
    <row r="442" spans="2:17" x14ac:dyDescent="0.2">
      <c r="C442" s="280"/>
      <c r="E442" s="275"/>
      <c r="F442" s="275"/>
      <c r="G442" s="275"/>
      <c r="H442" s="275"/>
      <c r="I442" s="275"/>
      <c r="J442" s="275"/>
      <c r="K442" s="275"/>
      <c r="L442" s="275"/>
      <c r="M442" s="275"/>
      <c r="N442" s="275"/>
      <c r="O442" s="275"/>
      <c r="P442" s="275"/>
      <c r="Q442" s="275"/>
    </row>
    <row r="443" spans="2:17" x14ac:dyDescent="0.2">
      <c r="C443" s="280"/>
      <c r="E443" s="275"/>
      <c r="F443" s="275"/>
      <c r="G443" s="275"/>
      <c r="H443" s="275"/>
      <c r="I443" s="275"/>
      <c r="J443" s="275"/>
      <c r="K443" s="275"/>
      <c r="L443" s="275"/>
      <c r="M443" s="275"/>
      <c r="N443" s="275"/>
      <c r="O443" s="275"/>
      <c r="P443" s="275"/>
      <c r="Q443" s="275"/>
    </row>
    <row r="444" spans="2:17" x14ac:dyDescent="0.2">
      <c r="C444" s="280"/>
      <c r="E444" s="275"/>
      <c r="F444" s="275"/>
      <c r="G444" s="275"/>
      <c r="H444" s="275"/>
      <c r="I444" s="275"/>
      <c r="J444" s="275"/>
      <c r="K444" s="275"/>
      <c r="L444" s="275"/>
      <c r="M444" s="275"/>
      <c r="N444" s="275"/>
      <c r="O444" s="275"/>
      <c r="P444" s="275"/>
      <c r="Q444" s="275"/>
    </row>
    <row r="445" spans="2:17" x14ac:dyDescent="0.2">
      <c r="B445" s="290"/>
      <c r="C445" s="280"/>
      <c r="E445" s="275"/>
      <c r="F445" s="275"/>
      <c r="G445" s="275"/>
      <c r="H445" s="275"/>
      <c r="I445" s="275"/>
      <c r="J445" s="275"/>
      <c r="K445" s="275"/>
      <c r="L445" s="275"/>
      <c r="M445" s="275"/>
      <c r="N445" s="275"/>
      <c r="O445" s="275"/>
      <c r="P445" s="275"/>
      <c r="Q445" s="275"/>
    </row>
    <row r="446" spans="2:17" hidden="1" x14ac:dyDescent="0.2">
      <c r="B446" s="290"/>
      <c r="C446" s="280"/>
      <c r="E446" s="275"/>
      <c r="F446" s="275"/>
      <c r="G446" s="275"/>
      <c r="H446" s="275"/>
      <c r="I446" s="275"/>
      <c r="J446" s="275"/>
      <c r="K446" s="275"/>
      <c r="L446" s="275"/>
      <c r="M446" s="275"/>
      <c r="N446" s="275"/>
      <c r="O446" s="275"/>
      <c r="P446" s="275"/>
      <c r="Q446" s="275"/>
    </row>
    <row r="447" spans="2:17" hidden="1" x14ac:dyDescent="0.2">
      <c r="B447" s="290"/>
      <c r="C447" s="280"/>
      <c r="E447" s="275"/>
      <c r="F447" s="275"/>
      <c r="G447" s="275"/>
      <c r="H447" s="275"/>
      <c r="I447" s="275"/>
      <c r="J447" s="275"/>
      <c r="K447" s="275"/>
      <c r="L447" s="275"/>
      <c r="M447" s="275"/>
      <c r="N447" s="275"/>
      <c r="O447" s="275"/>
      <c r="P447" s="275"/>
      <c r="Q447" s="275"/>
    </row>
    <row r="448" spans="2:17" hidden="1" x14ac:dyDescent="0.2">
      <c r="B448" s="290"/>
      <c r="C448" s="280"/>
      <c r="E448" s="275"/>
      <c r="F448" s="275"/>
      <c r="G448" s="275"/>
      <c r="H448" s="275"/>
      <c r="I448" s="275"/>
      <c r="J448" s="275"/>
      <c r="K448" s="275"/>
      <c r="L448" s="275"/>
      <c r="M448" s="275"/>
      <c r="N448" s="275"/>
      <c r="O448" s="275"/>
      <c r="P448" s="275"/>
      <c r="Q448" s="275"/>
    </row>
    <row r="449" spans="2:18" hidden="1" x14ac:dyDescent="0.2">
      <c r="B449" s="290"/>
      <c r="C449" s="280"/>
      <c r="E449" s="275"/>
      <c r="F449" s="275"/>
      <c r="G449" s="275"/>
      <c r="H449" s="275"/>
      <c r="I449" s="275"/>
      <c r="J449" s="275"/>
      <c r="K449" s="275"/>
      <c r="L449" s="275"/>
      <c r="M449" s="275"/>
      <c r="N449" s="275"/>
      <c r="O449" s="275"/>
      <c r="P449" s="275"/>
      <c r="Q449" s="275"/>
    </row>
    <row r="450" spans="2:18" hidden="1" x14ac:dyDescent="0.2">
      <c r="B450" s="290"/>
      <c r="C450" s="280"/>
      <c r="E450" s="275"/>
      <c r="F450" s="275"/>
      <c r="G450" s="275"/>
      <c r="H450" s="275"/>
      <c r="I450" s="275"/>
      <c r="J450" s="275"/>
      <c r="K450" s="275"/>
      <c r="L450" s="275"/>
      <c r="M450" s="275"/>
      <c r="N450" s="275"/>
      <c r="O450" s="275"/>
      <c r="P450" s="275"/>
      <c r="Q450" s="275"/>
      <c r="R450" s="294"/>
    </row>
    <row r="451" spans="2:18" hidden="1" x14ac:dyDescent="0.2">
      <c r="B451" s="290"/>
      <c r="C451" s="280"/>
      <c r="E451" s="348"/>
      <c r="F451" s="348"/>
      <c r="G451" s="348"/>
      <c r="H451" s="348"/>
      <c r="I451" s="348"/>
      <c r="J451" s="348"/>
      <c r="K451" s="348"/>
      <c r="L451" s="348"/>
      <c r="M451" s="348"/>
      <c r="N451" s="348"/>
      <c r="O451" s="348"/>
      <c r="P451" s="348"/>
      <c r="Q451" s="348"/>
    </row>
    <row r="452" spans="2:18" x14ac:dyDescent="0.2">
      <c r="B452" s="290"/>
      <c r="C452" s="280"/>
      <c r="E452" s="275"/>
      <c r="F452" s="275"/>
      <c r="G452" s="275"/>
      <c r="H452" s="275"/>
      <c r="I452" s="275"/>
      <c r="J452" s="275"/>
      <c r="K452" s="275"/>
      <c r="L452" s="275"/>
      <c r="M452" s="275"/>
      <c r="N452" s="275"/>
      <c r="O452" s="275"/>
      <c r="P452" s="275"/>
      <c r="Q452" s="275"/>
    </row>
    <row r="453" spans="2:18" x14ac:dyDescent="0.2">
      <c r="C453" s="280"/>
      <c r="E453" s="275"/>
      <c r="F453" s="275"/>
      <c r="G453" s="275"/>
      <c r="H453" s="275"/>
      <c r="I453" s="275"/>
      <c r="J453" s="275"/>
      <c r="K453" s="275"/>
      <c r="L453" s="275"/>
      <c r="M453" s="275"/>
      <c r="N453" s="275"/>
      <c r="O453" s="275"/>
      <c r="P453" s="275"/>
      <c r="Q453" s="275"/>
    </row>
    <row r="454" spans="2:18" x14ac:dyDescent="0.2">
      <c r="C454" s="280"/>
      <c r="E454" s="275"/>
      <c r="F454" s="275"/>
      <c r="G454" s="275"/>
      <c r="H454" s="275"/>
      <c r="I454" s="275"/>
      <c r="J454" s="275"/>
      <c r="K454" s="275"/>
      <c r="L454" s="275"/>
      <c r="M454" s="275"/>
      <c r="N454" s="275"/>
      <c r="O454" s="275"/>
      <c r="P454" s="275"/>
      <c r="Q454" s="275"/>
    </row>
    <row r="455" spans="2:18" x14ac:dyDescent="0.2">
      <c r="C455" s="289"/>
      <c r="E455" s="354"/>
      <c r="F455" s="275"/>
      <c r="G455" s="275"/>
      <c r="H455" s="275"/>
      <c r="I455" s="275"/>
      <c r="J455" s="275"/>
      <c r="K455" s="275"/>
      <c r="L455" s="275"/>
      <c r="M455" s="275"/>
      <c r="N455" s="275"/>
      <c r="O455" s="275"/>
      <c r="P455" s="275"/>
      <c r="Q455" s="275"/>
    </row>
    <row r="456" spans="2:18" x14ac:dyDescent="0.2">
      <c r="B456" s="290"/>
      <c r="C456" s="289"/>
      <c r="E456" s="275"/>
      <c r="F456" s="275"/>
      <c r="G456" s="275"/>
      <c r="H456" s="275"/>
      <c r="I456" s="275"/>
      <c r="J456" s="275"/>
      <c r="K456" s="275"/>
      <c r="L456" s="275"/>
      <c r="M456" s="275"/>
      <c r="N456" s="275"/>
      <c r="O456" s="275"/>
      <c r="P456" s="275"/>
      <c r="Q456" s="275"/>
    </row>
    <row r="457" spans="2:18" x14ac:dyDescent="0.2">
      <c r="B457" s="290"/>
      <c r="C457" s="289"/>
      <c r="E457" s="275"/>
      <c r="F457" s="275"/>
      <c r="G457" s="275"/>
      <c r="H457" s="275"/>
      <c r="I457" s="275"/>
      <c r="J457" s="275"/>
      <c r="K457" s="275"/>
      <c r="L457" s="275"/>
      <c r="M457" s="275"/>
      <c r="N457" s="275"/>
      <c r="O457" s="275"/>
      <c r="P457" s="275"/>
      <c r="Q457" s="275"/>
    </row>
    <row r="458" spans="2:18" x14ac:dyDescent="0.2">
      <c r="B458" s="290"/>
      <c r="C458" s="289"/>
      <c r="E458" s="275"/>
      <c r="F458" s="275"/>
      <c r="G458" s="275"/>
      <c r="H458" s="275"/>
      <c r="I458" s="275"/>
      <c r="J458" s="275"/>
      <c r="K458" s="275"/>
      <c r="L458" s="275"/>
      <c r="M458" s="275"/>
      <c r="N458" s="275"/>
      <c r="O458" s="275"/>
      <c r="P458" s="275"/>
      <c r="Q458" s="275"/>
    </row>
    <row r="459" spans="2:18" x14ac:dyDescent="0.2">
      <c r="B459" s="290"/>
      <c r="C459" s="289"/>
      <c r="E459" s="275"/>
      <c r="F459" s="275"/>
      <c r="G459" s="275"/>
      <c r="H459" s="275"/>
      <c r="I459" s="275"/>
      <c r="J459" s="275"/>
      <c r="K459" s="275"/>
      <c r="L459" s="275"/>
      <c r="M459" s="275"/>
      <c r="N459" s="275"/>
      <c r="O459" s="275"/>
      <c r="P459" s="275"/>
      <c r="Q459" s="275"/>
    </row>
    <row r="460" spans="2:18" x14ac:dyDescent="0.2">
      <c r="B460" s="290"/>
      <c r="C460" s="289"/>
      <c r="E460" s="275"/>
      <c r="F460" s="275"/>
      <c r="G460" s="275"/>
      <c r="H460" s="275"/>
      <c r="I460" s="275"/>
      <c r="J460" s="275"/>
      <c r="K460" s="275"/>
      <c r="L460" s="275"/>
      <c r="M460" s="275"/>
      <c r="N460" s="275"/>
      <c r="O460" s="275"/>
      <c r="P460" s="275"/>
      <c r="Q460" s="275"/>
    </row>
    <row r="461" spans="2:18" x14ac:dyDescent="0.2">
      <c r="B461" s="290"/>
      <c r="C461" s="289"/>
      <c r="E461" s="275"/>
      <c r="F461" s="275"/>
      <c r="G461" s="275"/>
      <c r="H461" s="275"/>
      <c r="I461" s="275"/>
      <c r="J461" s="275"/>
      <c r="K461" s="275"/>
      <c r="L461" s="275"/>
      <c r="M461" s="275"/>
      <c r="N461" s="275"/>
      <c r="O461" s="275"/>
      <c r="P461" s="275"/>
      <c r="Q461" s="275"/>
    </row>
    <row r="462" spans="2:18" x14ac:dyDescent="0.2">
      <c r="C462" s="289"/>
      <c r="E462" s="275"/>
      <c r="F462" s="275"/>
      <c r="G462" s="275"/>
      <c r="H462" s="275"/>
      <c r="I462" s="275"/>
      <c r="J462" s="275"/>
      <c r="K462" s="275"/>
      <c r="L462" s="275"/>
      <c r="M462" s="275"/>
      <c r="N462" s="275"/>
      <c r="O462" s="275"/>
      <c r="P462" s="275"/>
      <c r="Q462" s="275"/>
    </row>
    <row r="463" spans="2:18" x14ac:dyDescent="0.2">
      <c r="C463" s="289"/>
      <c r="E463" s="275"/>
      <c r="F463" s="275"/>
      <c r="G463" s="275"/>
      <c r="H463" s="275"/>
      <c r="I463" s="275"/>
      <c r="J463" s="275"/>
      <c r="K463" s="275"/>
      <c r="L463" s="275"/>
      <c r="M463" s="275"/>
      <c r="N463" s="275"/>
      <c r="O463" s="275"/>
      <c r="P463" s="275"/>
      <c r="Q463" s="275"/>
    </row>
    <row r="464" spans="2:18" x14ac:dyDescent="0.2">
      <c r="C464" s="289"/>
      <c r="E464" s="275"/>
      <c r="F464" s="275"/>
      <c r="G464" s="275"/>
      <c r="H464" s="275"/>
      <c r="I464" s="275"/>
      <c r="J464" s="275"/>
      <c r="K464" s="275"/>
      <c r="L464" s="275"/>
      <c r="M464" s="275"/>
      <c r="N464" s="275"/>
      <c r="O464" s="275"/>
      <c r="P464" s="275"/>
      <c r="Q464" s="275"/>
    </row>
    <row r="465" spans="3:17" x14ac:dyDescent="0.2">
      <c r="C465" s="289"/>
      <c r="E465" s="275"/>
      <c r="F465" s="275"/>
      <c r="G465" s="275"/>
      <c r="H465" s="275"/>
      <c r="I465" s="275"/>
      <c r="J465" s="275"/>
      <c r="K465" s="275"/>
      <c r="L465" s="275"/>
      <c r="M465" s="275"/>
      <c r="N465" s="275"/>
      <c r="O465" s="275"/>
      <c r="P465" s="275"/>
      <c r="Q465" s="275"/>
    </row>
    <row r="466" spans="3:17" hidden="1" x14ac:dyDescent="0.2">
      <c r="C466" s="289"/>
      <c r="E466" s="275"/>
      <c r="F466" s="275"/>
      <c r="G466" s="275"/>
      <c r="H466" s="275"/>
      <c r="I466" s="275"/>
      <c r="J466" s="275"/>
      <c r="K466" s="275"/>
      <c r="L466" s="275"/>
      <c r="M466" s="275"/>
      <c r="N466" s="275"/>
      <c r="O466" s="275"/>
      <c r="P466" s="275"/>
      <c r="Q466" s="275"/>
    </row>
    <row r="467" spans="3:17" x14ac:dyDescent="0.2">
      <c r="C467" s="289"/>
      <c r="E467" s="275"/>
      <c r="F467" s="275"/>
      <c r="G467" s="275"/>
      <c r="H467" s="275"/>
      <c r="I467" s="275"/>
      <c r="J467" s="275"/>
      <c r="K467" s="275"/>
      <c r="L467" s="275"/>
      <c r="M467" s="275"/>
      <c r="N467" s="275"/>
      <c r="O467" s="275"/>
      <c r="P467" s="275"/>
      <c r="Q467" s="275"/>
    </row>
    <row r="468" spans="3:17" hidden="1" x14ac:dyDescent="0.2">
      <c r="C468" s="289"/>
      <c r="E468" s="275"/>
      <c r="F468" s="275"/>
      <c r="G468" s="275"/>
      <c r="H468" s="275"/>
      <c r="I468" s="275"/>
      <c r="J468" s="275"/>
      <c r="K468" s="275"/>
      <c r="L468" s="275"/>
      <c r="M468" s="275"/>
      <c r="N468" s="275"/>
      <c r="O468" s="275"/>
      <c r="P468" s="275"/>
      <c r="Q468" s="275"/>
    </row>
    <row r="469" spans="3:17" x14ac:dyDescent="0.2">
      <c r="C469" s="289"/>
      <c r="E469" s="275"/>
      <c r="F469" s="275"/>
      <c r="G469" s="275"/>
      <c r="H469" s="275"/>
      <c r="I469" s="275"/>
      <c r="J469" s="275"/>
      <c r="K469" s="275"/>
      <c r="L469" s="275"/>
      <c r="M469" s="275"/>
      <c r="N469" s="275"/>
      <c r="O469" s="275"/>
      <c r="P469" s="275"/>
      <c r="Q469" s="275"/>
    </row>
    <row r="470" spans="3:17" hidden="1" x14ac:dyDescent="0.2">
      <c r="C470" s="289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5"/>
      <c r="P470" s="275"/>
      <c r="Q470" s="275"/>
    </row>
    <row r="471" spans="3:17" x14ac:dyDescent="0.2">
      <c r="C471" s="289"/>
      <c r="E471" s="275"/>
      <c r="F471" s="275"/>
      <c r="G471" s="275"/>
      <c r="H471" s="275"/>
      <c r="I471" s="275"/>
      <c r="J471" s="275"/>
      <c r="K471" s="275"/>
      <c r="L471" s="275"/>
      <c r="M471" s="275"/>
      <c r="N471" s="275"/>
      <c r="O471" s="275"/>
      <c r="P471" s="275"/>
      <c r="Q471" s="275"/>
    </row>
    <row r="472" spans="3:17" x14ac:dyDescent="0.2">
      <c r="C472" s="289"/>
      <c r="E472" s="275"/>
      <c r="F472" s="275"/>
      <c r="G472" s="275"/>
      <c r="H472" s="275"/>
      <c r="I472" s="275"/>
      <c r="J472" s="275"/>
      <c r="K472" s="275"/>
      <c r="L472" s="275"/>
      <c r="M472" s="275"/>
      <c r="N472" s="275"/>
      <c r="O472" s="275"/>
      <c r="P472" s="275"/>
      <c r="Q472" s="275"/>
    </row>
    <row r="473" spans="3:17" x14ac:dyDescent="0.2">
      <c r="C473" s="289"/>
      <c r="E473" s="275"/>
      <c r="F473" s="275"/>
      <c r="G473" s="275"/>
      <c r="H473" s="275"/>
      <c r="I473" s="275"/>
      <c r="J473" s="275"/>
      <c r="K473" s="275"/>
      <c r="L473" s="275"/>
      <c r="M473" s="275"/>
      <c r="N473" s="275"/>
      <c r="O473" s="275"/>
      <c r="P473" s="275"/>
      <c r="Q473" s="275"/>
    </row>
    <row r="474" spans="3:17" x14ac:dyDescent="0.2">
      <c r="C474" s="289"/>
      <c r="E474" s="275"/>
      <c r="F474" s="275"/>
      <c r="G474" s="275"/>
      <c r="H474" s="275"/>
      <c r="I474" s="275"/>
      <c r="J474" s="275"/>
      <c r="K474" s="275"/>
      <c r="L474" s="275"/>
      <c r="M474" s="275"/>
      <c r="N474" s="275"/>
      <c r="O474" s="275"/>
      <c r="P474" s="275"/>
      <c r="Q474" s="275"/>
    </row>
    <row r="475" spans="3:17" x14ac:dyDescent="0.2">
      <c r="C475" s="289"/>
      <c r="E475" s="275"/>
      <c r="F475" s="275"/>
      <c r="G475" s="275"/>
      <c r="H475" s="275"/>
      <c r="I475" s="275"/>
      <c r="J475" s="275"/>
      <c r="K475" s="275"/>
      <c r="L475" s="275"/>
      <c r="M475" s="275"/>
      <c r="N475" s="275"/>
      <c r="O475" s="275"/>
      <c r="P475" s="275"/>
      <c r="Q475" s="275"/>
    </row>
    <row r="476" spans="3:17" x14ac:dyDescent="0.2">
      <c r="C476" s="289"/>
      <c r="E476" s="275"/>
      <c r="F476" s="275"/>
      <c r="G476" s="275"/>
      <c r="H476" s="275"/>
      <c r="I476" s="275"/>
      <c r="J476" s="275"/>
      <c r="K476" s="275"/>
      <c r="L476" s="275"/>
      <c r="M476" s="275"/>
      <c r="N476" s="275"/>
      <c r="O476" s="275"/>
      <c r="P476" s="275"/>
      <c r="Q476" s="275"/>
    </row>
    <row r="477" spans="3:17" x14ac:dyDescent="0.2">
      <c r="C477" s="289"/>
      <c r="E477" s="275"/>
      <c r="F477" s="275"/>
      <c r="G477" s="275"/>
      <c r="H477" s="275"/>
      <c r="I477" s="275"/>
      <c r="J477" s="275"/>
      <c r="K477" s="275"/>
      <c r="L477" s="275"/>
      <c r="M477" s="275"/>
      <c r="N477" s="275"/>
      <c r="O477" s="275"/>
      <c r="P477" s="275"/>
      <c r="Q477" s="275"/>
    </row>
    <row r="478" spans="3:17" x14ac:dyDescent="0.2">
      <c r="C478" s="289"/>
      <c r="E478" s="275"/>
      <c r="F478" s="275"/>
      <c r="G478" s="275"/>
      <c r="H478" s="275"/>
      <c r="I478" s="275"/>
      <c r="J478" s="275"/>
      <c r="K478" s="275"/>
      <c r="L478" s="275"/>
      <c r="M478" s="275"/>
      <c r="N478" s="275"/>
      <c r="O478" s="275"/>
      <c r="P478" s="275"/>
      <c r="Q478" s="275"/>
    </row>
    <row r="479" spans="3:17" x14ac:dyDescent="0.2">
      <c r="C479" s="289"/>
      <c r="E479" s="275"/>
      <c r="F479" s="275"/>
      <c r="G479" s="275"/>
      <c r="H479" s="275"/>
      <c r="I479" s="275"/>
      <c r="J479" s="275"/>
      <c r="K479" s="275"/>
      <c r="L479" s="275"/>
      <c r="M479" s="275"/>
      <c r="N479" s="275"/>
      <c r="O479" s="275"/>
      <c r="P479" s="275"/>
      <c r="Q479" s="275"/>
    </row>
    <row r="480" spans="3:17" x14ac:dyDescent="0.2">
      <c r="C480" s="289"/>
      <c r="E480" s="275"/>
      <c r="F480" s="275"/>
      <c r="G480" s="275"/>
      <c r="H480" s="275"/>
      <c r="I480" s="275"/>
      <c r="J480" s="275"/>
      <c r="K480" s="275"/>
      <c r="L480" s="275"/>
      <c r="M480" s="275"/>
      <c r="N480" s="275"/>
      <c r="O480" s="275"/>
      <c r="P480" s="275"/>
      <c r="Q480" s="275"/>
    </row>
    <row r="481" spans="3:17" x14ac:dyDescent="0.2">
      <c r="C481" s="289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5"/>
      <c r="Q481" s="275"/>
    </row>
    <row r="482" spans="3:17" hidden="1" x14ac:dyDescent="0.2">
      <c r="C482" s="289"/>
      <c r="E482" s="275"/>
      <c r="F482" s="275"/>
      <c r="G482" s="275"/>
      <c r="H482" s="275"/>
      <c r="I482" s="275"/>
      <c r="J482" s="275"/>
      <c r="K482" s="275"/>
      <c r="L482" s="275"/>
      <c r="M482" s="275"/>
      <c r="N482" s="275"/>
      <c r="O482" s="275"/>
      <c r="P482" s="275"/>
      <c r="Q482" s="275"/>
    </row>
    <row r="483" spans="3:17" hidden="1" x14ac:dyDescent="0.2">
      <c r="C483" s="289"/>
      <c r="E483" s="275"/>
      <c r="F483" s="275"/>
      <c r="G483" s="275"/>
      <c r="H483" s="275"/>
      <c r="I483" s="275"/>
      <c r="J483" s="275"/>
      <c r="K483" s="275"/>
      <c r="L483" s="275"/>
      <c r="M483" s="275"/>
      <c r="N483" s="275"/>
      <c r="O483" s="275"/>
      <c r="P483" s="275"/>
      <c r="Q483" s="275"/>
    </row>
    <row r="484" spans="3:17" x14ac:dyDescent="0.2">
      <c r="C484" s="280"/>
      <c r="E484" s="275"/>
      <c r="F484" s="275"/>
      <c r="G484" s="275"/>
      <c r="H484" s="275"/>
      <c r="I484" s="275"/>
      <c r="J484" s="275"/>
      <c r="K484" s="275"/>
      <c r="L484" s="275"/>
      <c r="M484" s="275"/>
      <c r="N484" s="275"/>
      <c r="O484" s="275"/>
      <c r="P484" s="275"/>
      <c r="Q484" s="275"/>
    </row>
    <row r="485" spans="3:17" x14ac:dyDescent="0.2">
      <c r="C485" s="280"/>
      <c r="E485" s="275"/>
      <c r="F485" s="275"/>
      <c r="G485" s="275"/>
      <c r="H485" s="275"/>
      <c r="I485" s="275"/>
      <c r="J485" s="275"/>
      <c r="K485" s="275"/>
      <c r="L485" s="275"/>
      <c r="M485" s="275"/>
      <c r="N485" s="275"/>
      <c r="O485" s="275"/>
      <c r="P485" s="275"/>
      <c r="Q485" s="275"/>
    </row>
    <row r="486" spans="3:17" x14ac:dyDescent="0.2">
      <c r="C486" s="280"/>
      <c r="E486" s="275"/>
      <c r="F486" s="275"/>
      <c r="G486" s="275"/>
      <c r="H486" s="275"/>
      <c r="I486" s="275"/>
      <c r="J486" s="275"/>
      <c r="K486" s="275"/>
      <c r="L486" s="275"/>
      <c r="M486" s="275"/>
      <c r="N486" s="275"/>
      <c r="O486" s="275"/>
      <c r="P486" s="275"/>
      <c r="Q486" s="275"/>
    </row>
    <row r="487" spans="3:17" hidden="1" x14ac:dyDescent="0.2">
      <c r="C487" s="280"/>
      <c r="E487" s="275"/>
      <c r="F487" s="275"/>
      <c r="G487" s="275"/>
      <c r="H487" s="275"/>
      <c r="I487" s="275"/>
      <c r="J487" s="275"/>
      <c r="K487" s="275"/>
      <c r="L487" s="275"/>
      <c r="M487" s="275"/>
      <c r="N487" s="275"/>
      <c r="O487" s="275"/>
      <c r="P487" s="275"/>
      <c r="Q487" s="275"/>
    </row>
    <row r="488" spans="3:17" x14ac:dyDescent="0.2">
      <c r="C488" s="280"/>
      <c r="E488" s="275"/>
      <c r="F488" s="275"/>
      <c r="G488" s="275"/>
      <c r="H488" s="275"/>
      <c r="I488" s="275"/>
      <c r="J488" s="275"/>
      <c r="K488" s="275"/>
      <c r="L488" s="275"/>
      <c r="M488" s="275"/>
      <c r="N488" s="275"/>
      <c r="O488" s="275"/>
      <c r="P488" s="275"/>
      <c r="Q488" s="275"/>
    </row>
    <row r="489" spans="3:17" x14ac:dyDescent="0.2">
      <c r="C489" s="289"/>
      <c r="E489" s="275"/>
      <c r="F489" s="275"/>
      <c r="G489" s="275"/>
      <c r="H489" s="275"/>
      <c r="I489" s="275"/>
      <c r="J489" s="275"/>
      <c r="K489" s="275"/>
      <c r="L489" s="275"/>
      <c r="M489" s="275"/>
      <c r="N489" s="275"/>
      <c r="O489" s="275"/>
      <c r="P489" s="275"/>
      <c r="Q489" s="275"/>
    </row>
    <row r="490" spans="3:17" hidden="1" x14ac:dyDescent="0.2">
      <c r="C490" s="289"/>
      <c r="E490" s="275"/>
      <c r="F490" s="275"/>
      <c r="G490" s="275"/>
      <c r="H490" s="275"/>
      <c r="I490" s="275"/>
      <c r="J490" s="275"/>
      <c r="K490" s="275"/>
      <c r="L490" s="275"/>
      <c r="M490" s="275"/>
      <c r="N490" s="275"/>
      <c r="O490" s="275"/>
      <c r="P490" s="275"/>
      <c r="Q490" s="275"/>
    </row>
    <row r="491" spans="3:17" x14ac:dyDescent="0.2">
      <c r="C491" s="289"/>
      <c r="E491" s="275"/>
      <c r="F491" s="275"/>
      <c r="G491" s="275"/>
      <c r="H491" s="275"/>
      <c r="I491" s="275"/>
      <c r="J491" s="275"/>
      <c r="K491" s="275"/>
      <c r="L491" s="275"/>
      <c r="M491" s="275"/>
      <c r="N491" s="275"/>
      <c r="O491" s="275"/>
      <c r="P491" s="275"/>
      <c r="Q491" s="275"/>
    </row>
    <row r="492" spans="3:17" hidden="1" x14ac:dyDescent="0.2">
      <c r="C492" s="289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5"/>
      <c r="P492" s="275"/>
      <c r="Q492" s="275"/>
    </row>
    <row r="493" spans="3:17" ht="15" hidden="1" x14ac:dyDescent="0.35">
      <c r="C493" s="280"/>
      <c r="E493" s="362"/>
      <c r="F493" s="362"/>
      <c r="G493" s="362"/>
      <c r="H493" s="362"/>
      <c r="I493" s="362"/>
      <c r="J493" s="362"/>
      <c r="K493" s="362"/>
      <c r="L493" s="362"/>
      <c r="M493" s="362"/>
      <c r="N493" s="362"/>
      <c r="O493" s="362"/>
      <c r="P493" s="362"/>
      <c r="Q493" s="362"/>
    </row>
    <row r="494" spans="3:17" x14ac:dyDescent="0.2">
      <c r="C494" s="280"/>
      <c r="E494" s="275"/>
      <c r="F494" s="275"/>
      <c r="G494" s="275"/>
      <c r="H494" s="275"/>
      <c r="I494" s="275"/>
      <c r="J494" s="275"/>
      <c r="K494" s="275"/>
      <c r="L494" s="275"/>
      <c r="M494" s="275"/>
      <c r="N494" s="275"/>
      <c r="O494" s="275"/>
      <c r="P494" s="275"/>
      <c r="Q494" s="275"/>
    </row>
    <row r="495" spans="3:17" x14ac:dyDescent="0.2">
      <c r="C495" s="289"/>
      <c r="D495" s="290"/>
      <c r="E495" s="275"/>
      <c r="F495" s="275"/>
      <c r="G495" s="275"/>
      <c r="H495" s="275"/>
      <c r="I495" s="275"/>
      <c r="J495" s="275"/>
      <c r="K495" s="275"/>
      <c r="L495" s="275"/>
      <c r="M495" s="275"/>
      <c r="N495" s="275"/>
      <c r="O495" s="275"/>
      <c r="P495" s="275"/>
      <c r="Q495" s="275"/>
    </row>
    <row r="496" spans="3:17" x14ac:dyDescent="0.2">
      <c r="C496" s="280"/>
      <c r="E496" s="275"/>
      <c r="F496" s="275"/>
      <c r="G496" s="275"/>
      <c r="H496" s="275"/>
      <c r="I496" s="275"/>
      <c r="J496" s="275"/>
      <c r="K496" s="275"/>
      <c r="L496" s="275"/>
      <c r="M496" s="275"/>
      <c r="N496" s="275"/>
      <c r="O496" s="275"/>
      <c r="P496" s="275"/>
      <c r="Q496" s="275"/>
    </row>
    <row r="497" spans="3:17" x14ac:dyDescent="0.2">
      <c r="C497" s="280"/>
      <c r="E497" s="275"/>
      <c r="F497" s="275"/>
      <c r="G497" s="275"/>
      <c r="H497" s="275"/>
      <c r="I497" s="275"/>
      <c r="J497" s="275"/>
      <c r="K497" s="275"/>
      <c r="L497" s="275"/>
      <c r="M497" s="275"/>
      <c r="N497" s="275"/>
      <c r="O497" s="275"/>
      <c r="P497" s="275"/>
      <c r="Q497" s="275"/>
    </row>
    <row r="498" spans="3:17" hidden="1" x14ac:dyDescent="0.2">
      <c r="C498" s="280"/>
      <c r="E498" s="275"/>
      <c r="F498" s="275"/>
      <c r="G498" s="275"/>
      <c r="H498" s="275"/>
      <c r="I498" s="275"/>
      <c r="J498" s="275"/>
      <c r="K498" s="275"/>
      <c r="L498" s="275"/>
      <c r="M498" s="275"/>
      <c r="N498" s="275"/>
      <c r="O498" s="275"/>
      <c r="P498" s="275"/>
      <c r="Q498" s="275"/>
    </row>
    <row r="499" spans="3:17" hidden="1" x14ac:dyDescent="0.2">
      <c r="C499" s="280"/>
      <c r="E499" s="275"/>
      <c r="F499" s="275"/>
      <c r="G499" s="275"/>
      <c r="H499" s="275"/>
      <c r="I499" s="275"/>
      <c r="J499" s="275"/>
      <c r="K499" s="275"/>
      <c r="L499" s="275"/>
      <c r="M499" s="275"/>
      <c r="N499" s="275"/>
      <c r="O499" s="275"/>
      <c r="P499" s="275"/>
      <c r="Q499" s="275"/>
    </row>
    <row r="500" spans="3:17" x14ac:dyDescent="0.2">
      <c r="C500" s="280"/>
      <c r="E500" s="275"/>
      <c r="F500" s="275"/>
      <c r="G500" s="275"/>
      <c r="H500" s="275"/>
      <c r="I500" s="275"/>
      <c r="J500" s="275"/>
      <c r="K500" s="275"/>
      <c r="L500" s="275"/>
      <c r="M500" s="275"/>
      <c r="N500" s="275"/>
      <c r="O500" s="275"/>
      <c r="P500" s="275"/>
      <c r="Q500" s="275"/>
    </row>
    <row r="501" spans="3:17" hidden="1" x14ac:dyDescent="0.2">
      <c r="C501" s="280"/>
      <c r="E501" s="275"/>
      <c r="F501" s="275"/>
      <c r="G501" s="275"/>
      <c r="H501" s="275"/>
      <c r="I501" s="275"/>
      <c r="J501" s="275"/>
      <c r="K501" s="275"/>
      <c r="L501" s="275"/>
      <c r="M501" s="275"/>
      <c r="N501" s="275"/>
      <c r="O501" s="275"/>
      <c r="P501" s="275"/>
      <c r="Q501" s="275"/>
    </row>
    <row r="502" spans="3:17" hidden="1" x14ac:dyDescent="0.2">
      <c r="C502" s="280"/>
      <c r="E502" s="275"/>
      <c r="F502" s="275"/>
      <c r="G502" s="275"/>
      <c r="H502" s="275"/>
      <c r="I502" s="275"/>
      <c r="J502" s="275"/>
      <c r="K502" s="275"/>
      <c r="L502" s="275"/>
      <c r="M502" s="275"/>
      <c r="N502" s="275"/>
      <c r="O502" s="275"/>
      <c r="P502" s="275"/>
      <c r="Q502" s="275"/>
    </row>
    <row r="503" spans="3:17" hidden="1" x14ac:dyDescent="0.2">
      <c r="C503" s="280"/>
      <c r="E503" s="275"/>
      <c r="F503" s="275"/>
      <c r="G503" s="275"/>
      <c r="H503" s="275"/>
      <c r="I503" s="275"/>
      <c r="J503" s="275"/>
      <c r="K503" s="275"/>
      <c r="L503" s="275"/>
      <c r="M503" s="275"/>
      <c r="N503" s="275"/>
      <c r="O503" s="275"/>
      <c r="P503" s="275"/>
      <c r="Q503" s="275"/>
    </row>
    <row r="504" spans="3:17" x14ac:dyDescent="0.2">
      <c r="C504" s="280"/>
      <c r="E504" s="275"/>
      <c r="F504" s="275"/>
      <c r="G504" s="275"/>
      <c r="H504" s="275"/>
      <c r="I504" s="275"/>
      <c r="J504" s="275"/>
      <c r="K504" s="275"/>
      <c r="L504" s="275"/>
      <c r="M504" s="275"/>
      <c r="N504" s="275"/>
      <c r="O504" s="275"/>
      <c r="P504" s="275"/>
      <c r="Q504" s="275"/>
    </row>
    <row r="505" spans="3:17" hidden="1" x14ac:dyDescent="0.2">
      <c r="C505" s="280"/>
      <c r="E505" s="275"/>
      <c r="F505" s="275"/>
      <c r="G505" s="275"/>
      <c r="H505" s="275"/>
      <c r="I505" s="275"/>
      <c r="J505" s="275"/>
      <c r="K505" s="275"/>
      <c r="L505" s="275"/>
      <c r="M505" s="275"/>
      <c r="N505" s="275"/>
      <c r="O505" s="275"/>
      <c r="P505" s="275"/>
      <c r="Q505" s="275"/>
    </row>
    <row r="506" spans="3:17" hidden="1" x14ac:dyDescent="0.2">
      <c r="C506" s="280"/>
      <c r="E506" s="275"/>
      <c r="F506" s="275"/>
      <c r="G506" s="275"/>
      <c r="H506" s="275"/>
      <c r="I506" s="275"/>
      <c r="J506" s="275"/>
      <c r="K506" s="275"/>
      <c r="L506" s="275"/>
      <c r="M506" s="275"/>
      <c r="N506" s="275"/>
      <c r="O506" s="275"/>
      <c r="P506" s="275"/>
      <c r="Q506" s="275"/>
    </row>
    <row r="507" spans="3:17" ht="15" hidden="1" x14ac:dyDescent="0.35">
      <c r="C507" s="280"/>
      <c r="E507" s="362"/>
      <c r="F507" s="362"/>
      <c r="G507" s="362"/>
      <c r="H507" s="362"/>
      <c r="I507" s="362"/>
      <c r="J507" s="362"/>
      <c r="K507" s="362"/>
      <c r="L507" s="362"/>
      <c r="M507" s="362"/>
      <c r="N507" s="362"/>
      <c r="O507" s="362"/>
      <c r="P507" s="362"/>
      <c r="Q507" s="362"/>
    </row>
    <row r="508" spans="3:17" x14ac:dyDescent="0.2">
      <c r="C508" s="280"/>
      <c r="E508" s="275"/>
      <c r="F508" s="275"/>
      <c r="G508" s="275"/>
      <c r="H508" s="275"/>
      <c r="I508" s="275"/>
      <c r="J508" s="275"/>
      <c r="K508" s="275"/>
      <c r="L508" s="275"/>
      <c r="M508" s="275"/>
      <c r="N508" s="275"/>
      <c r="O508" s="275"/>
      <c r="P508" s="275"/>
      <c r="Q508" s="275"/>
    </row>
    <row r="509" spans="3:17" x14ac:dyDescent="0.2">
      <c r="C509" s="280"/>
      <c r="E509" s="275"/>
      <c r="F509" s="275"/>
      <c r="G509" s="275"/>
      <c r="H509" s="275"/>
      <c r="I509" s="275"/>
      <c r="J509" s="275"/>
      <c r="K509" s="275"/>
      <c r="L509" s="275"/>
      <c r="M509" s="275"/>
      <c r="N509" s="275"/>
      <c r="O509" s="275"/>
      <c r="P509" s="275"/>
      <c r="Q509" s="275"/>
    </row>
    <row r="510" spans="3:17" x14ac:dyDescent="0.2">
      <c r="C510" s="280"/>
      <c r="E510" s="275"/>
      <c r="F510" s="275"/>
      <c r="G510" s="275"/>
      <c r="H510" s="275"/>
      <c r="I510" s="275"/>
      <c r="J510" s="275"/>
      <c r="K510" s="275"/>
      <c r="L510" s="275"/>
      <c r="M510" s="275"/>
      <c r="N510" s="275"/>
      <c r="O510" s="275"/>
      <c r="P510" s="275"/>
      <c r="Q510" s="275"/>
    </row>
    <row r="511" spans="3:17" x14ac:dyDescent="0.2">
      <c r="E511" s="275"/>
      <c r="F511" s="275"/>
      <c r="G511" s="275"/>
      <c r="H511" s="275"/>
      <c r="I511" s="275"/>
      <c r="J511" s="275"/>
      <c r="K511" s="275"/>
      <c r="L511" s="275"/>
      <c r="M511" s="275"/>
      <c r="N511" s="275"/>
      <c r="O511" s="275"/>
      <c r="P511" s="275"/>
      <c r="Q511" s="275"/>
    </row>
    <row r="512" spans="3:17" x14ac:dyDescent="0.2">
      <c r="E512" s="345"/>
      <c r="F512" s="345"/>
      <c r="G512" s="345"/>
      <c r="H512" s="345"/>
      <c r="I512" s="345"/>
      <c r="J512" s="345"/>
      <c r="K512" s="345"/>
      <c r="L512" s="345"/>
      <c r="M512" s="345"/>
      <c r="N512" s="345"/>
      <c r="O512" s="345"/>
      <c r="P512" s="345"/>
      <c r="Q512" s="345"/>
    </row>
    <row r="513" spans="1:18" x14ac:dyDescent="0.2"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</row>
    <row r="514" spans="1:18" hidden="1" x14ac:dyDescent="0.2">
      <c r="C514" s="280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5"/>
      <c r="P514" s="275"/>
      <c r="Q514" s="275"/>
    </row>
    <row r="515" spans="1:18" x14ac:dyDescent="0.2">
      <c r="C515" s="280"/>
      <c r="E515" s="275"/>
      <c r="F515" s="275"/>
      <c r="G515" s="275"/>
      <c r="H515" s="275"/>
      <c r="I515" s="275"/>
      <c r="J515" s="275"/>
      <c r="K515" s="275"/>
      <c r="L515" s="275"/>
      <c r="M515" s="275"/>
      <c r="N515" s="275"/>
      <c r="O515" s="275"/>
      <c r="P515" s="275"/>
      <c r="Q515" s="275"/>
    </row>
    <row r="516" spans="1:18" hidden="1" x14ac:dyDescent="0.2">
      <c r="C516" s="280"/>
      <c r="E516" s="275"/>
      <c r="F516" s="275"/>
      <c r="G516" s="275"/>
      <c r="H516" s="275"/>
      <c r="I516" s="275"/>
      <c r="J516" s="275"/>
      <c r="K516" s="275"/>
      <c r="L516" s="275"/>
      <c r="M516" s="275"/>
      <c r="N516" s="275"/>
      <c r="O516" s="275"/>
      <c r="P516" s="275"/>
      <c r="Q516" s="275"/>
    </row>
    <row r="517" spans="1:18" hidden="1" x14ac:dyDescent="0.2">
      <c r="C517" s="280"/>
      <c r="E517" s="275"/>
      <c r="F517" s="275"/>
      <c r="G517" s="275"/>
      <c r="H517" s="275"/>
      <c r="I517" s="275"/>
      <c r="J517" s="275"/>
      <c r="K517" s="275"/>
      <c r="L517" s="275"/>
      <c r="M517" s="275"/>
      <c r="N517" s="275"/>
      <c r="O517" s="275"/>
      <c r="P517" s="275"/>
      <c r="Q517" s="275"/>
    </row>
    <row r="518" spans="1:18" x14ac:dyDescent="0.2">
      <c r="C518" s="280"/>
      <c r="E518" s="275"/>
      <c r="F518" s="275"/>
      <c r="G518" s="275"/>
      <c r="H518" s="275"/>
      <c r="I518" s="275"/>
      <c r="J518" s="275"/>
      <c r="K518" s="275"/>
      <c r="L518" s="275"/>
      <c r="M518" s="275"/>
      <c r="N518" s="275"/>
      <c r="O518" s="275"/>
      <c r="P518" s="275"/>
      <c r="Q518" s="275"/>
    </row>
    <row r="519" spans="1:18" x14ac:dyDescent="0.2">
      <c r="C519" s="280"/>
      <c r="E519" s="275"/>
      <c r="F519" s="275"/>
      <c r="G519" s="275"/>
      <c r="H519" s="275"/>
      <c r="I519" s="275"/>
      <c r="J519" s="275"/>
      <c r="K519" s="275"/>
      <c r="L519" s="275"/>
      <c r="M519" s="275"/>
      <c r="N519" s="275"/>
      <c r="O519" s="275"/>
      <c r="P519" s="275"/>
      <c r="Q519" s="275"/>
    </row>
    <row r="520" spans="1:18" x14ac:dyDescent="0.2">
      <c r="C520" s="280"/>
      <c r="E520" s="275"/>
      <c r="F520" s="275"/>
      <c r="G520" s="275"/>
      <c r="H520" s="275"/>
      <c r="I520" s="275"/>
      <c r="J520" s="275"/>
      <c r="K520" s="275"/>
      <c r="L520" s="275"/>
      <c r="M520" s="275"/>
      <c r="N520" s="275"/>
      <c r="O520" s="275"/>
      <c r="P520" s="275"/>
      <c r="Q520" s="275"/>
    </row>
    <row r="521" spans="1:18" s="276" customFormat="1" x14ac:dyDescent="0.2">
      <c r="A521" s="277"/>
      <c r="C521" s="280"/>
      <c r="E521" s="275"/>
      <c r="F521" s="275"/>
      <c r="G521" s="275"/>
      <c r="H521" s="275"/>
      <c r="I521" s="275"/>
      <c r="J521" s="275"/>
      <c r="K521" s="275"/>
      <c r="L521" s="275"/>
      <c r="M521" s="275"/>
      <c r="N521" s="275"/>
      <c r="O521" s="275"/>
      <c r="P521" s="275"/>
      <c r="Q521" s="275"/>
      <c r="R521" s="272"/>
    </row>
    <row r="522" spans="1:18" hidden="1" x14ac:dyDescent="0.2">
      <c r="C522" s="280"/>
      <c r="E522" s="275"/>
      <c r="F522" s="275"/>
      <c r="G522" s="275"/>
      <c r="H522" s="275"/>
      <c r="I522" s="275"/>
      <c r="J522" s="275"/>
      <c r="K522" s="275"/>
      <c r="L522" s="275"/>
      <c r="M522" s="275"/>
      <c r="N522" s="275"/>
      <c r="O522" s="275"/>
      <c r="P522" s="275"/>
      <c r="Q522" s="275"/>
    </row>
    <row r="523" spans="1:18" x14ac:dyDescent="0.2">
      <c r="C523" s="280"/>
      <c r="E523" s="275"/>
      <c r="F523" s="275"/>
      <c r="G523" s="275"/>
      <c r="H523" s="275"/>
      <c r="I523" s="275"/>
      <c r="J523" s="275"/>
      <c r="K523" s="275"/>
      <c r="L523" s="275"/>
      <c r="M523" s="275"/>
      <c r="N523" s="275"/>
      <c r="O523" s="275"/>
      <c r="P523" s="275"/>
      <c r="Q523" s="275"/>
    </row>
    <row r="524" spans="1:18" ht="13.5" customHeight="1" x14ac:dyDescent="0.2">
      <c r="C524" s="280"/>
      <c r="E524" s="275"/>
      <c r="F524" s="275"/>
      <c r="G524" s="275"/>
      <c r="H524" s="275"/>
      <c r="I524" s="275"/>
      <c r="J524" s="275"/>
      <c r="K524" s="275"/>
      <c r="L524" s="275"/>
      <c r="M524" s="275"/>
      <c r="N524" s="275"/>
      <c r="O524" s="275"/>
      <c r="P524" s="275"/>
      <c r="Q524" s="275"/>
    </row>
    <row r="525" spans="1:18" x14ac:dyDescent="0.2">
      <c r="C525" s="280"/>
      <c r="E525" s="275"/>
      <c r="F525" s="275"/>
      <c r="G525" s="275"/>
      <c r="H525" s="275"/>
      <c r="I525" s="275"/>
      <c r="J525" s="275"/>
      <c r="K525" s="275"/>
      <c r="L525" s="275"/>
      <c r="M525" s="275"/>
      <c r="N525" s="275"/>
      <c r="O525" s="275"/>
      <c r="P525" s="275"/>
      <c r="Q525" s="275"/>
    </row>
    <row r="526" spans="1:18" x14ac:dyDescent="0.2">
      <c r="C526" s="280"/>
      <c r="E526" s="275"/>
      <c r="F526" s="275"/>
      <c r="G526" s="275"/>
      <c r="H526" s="275"/>
      <c r="I526" s="275"/>
      <c r="J526" s="275"/>
      <c r="K526" s="275"/>
      <c r="L526" s="275"/>
      <c r="M526" s="275"/>
      <c r="N526" s="275"/>
      <c r="O526" s="275"/>
      <c r="P526" s="275"/>
      <c r="Q526" s="275"/>
    </row>
    <row r="527" spans="1:18" x14ac:dyDescent="0.2">
      <c r="C527" s="280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5"/>
      <c r="Q527" s="275"/>
    </row>
    <row r="528" spans="1:18" x14ac:dyDescent="0.2">
      <c r="C528" s="280"/>
      <c r="E528" s="275"/>
      <c r="F528" s="275"/>
      <c r="G528" s="275"/>
      <c r="H528" s="275"/>
      <c r="I528" s="275"/>
      <c r="J528" s="275"/>
      <c r="K528" s="275"/>
      <c r="L528" s="275"/>
      <c r="M528" s="275"/>
      <c r="N528" s="275"/>
      <c r="O528" s="275"/>
      <c r="P528" s="275"/>
      <c r="Q528" s="275"/>
    </row>
    <row r="529" spans="3:17" hidden="1" x14ac:dyDescent="0.2">
      <c r="C529" s="280"/>
      <c r="E529" s="275"/>
      <c r="F529" s="275"/>
      <c r="G529" s="275"/>
      <c r="H529" s="275"/>
      <c r="I529" s="275"/>
      <c r="J529" s="275"/>
      <c r="K529" s="275"/>
      <c r="L529" s="275"/>
      <c r="M529" s="275"/>
      <c r="N529" s="275"/>
      <c r="O529" s="275"/>
      <c r="P529" s="275"/>
      <c r="Q529" s="275"/>
    </row>
    <row r="530" spans="3:17" hidden="1" x14ac:dyDescent="0.2">
      <c r="C530" s="280"/>
      <c r="E530" s="275"/>
      <c r="F530" s="275"/>
      <c r="G530" s="275"/>
      <c r="H530" s="275"/>
      <c r="I530" s="275"/>
      <c r="J530" s="275"/>
      <c r="K530" s="275"/>
      <c r="L530" s="275"/>
      <c r="M530" s="275"/>
      <c r="N530" s="275"/>
      <c r="O530" s="275"/>
      <c r="P530" s="275"/>
      <c r="Q530" s="275"/>
    </row>
    <row r="531" spans="3:17" hidden="1" x14ac:dyDescent="0.2">
      <c r="C531" s="280"/>
      <c r="E531" s="275"/>
      <c r="F531" s="275"/>
      <c r="G531" s="275"/>
      <c r="H531" s="275"/>
      <c r="I531" s="275"/>
      <c r="J531" s="275"/>
      <c r="K531" s="275"/>
      <c r="L531" s="275"/>
      <c r="M531" s="275"/>
      <c r="N531" s="275"/>
      <c r="O531" s="275"/>
      <c r="P531" s="275"/>
      <c r="Q531" s="275"/>
    </row>
    <row r="532" spans="3:17" hidden="1" x14ac:dyDescent="0.2">
      <c r="C532" s="280"/>
      <c r="E532" s="348"/>
      <c r="F532" s="348"/>
      <c r="G532" s="348"/>
      <c r="H532" s="348"/>
      <c r="I532" s="348"/>
      <c r="J532" s="348"/>
      <c r="K532" s="348"/>
      <c r="L532" s="348"/>
      <c r="M532" s="348"/>
      <c r="N532" s="348"/>
      <c r="O532" s="348"/>
      <c r="P532" s="348"/>
      <c r="Q532" s="348"/>
    </row>
    <row r="533" spans="3:17" x14ac:dyDescent="0.2">
      <c r="E533" s="345"/>
      <c r="F533" s="345"/>
      <c r="G533" s="345"/>
      <c r="H533" s="345"/>
      <c r="I533" s="345"/>
      <c r="J533" s="345"/>
      <c r="K533" s="345"/>
      <c r="L533" s="345"/>
      <c r="M533" s="345"/>
      <c r="N533" s="345"/>
      <c r="O533" s="345"/>
      <c r="P533" s="345"/>
      <c r="Q533" s="345"/>
    </row>
    <row r="534" spans="3:17" x14ac:dyDescent="0.2">
      <c r="E534" s="275"/>
      <c r="F534" s="275"/>
      <c r="G534" s="275"/>
      <c r="H534" s="275"/>
      <c r="I534" s="275"/>
      <c r="J534" s="275"/>
      <c r="K534" s="275"/>
      <c r="L534" s="275"/>
      <c r="M534" s="275"/>
      <c r="N534" s="275"/>
      <c r="O534" s="275"/>
      <c r="P534" s="275"/>
      <c r="Q534" s="275"/>
    </row>
    <row r="535" spans="3:17" x14ac:dyDescent="0.2">
      <c r="E535" s="345"/>
      <c r="F535" s="345"/>
      <c r="G535" s="345"/>
      <c r="H535" s="345"/>
      <c r="I535" s="345"/>
      <c r="J535" s="345"/>
      <c r="K535" s="345"/>
      <c r="L535" s="345"/>
      <c r="M535" s="345"/>
      <c r="N535" s="345"/>
      <c r="O535" s="345"/>
      <c r="P535" s="345"/>
      <c r="Q535" s="345"/>
    </row>
    <row r="536" spans="3:17" x14ac:dyDescent="0.2">
      <c r="E536" s="345"/>
      <c r="F536" s="345"/>
      <c r="G536" s="345"/>
      <c r="H536" s="345"/>
      <c r="I536" s="345"/>
      <c r="J536" s="345"/>
      <c r="K536" s="345"/>
      <c r="L536" s="345"/>
      <c r="M536" s="345"/>
      <c r="N536" s="345"/>
      <c r="O536" s="345"/>
      <c r="P536" s="345"/>
      <c r="Q536" s="345"/>
    </row>
    <row r="537" spans="3:17" x14ac:dyDescent="0.2">
      <c r="C537" s="280"/>
      <c r="E537" s="275"/>
      <c r="F537" s="275"/>
      <c r="G537" s="275"/>
      <c r="H537" s="275"/>
      <c r="I537" s="275"/>
      <c r="J537" s="275"/>
      <c r="K537" s="275"/>
      <c r="L537" s="275"/>
      <c r="M537" s="275"/>
      <c r="N537" s="275"/>
      <c r="O537" s="275"/>
      <c r="P537" s="275"/>
      <c r="Q537" s="275"/>
    </row>
    <row r="538" spans="3:17" hidden="1" x14ac:dyDescent="0.2">
      <c r="C538" s="280"/>
      <c r="E538" s="275"/>
      <c r="F538" s="275"/>
      <c r="G538" s="275"/>
      <c r="H538" s="275"/>
      <c r="I538" s="275"/>
      <c r="J538" s="275"/>
      <c r="K538" s="275"/>
      <c r="L538" s="275"/>
      <c r="M538" s="275"/>
      <c r="N538" s="275"/>
      <c r="O538" s="275"/>
      <c r="P538" s="275"/>
      <c r="Q538" s="275"/>
    </row>
    <row r="539" spans="3:17" x14ac:dyDescent="0.2">
      <c r="C539" s="280"/>
      <c r="E539" s="275"/>
      <c r="F539" s="275"/>
      <c r="G539" s="275"/>
      <c r="H539" s="275"/>
      <c r="I539" s="275"/>
      <c r="J539" s="275"/>
      <c r="K539" s="275"/>
      <c r="L539" s="275"/>
      <c r="M539" s="275"/>
      <c r="N539" s="275"/>
      <c r="O539" s="275"/>
      <c r="P539" s="275"/>
      <c r="Q539" s="275"/>
    </row>
    <row r="540" spans="3:17" hidden="1" x14ac:dyDescent="0.2">
      <c r="C540" s="280"/>
      <c r="E540" s="275"/>
      <c r="F540" s="275"/>
      <c r="G540" s="275"/>
      <c r="H540" s="275"/>
      <c r="I540" s="275"/>
      <c r="J540" s="275"/>
      <c r="K540" s="275"/>
      <c r="L540" s="275"/>
      <c r="M540" s="275"/>
      <c r="N540" s="275"/>
      <c r="O540" s="275"/>
      <c r="P540" s="275"/>
      <c r="Q540" s="275"/>
    </row>
    <row r="541" spans="3:17" hidden="1" x14ac:dyDescent="0.2">
      <c r="C541" s="280"/>
      <c r="E541" s="275"/>
      <c r="F541" s="275"/>
      <c r="G541" s="275"/>
      <c r="H541" s="275"/>
      <c r="I541" s="275"/>
      <c r="J541" s="275"/>
      <c r="K541" s="275"/>
      <c r="L541" s="275"/>
      <c r="M541" s="275"/>
      <c r="N541" s="275"/>
      <c r="O541" s="275"/>
      <c r="P541" s="275"/>
      <c r="Q541" s="275"/>
    </row>
    <row r="542" spans="3:17" x14ac:dyDescent="0.2">
      <c r="C542" s="280"/>
      <c r="E542" s="275"/>
      <c r="F542" s="275"/>
      <c r="G542" s="275"/>
      <c r="H542" s="275"/>
      <c r="I542" s="275"/>
      <c r="J542" s="275"/>
      <c r="K542" s="275"/>
      <c r="L542" s="275"/>
      <c r="M542" s="275"/>
      <c r="N542" s="275"/>
      <c r="O542" s="275"/>
      <c r="P542" s="275"/>
      <c r="Q542" s="275"/>
    </row>
    <row r="543" spans="3:17" x14ac:dyDescent="0.2">
      <c r="C543" s="280"/>
      <c r="E543" s="275"/>
      <c r="F543" s="275"/>
      <c r="G543" s="275"/>
      <c r="H543" s="275"/>
      <c r="I543" s="275"/>
      <c r="J543" s="275"/>
      <c r="K543" s="275"/>
      <c r="L543" s="275"/>
      <c r="M543" s="275"/>
      <c r="N543" s="275"/>
      <c r="O543" s="275"/>
      <c r="P543" s="275"/>
      <c r="Q543" s="275"/>
    </row>
    <row r="544" spans="3:17" hidden="1" x14ac:dyDescent="0.2">
      <c r="C544" s="280"/>
      <c r="E544" s="275"/>
      <c r="F544" s="275"/>
      <c r="G544" s="275"/>
      <c r="H544" s="275"/>
      <c r="I544" s="275"/>
      <c r="J544" s="275"/>
      <c r="K544" s="275"/>
      <c r="L544" s="275"/>
      <c r="M544" s="275"/>
      <c r="N544" s="275"/>
      <c r="O544" s="275"/>
      <c r="P544" s="275"/>
      <c r="Q544" s="275"/>
    </row>
    <row r="545" spans="1:18" hidden="1" x14ac:dyDescent="0.2">
      <c r="C545" s="280"/>
      <c r="E545" s="275"/>
      <c r="F545" s="275"/>
      <c r="G545" s="275"/>
      <c r="H545" s="275"/>
      <c r="I545" s="275"/>
      <c r="J545" s="275"/>
      <c r="K545" s="275"/>
      <c r="L545" s="275"/>
      <c r="M545" s="275"/>
      <c r="N545" s="275"/>
      <c r="O545" s="275"/>
      <c r="P545" s="275"/>
      <c r="Q545" s="275"/>
    </row>
    <row r="546" spans="1:18" hidden="1" x14ac:dyDescent="0.2">
      <c r="C546" s="280"/>
      <c r="E546" s="275"/>
      <c r="F546" s="275"/>
      <c r="G546" s="275"/>
      <c r="H546" s="275"/>
      <c r="I546" s="275"/>
      <c r="J546" s="275"/>
      <c r="K546" s="275"/>
      <c r="L546" s="275"/>
      <c r="M546" s="275"/>
      <c r="N546" s="275"/>
      <c r="O546" s="275"/>
      <c r="P546" s="275"/>
      <c r="Q546" s="275"/>
    </row>
    <row r="547" spans="1:18" hidden="1" x14ac:dyDescent="0.2">
      <c r="C547" s="280"/>
      <c r="E547" s="275"/>
      <c r="F547" s="275"/>
      <c r="G547" s="275"/>
      <c r="H547" s="275"/>
      <c r="I547" s="275"/>
      <c r="J547" s="275"/>
      <c r="K547" s="275"/>
      <c r="L547" s="275"/>
      <c r="M547" s="275"/>
      <c r="N547" s="275"/>
      <c r="O547" s="275"/>
      <c r="P547" s="275"/>
      <c r="Q547" s="275"/>
    </row>
    <row r="548" spans="1:18" hidden="1" x14ac:dyDescent="0.2">
      <c r="C548" s="280"/>
      <c r="E548" s="275"/>
      <c r="F548" s="275"/>
      <c r="G548" s="275"/>
      <c r="H548" s="275"/>
      <c r="I548" s="275"/>
      <c r="J548" s="275"/>
      <c r="K548" s="275"/>
      <c r="L548" s="275"/>
      <c r="M548" s="275"/>
      <c r="N548" s="275"/>
      <c r="O548" s="275"/>
      <c r="P548" s="275"/>
      <c r="Q548" s="275"/>
    </row>
    <row r="549" spans="1:18" hidden="1" x14ac:dyDescent="0.2">
      <c r="C549" s="280"/>
      <c r="E549" s="275"/>
      <c r="F549" s="275"/>
      <c r="G549" s="275"/>
      <c r="H549" s="275"/>
      <c r="I549" s="275"/>
      <c r="J549" s="275"/>
      <c r="K549" s="275"/>
      <c r="L549" s="275"/>
      <c r="M549" s="275"/>
      <c r="N549" s="275"/>
      <c r="O549" s="275"/>
      <c r="P549" s="275"/>
      <c r="Q549" s="275"/>
    </row>
    <row r="550" spans="1:18" hidden="1" x14ac:dyDescent="0.2">
      <c r="C550" s="280"/>
      <c r="E550" s="275"/>
      <c r="F550" s="275"/>
      <c r="G550" s="275"/>
      <c r="H550" s="275"/>
      <c r="I550" s="275"/>
      <c r="J550" s="275"/>
      <c r="K550" s="275"/>
      <c r="L550" s="275"/>
      <c r="M550" s="275"/>
      <c r="N550" s="275"/>
      <c r="O550" s="275"/>
      <c r="P550" s="275"/>
      <c r="Q550" s="275"/>
      <c r="R550" s="294"/>
    </row>
    <row r="551" spans="1:18" hidden="1" x14ac:dyDescent="0.2">
      <c r="C551" s="280"/>
      <c r="E551" s="275"/>
      <c r="F551" s="275"/>
      <c r="G551" s="275"/>
      <c r="H551" s="275"/>
      <c r="I551" s="275"/>
      <c r="J551" s="275"/>
      <c r="K551" s="275"/>
      <c r="L551" s="275"/>
      <c r="M551" s="275"/>
      <c r="N551" s="275"/>
      <c r="O551" s="275"/>
      <c r="P551" s="275"/>
      <c r="Q551" s="275"/>
      <c r="R551" s="294"/>
    </row>
    <row r="552" spans="1:18" hidden="1" x14ac:dyDescent="0.2">
      <c r="C552" s="280"/>
      <c r="E552" s="275"/>
      <c r="F552" s="275"/>
      <c r="G552" s="275"/>
      <c r="H552" s="275"/>
      <c r="I552" s="275"/>
      <c r="J552" s="275"/>
      <c r="K552" s="275"/>
      <c r="L552" s="275"/>
      <c r="M552" s="275"/>
      <c r="N552" s="275"/>
      <c r="O552" s="275"/>
      <c r="P552" s="275"/>
      <c r="Q552" s="275"/>
      <c r="R552" s="294"/>
    </row>
    <row r="553" spans="1:18" s="355" customFormat="1" hidden="1" x14ac:dyDescent="0.2">
      <c r="A553" s="356"/>
      <c r="C553" s="280"/>
      <c r="D553" s="271"/>
      <c r="E553" s="348"/>
      <c r="F553" s="348"/>
      <c r="G553" s="348"/>
      <c r="H553" s="348"/>
      <c r="I553" s="348"/>
      <c r="J553" s="348"/>
      <c r="K553" s="348"/>
      <c r="L553" s="348"/>
      <c r="M553" s="348"/>
      <c r="N553" s="348"/>
      <c r="O553" s="348"/>
      <c r="P553" s="348"/>
      <c r="Q553" s="348"/>
      <c r="R553" s="361"/>
    </row>
    <row r="554" spans="1:18" s="355" customFormat="1" x14ac:dyDescent="0.2">
      <c r="A554" s="356"/>
      <c r="C554" s="359"/>
      <c r="E554" s="351"/>
      <c r="F554" s="351"/>
      <c r="G554" s="351"/>
      <c r="H554" s="351"/>
      <c r="I554" s="351"/>
      <c r="J554" s="351"/>
      <c r="K554" s="351"/>
      <c r="L554" s="351"/>
      <c r="M554" s="351"/>
      <c r="N554" s="351"/>
      <c r="O554" s="351"/>
      <c r="P554" s="351"/>
      <c r="Q554" s="351"/>
      <c r="R554" s="272"/>
    </row>
    <row r="555" spans="1:18" s="276" customFormat="1" x14ac:dyDescent="0.2">
      <c r="A555" s="277"/>
      <c r="C555" s="280"/>
      <c r="E555" s="345"/>
      <c r="F555" s="345"/>
      <c r="G555" s="345"/>
      <c r="H555" s="345"/>
      <c r="I555" s="345"/>
      <c r="J555" s="345"/>
      <c r="K555" s="345"/>
      <c r="L555" s="345"/>
      <c r="M555" s="345"/>
      <c r="N555" s="345"/>
      <c r="O555" s="345"/>
      <c r="P555" s="345"/>
      <c r="Q555" s="345"/>
      <c r="R555" s="360"/>
    </row>
    <row r="556" spans="1:18" x14ac:dyDescent="0.2">
      <c r="E556" s="345"/>
      <c r="F556" s="345"/>
      <c r="G556" s="345"/>
      <c r="H556" s="345"/>
      <c r="I556" s="345"/>
      <c r="J556" s="345"/>
      <c r="K556" s="345"/>
      <c r="L556" s="345"/>
      <c r="M556" s="345"/>
      <c r="N556" s="345"/>
      <c r="O556" s="345"/>
      <c r="P556" s="345"/>
      <c r="Q556" s="345"/>
    </row>
    <row r="557" spans="1:18" x14ac:dyDescent="0.2">
      <c r="E557" s="345"/>
      <c r="F557" s="345"/>
      <c r="G557" s="345"/>
      <c r="H557" s="345"/>
      <c r="I557" s="345"/>
      <c r="J557" s="345"/>
      <c r="K557" s="345"/>
      <c r="L557" s="345"/>
      <c r="M557" s="345"/>
      <c r="N557" s="345"/>
      <c r="O557" s="345"/>
      <c r="P557" s="345"/>
      <c r="Q557" s="345"/>
    </row>
    <row r="558" spans="1:18" x14ac:dyDescent="0.2">
      <c r="C558" s="280"/>
      <c r="E558" s="275"/>
      <c r="F558" s="275"/>
      <c r="G558" s="275"/>
      <c r="H558" s="275"/>
      <c r="I558" s="275"/>
      <c r="J558" s="275"/>
      <c r="K558" s="275"/>
      <c r="L558" s="275"/>
      <c r="M558" s="275"/>
      <c r="N558" s="275"/>
      <c r="O558" s="275"/>
      <c r="P558" s="275"/>
      <c r="Q558" s="275"/>
    </row>
    <row r="559" spans="1:18" x14ac:dyDescent="0.2">
      <c r="C559" s="280"/>
      <c r="E559" s="275"/>
      <c r="F559" s="275"/>
      <c r="G559" s="275"/>
      <c r="H559" s="275"/>
      <c r="I559" s="275"/>
      <c r="J559" s="275"/>
      <c r="K559" s="275"/>
      <c r="L559" s="275"/>
      <c r="M559" s="275"/>
      <c r="N559" s="275"/>
      <c r="O559" s="275"/>
      <c r="P559" s="275"/>
      <c r="Q559" s="275"/>
    </row>
    <row r="560" spans="1:18" x14ac:dyDescent="0.2">
      <c r="C560" s="280"/>
      <c r="E560" s="275"/>
      <c r="F560" s="275"/>
      <c r="G560" s="275"/>
      <c r="H560" s="275"/>
      <c r="I560" s="275"/>
      <c r="J560" s="275"/>
      <c r="K560" s="275"/>
      <c r="L560" s="275"/>
      <c r="M560" s="275"/>
      <c r="N560" s="275"/>
      <c r="O560" s="275"/>
      <c r="P560" s="275"/>
      <c r="Q560" s="275"/>
    </row>
    <row r="561" spans="1:18" s="355" customFormat="1" x14ac:dyDescent="0.2">
      <c r="A561" s="356"/>
      <c r="C561" s="280"/>
      <c r="E561" s="275"/>
      <c r="F561" s="275"/>
      <c r="G561" s="275"/>
      <c r="H561" s="275"/>
      <c r="I561" s="275"/>
      <c r="J561" s="275"/>
      <c r="K561" s="275"/>
      <c r="L561" s="275"/>
      <c r="M561" s="275"/>
      <c r="N561" s="275"/>
      <c r="O561" s="275"/>
      <c r="P561" s="275"/>
      <c r="Q561" s="275"/>
      <c r="R561" s="272"/>
    </row>
    <row r="562" spans="1:18" s="355" customFormat="1" x14ac:dyDescent="0.2">
      <c r="A562" s="356"/>
      <c r="C562" s="280"/>
      <c r="E562" s="275"/>
      <c r="F562" s="275"/>
      <c r="G562" s="275"/>
      <c r="H562" s="275"/>
      <c r="I562" s="275"/>
      <c r="J562" s="275"/>
      <c r="K562" s="275"/>
      <c r="L562" s="275"/>
      <c r="M562" s="275"/>
      <c r="N562" s="275"/>
      <c r="O562" s="275"/>
      <c r="P562" s="275"/>
      <c r="Q562" s="275"/>
      <c r="R562" s="272"/>
    </row>
    <row r="563" spans="1:18" s="355" customFormat="1" x14ac:dyDescent="0.2">
      <c r="A563" s="356"/>
      <c r="C563" s="280"/>
      <c r="E563" s="275"/>
      <c r="F563" s="275"/>
      <c r="G563" s="275"/>
      <c r="H563" s="275"/>
      <c r="I563" s="275"/>
      <c r="J563" s="275"/>
      <c r="K563" s="275"/>
      <c r="L563" s="275"/>
      <c r="M563" s="275"/>
      <c r="N563" s="275"/>
      <c r="O563" s="275"/>
      <c r="P563" s="275"/>
      <c r="Q563" s="275"/>
      <c r="R563" s="272"/>
    </row>
    <row r="564" spans="1:18" s="355" customFormat="1" x14ac:dyDescent="0.2">
      <c r="A564" s="356"/>
      <c r="C564" s="280"/>
      <c r="E564" s="275"/>
      <c r="F564" s="275"/>
      <c r="G564" s="275"/>
      <c r="H564" s="275"/>
      <c r="I564" s="275"/>
      <c r="J564" s="275"/>
      <c r="K564" s="275"/>
      <c r="L564" s="275"/>
      <c r="M564" s="275"/>
      <c r="N564" s="275"/>
      <c r="O564" s="275"/>
      <c r="P564" s="275"/>
      <c r="Q564" s="275"/>
      <c r="R564" s="272"/>
    </row>
    <row r="565" spans="1:18" x14ac:dyDescent="0.2">
      <c r="C565" s="280"/>
      <c r="E565" s="275"/>
      <c r="F565" s="275"/>
      <c r="G565" s="275"/>
      <c r="H565" s="275"/>
      <c r="I565" s="275"/>
      <c r="J565" s="275"/>
      <c r="K565" s="275"/>
      <c r="L565" s="275"/>
      <c r="M565" s="275"/>
      <c r="N565" s="275"/>
      <c r="O565" s="275"/>
      <c r="P565" s="275"/>
      <c r="Q565" s="275"/>
    </row>
    <row r="566" spans="1:18" s="355" customFormat="1" x14ac:dyDescent="0.2">
      <c r="A566" s="356"/>
      <c r="C566" s="280"/>
      <c r="E566" s="348"/>
      <c r="F566" s="348"/>
      <c r="G566" s="348"/>
      <c r="H566" s="348"/>
      <c r="I566" s="348"/>
      <c r="J566" s="348"/>
      <c r="K566" s="348"/>
      <c r="L566" s="348"/>
      <c r="M566" s="348"/>
      <c r="N566" s="348"/>
      <c r="O566" s="348"/>
      <c r="P566" s="348"/>
      <c r="Q566" s="348"/>
      <c r="R566" s="272"/>
    </row>
    <row r="567" spans="1:18" s="355" customFormat="1" x14ac:dyDescent="0.2">
      <c r="A567" s="356"/>
      <c r="C567" s="359"/>
      <c r="E567" s="351"/>
      <c r="F567" s="351"/>
      <c r="G567" s="351"/>
      <c r="H567" s="351"/>
      <c r="I567" s="351"/>
      <c r="J567" s="351"/>
      <c r="K567" s="351"/>
      <c r="L567" s="351"/>
      <c r="M567" s="351"/>
      <c r="N567" s="351"/>
      <c r="O567" s="351"/>
      <c r="P567" s="351"/>
      <c r="Q567" s="351"/>
      <c r="R567" s="272"/>
    </row>
    <row r="568" spans="1:18" x14ac:dyDescent="0.2">
      <c r="E568" s="345"/>
      <c r="F568" s="345"/>
      <c r="G568" s="345"/>
      <c r="H568" s="345"/>
      <c r="I568" s="345"/>
      <c r="J568" s="345"/>
      <c r="K568" s="345"/>
      <c r="L568" s="345"/>
      <c r="M568" s="345"/>
      <c r="N568" s="345"/>
      <c r="O568" s="345"/>
      <c r="P568" s="345"/>
      <c r="Q568" s="345"/>
    </row>
    <row r="569" spans="1:18" x14ac:dyDescent="0.2">
      <c r="E569" s="358"/>
      <c r="F569" s="357"/>
      <c r="G569" s="357"/>
      <c r="H569" s="357"/>
      <c r="I569" s="357"/>
      <c r="J569" s="357"/>
      <c r="K569" s="357"/>
      <c r="L569" s="357"/>
      <c r="M569" s="357"/>
      <c r="N569" s="357"/>
      <c r="O569" s="357"/>
      <c r="P569" s="357"/>
      <c r="Q569" s="357"/>
    </row>
    <row r="570" spans="1:18" ht="15.75" x14ac:dyDescent="0.25">
      <c r="A570" s="306"/>
      <c r="E570" s="345"/>
      <c r="F570" s="345"/>
      <c r="G570" s="345"/>
      <c r="H570" s="345"/>
      <c r="I570" s="345"/>
      <c r="J570" s="345"/>
      <c r="K570" s="345"/>
      <c r="L570" s="345"/>
      <c r="M570" s="345"/>
      <c r="N570" s="345"/>
      <c r="O570" s="345"/>
      <c r="P570" s="345"/>
      <c r="Q570" s="345"/>
    </row>
    <row r="571" spans="1:18" x14ac:dyDescent="0.2">
      <c r="E571" s="345"/>
      <c r="F571" s="345"/>
      <c r="G571" s="345"/>
      <c r="H571" s="345"/>
      <c r="I571" s="345"/>
      <c r="J571" s="345"/>
      <c r="K571" s="345"/>
      <c r="L571" s="345"/>
      <c r="M571" s="345"/>
      <c r="N571" s="345"/>
      <c r="O571" s="345"/>
      <c r="P571" s="345"/>
      <c r="Q571" s="345"/>
    </row>
    <row r="572" spans="1:18" ht="15.75" x14ac:dyDescent="0.25">
      <c r="A572" s="306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</row>
    <row r="573" spans="1:18" x14ac:dyDescent="0.2">
      <c r="E573" s="275"/>
      <c r="F573" s="275"/>
      <c r="G573" s="275"/>
      <c r="H573" s="275"/>
      <c r="I573" s="275"/>
      <c r="J573" s="275"/>
      <c r="K573" s="275"/>
      <c r="L573" s="275"/>
      <c r="M573" s="275"/>
      <c r="N573" s="275"/>
      <c r="O573" s="275"/>
      <c r="P573" s="275"/>
      <c r="Q573" s="275"/>
    </row>
    <row r="574" spans="1:18" x14ac:dyDescent="0.2">
      <c r="E574" s="275"/>
      <c r="F574" s="275"/>
      <c r="G574" s="275"/>
      <c r="H574" s="275"/>
      <c r="I574" s="275"/>
      <c r="J574" s="275"/>
      <c r="K574" s="275"/>
      <c r="L574" s="275"/>
      <c r="M574" s="275"/>
      <c r="N574" s="275"/>
      <c r="O574" s="275"/>
      <c r="P574" s="275"/>
      <c r="Q574" s="275"/>
    </row>
    <row r="575" spans="1:18" x14ac:dyDescent="0.2">
      <c r="E575" s="275"/>
      <c r="F575" s="275"/>
      <c r="G575" s="275"/>
      <c r="H575" s="275"/>
      <c r="I575" s="275"/>
      <c r="J575" s="275"/>
      <c r="K575" s="275"/>
      <c r="L575" s="275"/>
      <c r="M575" s="275"/>
      <c r="N575" s="275"/>
      <c r="O575" s="275"/>
      <c r="P575" s="275"/>
      <c r="Q575" s="275"/>
    </row>
    <row r="576" spans="1:18" x14ac:dyDescent="0.2">
      <c r="E576" s="275"/>
      <c r="F576" s="275"/>
      <c r="G576" s="275"/>
      <c r="H576" s="275"/>
      <c r="I576" s="275"/>
      <c r="J576" s="275"/>
      <c r="K576" s="275"/>
      <c r="L576" s="275"/>
      <c r="M576" s="275"/>
      <c r="N576" s="275"/>
      <c r="O576" s="275"/>
      <c r="P576" s="275"/>
      <c r="Q576" s="275"/>
    </row>
    <row r="577" spans="1:18" x14ac:dyDescent="0.2">
      <c r="E577" s="275"/>
      <c r="F577" s="275"/>
      <c r="G577" s="275"/>
      <c r="H577" s="275"/>
      <c r="I577" s="275"/>
      <c r="J577" s="275"/>
      <c r="K577" s="275"/>
      <c r="L577" s="275"/>
      <c r="M577" s="275"/>
      <c r="N577" s="275"/>
      <c r="O577" s="275"/>
      <c r="P577" s="275"/>
      <c r="Q577" s="275"/>
    </row>
    <row r="578" spans="1:18" x14ac:dyDescent="0.2">
      <c r="E578" s="275"/>
      <c r="F578" s="275"/>
      <c r="G578" s="275"/>
      <c r="H578" s="275"/>
      <c r="I578" s="275"/>
      <c r="J578" s="275"/>
      <c r="K578" s="275"/>
      <c r="L578" s="275"/>
      <c r="M578" s="275"/>
      <c r="N578" s="275"/>
      <c r="O578" s="275"/>
      <c r="P578" s="275"/>
      <c r="Q578" s="275"/>
    </row>
    <row r="579" spans="1:18" x14ac:dyDescent="0.2">
      <c r="E579" s="275"/>
      <c r="F579" s="275"/>
      <c r="G579" s="275"/>
      <c r="H579" s="275"/>
      <c r="I579" s="275"/>
      <c r="J579" s="275"/>
      <c r="K579" s="275"/>
      <c r="L579" s="275"/>
      <c r="M579" s="275"/>
      <c r="N579" s="275"/>
      <c r="O579" s="275"/>
      <c r="P579" s="275"/>
      <c r="Q579" s="275"/>
    </row>
    <row r="580" spans="1:18" x14ac:dyDescent="0.2"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5"/>
      <c r="P580" s="275"/>
      <c r="Q580" s="275"/>
    </row>
    <row r="581" spans="1:18" x14ac:dyDescent="0.2">
      <c r="E581" s="275"/>
      <c r="F581" s="275"/>
      <c r="G581" s="275"/>
      <c r="H581" s="275"/>
      <c r="I581" s="275"/>
      <c r="J581" s="275"/>
      <c r="K581" s="275"/>
      <c r="L581" s="275"/>
      <c r="M581" s="275"/>
      <c r="N581" s="275"/>
      <c r="O581" s="275"/>
      <c r="P581" s="275"/>
      <c r="Q581" s="275"/>
    </row>
    <row r="582" spans="1:18" x14ac:dyDescent="0.2">
      <c r="E582" s="275"/>
      <c r="F582" s="275"/>
      <c r="G582" s="275"/>
      <c r="H582" s="275"/>
      <c r="I582" s="275"/>
      <c r="J582" s="275"/>
      <c r="K582" s="275"/>
      <c r="L582" s="275"/>
      <c r="M582" s="275"/>
      <c r="N582" s="275"/>
      <c r="O582" s="275"/>
      <c r="P582" s="275"/>
      <c r="Q582" s="275"/>
    </row>
    <row r="583" spans="1:18" hidden="1" x14ac:dyDescent="0.2">
      <c r="E583" s="275"/>
      <c r="F583" s="275"/>
      <c r="G583" s="275"/>
      <c r="H583" s="275"/>
      <c r="I583" s="275"/>
      <c r="J583" s="275"/>
      <c r="K583" s="275"/>
      <c r="L583" s="275"/>
      <c r="M583" s="275"/>
      <c r="N583" s="275"/>
      <c r="O583" s="275"/>
      <c r="P583" s="275"/>
      <c r="Q583" s="275"/>
    </row>
    <row r="584" spans="1:18" x14ac:dyDescent="0.2">
      <c r="E584" s="275"/>
      <c r="F584" s="275"/>
      <c r="G584" s="275"/>
      <c r="H584" s="275"/>
      <c r="I584" s="275"/>
      <c r="J584" s="275"/>
      <c r="K584" s="275"/>
      <c r="L584" s="275"/>
      <c r="M584" s="275"/>
      <c r="N584" s="275"/>
      <c r="O584" s="275"/>
      <c r="P584" s="275"/>
      <c r="Q584" s="275"/>
    </row>
    <row r="585" spans="1:18" s="355" customFormat="1" x14ac:dyDescent="0.2">
      <c r="A585" s="356"/>
      <c r="C585" s="273"/>
      <c r="E585" s="348"/>
      <c r="F585" s="348"/>
      <c r="G585" s="348"/>
      <c r="H585" s="348"/>
      <c r="I585" s="348"/>
      <c r="J585" s="348"/>
      <c r="K585" s="348"/>
      <c r="L585" s="348"/>
      <c r="M585" s="348"/>
      <c r="N585" s="348"/>
      <c r="O585" s="348"/>
      <c r="P585" s="348"/>
      <c r="Q585" s="348"/>
      <c r="R585" s="272"/>
    </row>
    <row r="586" spans="1:18" s="355" customFormat="1" x14ac:dyDescent="0.2">
      <c r="A586" s="356"/>
      <c r="C586" s="273"/>
      <c r="E586" s="351"/>
      <c r="F586" s="351"/>
      <c r="G586" s="351"/>
      <c r="H586" s="351"/>
      <c r="I586" s="351"/>
      <c r="J586" s="351"/>
      <c r="K586" s="351"/>
      <c r="L586" s="351"/>
      <c r="M586" s="351"/>
      <c r="N586" s="351"/>
      <c r="O586" s="351"/>
      <c r="P586" s="351"/>
      <c r="Q586" s="351"/>
      <c r="R586" s="272"/>
    </row>
    <row r="587" spans="1:18" ht="15.75" x14ac:dyDescent="0.25">
      <c r="A587" s="306"/>
      <c r="E587" s="345"/>
      <c r="F587" s="345"/>
      <c r="G587" s="345"/>
      <c r="H587" s="345"/>
      <c r="I587" s="345"/>
      <c r="J587" s="345"/>
      <c r="K587" s="345"/>
      <c r="L587" s="345"/>
      <c r="M587" s="345"/>
      <c r="N587" s="345"/>
      <c r="O587" s="345"/>
      <c r="P587" s="345"/>
      <c r="Q587" s="345"/>
    </row>
    <row r="588" spans="1:18" x14ac:dyDescent="0.2">
      <c r="E588" s="345"/>
      <c r="F588" s="345"/>
      <c r="G588" s="345"/>
      <c r="H588" s="345"/>
      <c r="I588" s="345"/>
      <c r="J588" s="345"/>
      <c r="K588" s="345"/>
      <c r="L588" s="345"/>
      <c r="M588" s="345"/>
      <c r="N588" s="345"/>
      <c r="O588" s="345"/>
      <c r="P588" s="345"/>
      <c r="Q588" s="345"/>
    </row>
    <row r="589" spans="1:18" ht="15.75" x14ac:dyDescent="0.25">
      <c r="A589" s="306"/>
      <c r="E589" s="278"/>
      <c r="F589" s="278"/>
      <c r="G589" s="278"/>
      <c r="H589" s="278"/>
      <c r="I589" s="278"/>
      <c r="J589" s="278"/>
      <c r="K589" s="278"/>
      <c r="L589" s="278"/>
      <c r="M589" s="278"/>
      <c r="N589" s="278"/>
      <c r="O589" s="278"/>
      <c r="P589" s="278"/>
      <c r="Q589" s="278"/>
    </row>
    <row r="590" spans="1:18" x14ac:dyDescent="0.2">
      <c r="E590" s="275"/>
      <c r="F590" s="275"/>
      <c r="G590" s="275"/>
      <c r="H590" s="275"/>
      <c r="I590" s="275"/>
      <c r="J590" s="275"/>
      <c r="K590" s="275"/>
      <c r="L590" s="275"/>
      <c r="M590" s="275"/>
      <c r="N590" s="275"/>
      <c r="O590" s="275"/>
      <c r="P590" s="275"/>
      <c r="Q590" s="275"/>
      <c r="R590" s="294"/>
    </row>
    <row r="591" spans="1:18" x14ac:dyDescent="0.2">
      <c r="E591" s="275"/>
      <c r="F591" s="275"/>
      <c r="G591" s="275"/>
      <c r="H591" s="275"/>
      <c r="I591" s="275"/>
      <c r="J591" s="275"/>
      <c r="K591" s="275"/>
      <c r="L591" s="275"/>
      <c r="M591" s="275"/>
      <c r="N591" s="275"/>
      <c r="O591" s="275"/>
      <c r="P591" s="275"/>
      <c r="Q591" s="275"/>
      <c r="R591" s="294"/>
    </row>
    <row r="592" spans="1:18" x14ac:dyDescent="0.2">
      <c r="E592" s="275"/>
      <c r="F592" s="275"/>
      <c r="G592" s="275"/>
      <c r="H592" s="275"/>
      <c r="I592" s="275"/>
      <c r="J592" s="275"/>
      <c r="K592" s="275"/>
      <c r="L592" s="275"/>
      <c r="M592" s="275"/>
      <c r="N592" s="275"/>
      <c r="O592" s="275"/>
      <c r="P592" s="275"/>
      <c r="Q592" s="275"/>
    </row>
    <row r="593" spans="1:18" x14ac:dyDescent="0.2">
      <c r="E593" s="275"/>
      <c r="F593" s="275"/>
      <c r="G593" s="275"/>
      <c r="H593" s="275"/>
      <c r="I593" s="275"/>
      <c r="J593" s="275"/>
      <c r="K593" s="275"/>
      <c r="L593" s="275"/>
      <c r="M593" s="275"/>
      <c r="N593" s="275"/>
      <c r="O593" s="275"/>
      <c r="P593" s="275"/>
      <c r="Q593" s="275"/>
    </row>
    <row r="594" spans="1:18" s="276" customFormat="1" x14ac:dyDescent="0.2">
      <c r="A594" s="277"/>
      <c r="C594" s="273"/>
      <c r="E594" s="275"/>
      <c r="F594" s="275"/>
      <c r="G594" s="275"/>
      <c r="H594" s="275"/>
      <c r="I594" s="275"/>
      <c r="J594" s="275"/>
      <c r="K594" s="275"/>
      <c r="L594" s="275"/>
      <c r="M594" s="275"/>
      <c r="N594" s="275"/>
      <c r="O594" s="275"/>
      <c r="P594" s="275"/>
      <c r="Q594" s="275"/>
      <c r="R594" s="272"/>
    </row>
    <row r="595" spans="1:18" x14ac:dyDescent="0.2">
      <c r="E595" s="275"/>
      <c r="F595" s="275"/>
      <c r="G595" s="275"/>
      <c r="H595" s="275"/>
      <c r="I595" s="275"/>
      <c r="J595" s="275"/>
      <c r="K595" s="275"/>
      <c r="L595" s="275"/>
      <c r="M595" s="275"/>
      <c r="N595" s="275"/>
      <c r="O595" s="275"/>
      <c r="P595" s="275"/>
      <c r="Q595" s="275"/>
    </row>
    <row r="596" spans="1:18" x14ac:dyDescent="0.2">
      <c r="E596" s="275"/>
      <c r="F596" s="275"/>
      <c r="G596" s="275"/>
      <c r="H596" s="275"/>
      <c r="I596" s="275"/>
      <c r="J596" s="275"/>
      <c r="K596" s="275"/>
      <c r="L596" s="275"/>
      <c r="M596" s="275"/>
      <c r="N596" s="275"/>
      <c r="O596" s="275"/>
      <c r="P596" s="275"/>
      <c r="Q596" s="275"/>
    </row>
    <row r="597" spans="1:18" x14ac:dyDescent="0.2">
      <c r="E597" s="275"/>
      <c r="F597" s="275"/>
      <c r="G597" s="275"/>
      <c r="H597" s="275"/>
      <c r="I597" s="275"/>
      <c r="J597" s="275"/>
      <c r="K597" s="275"/>
      <c r="L597" s="275"/>
      <c r="M597" s="275"/>
      <c r="N597" s="275"/>
      <c r="O597" s="275"/>
      <c r="P597" s="275"/>
      <c r="Q597" s="275"/>
    </row>
    <row r="598" spans="1:18" x14ac:dyDescent="0.2">
      <c r="E598" s="275"/>
      <c r="F598" s="275"/>
      <c r="G598" s="275"/>
      <c r="H598" s="275"/>
      <c r="I598" s="275"/>
      <c r="J598" s="275"/>
      <c r="K598" s="275"/>
      <c r="L598" s="275"/>
      <c r="M598" s="275"/>
      <c r="N598" s="275"/>
      <c r="O598" s="275"/>
      <c r="P598" s="275"/>
      <c r="Q598" s="275"/>
    </row>
    <row r="599" spans="1:18" s="355" customFormat="1" hidden="1" x14ac:dyDescent="0.2">
      <c r="A599" s="356"/>
      <c r="C599" s="273"/>
      <c r="E599" s="348"/>
      <c r="F599" s="348"/>
      <c r="G599" s="348"/>
      <c r="H599" s="348"/>
      <c r="I599" s="348"/>
      <c r="J599" s="348"/>
      <c r="K599" s="348"/>
      <c r="L599" s="348"/>
      <c r="M599" s="348"/>
      <c r="N599" s="348"/>
      <c r="O599" s="348"/>
      <c r="P599" s="348"/>
      <c r="Q599" s="348"/>
      <c r="R599" s="272"/>
    </row>
    <row r="600" spans="1:18" s="355" customFormat="1" x14ac:dyDescent="0.2">
      <c r="A600" s="356"/>
      <c r="C600" s="273"/>
      <c r="E600" s="351"/>
      <c r="F600" s="351"/>
      <c r="G600" s="351"/>
      <c r="H600" s="351"/>
      <c r="I600" s="351"/>
      <c r="J600" s="351"/>
      <c r="K600" s="351"/>
      <c r="L600" s="351"/>
      <c r="M600" s="351"/>
      <c r="N600" s="351"/>
      <c r="O600" s="351"/>
      <c r="P600" s="351"/>
      <c r="Q600" s="351"/>
      <c r="R600" s="272"/>
    </row>
    <row r="601" spans="1:18" ht="15.75" x14ac:dyDescent="0.25">
      <c r="A601" s="306"/>
      <c r="E601" s="345"/>
      <c r="F601" s="345"/>
      <c r="G601" s="345"/>
      <c r="H601" s="345"/>
      <c r="I601" s="345"/>
      <c r="J601" s="345"/>
      <c r="K601" s="345"/>
      <c r="L601" s="345"/>
      <c r="M601" s="345"/>
      <c r="N601" s="345"/>
      <c r="O601" s="345"/>
      <c r="P601" s="345"/>
      <c r="Q601" s="345"/>
    </row>
    <row r="602" spans="1:18" x14ac:dyDescent="0.2">
      <c r="E602" s="345"/>
      <c r="F602" s="345"/>
      <c r="G602" s="345"/>
      <c r="H602" s="345"/>
      <c r="I602" s="345"/>
      <c r="J602" s="345"/>
      <c r="K602" s="345"/>
      <c r="L602" s="345"/>
      <c r="M602" s="345"/>
      <c r="N602" s="345"/>
      <c r="O602" s="345"/>
      <c r="P602" s="345"/>
      <c r="Q602" s="345"/>
    </row>
    <row r="603" spans="1:18" s="276" customFormat="1" ht="15.75" x14ac:dyDescent="0.25">
      <c r="A603" s="347"/>
      <c r="C603" s="280"/>
      <c r="E603" s="345"/>
      <c r="F603" s="354"/>
      <c r="G603" s="354"/>
      <c r="H603" s="354"/>
      <c r="I603" s="354"/>
      <c r="J603" s="354"/>
      <c r="K603" s="354"/>
      <c r="L603" s="354"/>
      <c r="M603" s="354"/>
      <c r="N603" s="354"/>
      <c r="O603" s="354"/>
      <c r="P603" s="354"/>
      <c r="Q603" s="354"/>
      <c r="R603" s="272"/>
    </row>
    <row r="604" spans="1:18" s="276" customFormat="1" x14ac:dyDescent="0.2">
      <c r="A604" s="277"/>
      <c r="C604" s="280"/>
      <c r="E604" s="275"/>
      <c r="F604" s="275"/>
      <c r="G604" s="275"/>
      <c r="H604" s="275"/>
      <c r="I604" s="275"/>
      <c r="J604" s="275"/>
      <c r="K604" s="275"/>
      <c r="L604" s="275"/>
      <c r="M604" s="275"/>
      <c r="N604" s="275"/>
      <c r="O604" s="275"/>
      <c r="P604" s="275"/>
      <c r="Q604" s="275"/>
      <c r="R604" s="272"/>
    </row>
    <row r="605" spans="1:18" s="350" customFormat="1" x14ac:dyDescent="0.2">
      <c r="A605" s="353"/>
      <c r="C605" s="352"/>
      <c r="E605" s="348"/>
      <c r="F605" s="348"/>
      <c r="G605" s="348"/>
      <c r="H605" s="348"/>
      <c r="I605" s="348"/>
      <c r="J605" s="348"/>
      <c r="K605" s="348"/>
      <c r="L605" s="348"/>
      <c r="M605" s="348"/>
      <c r="N605" s="348"/>
      <c r="O605" s="348"/>
      <c r="P605" s="348"/>
      <c r="Q605" s="348"/>
      <c r="R605" s="272"/>
    </row>
    <row r="606" spans="1:18" s="350" customFormat="1" x14ac:dyDescent="0.2">
      <c r="A606" s="353"/>
      <c r="C606" s="352"/>
      <c r="E606" s="351"/>
      <c r="F606" s="351"/>
      <c r="G606" s="351"/>
      <c r="H606" s="351"/>
      <c r="I606" s="351"/>
      <c r="J606" s="351"/>
      <c r="K606" s="351"/>
      <c r="L606" s="351"/>
      <c r="M606" s="351"/>
      <c r="N606" s="351"/>
      <c r="O606" s="351"/>
      <c r="P606" s="351"/>
      <c r="Q606" s="351"/>
      <c r="R606" s="272"/>
    </row>
    <row r="607" spans="1:18" s="276" customFormat="1" ht="15.75" x14ac:dyDescent="0.25">
      <c r="A607" s="347"/>
      <c r="C607" s="280"/>
      <c r="E607" s="345"/>
      <c r="F607" s="345"/>
      <c r="G607" s="345"/>
      <c r="H607" s="345"/>
      <c r="I607" s="345"/>
      <c r="J607" s="345"/>
      <c r="K607" s="345"/>
      <c r="L607" s="345"/>
      <c r="M607" s="345"/>
      <c r="N607" s="345"/>
      <c r="O607" s="345"/>
      <c r="P607" s="345"/>
      <c r="Q607" s="345"/>
      <c r="R607" s="272"/>
    </row>
    <row r="608" spans="1:18" s="276" customFormat="1" x14ac:dyDescent="0.2">
      <c r="A608" s="277"/>
      <c r="C608" s="280"/>
      <c r="E608" s="315"/>
      <c r="F608" s="315"/>
      <c r="G608" s="315"/>
      <c r="H608" s="315"/>
      <c r="I608" s="315"/>
      <c r="J608" s="315"/>
      <c r="K608" s="315"/>
      <c r="L608" s="315"/>
      <c r="M608" s="315"/>
      <c r="N608" s="315"/>
      <c r="O608" s="315"/>
      <c r="P608" s="315"/>
      <c r="Q608" s="315"/>
      <c r="R608" s="272"/>
    </row>
    <row r="609" spans="1:18" s="276" customFormat="1" ht="15.75" x14ac:dyDescent="0.25">
      <c r="A609" s="347"/>
      <c r="C609" s="280"/>
      <c r="E609" s="315"/>
      <c r="F609" s="292"/>
      <c r="G609" s="292"/>
      <c r="H609" s="292"/>
      <c r="I609" s="292"/>
      <c r="J609" s="292"/>
      <c r="K609" s="292"/>
      <c r="L609" s="292"/>
      <c r="M609" s="292"/>
      <c r="N609" s="292"/>
      <c r="O609" s="292"/>
      <c r="P609" s="292"/>
      <c r="Q609" s="292"/>
      <c r="R609" s="272"/>
    </row>
    <row r="610" spans="1:18" x14ac:dyDescent="0.2">
      <c r="E610" s="275"/>
      <c r="F610" s="275"/>
      <c r="G610" s="275"/>
      <c r="H610" s="275"/>
      <c r="I610" s="275"/>
      <c r="J610" s="275"/>
      <c r="K610" s="275"/>
      <c r="L610" s="275"/>
      <c r="M610" s="275"/>
      <c r="N610" s="275"/>
      <c r="O610" s="275"/>
      <c r="P610" s="275"/>
      <c r="Q610" s="275"/>
    </row>
    <row r="611" spans="1:18" x14ac:dyDescent="0.2">
      <c r="E611" s="348"/>
      <c r="F611" s="348"/>
      <c r="G611" s="348"/>
      <c r="H611" s="348"/>
      <c r="I611" s="348"/>
      <c r="J611" s="348"/>
      <c r="K611" s="348"/>
      <c r="L611" s="348"/>
      <c r="M611" s="348"/>
      <c r="N611" s="348"/>
      <c r="O611" s="348"/>
      <c r="P611" s="348"/>
      <c r="Q611" s="348"/>
    </row>
    <row r="612" spans="1:18" x14ac:dyDescent="0.2">
      <c r="E612" s="348"/>
      <c r="F612" s="348"/>
      <c r="G612" s="348"/>
      <c r="H612" s="348"/>
      <c r="I612" s="348"/>
      <c r="J612" s="348"/>
      <c r="K612" s="348"/>
      <c r="L612" s="348"/>
      <c r="M612" s="348"/>
      <c r="N612" s="348"/>
      <c r="O612" s="348"/>
      <c r="P612" s="348"/>
      <c r="Q612" s="348"/>
    </row>
    <row r="613" spans="1:18" x14ac:dyDescent="0.2">
      <c r="B613" s="274"/>
      <c r="E613" s="275"/>
      <c r="F613" s="275"/>
      <c r="G613" s="275"/>
      <c r="H613" s="275"/>
      <c r="I613" s="275"/>
      <c r="J613" s="275"/>
      <c r="K613" s="275"/>
      <c r="L613" s="275"/>
      <c r="M613" s="275"/>
      <c r="N613" s="275"/>
      <c r="O613" s="275"/>
      <c r="P613" s="275"/>
      <c r="Q613" s="275"/>
    </row>
    <row r="614" spans="1:18" x14ac:dyDescent="0.2">
      <c r="E614" s="275"/>
      <c r="F614" s="275"/>
      <c r="G614" s="275"/>
      <c r="H614" s="275"/>
      <c r="I614" s="275"/>
      <c r="J614" s="275"/>
      <c r="K614" s="275"/>
      <c r="L614" s="275"/>
      <c r="M614" s="275"/>
      <c r="N614" s="275"/>
      <c r="O614" s="275"/>
      <c r="P614" s="275"/>
      <c r="Q614" s="275"/>
    </row>
    <row r="615" spans="1:18" x14ac:dyDescent="0.2">
      <c r="E615" s="275"/>
      <c r="F615" s="275"/>
      <c r="G615" s="275"/>
      <c r="H615" s="275"/>
      <c r="I615" s="275"/>
      <c r="J615" s="275"/>
      <c r="K615" s="275"/>
      <c r="L615" s="275"/>
      <c r="M615" s="275"/>
      <c r="N615" s="275"/>
      <c r="O615" s="275"/>
      <c r="P615" s="275"/>
      <c r="Q615" s="275"/>
    </row>
    <row r="616" spans="1:18" x14ac:dyDescent="0.2">
      <c r="E616" s="275"/>
      <c r="F616" s="275"/>
      <c r="G616" s="275"/>
      <c r="H616" s="275"/>
      <c r="I616" s="275"/>
      <c r="J616" s="275"/>
      <c r="K616" s="275"/>
      <c r="L616" s="275"/>
      <c r="M616" s="275"/>
      <c r="N616" s="275"/>
      <c r="O616" s="275"/>
      <c r="P616" s="275"/>
      <c r="Q616" s="275"/>
    </row>
    <row r="617" spans="1:18" x14ac:dyDescent="0.2">
      <c r="E617" s="275"/>
      <c r="F617" s="275"/>
      <c r="G617" s="275"/>
      <c r="H617" s="275"/>
      <c r="I617" s="275"/>
      <c r="J617" s="275"/>
      <c r="K617" s="275"/>
      <c r="L617" s="275"/>
      <c r="M617" s="275"/>
      <c r="N617" s="275"/>
      <c r="O617" s="275"/>
      <c r="P617" s="275"/>
      <c r="Q617" s="275"/>
    </row>
    <row r="618" spans="1:18" x14ac:dyDescent="0.2">
      <c r="E618" s="275"/>
      <c r="F618" s="275"/>
      <c r="G618" s="275"/>
      <c r="H618" s="275"/>
      <c r="I618" s="275"/>
      <c r="J618" s="275"/>
      <c r="K618" s="275"/>
      <c r="L618" s="275"/>
      <c r="M618" s="275"/>
      <c r="N618" s="275"/>
      <c r="O618" s="275"/>
      <c r="P618" s="275"/>
      <c r="Q618" s="275"/>
    </row>
    <row r="619" spans="1:18" x14ac:dyDescent="0.2">
      <c r="E619" s="275"/>
      <c r="F619" s="275"/>
      <c r="G619" s="275"/>
      <c r="H619" s="275"/>
      <c r="I619" s="275"/>
      <c r="J619" s="275"/>
      <c r="K619" s="275"/>
      <c r="L619" s="275"/>
      <c r="M619" s="275"/>
      <c r="N619" s="275"/>
      <c r="O619" s="275"/>
      <c r="P619" s="275"/>
      <c r="Q619" s="275"/>
    </row>
    <row r="620" spans="1:18" x14ac:dyDescent="0.2">
      <c r="E620" s="275"/>
      <c r="F620" s="275"/>
      <c r="G620" s="275"/>
      <c r="H620" s="275"/>
      <c r="I620" s="275"/>
      <c r="J620" s="275"/>
      <c r="K620" s="275"/>
      <c r="L620" s="275"/>
      <c r="M620" s="275"/>
      <c r="N620" s="275"/>
      <c r="O620" s="275"/>
      <c r="P620" s="275"/>
      <c r="Q620" s="275"/>
    </row>
    <row r="621" spans="1:18" x14ac:dyDescent="0.2">
      <c r="E621" s="275"/>
      <c r="F621" s="275"/>
      <c r="G621" s="275"/>
      <c r="H621" s="275"/>
      <c r="I621" s="275"/>
      <c r="J621" s="275"/>
      <c r="K621" s="275"/>
      <c r="L621" s="275"/>
      <c r="M621" s="275"/>
      <c r="N621" s="275"/>
      <c r="O621" s="275"/>
      <c r="P621" s="275"/>
      <c r="Q621" s="275"/>
    </row>
    <row r="622" spans="1:18" x14ac:dyDescent="0.2">
      <c r="E622" s="275"/>
      <c r="F622" s="275"/>
      <c r="G622" s="275"/>
      <c r="H622" s="275"/>
      <c r="I622" s="275"/>
      <c r="J622" s="275"/>
      <c r="K622" s="275"/>
      <c r="L622" s="275"/>
      <c r="M622" s="275"/>
      <c r="N622" s="275"/>
      <c r="O622" s="275"/>
      <c r="P622" s="275"/>
      <c r="Q622" s="275"/>
    </row>
    <row r="623" spans="1:18" x14ac:dyDescent="0.2">
      <c r="E623" s="275"/>
      <c r="F623" s="275"/>
      <c r="G623" s="275"/>
      <c r="H623" s="275"/>
      <c r="I623" s="275"/>
      <c r="J623" s="275"/>
      <c r="K623" s="275"/>
      <c r="L623" s="275"/>
      <c r="M623" s="275"/>
      <c r="N623" s="275"/>
      <c r="O623" s="275"/>
      <c r="P623" s="275"/>
      <c r="Q623" s="275"/>
    </row>
    <row r="624" spans="1:18" x14ac:dyDescent="0.2">
      <c r="E624" s="275"/>
      <c r="F624" s="275"/>
      <c r="G624" s="275"/>
      <c r="H624" s="275"/>
      <c r="I624" s="275"/>
      <c r="J624" s="275"/>
      <c r="K624" s="275"/>
      <c r="L624" s="275"/>
      <c r="M624" s="275"/>
      <c r="N624" s="275"/>
      <c r="O624" s="275"/>
      <c r="P624" s="275"/>
      <c r="Q624" s="275"/>
    </row>
    <row r="625" spans="1:18" x14ac:dyDescent="0.2">
      <c r="E625" s="275"/>
      <c r="F625" s="275"/>
      <c r="G625" s="275"/>
      <c r="H625" s="275"/>
      <c r="I625" s="275"/>
      <c r="J625" s="275"/>
      <c r="K625" s="275"/>
      <c r="L625" s="275"/>
      <c r="M625" s="275"/>
      <c r="N625" s="275"/>
      <c r="O625" s="275"/>
      <c r="P625" s="275"/>
      <c r="Q625" s="275"/>
    </row>
    <row r="626" spans="1:18" hidden="1" x14ac:dyDescent="0.2">
      <c r="E626" s="275"/>
      <c r="F626" s="275"/>
      <c r="G626" s="275"/>
      <c r="H626" s="275"/>
      <c r="I626" s="275"/>
      <c r="J626" s="275"/>
      <c r="K626" s="275"/>
      <c r="L626" s="275"/>
      <c r="M626" s="275"/>
      <c r="N626" s="275"/>
      <c r="O626" s="275"/>
      <c r="P626" s="275"/>
      <c r="Q626" s="275"/>
    </row>
    <row r="627" spans="1:18" hidden="1" x14ac:dyDescent="0.2">
      <c r="E627" s="275"/>
      <c r="F627" s="275"/>
      <c r="G627" s="275"/>
      <c r="H627" s="275"/>
      <c r="I627" s="275"/>
      <c r="J627" s="275"/>
      <c r="K627" s="275"/>
      <c r="L627" s="275"/>
      <c r="M627" s="275"/>
      <c r="N627" s="275"/>
      <c r="O627" s="275"/>
      <c r="P627" s="275"/>
      <c r="Q627" s="275"/>
    </row>
    <row r="628" spans="1:18" hidden="1" x14ac:dyDescent="0.2">
      <c r="E628" s="275"/>
      <c r="F628" s="275"/>
      <c r="G628" s="275"/>
      <c r="H628" s="275"/>
      <c r="I628" s="275"/>
      <c r="J628" s="275"/>
      <c r="K628" s="275"/>
      <c r="L628" s="275"/>
      <c r="M628" s="275"/>
      <c r="N628" s="275"/>
      <c r="O628" s="275"/>
      <c r="P628" s="275"/>
      <c r="Q628" s="275"/>
    </row>
    <row r="629" spans="1:18" hidden="1" x14ac:dyDescent="0.2">
      <c r="E629" s="275"/>
      <c r="F629" s="275"/>
      <c r="G629" s="275"/>
      <c r="H629" s="275"/>
      <c r="I629" s="275"/>
      <c r="J629" s="275"/>
      <c r="K629" s="275"/>
      <c r="L629" s="275"/>
      <c r="M629" s="275"/>
      <c r="N629" s="275"/>
      <c r="O629" s="275"/>
      <c r="P629" s="275"/>
      <c r="Q629" s="275"/>
    </row>
    <row r="630" spans="1:18" x14ac:dyDescent="0.2">
      <c r="E630" s="275"/>
      <c r="F630" s="275"/>
      <c r="G630" s="275"/>
      <c r="H630" s="275"/>
      <c r="I630" s="275"/>
      <c r="J630" s="275"/>
      <c r="K630" s="275"/>
      <c r="L630" s="275"/>
      <c r="M630" s="275"/>
      <c r="N630" s="275"/>
      <c r="O630" s="275"/>
      <c r="P630" s="275"/>
      <c r="Q630" s="275"/>
    </row>
    <row r="631" spans="1:18" x14ac:dyDescent="0.2">
      <c r="E631" s="348"/>
      <c r="F631" s="348"/>
      <c r="G631" s="348"/>
      <c r="H631" s="348"/>
      <c r="I631" s="348"/>
      <c r="J631" s="348"/>
      <c r="K631" s="348"/>
      <c r="L631" s="348"/>
      <c r="M631" s="348"/>
      <c r="N631" s="348"/>
      <c r="O631" s="348"/>
      <c r="P631" s="348"/>
      <c r="Q631" s="348"/>
    </row>
    <row r="632" spans="1:18" x14ac:dyDescent="0.2">
      <c r="E632" s="348"/>
      <c r="F632" s="348"/>
      <c r="G632" s="348"/>
      <c r="H632" s="348"/>
      <c r="I632" s="348"/>
      <c r="J632" s="348"/>
      <c r="K632" s="348"/>
      <c r="L632" s="348"/>
      <c r="M632" s="348"/>
      <c r="N632" s="348"/>
      <c r="O632" s="348"/>
      <c r="P632" s="348"/>
      <c r="Q632" s="348"/>
    </row>
    <row r="633" spans="1:18" x14ac:dyDescent="0.2">
      <c r="B633" s="349"/>
      <c r="E633" s="348"/>
      <c r="F633" s="348"/>
      <c r="G633" s="348"/>
      <c r="H633" s="348"/>
      <c r="I633" s="348"/>
      <c r="J633" s="348"/>
      <c r="K633" s="348"/>
      <c r="L633" s="348"/>
      <c r="M633" s="348"/>
      <c r="N633" s="348"/>
      <c r="O633" s="348"/>
      <c r="P633" s="348"/>
      <c r="Q633" s="348"/>
    </row>
    <row r="634" spans="1:18" s="276" customFormat="1" x14ac:dyDescent="0.2">
      <c r="A634" s="277"/>
      <c r="C634" s="280"/>
      <c r="E634" s="345"/>
      <c r="F634" s="345"/>
      <c r="G634" s="345"/>
      <c r="H634" s="345"/>
      <c r="I634" s="345"/>
      <c r="J634" s="345"/>
      <c r="K634" s="345"/>
      <c r="L634" s="345"/>
      <c r="M634" s="345"/>
      <c r="N634" s="345"/>
      <c r="O634" s="345"/>
      <c r="P634" s="345"/>
      <c r="Q634" s="345"/>
      <c r="R634" s="272"/>
    </row>
    <row r="635" spans="1:18" s="276" customFormat="1" ht="15.75" x14ac:dyDescent="0.25">
      <c r="A635" s="347"/>
      <c r="C635" s="280"/>
      <c r="E635" s="345"/>
      <c r="F635" s="345"/>
      <c r="G635" s="345"/>
      <c r="H635" s="345"/>
      <c r="I635" s="345"/>
      <c r="J635" s="345"/>
      <c r="K635" s="345"/>
      <c r="L635" s="345"/>
      <c r="M635" s="345"/>
      <c r="N635" s="345"/>
      <c r="O635" s="345"/>
      <c r="P635" s="345"/>
      <c r="Q635" s="345"/>
      <c r="R635" s="272"/>
    </row>
    <row r="636" spans="1:18" x14ac:dyDescent="0.2">
      <c r="E636" s="346"/>
      <c r="F636" s="346"/>
      <c r="G636" s="346"/>
      <c r="H636" s="346"/>
      <c r="I636" s="346"/>
      <c r="J636" s="346"/>
      <c r="K636" s="346"/>
      <c r="L636" s="346"/>
      <c r="M636" s="346"/>
      <c r="N636" s="346"/>
      <c r="O636" s="346"/>
      <c r="P636" s="346"/>
      <c r="Q636" s="346"/>
    </row>
    <row r="637" spans="1:18" ht="15.75" x14ac:dyDescent="0.25">
      <c r="A637" s="306"/>
      <c r="E637" s="345"/>
      <c r="F637" s="345"/>
      <c r="G637" s="345"/>
      <c r="H637" s="345"/>
      <c r="I637" s="345"/>
      <c r="J637" s="345"/>
      <c r="K637" s="345"/>
      <c r="L637" s="345"/>
      <c r="M637" s="345"/>
      <c r="N637" s="345"/>
      <c r="O637" s="345"/>
      <c r="P637" s="345"/>
      <c r="Q637" s="345"/>
    </row>
    <row r="638" spans="1:18" x14ac:dyDescent="0.2">
      <c r="E638" s="344"/>
      <c r="F638" s="344"/>
      <c r="G638" s="344"/>
      <c r="H638" s="344"/>
      <c r="I638" s="344"/>
      <c r="J638" s="344"/>
      <c r="K638" s="344"/>
      <c r="L638" s="344"/>
      <c r="M638" s="344"/>
      <c r="N638" s="344"/>
      <c r="O638" s="344"/>
      <c r="P638" s="344"/>
      <c r="Q638" s="344"/>
    </row>
    <row r="639" spans="1:18" s="340" customFormat="1" x14ac:dyDescent="0.2">
      <c r="A639" s="343"/>
      <c r="C639" s="342"/>
      <c r="E639" s="341"/>
      <c r="F639" s="341"/>
      <c r="G639" s="341"/>
      <c r="H639" s="341"/>
      <c r="I639" s="341"/>
      <c r="J639" s="341"/>
      <c r="K639" s="341"/>
      <c r="L639" s="341"/>
      <c r="M639" s="341"/>
      <c r="N639" s="341"/>
      <c r="O639" s="341"/>
      <c r="P639" s="341"/>
      <c r="Q639" s="341"/>
      <c r="R639" s="272"/>
    </row>
    <row r="640" spans="1:18" s="336" customFormat="1" x14ac:dyDescent="0.2">
      <c r="A640" s="339"/>
      <c r="C640" s="338"/>
      <c r="E640" s="337"/>
      <c r="F640" s="337"/>
      <c r="G640" s="337"/>
      <c r="H640" s="337"/>
      <c r="I640" s="337"/>
      <c r="J640" s="337"/>
      <c r="K640" s="337"/>
      <c r="L640" s="337"/>
      <c r="M640" s="337"/>
      <c r="N640" s="337"/>
      <c r="O640" s="337"/>
      <c r="P640" s="337"/>
      <c r="Q640" s="337"/>
      <c r="R640" s="272"/>
    </row>
    <row r="641" spans="1:18" ht="15.75" x14ac:dyDescent="0.25">
      <c r="E641" s="335"/>
      <c r="F641" s="293"/>
      <c r="G641" s="293"/>
      <c r="H641" s="293"/>
      <c r="I641" s="293"/>
      <c r="J641" s="334"/>
      <c r="K641" s="293"/>
      <c r="L641" s="293"/>
      <c r="M641" s="293"/>
      <c r="N641" s="293"/>
      <c r="O641" s="293"/>
      <c r="P641" s="293"/>
      <c r="Q641" s="293"/>
    </row>
    <row r="642" spans="1:18" s="274" customFormat="1" x14ac:dyDescent="0.2">
      <c r="C642" s="309"/>
      <c r="R642" s="272"/>
    </row>
    <row r="643" spans="1:18" ht="15.75" x14ac:dyDescent="0.25">
      <c r="A643" s="306"/>
      <c r="E643" s="293"/>
      <c r="F643" s="293"/>
      <c r="G643" s="293"/>
      <c r="H643" s="293"/>
      <c r="I643" s="293"/>
      <c r="J643" s="293"/>
      <c r="K643" s="293"/>
      <c r="L643" s="293"/>
      <c r="M643" s="293"/>
      <c r="N643" s="293"/>
      <c r="O643" s="293"/>
      <c r="P643" s="293"/>
      <c r="Q643" s="293"/>
    </row>
    <row r="644" spans="1:18" x14ac:dyDescent="0.2">
      <c r="E644" s="312"/>
      <c r="F644" s="312"/>
      <c r="G644" s="312"/>
      <c r="H644" s="312"/>
      <c r="I644" s="312"/>
      <c r="J644" s="312"/>
      <c r="K644" s="312"/>
      <c r="L644" s="312"/>
      <c r="M644" s="312"/>
      <c r="N644" s="312"/>
      <c r="O644" s="312"/>
      <c r="P644" s="312"/>
      <c r="Q644" s="312"/>
    </row>
    <row r="645" spans="1:18" x14ac:dyDescent="0.2">
      <c r="E645" s="312"/>
      <c r="F645" s="312"/>
      <c r="G645" s="312"/>
      <c r="H645" s="312"/>
      <c r="I645" s="312"/>
      <c r="J645" s="312"/>
      <c r="K645" s="312"/>
      <c r="L645" s="312"/>
      <c r="M645" s="312"/>
      <c r="N645" s="312"/>
      <c r="O645" s="312"/>
      <c r="P645" s="312"/>
      <c r="Q645" s="312"/>
    </row>
    <row r="646" spans="1:18" x14ac:dyDescent="0.2">
      <c r="E646" s="312"/>
      <c r="F646" s="312"/>
      <c r="G646" s="312"/>
      <c r="H646" s="312"/>
      <c r="I646" s="312"/>
      <c r="J646" s="312"/>
      <c r="K646" s="312"/>
      <c r="L646" s="312"/>
      <c r="M646" s="312"/>
      <c r="N646" s="312"/>
      <c r="O646" s="312"/>
      <c r="P646" s="312"/>
      <c r="Q646" s="312"/>
    </row>
    <row r="647" spans="1:18" x14ac:dyDescent="0.2"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</row>
    <row r="648" spans="1:18" x14ac:dyDescent="0.2">
      <c r="E648" s="312"/>
      <c r="F648" s="312"/>
      <c r="G648" s="312"/>
      <c r="H648" s="312"/>
      <c r="I648" s="312"/>
      <c r="J648" s="312"/>
      <c r="K648" s="312"/>
      <c r="L648" s="312"/>
      <c r="M648" s="312"/>
      <c r="N648" s="312"/>
      <c r="O648" s="312"/>
      <c r="P648" s="312"/>
      <c r="Q648" s="312"/>
    </row>
    <row r="649" spans="1:18" x14ac:dyDescent="0.2">
      <c r="E649" s="312"/>
      <c r="F649" s="312"/>
      <c r="G649" s="312"/>
      <c r="H649" s="312"/>
      <c r="I649" s="312"/>
      <c r="J649" s="312"/>
      <c r="K649" s="312"/>
      <c r="L649" s="312"/>
      <c r="M649" s="312"/>
      <c r="N649" s="312"/>
      <c r="O649" s="312"/>
      <c r="P649" s="312"/>
      <c r="Q649" s="312"/>
    </row>
    <row r="650" spans="1:18" x14ac:dyDescent="0.2">
      <c r="E650" s="312"/>
      <c r="F650" s="312"/>
      <c r="G650" s="312"/>
      <c r="H650" s="312"/>
      <c r="I650" s="312"/>
      <c r="J650" s="312"/>
      <c r="K650" s="312"/>
      <c r="L650" s="312"/>
      <c r="M650" s="312"/>
      <c r="N650" s="312"/>
      <c r="O650" s="312"/>
      <c r="P650" s="312"/>
      <c r="Q650" s="312"/>
    </row>
    <row r="651" spans="1:18" x14ac:dyDescent="0.2">
      <c r="E651" s="312"/>
      <c r="F651" s="312"/>
      <c r="G651" s="312"/>
      <c r="H651" s="312"/>
      <c r="I651" s="312"/>
      <c r="J651" s="312"/>
      <c r="K651" s="312"/>
      <c r="L651" s="312"/>
      <c r="M651" s="312"/>
      <c r="N651" s="312"/>
      <c r="O651" s="312"/>
      <c r="P651" s="312"/>
      <c r="Q651" s="312"/>
    </row>
    <row r="652" spans="1:18" x14ac:dyDescent="0.2">
      <c r="E652" s="312"/>
      <c r="F652" s="312"/>
      <c r="G652" s="312"/>
      <c r="H652" s="312"/>
      <c r="I652" s="312"/>
      <c r="J652" s="312"/>
      <c r="K652" s="312"/>
      <c r="L652" s="312"/>
      <c r="M652" s="312"/>
      <c r="N652" s="312"/>
      <c r="O652" s="312"/>
      <c r="P652" s="312"/>
      <c r="Q652" s="312"/>
    </row>
    <row r="653" spans="1:18" x14ac:dyDescent="0.2">
      <c r="E653" s="312"/>
      <c r="F653" s="312"/>
      <c r="G653" s="312"/>
      <c r="H653" s="312"/>
      <c r="I653" s="312"/>
      <c r="J653" s="312"/>
      <c r="K653" s="312"/>
      <c r="L653" s="312"/>
      <c r="M653" s="312"/>
      <c r="N653" s="312"/>
      <c r="O653" s="312"/>
      <c r="P653" s="312"/>
      <c r="Q653" s="312"/>
    </row>
    <row r="654" spans="1:18" x14ac:dyDescent="0.2">
      <c r="E654" s="312"/>
      <c r="F654" s="312"/>
      <c r="G654" s="312"/>
      <c r="H654" s="312"/>
      <c r="I654" s="312"/>
      <c r="J654" s="312"/>
      <c r="K654" s="312"/>
      <c r="L654" s="312"/>
      <c r="M654" s="312"/>
      <c r="N654" s="312"/>
      <c r="O654" s="312"/>
      <c r="P654" s="312"/>
      <c r="Q654" s="312"/>
    </row>
    <row r="655" spans="1:18" hidden="1" x14ac:dyDescent="0.2">
      <c r="E655" s="312"/>
      <c r="F655" s="312"/>
      <c r="G655" s="312"/>
      <c r="H655" s="312"/>
      <c r="I655" s="312"/>
      <c r="J655" s="312"/>
      <c r="K655" s="312"/>
      <c r="L655" s="312"/>
      <c r="M655" s="312"/>
      <c r="N655" s="312"/>
      <c r="O655" s="312"/>
      <c r="P655" s="312"/>
      <c r="Q655" s="312"/>
    </row>
    <row r="656" spans="1:18" ht="12" customHeight="1" x14ac:dyDescent="0.2">
      <c r="E656" s="312"/>
      <c r="F656" s="312"/>
      <c r="G656" s="312"/>
      <c r="H656" s="312"/>
      <c r="I656" s="312"/>
      <c r="J656" s="312"/>
      <c r="K656" s="312"/>
      <c r="L656" s="312"/>
      <c r="M656" s="312"/>
      <c r="N656" s="312"/>
      <c r="O656" s="312"/>
      <c r="P656" s="312"/>
      <c r="Q656" s="312"/>
    </row>
    <row r="657" spans="1:17" ht="12.75" customHeight="1" x14ac:dyDescent="0.2">
      <c r="E657" s="312"/>
      <c r="F657" s="312"/>
      <c r="G657" s="312"/>
      <c r="H657" s="312"/>
      <c r="I657" s="312"/>
      <c r="J657" s="312"/>
      <c r="K657" s="312"/>
      <c r="L657" s="312"/>
      <c r="M657" s="312"/>
      <c r="N657" s="312"/>
      <c r="O657" s="312"/>
      <c r="P657" s="312"/>
      <c r="Q657" s="312"/>
    </row>
    <row r="658" spans="1:17" ht="12.75" customHeight="1" x14ac:dyDescent="0.2">
      <c r="E658" s="312"/>
      <c r="F658" s="312"/>
      <c r="G658" s="312"/>
      <c r="H658" s="312"/>
      <c r="I658" s="312"/>
      <c r="J658" s="312"/>
      <c r="K658" s="312"/>
      <c r="L658" s="312"/>
      <c r="M658" s="312"/>
      <c r="N658" s="312"/>
      <c r="O658" s="312"/>
      <c r="P658" s="312"/>
      <c r="Q658" s="312"/>
    </row>
    <row r="659" spans="1:17" ht="12.75" customHeight="1" x14ac:dyDescent="0.2">
      <c r="E659" s="312"/>
      <c r="F659" s="312"/>
      <c r="G659" s="312"/>
      <c r="H659" s="312"/>
      <c r="I659" s="312"/>
      <c r="J659" s="312"/>
      <c r="K659" s="312"/>
      <c r="L659" s="312"/>
      <c r="M659" s="312"/>
      <c r="N659" s="312"/>
      <c r="O659" s="312"/>
      <c r="P659" s="312"/>
      <c r="Q659" s="312"/>
    </row>
    <row r="660" spans="1:17" ht="12.75" customHeight="1" x14ac:dyDescent="0.2">
      <c r="E660" s="312"/>
      <c r="F660" s="312"/>
      <c r="G660" s="312"/>
      <c r="H660" s="312"/>
      <c r="I660" s="312"/>
      <c r="J660" s="312"/>
      <c r="K660" s="312"/>
      <c r="L660" s="312"/>
      <c r="M660" s="312"/>
      <c r="N660" s="312"/>
      <c r="O660" s="312"/>
      <c r="P660" s="312"/>
      <c r="Q660" s="312"/>
    </row>
    <row r="661" spans="1:17" x14ac:dyDescent="0.2">
      <c r="E661" s="312"/>
      <c r="F661" s="312"/>
      <c r="G661" s="312"/>
      <c r="H661" s="312"/>
      <c r="I661" s="312"/>
      <c r="J661" s="312"/>
      <c r="K661" s="312"/>
      <c r="L661" s="312"/>
      <c r="M661" s="312"/>
      <c r="N661" s="312"/>
      <c r="O661" s="312"/>
      <c r="P661" s="312"/>
      <c r="Q661" s="312"/>
    </row>
    <row r="662" spans="1:17" x14ac:dyDescent="0.2">
      <c r="E662" s="312"/>
      <c r="F662" s="312"/>
      <c r="G662" s="312"/>
      <c r="H662" s="312"/>
      <c r="I662" s="312"/>
      <c r="J662" s="312"/>
      <c r="K662" s="312"/>
      <c r="L662" s="312"/>
      <c r="M662" s="312"/>
      <c r="N662" s="312"/>
      <c r="O662" s="312"/>
      <c r="P662" s="312"/>
      <c r="Q662" s="312"/>
    </row>
    <row r="663" spans="1:17" x14ac:dyDescent="0.2">
      <c r="E663" s="312"/>
      <c r="F663" s="312"/>
      <c r="G663" s="312"/>
      <c r="H663" s="312"/>
      <c r="I663" s="312"/>
      <c r="J663" s="312"/>
      <c r="K663" s="312"/>
      <c r="L663" s="312"/>
      <c r="M663" s="312"/>
      <c r="N663" s="312"/>
      <c r="O663" s="312"/>
      <c r="P663" s="312"/>
      <c r="Q663" s="312"/>
    </row>
    <row r="664" spans="1:17" x14ac:dyDescent="0.2">
      <c r="E664" s="312"/>
      <c r="F664" s="312"/>
      <c r="G664" s="312"/>
      <c r="H664" s="312"/>
      <c r="I664" s="312"/>
      <c r="J664" s="312"/>
      <c r="K664" s="312"/>
      <c r="L664" s="312"/>
      <c r="M664" s="312"/>
      <c r="N664" s="312"/>
      <c r="O664" s="312"/>
      <c r="P664" s="312"/>
      <c r="Q664" s="312"/>
    </row>
    <row r="665" spans="1:17" x14ac:dyDescent="0.2">
      <c r="E665" s="312"/>
      <c r="F665" s="312"/>
      <c r="G665" s="312"/>
      <c r="H665" s="312"/>
      <c r="I665" s="312"/>
      <c r="J665" s="312"/>
      <c r="K665" s="312"/>
      <c r="L665" s="312"/>
      <c r="M665" s="312"/>
      <c r="N665" s="312"/>
      <c r="O665" s="312"/>
      <c r="P665" s="312"/>
      <c r="Q665" s="312"/>
    </row>
    <row r="666" spans="1:17" x14ac:dyDescent="0.2">
      <c r="E666" s="312"/>
      <c r="F666" s="312"/>
      <c r="G666" s="312"/>
      <c r="H666" s="312"/>
      <c r="I666" s="312"/>
      <c r="J666" s="312"/>
      <c r="K666" s="312"/>
      <c r="L666" s="312"/>
      <c r="M666" s="312"/>
      <c r="N666" s="312"/>
      <c r="O666" s="312"/>
      <c r="P666" s="312"/>
      <c r="Q666" s="312"/>
    </row>
    <row r="667" spans="1:17" x14ac:dyDescent="0.2">
      <c r="E667" s="312"/>
      <c r="F667" s="312"/>
      <c r="G667" s="312"/>
      <c r="H667" s="312"/>
      <c r="I667" s="312"/>
      <c r="J667" s="312"/>
      <c r="K667" s="312"/>
      <c r="L667" s="312"/>
      <c r="M667" s="312"/>
      <c r="N667" s="312"/>
      <c r="O667" s="312"/>
      <c r="P667" s="312"/>
      <c r="Q667" s="312"/>
    </row>
    <row r="668" spans="1:17" x14ac:dyDescent="0.2">
      <c r="E668" s="312"/>
      <c r="F668" s="312"/>
      <c r="G668" s="312"/>
      <c r="H668" s="312"/>
      <c r="I668" s="312"/>
      <c r="J668" s="312"/>
      <c r="K668" s="312"/>
      <c r="L668" s="312"/>
      <c r="M668" s="312"/>
      <c r="N668" s="312"/>
      <c r="O668" s="312"/>
      <c r="P668" s="312"/>
      <c r="Q668" s="312"/>
    </row>
    <row r="669" spans="1:17" x14ac:dyDescent="0.2">
      <c r="E669" s="312"/>
      <c r="F669" s="312"/>
      <c r="G669" s="312"/>
      <c r="H669" s="312"/>
      <c r="I669" s="312"/>
      <c r="J669" s="312"/>
      <c r="K669" s="312"/>
      <c r="L669" s="312"/>
      <c r="M669" s="312"/>
      <c r="N669" s="312"/>
      <c r="O669" s="312"/>
      <c r="P669" s="312"/>
      <c r="Q669" s="312"/>
    </row>
    <row r="670" spans="1:17" hidden="1" x14ac:dyDescent="0.2">
      <c r="E670" s="312"/>
      <c r="F670" s="312"/>
      <c r="G670" s="312"/>
      <c r="H670" s="312"/>
      <c r="I670" s="312"/>
      <c r="J670" s="312"/>
      <c r="K670" s="312"/>
      <c r="L670" s="312"/>
      <c r="M670" s="312"/>
      <c r="N670" s="312"/>
      <c r="O670" s="312"/>
      <c r="P670" s="312"/>
      <c r="Q670" s="312"/>
    </row>
    <row r="671" spans="1:17" x14ac:dyDescent="0.2">
      <c r="E671" s="293"/>
      <c r="F671" s="293"/>
      <c r="G671" s="293"/>
      <c r="H671" s="293"/>
      <c r="I671" s="293"/>
      <c r="J671" s="293"/>
      <c r="K671" s="293"/>
      <c r="L671" s="293"/>
      <c r="M671" s="293"/>
      <c r="N671" s="293"/>
      <c r="O671" s="293"/>
      <c r="P671" s="293"/>
      <c r="Q671" s="293"/>
    </row>
    <row r="672" spans="1:17" ht="15.75" x14ac:dyDescent="0.25">
      <c r="A672" s="306"/>
    </row>
    <row r="673" spans="5:17" x14ac:dyDescent="0.2">
      <c r="E673" s="332"/>
      <c r="F673" s="332"/>
      <c r="G673" s="332"/>
      <c r="H673" s="332"/>
      <c r="I673" s="332"/>
      <c r="J673" s="332"/>
      <c r="K673" s="332"/>
      <c r="L673" s="332"/>
      <c r="M673" s="332"/>
      <c r="N673" s="332"/>
      <c r="O673" s="332"/>
      <c r="P673" s="332"/>
      <c r="Q673" s="332"/>
    </row>
    <row r="674" spans="5:17" x14ac:dyDescent="0.2">
      <c r="E674" s="332"/>
      <c r="F674" s="332"/>
      <c r="G674" s="332"/>
      <c r="H674" s="332"/>
      <c r="I674" s="332"/>
      <c r="J674" s="332"/>
      <c r="K674" s="332"/>
      <c r="L674" s="332"/>
      <c r="M674" s="332"/>
      <c r="N674" s="332"/>
      <c r="O674" s="332"/>
      <c r="P674" s="332"/>
      <c r="Q674" s="332"/>
    </row>
    <row r="675" spans="5:17" x14ac:dyDescent="0.2">
      <c r="E675" s="332"/>
      <c r="F675" s="332"/>
      <c r="G675" s="332"/>
      <c r="H675" s="332"/>
      <c r="I675" s="332"/>
      <c r="J675" s="332"/>
      <c r="K675" s="332"/>
      <c r="L675" s="332"/>
      <c r="M675" s="332"/>
      <c r="N675" s="332"/>
      <c r="O675" s="332"/>
      <c r="P675" s="332"/>
      <c r="Q675" s="332"/>
    </row>
    <row r="676" spans="5:17" x14ac:dyDescent="0.2">
      <c r="E676" s="332"/>
      <c r="F676" s="332"/>
      <c r="G676" s="332"/>
      <c r="H676" s="332"/>
      <c r="I676" s="332"/>
      <c r="J676" s="332"/>
      <c r="K676" s="332"/>
      <c r="L676" s="332"/>
      <c r="M676" s="332"/>
      <c r="N676" s="332"/>
      <c r="O676" s="332"/>
      <c r="P676" s="332"/>
      <c r="Q676" s="332"/>
    </row>
    <row r="677" spans="5:17" x14ac:dyDescent="0.2">
      <c r="E677" s="332"/>
      <c r="F677" s="332"/>
      <c r="G677" s="332"/>
      <c r="H677" s="332"/>
      <c r="I677" s="332"/>
      <c r="J677" s="332"/>
      <c r="K677" s="332"/>
      <c r="L677" s="332"/>
      <c r="M677" s="332"/>
      <c r="N677" s="332"/>
      <c r="O677" s="332"/>
      <c r="P677" s="332"/>
      <c r="Q677" s="332"/>
    </row>
    <row r="678" spans="5:17" x14ac:dyDescent="0.2">
      <c r="E678" s="332"/>
      <c r="F678" s="332"/>
      <c r="G678" s="332"/>
      <c r="H678" s="332"/>
      <c r="I678" s="332"/>
      <c r="J678" s="332"/>
      <c r="K678" s="332"/>
      <c r="L678" s="332"/>
      <c r="M678" s="332"/>
      <c r="N678" s="332"/>
      <c r="O678" s="332"/>
      <c r="P678" s="332"/>
      <c r="Q678" s="332"/>
    </row>
    <row r="679" spans="5:17" x14ac:dyDescent="0.2">
      <c r="E679" s="332"/>
      <c r="F679" s="332"/>
      <c r="G679" s="332"/>
      <c r="H679" s="332"/>
      <c r="I679" s="332"/>
      <c r="J679" s="332"/>
      <c r="K679" s="332"/>
      <c r="L679" s="332"/>
      <c r="M679" s="332"/>
      <c r="N679" s="332"/>
      <c r="O679" s="332"/>
      <c r="P679" s="332"/>
      <c r="Q679" s="332"/>
    </row>
    <row r="680" spans="5:17" x14ac:dyDescent="0.2">
      <c r="E680" s="332"/>
      <c r="F680" s="332"/>
      <c r="G680" s="332"/>
      <c r="H680" s="332"/>
      <c r="I680" s="332"/>
      <c r="J680" s="332"/>
      <c r="K680" s="332"/>
      <c r="L680" s="332"/>
      <c r="M680" s="332"/>
      <c r="N680" s="332"/>
      <c r="O680" s="332"/>
      <c r="P680" s="332"/>
      <c r="Q680" s="332"/>
    </row>
    <row r="681" spans="5:17" x14ac:dyDescent="0.2">
      <c r="E681" s="332"/>
      <c r="F681" s="332"/>
      <c r="G681" s="332"/>
      <c r="H681" s="332"/>
      <c r="I681" s="332"/>
      <c r="J681" s="332"/>
      <c r="K681" s="332"/>
      <c r="L681" s="332"/>
      <c r="M681" s="332"/>
      <c r="N681" s="332"/>
      <c r="O681" s="332"/>
      <c r="P681" s="332"/>
      <c r="Q681" s="332"/>
    </row>
    <row r="682" spans="5:17" x14ac:dyDescent="0.2">
      <c r="E682" s="332"/>
      <c r="F682" s="332"/>
      <c r="G682" s="332"/>
      <c r="H682" s="332"/>
      <c r="I682" s="332"/>
      <c r="J682" s="332"/>
      <c r="K682" s="332"/>
      <c r="L682" s="332"/>
      <c r="M682" s="332"/>
      <c r="N682" s="332"/>
      <c r="O682" s="332"/>
      <c r="P682" s="332"/>
      <c r="Q682" s="332"/>
    </row>
    <row r="683" spans="5:17" hidden="1" x14ac:dyDescent="0.2">
      <c r="E683" s="332"/>
      <c r="F683" s="332"/>
      <c r="G683" s="332"/>
      <c r="H683" s="332"/>
      <c r="I683" s="332"/>
      <c r="J683" s="332"/>
      <c r="K683" s="332"/>
      <c r="L683" s="332"/>
      <c r="M683" s="332"/>
      <c r="N683" s="332"/>
      <c r="O683" s="332"/>
      <c r="P683" s="332"/>
      <c r="Q683" s="332"/>
    </row>
    <row r="684" spans="5:17" x14ac:dyDescent="0.2">
      <c r="E684" s="332"/>
      <c r="F684" s="332"/>
      <c r="G684" s="332"/>
      <c r="H684" s="332"/>
      <c r="I684" s="332"/>
      <c r="J684" s="332"/>
      <c r="K684" s="332"/>
      <c r="L684" s="332"/>
      <c r="M684" s="332"/>
      <c r="N684" s="332"/>
      <c r="O684" s="332"/>
      <c r="P684" s="332"/>
      <c r="Q684" s="332"/>
    </row>
    <row r="685" spans="5:17" ht="13.5" customHeight="1" x14ac:dyDescent="0.2">
      <c r="E685" s="332"/>
      <c r="F685" s="332"/>
      <c r="G685" s="332"/>
      <c r="H685" s="332"/>
      <c r="I685" s="332"/>
      <c r="J685" s="332"/>
      <c r="K685" s="332"/>
      <c r="L685" s="332"/>
      <c r="M685" s="332"/>
      <c r="N685" s="332"/>
      <c r="O685" s="332"/>
      <c r="P685" s="332"/>
      <c r="Q685" s="332"/>
    </row>
    <row r="686" spans="5:17" x14ac:dyDescent="0.2">
      <c r="E686" s="332"/>
      <c r="F686" s="332"/>
      <c r="G686" s="332"/>
      <c r="H686" s="332"/>
      <c r="I686" s="332"/>
      <c r="J686" s="332"/>
      <c r="K686" s="332"/>
      <c r="L686" s="332"/>
      <c r="M686" s="332"/>
      <c r="N686" s="332"/>
      <c r="O686" s="332"/>
      <c r="P686" s="332"/>
      <c r="Q686" s="332"/>
    </row>
    <row r="687" spans="5:17" x14ac:dyDescent="0.2">
      <c r="E687" s="332"/>
      <c r="F687" s="332"/>
      <c r="G687" s="332"/>
      <c r="H687" s="332"/>
      <c r="I687" s="332"/>
      <c r="J687" s="332"/>
      <c r="K687" s="332"/>
      <c r="L687" s="332"/>
      <c r="M687" s="332"/>
      <c r="N687" s="332"/>
      <c r="O687" s="332"/>
      <c r="P687" s="332"/>
      <c r="Q687" s="332"/>
    </row>
    <row r="688" spans="5:17" ht="13.5" customHeight="1" x14ac:dyDescent="0.2">
      <c r="E688" s="332"/>
      <c r="F688" s="332"/>
      <c r="G688" s="332"/>
      <c r="H688" s="332"/>
      <c r="I688" s="332"/>
      <c r="J688" s="332"/>
      <c r="K688" s="332"/>
      <c r="L688" s="332"/>
      <c r="M688" s="332"/>
      <c r="N688" s="332"/>
      <c r="O688" s="332"/>
      <c r="P688" s="332"/>
      <c r="Q688" s="332"/>
    </row>
    <row r="689" spans="1:17" x14ac:dyDescent="0.2">
      <c r="E689" s="332"/>
      <c r="F689" s="332"/>
      <c r="G689" s="332"/>
      <c r="H689" s="332"/>
      <c r="I689" s="332"/>
      <c r="J689" s="332"/>
      <c r="K689" s="332"/>
      <c r="L689" s="332"/>
      <c r="M689" s="332"/>
      <c r="N689" s="332"/>
      <c r="O689" s="332"/>
      <c r="P689" s="332"/>
      <c r="Q689" s="332"/>
    </row>
    <row r="690" spans="1:17" x14ac:dyDescent="0.2">
      <c r="E690" s="332"/>
      <c r="F690" s="332"/>
      <c r="G690" s="332"/>
      <c r="H690" s="332"/>
      <c r="I690" s="332"/>
      <c r="J690" s="332"/>
      <c r="K690" s="332"/>
      <c r="L690" s="332"/>
      <c r="M690" s="332"/>
      <c r="N690" s="332"/>
      <c r="O690" s="332"/>
      <c r="P690" s="332"/>
      <c r="Q690" s="332"/>
    </row>
    <row r="691" spans="1:17" x14ac:dyDescent="0.2">
      <c r="E691" s="332"/>
      <c r="F691" s="332"/>
      <c r="G691" s="332"/>
      <c r="H691" s="332"/>
      <c r="I691" s="332"/>
      <c r="J691" s="332"/>
      <c r="K691" s="332"/>
      <c r="L691" s="332"/>
      <c r="M691" s="332"/>
      <c r="N691" s="332"/>
      <c r="O691" s="332"/>
      <c r="P691" s="332"/>
      <c r="Q691" s="332"/>
    </row>
    <row r="692" spans="1:17" x14ac:dyDescent="0.2">
      <c r="E692" s="332"/>
      <c r="F692" s="332"/>
      <c r="G692" s="332"/>
      <c r="H692" s="332"/>
      <c r="I692" s="332"/>
      <c r="J692" s="332"/>
      <c r="K692" s="332"/>
      <c r="L692" s="332"/>
      <c r="M692" s="332"/>
      <c r="N692" s="332"/>
      <c r="O692" s="332"/>
      <c r="P692" s="332"/>
      <c r="Q692" s="332"/>
    </row>
    <row r="693" spans="1:17" x14ac:dyDescent="0.2">
      <c r="E693" s="332"/>
      <c r="F693" s="332"/>
      <c r="G693" s="332"/>
      <c r="H693" s="332"/>
      <c r="I693" s="332"/>
      <c r="J693" s="332"/>
      <c r="K693" s="332"/>
      <c r="L693" s="332"/>
      <c r="M693" s="332"/>
      <c r="N693" s="332"/>
      <c r="O693" s="332"/>
      <c r="P693" s="332"/>
      <c r="Q693" s="332"/>
    </row>
    <row r="694" spans="1:17" x14ac:dyDescent="0.2">
      <c r="E694" s="332"/>
      <c r="F694" s="332"/>
      <c r="G694" s="332"/>
      <c r="H694" s="332"/>
      <c r="I694" s="332"/>
      <c r="J694" s="332"/>
      <c r="K694" s="332"/>
      <c r="L694" s="332"/>
      <c r="M694" s="332"/>
      <c r="N694" s="332"/>
      <c r="O694" s="332"/>
      <c r="P694" s="332"/>
      <c r="Q694" s="332"/>
    </row>
    <row r="695" spans="1:17" x14ac:dyDescent="0.2">
      <c r="E695" s="332"/>
      <c r="F695" s="332"/>
      <c r="G695" s="332"/>
      <c r="H695" s="332"/>
      <c r="I695" s="332"/>
      <c r="J695" s="332"/>
      <c r="K695" s="332"/>
      <c r="L695" s="332"/>
      <c r="M695" s="332"/>
      <c r="N695" s="332"/>
      <c r="O695" s="332"/>
      <c r="P695" s="332"/>
      <c r="Q695" s="332"/>
    </row>
    <row r="696" spans="1:17" x14ac:dyDescent="0.2">
      <c r="E696" s="332"/>
      <c r="F696" s="332"/>
      <c r="G696" s="332"/>
      <c r="H696" s="332"/>
      <c r="I696" s="332"/>
      <c r="J696" s="332"/>
      <c r="K696" s="332"/>
      <c r="L696" s="332"/>
      <c r="M696" s="332"/>
      <c r="N696" s="332"/>
      <c r="O696" s="332"/>
      <c r="P696" s="332"/>
      <c r="Q696" s="332"/>
    </row>
    <row r="697" spans="1:17" x14ac:dyDescent="0.2">
      <c r="E697" s="332"/>
      <c r="F697" s="332"/>
      <c r="G697" s="332"/>
      <c r="H697" s="332"/>
      <c r="I697" s="332"/>
      <c r="J697" s="332"/>
      <c r="K697" s="332"/>
      <c r="L697" s="332"/>
      <c r="M697" s="332"/>
      <c r="N697" s="332"/>
      <c r="O697" s="332"/>
      <c r="P697" s="332"/>
      <c r="Q697" s="332"/>
    </row>
    <row r="698" spans="1:17" hidden="1" x14ac:dyDescent="0.2">
      <c r="E698" s="332"/>
      <c r="F698" s="332"/>
      <c r="G698" s="332"/>
      <c r="H698" s="332"/>
      <c r="I698" s="332"/>
      <c r="J698" s="332"/>
      <c r="K698" s="332"/>
      <c r="L698" s="332"/>
      <c r="M698" s="332"/>
      <c r="N698" s="332"/>
      <c r="O698" s="332"/>
      <c r="P698" s="332"/>
      <c r="Q698" s="332"/>
    </row>
    <row r="699" spans="1:17" x14ac:dyDescent="0.2">
      <c r="E699" s="333"/>
      <c r="F699" s="333"/>
      <c r="G699" s="333"/>
      <c r="H699" s="333"/>
      <c r="I699" s="333"/>
      <c r="J699" s="333"/>
      <c r="K699" s="333"/>
      <c r="L699" s="333"/>
      <c r="M699" s="333"/>
      <c r="N699" s="333"/>
      <c r="O699" s="333"/>
      <c r="P699" s="333"/>
      <c r="Q699" s="333"/>
    </row>
    <row r="700" spans="1:17" ht="15.75" x14ac:dyDescent="0.25">
      <c r="A700" s="306"/>
      <c r="E700" s="333"/>
      <c r="F700" s="333"/>
      <c r="G700" s="333"/>
      <c r="H700" s="333"/>
      <c r="I700" s="333"/>
      <c r="J700" s="333"/>
      <c r="K700" s="333"/>
      <c r="L700" s="333"/>
      <c r="M700" s="333"/>
      <c r="N700" s="333"/>
      <c r="O700" s="333"/>
      <c r="P700" s="333"/>
      <c r="Q700" s="333"/>
    </row>
    <row r="701" spans="1:17" x14ac:dyDescent="0.2">
      <c r="E701" s="332"/>
      <c r="F701" s="332"/>
      <c r="G701" s="332"/>
      <c r="H701" s="332"/>
      <c r="I701" s="332"/>
      <c r="J701" s="332"/>
      <c r="K701" s="332"/>
      <c r="L701" s="332"/>
      <c r="M701" s="332"/>
      <c r="N701" s="332"/>
      <c r="O701" s="332"/>
      <c r="P701" s="332"/>
      <c r="Q701" s="332"/>
    </row>
    <row r="702" spans="1:17" x14ac:dyDescent="0.2">
      <c r="E702" s="332"/>
      <c r="F702" s="332"/>
      <c r="G702" s="332"/>
      <c r="H702" s="332"/>
      <c r="I702" s="332"/>
      <c r="J702" s="332"/>
      <c r="K702" s="332"/>
      <c r="L702" s="332"/>
      <c r="M702" s="332"/>
      <c r="N702" s="332"/>
      <c r="O702" s="332"/>
      <c r="P702" s="332"/>
      <c r="Q702" s="332"/>
    </row>
    <row r="703" spans="1:17" x14ac:dyDescent="0.2">
      <c r="E703" s="332"/>
      <c r="F703" s="332"/>
      <c r="G703" s="332"/>
      <c r="H703" s="332"/>
      <c r="I703" s="332"/>
      <c r="J703" s="332"/>
      <c r="K703" s="332"/>
      <c r="L703" s="332"/>
      <c r="M703" s="332"/>
      <c r="N703" s="332"/>
      <c r="O703" s="332"/>
      <c r="P703" s="332"/>
      <c r="Q703" s="332"/>
    </row>
    <row r="704" spans="1:17" x14ac:dyDescent="0.2">
      <c r="E704" s="332"/>
      <c r="F704" s="332"/>
      <c r="G704" s="332"/>
      <c r="H704" s="332"/>
      <c r="I704" s="332"/>
      <c r="J704" s="332"/>
      <c r="K704" s="332"/>
      <c r="L704" s="332"/>
      <c r="M704" s="332"/>
      <c r="N704" s="332"/>
      <c r="O704" s="332"/>
      <c r="P704" s="332"/>
      <c r="Q704" s="332"/>
    </row>
    <row r="705" spans="5:17" x14ac:dyDescent="0.2">
      <c r="E705" s="332"/>
      <c r="F705" s="332"/>
      <c r="G705" s="332"/>
      <c r="H705" s="332"/>
      <c r="I705" s="332"/>
      <c r="J705" s="332"/>
      <c r="K705" s="332"/>
      <c r="L705" s="332"/>
      <c r="M705" s="332"/>
      <c r="N705" s="332"/>
      <c r="O705" s="332"/>
      <c r="P705" s="332"/>
      <c r="Q705" s="332"/>
    </row>
    <row r="706" spans="5:17" x14ac:dyDescent="0.2">
      <c r="E706" s="332"/>
      <c r="F706" s="332"/>
      <c r="G706" s="332"/>
      <c r="H706" s="332"/>
      <c r="I706" s="332"/>
      <c r="J706" s="332"/>
      <c r="K706" s="332"/>
      <c r="L706" s="332"/>
      <c r="M706" s="332"/>
      <c r="N706" s="332"/>
      <c r="O706" s="332"/>
      <c r="P706" s="332"/>
      <c r="Q706" s="332"/>
    </row>
    <row r="707" spans="5:17" x14ac:dyDescent="0.2">
      <c r="E707" s="332"/>
      <c r="F707" s="332"/>
      <c r="G707" s="332"/>
      <c r="H707" s="332"/>
      <c r="I707" s="332"/>
      <c r="J707" s="332"/>
      <c r="K707" s="332"/>
      <c r="L707" s="332"/>
      <c r="M707" s="332"/>
      <c r="N707" s="332"/>
      <c r="O707" s="332"/>
      <c r="P707" s="332"/>
      <c r="Q707" s="332"/>
    </row>
    <row r="708" spans="5:17" x14ac:dyDescent="0.2">
      <c r="E708" s="332"/>
      <c r="F708" s="332"/>
      <c r="G708" s="332"/>
      <c r="H708" s="332"/>
      <c r="I708" s="332"/>
      <c r="J708" s="332"/>
      <c r="K708" s="332"/>
      <c r="L708" s="332"/>
      <c r="M708" s="332"/>
      <c r="N708" s="332"/>
      <c r="O708" s="332"/>
      <c r="P708" s="332"/>
      <c r="Q708" s="332"/>
    </row>
    <row r="709" spans="5:17" x14ac:dyDescent="0.2">
      <c r="E709" s="332"/>
      <c r="F709" s="332"/>
      <c r="G709" s="332"/>
      <c r="H709" s="332"/>
      <c r="I709" s="332"/>
      <c r="J709" s="332"/>
      <c r="K709" s="332"/>
      <c r="L709" s="332"/>
      <c r="M709" s="332"/>
      <c r="N709" s="332"/>
      <c r="O709" s="332"/>
      <c r="P709" s="332"/>
      <c r="Q709" s="332"/>
    </row>
    <row r="710" spans="5:17" x14ac:dyDescent="0.2">
      <c r="E710" s="332"/>
      <c r="F710" s="332"/>
      <c r="G710" s="332"/>
      <c r="H710" s="332"/>
      <c r="I710" s="332"/>
      <c r="J710" s="332"/>
      <c r="K710" s="332"/>
      <c r="L710" s="332"/>
      <c r="M710" s="332"/>
      <c r="N710" s="332"/>
      <c r="O710" s="332"/>
      <c r="P710" s="332"/>
      <c r="Q710" s="332"/>
    </row>
    <row r="711" spans="5:17" hidden="1" x14ac:dyDescent="0.2">
      <c r="E711" s="332"/>
      <c r="F711" s="332"/>
      <c r="G711" s="332"/>
      <c r="H711" s="332"/>
      <c r="I711" s="332"/>
      <c r="J711" s="332"/>
      <c r="K711" s="332"/>
      <c r="L711" s="332"/>
      <c r="M711" s="332"/>
      <c r="N711" s="332"/>
      <c r="O711" s="332"/>
      <c r="P711" s="332"/>
      <c r="Q711" s="332"/>
    </row>
    <row r="712" spans="5:17" x14ac:dyDescent="0.2">
      <c r="E712" s="332"/>
      <c r="F712" s="332"/>
      <c r="G712" s="332"/>
      <c r="H712" s="332"/>
      <c r="I712" s="332"/>
      <c r="J712" s="332"/>
      <c r="K712" s="332"/>
      <c r="L712" s="332"/>
      <c r="M712" s="332"/>
      <c r="N712" s="332"/>
      <c r="O712" s="332"/>
      <c r="P712" s="332"/>
      <c r="Q712" s="332"/>
    </row>
    <row r="713" spans="5:17" ht="12.75" customHeight="1" x14ac:dyDescent="0.2">
      <c r="E713" s="332"/>
      <c r="F713" s="332"/>
      <c r="G713" s="332"/>
      <c r="H713" s="332"/>
      <c r="I713" s="332"/>
      <c r="J713" s="332"/>
      <c r="K713" s="332"/>
      <c r="L713" s="332"/>
      <c r="M713" s="332"/>
      <c r="N713" s="332"/>
      <c r="O713" s="332"/>
      <c r="P713" s="332"/>
      <c r="Q713" s="332"/>
    </row>
    <row r="714" spans="5:17" x14ac:dyDescent="0.2">
      <c r="E714" s="332"/>
      <c r="F714" s="332"/>
      <c r="G714" s="332"/>
      <c r="H714" s="332"/>
      <c r="I714" s="332"/>
      <c r="J714" s="332"/>
      <c r="K714" s="332"/>
      <c r="L714" s="332"/>
      <c r="M714" s="332"/>
      <c r="N714" s="332"/>
      <c r="O714" s="332"/>
      <c r="P714" s="332"/>
      <c r="Q714" s="332"/>
    </row>
    <row r="715" spans="5:17" x14ac:dyDescent="0.2">
      <c r="E715" s="332"/>
      <c r="F715" s="332"/>
      <c r="G715" s="332"/>
      <c r="H715" s="332"/>
      <c r="I715" s="332"/>
      <c r="J715" s="332"/>
      <c r="K715" s="332"/>
      <c r="L715" s="332"/>
      <c r="M715" s="332"/>
      <c r="N715" s="332"/>
      <c r="O715" s="332"/>
      <c r="P715" s="332"/>
      <c r="Q715" s="332"/>
    </row>
    <row r="716" spans="5:17" ht="12.75" customHeight="1" x14ac:dyDescent="0.2">
      <c r="E716" s="332"/>
      <c r="F716" s="332"/>
      <c r="G716" s="332"/>
      <c r="H716" s="332"/>
      <c r="I716" s="332"/>
      <c r="J716" s="332"/>
      <c r="K716" s="332"/>
      <c r="L716" s="332"/>
      <c r="M716" s="332"/>
      <c r="N716" s="332"/>
      <c r="O716" s="332"/>
      <c r="P716" s="332"/>
      <c r="Q716" s="332"/>
    </row>
    <row r="717" spans="5:17" x14ac:dyDescent="0.2">
      <c r="E717" s="332"/>
      <c r="F717" s="332"/>
      <c r="G717" s="332"/>
      <c r="H717" s="332"/>
      <c r="I717" s="332"/>
      <c r="J717" s="332"/>
      <c r="K717" s="332"/>
      <c r="L717" s="332"/>
      <c r="M717" s="332"/>
      <c r="N717" s="332"/>
      <c r="O717" s="332"/>
      <c r="P717" s="332"/>
      <c r="Q717" s="332"/>
    </row>
    <row r="718" spans="5:17" x14ac:dyDescent="0.2">
      <c r="E718" s="332"/>
      <c r="F718" s="332"/>
      <c r="G718" s="332"/>
      <c r="H718" s="332"/>
      <c r="I718" s="332"/>
      <c r="J718" s="332"/>
      <c r="K718" s="332"/>
      <c r="L718" s="332"/>
      <c r="M718" s="332"/>
      <c r="N718" s="332"/>
      <c r="O718" s="332"/>
      <c r="P718" s="332"/>
      <c r="Q718" s="332"/>
    </row>
    <row r="719" spans="5:17" x14ac:dyDescent="0.2">
      <c r="E719" s="332"/>
      <c r="F719" s="332"/>
      <c r="G719" s="332"/>
      <c r="H719" s="332"/>
      <c r="I719" s="332"/>
      <c r="J719" s="332"/>
      <c r="K719" s="332"/>
      <c r="L719" s="332"/>
      <c r="M719" s="332"/>
      <c r="N719" s="332"/>
      <c r="O719" s="332"/>
      <c r="P719" s="332"/>
      <c r="Q719" s="332"/>
    </row>
    <row r="720" spans="5:17" x14ac:dyDescent="0.2">
      <c r="E720" s="332"/>
      <c r="F720" s="332"/>
      <c r="G720" s="332"/>
      <c r="H720" s="332"/>
      <c r="I720" s="332"/>
      <c r="J720" s="332"/>
      <c r="K720" s="332"/>
      <c r="L720" s="332"/>
      <c r="M720" s="332"/>
      <c r="N720" s="332"/>
      <c r="O720" s="332"/>
      <c r="P720" s="332"/>
      <c r="Q720" s="332"/>
    </row>
    <row r="721" spans="1:17" x14ac:dyDescent="0.2">
      <c r="E721" s="332"/>
      <c r="F721" s="332"/>
      <c r="G721" s="332"/>
      <c r="H721" s="332"/>
      <c r="I721" s="332"/>
      <c r="J721" s="332"/>
      <c r="K721" s="332"/>
      <c r="L721" s="332"/>
      <c r="M721" s="332"/>
      <c r="N721" s="332"/>
      <c r="O721" s="332"/>
      <c r="P721" s="332"/>
      <c r="Q721" s="332"/>
    </row>
    <row r="722" spans="1:17" x14ac:dyDescent="0.2">
      <c r="E722" s="332"/>
      <c r="F722" s="332"/>
      <c r="G722" s="332"/>
      <c r="H722" s="332"/>
      <c r="I722" s="332"/>
      <c r="J722" s="332"/>
      <c r="K722" s="332"/>
      <c r="L722" s="332"/>
      <c r="M722" s="332"/>
      <c r="N722" s="332"/>
      <c r="O722" s="332"/>
      <c r="P722" s="332"/>
      <c r="Q722" s="332"/>
    </row>
    <row r="723" spans="1:17" x14ac:dyDescent="0.2">
      <c r="E723" s="332"/>
      <c r="F723" s="332"/>
      <c r="G723" s="332"/>
      <c r="H723" s="332"/>
      <c r="I723" s="332"/>
      <c r="J723" s="332"/>
      <c r="K723" s="332"/>
      <c r="L723" s="332"/>
      <c r="M723" s="332"/>
      <c r="N723" s="332"/>
      <c r="O723" s="332"/>
      <c r="P723" s="332"/>
      <c r="Q723" s="332"/>
    </row>
    <row r="724" spans="1:17" x14ac:dyDescent="0.2">
      <c r="E724" s="332"/>
      <c r="F724" s="332"/>
      <c r="G724" s="332"/>
      <c r="H724" s="332"/>
      <c r="I724" s="332"/>
      <c r="J724" s="332"/>
      <c r="K724" s="332"/>
      <c r="L724" s="332"/>
      <c r="M724" s="332"/>
      <c r="N724" s="332"/>
      <c r="O724" s="332"/>
      <c r="P724" s="332"/>
      <c r="Q724" s="332"/>
    </row>
    <row r="725" spans="1:17" x14ac:dyDescent="0.2">
      <c r="E725" s="332"/>
      <c r="F725" s="332"/>
      <c r="G725" s="332"/>
      <c r="H725" s="332"/>
      <c r="I725" s="332"/>
      <c r="J725" s="332"/>
      <c r="K725" s="332"/>
      <c r="L725" s="332"/>
      <c r="M725" s="332"/>
      <c r="N725" s="332"/>
      <c r="O725" s="332"/>
      <c r="P725" s="332"/>
      <c r="Q725" s="332"/>
    </row>
    <row r="726" spans="1:17" hidden="1" x14ac:dyDescent="0.2">
      <c r="E726" s="332"/>
      <c r="F726" s="332"/>
      <c r="G726" s="332"/>
      <c r="H726" s="332"/>
      <c r="I726" s="332"/>
      <c r="J726" s="332"/>
      <c r="K726" s="332"/>
      <c r="L726" s="332"/>
      <c r="M726" s="332"/>
      <c r="N726" s="332"/>
      <c r="O726" s="332"/>
      <c r="P726" s="332"/>
      <c r="Q726" s="332"/>
    </row>
    <row r="727" spans="1:17" x14ac:dyDescent="0.2">
      <c r="E727" s="293"/>
      <c r="F727" s="293"/>
      <c r="G727" s="293"/>
      <c r="H727" s="293"/>
      <c r="I727" s="293"/>
      <c r="J727" s="293"/>
      <c r="K727" s="293"/>
      <c r="L727" s="293"/>
      <c r="M727" s="293"/>
      <c r="N727" s="293"/>
      <c r="O727" s="293"/>
      <c r="P727" s="293"/>
      <c r="Q727" s="293"/>
    </row>
    <row r="728" spans="1:17" ht="15.75" x14ac:dyDescent="0.25">
      <c r="A728" s="306"/>
      <c r="E728" s="331"/>
      <c r="F728" s="331"/>
      <c r="G728" s="331"/>
      <c r="H728" s="331"/>
      <c r="I728" s="331"/>
      <c r="J728" s="331"/>
      <c r="K728" s="331"/>
      <c r="L728" s="331"/>
      <c r="M728" s="331"/>
      <c r="N728" s="331"/>
      <c r="O728" s="331"/>
      <c r="P728" s="331"/>
      <c r="Q728" s="331"/>
    </row>
    <row r="729" spans="1:17" x14ac:dyDescent="0.2">
      <c r="E729" s="312"/>
      <c r="F729" s="312"/>
      <c r="G729" s="312"/>
      <c r="H729" s="312"/>
      <c r="I729" s="312"/>
      <c r="J729" s="312"/>
      <c r="K729" s="312"/>
      <c r="L729" s="312"/>
      <c r="M729" s="312"/>
      <c r="N729" s="312"/>
      <c r="O729" s="312"/>
      <c r="P729" s="312"/>
      <c r="Q729" s="312"/>
    </row>
    <row r="730" spans="1:17" x14ac:dyDescent="0.2">
      <c r="E730" s="312"/>
      <c r="F730" s="312"/>
      <c r="G730" s="312"/>
      <c r="H730" s="312"/>
      <c r="I730" s="312"/>
      <c r="J730" s="312"/>
      <c r="K730" s="312"/>
      <c r="L730" s="312"/>
      <c r="M730" s="312"/>
      <c r="N730" s="312"/>
      <c r="O730" s="312"/>
      <c r="P730" s="312"/>
      <c r="Q730" s="312"/>
    </row>
    <row r="731" spans="1:17" x14ac:dyDescent="0.2">
      <c r="E731" s="312"/>
      <c r="F731" s="312"/>
      <c r="G731" s="312"/>
      <c r="H731" s="312"/>
      <c r="I731" s="312"/>
      <c r="J731" s="312"/>
      <c r="K731" s="312"/>
      <c r="L731" s="312"/>
      <c r="M731" s="312"/>
      <c r="N731" s="312"/>
      <c r="O731" s="312"/>
      <c r="P731" s="312"/>
      <c r="Q731" s="312"/>
    </row>
    <row r="732" spans="1:17" x14ac:dyDescent="0.2">
      <c r="E732" s="312"/>
      <c r="F732" s="312"/>
      <c r="G732" s="312"/>
      <c r="H732" s="312"/>
      <c r="I732" s="312"/>
      <c r="J732" s="312"/>
      <c r="K732" s="312"/>
      <c r="L732" s="312"/>
      <c r="M732" s="312"/>
      <c r="N732" s="312"/>
      <c r="O732" s="312"/>
      <c r="P732" s="312"/>
      <c r="Q732" s="312"/>
    </row>
    <row r="733" spans="1:17" x14ac:dyDescent="0.2">
      <c r="E733" s="312"/>
      <c r="F733" s="312"/>
      <c r="G733" s="312"/>
      <c r="H733" s="312"/>
      <c r="I733" s="312"/>
      <c r="J733" s="312"/>
      <c r="K733" s="312"/>
      <c r="L733" s="312"/>
      <c r="M733" s="312"/>
      <c r="N733" s="312"/>
      <c r="O733" s="312"/>
      <c r="P733" s="312"/>
      <c r="Q733" s="312"/>
    </row>
    <row r="734" spans="1:17" x14ac:dyDescent="0.2">
      <c r="E734" s="312"/>
      <c r="F734" s="312"/>
      <c r="G734" s="312"/>
      <c r="H734" s="312"/>
      <c r="I734" s="312"/>
      <c r="J734" s="312"/>
      <c r="K734" s="312"/>
      <c r="L734" s="312"/>
      <c r="M734" s="312"/>
      <c r="N734" s="312"/>
      <c r="O734" s="312"/>
      <c r="P734" s="312"/>
      <c r="Q734" s="312"/>
    </row>
    <row r="735" spans="1:17" x14ac:dyDescent="0.2">
      <c r="E735" s="312"/>
      <c r="F735" s="312"/>
      <c r="G735" s="312"/>
      <c r="H735" s="312"/>
      <c r="I735" s="312"/>
      <c r="J735" s="312"/>
      <c r="K735" s="312"/>
      <c r="L735" s="312"/>
      <c r="M735" s="312"/>
      <c r="N735" s="312"/>
      <c r="O735" s="312"/>
      <c r="P735" s="312"/>
      <c r="Q735" s="312"/>
    </row>
    <row r="736" spans="1:17" x14ac:dyDescent="0.2">
      <c r="E736" s="312"/>
      <c r="F736" s="312"/>
      <c r="G736" s="312"/>
      <c r="H736" s="312"/>
      <c r="I736" s="312"/>
      <c r="J736" s="312"/>
      <c r="K736" s="312"/>
      <c r="L736" s="312"/>
      <c r="M736" s="312"/>
      <c r="N736" s="312"/>
      <c r="O736" s="312"/>
      <c r="P736" s="312"/>
      <c r="Q736" s="312"/>
    </row>
    <row r="737" spans="5:17" x14ac:dyDescent="0.2">
      <c r="E737" s="312"/>
      <c r="F737" s="312"/>
      <c r="G737" s="312"/>
      <c r="H737" s="312"/>
      <c r="I737" s="312"/>
      <c r="J737" s="312"/>
      <c r="K737" s="312"/>
      <c r="L737" s="312"/>
      <c r="M737" s="312"/>
      <c r="N737" s="312"/>
      <c r="O737" s="312"/>
      <c r="P737" s="312"/>
      <c r="Q737" s="312"/>
    </row>
    <row r="738" spans="5:17" x14ac:dyDescent="0.2">
      <c r="E738" s="312"/>
      <c r="F738" s="312"/>
      <c r="G738" s="312"/>
      <c r="H738" s="312"/>
      <c r="I738" s="312"/>
      <c r="J738" s="312"/>
      <c r="K738" s="312"/>
      <c r="L738" s="312"/>
      <c r="M738" s="312"/>
      <c r="N738" s="312"/>
      <c r="O738" s="312"/>
      <c r="P738" s="312"/>
      <c r="Q738" s="312"/>
    </row>
    <row r="739" spans="5:17" x14ac:dyDescent="0.2">
      <c r="E739" s="312"/>
      <c r="F739" s="312"/>
      <c r="G739" s="312"/>
      <c r="H739" s="312"/>
      <c r="I739" s="312"/>
      <c r="J739" s="312"/>
      <c r="K739" s="312"/>
      <c r="L739" s="312"/>
      <c r="M739" s="312"/>
      <c r="N739" s="312"/>
      <c r="O739" s="312"/>
      <c r="P739" s="312"/>
      <c r="Q739" s="312"/>
    </row>
    <row r="740" spans="5:17" x14ac:dyDescent="0.2">
      <c r="E740" s="312"/>
      <c r="F740" s="312"/>
      <c r="G740" s="312"/>
      <c r="H740" s="312"/>
      <c r="I740" s="312"/>
      <c r="J740" s="312"/>
      <c r="K740" s="312"/>
      <c r="L740" s="312"/>
      <c r="M740" s="312"/>
      <c r="N740" s="312"/>
      <c r="O740" s="312"/>
      <c r="P740" s="312"/>
      <c r="Q740" s="312"/>
    </row>
    <row r="741" spans="5:17" x14ac:dyDescent="0.2"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</row>
    <row r="742" spans="5:17" hidden="1" x14ac:dyDescent="0.2">
      <c r="E742" s="312"/>
      <c r="F742" s="312"/>
      <c r="G742" s="312"/>
      <c r="H742" s="312"/>
      <c r="I742" s="312"/>
      <c r="J742" s="312"/>
      <c r="K742" s="312"/>
      <c r="L742" s="312"/>
      <c r="M742" s="312"/>
      <c r="N742" s="312"/>
      <c r="O742" s="312"/>
      <c r="P742" s="312"/>
      <c r="Q742" s="312"/>
    </row>
    <row r="743" spans="5:17" x14ac:dyDescent="0.2">
      <c r="E743" s="312"/>
      <c r="F743" s="312"/>
      <c r="G743" s="312"/>
      <c r="H743" s="312"/>
      <c r="I743" s="312"/>
      <c r="J743" s="312"/>
      <c r="K743" s="312"/>
      <c r="L743" s="312"/>
      <c r="M743" s="312"/>
      <c r="N743" s="312"/>
      <c r="O743" s="312"/>
      <c r="P743" s="312"/>
      <c r="Q743" s="312"/>
    </row>
    <row r="744" spans="5:17" x14ac:dyDescent="0.2">
      <c r="E744" s="312"/>
      <c r="F744" s="312"/>
      <c r="G744" s="312"/>
      <c r="H744" s="312"/>
      <c r="I744" s="312"/>
      <c r="J744" s="312"/>
      <c r="K744" s="312"/>
      <c r="L744" s="312"/>
      <c r="M744" s="312"/>
      <c r="N744" s="312"/>
      <c r="O744" s="312"/>
      <c r="P744" s="312"/>
      <c r="Q744" s="312"/>
    </row>
    <row r="745" spans="5:17" x14ac:dyDescent="0.2">
      <c r="E745" s="312"/>
      <c r="F745" s="312"/>
      <c r="G745" s="312"/>
      <c r="H745" s="312"/>
      <c r="I745" s="312"/>
      <c r="J745" s="312"/>
      <c r="K745" s="312"/>
      <c r="L745" s="312"/>
      <c r="M745" s="312"/>
      <c r="N745" s="312"/>
      <c r="O745" s="312"/>
      <c r="P745" s="312"/>
      <c r="Q745" s="312"/>
    </row>
    <row r="746" spans="5:17" x14ac:dyDescent="0.2">
      <c r="E746" s="312"/>
      <c r="F746" s="312"/>
      <c r="G746" s="312"/>
      <c r="H746" s="312"/>
      <c r="I746" s="312"/>
      <c r="J746" s="312"/>
      <c r="K746" s="312"/>
      <c r="L746" s="312"/>
      <c r="M746" s="312"/>
      <c r="N746" s="312"/>
      <c r="O746" s="312"/>
      <c r="P746" s="312"/>
      <c r="Q746" s="312"/>
    </row>
    <row r="747" spans="5:17" x14ac:dyDescent="0.2">
      <c r="E747" s="312"/>
      <c r="F747" s="312"/>
      <c r="G747" s="312"/>
      <c r="H747" s="312"/>
      <c r="I747" s="312"/>
      <c r="J747" s="312"/>
      <c r="K747" s="312"/>
      <c r="L747" s="312"/>
      <c r="M747" s="312"/>
      <c r="N747" s="312"/>
      <c r="O747" s="312"/>
      <c r="P747" s="312"/>
      <c r="Q747" s="312"/>
    </row>
    <row r="748" spans="5:17" x14ac:dyDescent="0.2">
      <c r="E748" s="312"/>
      <c r="F748" s="312"/>
      <c r="G748" s="312"/>
      <c r="H748" s="312"/>
      <c r="I748" s="312"/>
      <c r="J748" s="312"/>
      <c r="K748" s="312"/>
      <c r="L748" s="312"/>
      <c r="M748" s="312"/>
      <c r="N748" s="312"/>
      <c r="O748" s="312"/>
      <c r="P748" s="312"/>
      <c r="Q748" s="312"/>
    </row>
    <row r="749" spans="5:17" x14ac:dyDescent="0.2">
      <c r="E749" s="312"/>
      <c r="F749" s="312"/>
      <c r="G749" s="312"/>
      <c r="H749" s="312"/>
      <c r="I749" s="312"/>
      <c r="J749" s="312"/>
      <c r="K749" s="312"/>
      <c r="L749" s="312"/>
      <c r="M749" s="312"/>
      <c r="N749" s="312"/>
      <c r="O749" s="312"/>
      <c r="P749" s="312"/>
      <c r="Q749" s="312"/>
    </row>
    <row r="750" spans="5:17" x14ac:dyDescent="0.2">
      <c r="E750" s="312"/>
      <c r="F750" s="312"/>
      <c r="G750" s="312"/>
      <c r="H750" s="312"/>
      <c r="I750" s="312"/>
      <c r="J750" s="312"/>
      <c r="K750" s="312"/>
      <c r="L750" s="312"/>
      <c r="M750" s="312"/>
      <c r="N750" s="312"/>
      <c r="O750" s="312"/>
      <c r="P750" s="312"/>
      <c r="Q750" s="312"/>
    </row>
    <row r="751" spans="5:17" x14ac:dyDescent="0.2">
      <c r="E751" s="312"/>
      <c r="F751" s="312"/>
      <c r="G751" s="312"/>
      <c r="H751" s="312"/>
      <c r="I751" s="312"/>
      <c r="J751" s="312"/>
      <c r="K751" s="312"/>
      <c r="L751" s="312"/>
      <c r="M751" s="312"/>
      <c r="N751" s="312"/>
      <c r="O751" s="312"/>
      <c r="P751" s="312"/>
      <c r="Q751" s="312"/>
    </row>
    <row r="752" spans="5:17" x14ac:dyDescent="0.2">
      <c r="E752" s="312"/>
      <c r="F752" s="312"/>
      <c r="G752" s="312"/>
      <c r="H752" s="312"/>
      <c r="I752" s="312"/>
      <c r="J752" s="312"/>
      <c r="K752" s="312"/>
      <c r="L752" s="312"/>
      <c r="M752" s="312"/>
      <c r="N752" s="312"/>
      <c r="O752" s="312"/>
      <c r="P752" s="312"/>
      <c r="Q752" s="312"/>
    </row>
    <row r="753" spans="1:18" x14ac:dyDescent="0.2">
      <c r="E753" s="312"/>
      <c r="F753" s="312"/>
      <c r="G753" s="312"/>
      <c r="H753" s="312"/>
      <c r="I753" s="312"/>
      <c r="J753" s="312"/>
      <c r="K753" s="312"/>
      <c r="L753" s="312"/>
      <c r="M753" s="312"/>
      <c r="N753" s="312"/>
      <c r="O753" s="312"/>
      <c r="P753" s="312"/>
      <c r="Q753" s="312"/>
    </row>
    <row r="754" spans="1:18" x14ac:dyDescent="0.2">
      <c r="E754" s="312"/>
      <c r="F754" s="312"/>
      <c r="G754" s="312"/>
      <c r="H754" s="312"/>
      <c r="I754" s="312"/>
      <c r="J754" s="312"/>
      <c r="K754" s="312"/>
      <c r="L754" s="312"/>
      <c r="M754" s="312"/>
      <c r="N754" s="312"/>
      <c r="O754" s="312"/>
      <c r="P754" s="312"/>
      <c r="Q754" s="312"/>
    </row>
    <row r="755" spans="1:18" x14ac:dyDescent="0.2">
      <c r="E755" s="312"/>
      <c r="F755" s="312"/>
      <c r="G755" s="312"/>
      <c r="H755" s="312"/>
      <c r="I755" s="312"/>
      <c r="J755" s="312"/>
      <c r="K755" s="312"/>
      <c r="L755" s="312"/>
      <c r="M755" s="312"/>
      <c r="N755" s="312"/>
      <c r="O755" s="312"/>
      <c r="P755" s="312"/>
      <c r="Q755" s="312"/>
    </row>
    <row r="756" spans="1:18" x14ac:dyDescent="0.2">
      <c r="E756" s="312"/>
      <c r="F756" s="312"/>
      <c r="G756" s="312"/>
      <c r="H756" s="312"/>
      <c r="I756" s="312"/>
      <c r="J756" s="312"/>
      <c r="K756" s="312"/>
      <c r="L756" s="312"/>
      <c r="M756" s="312"/>
      <c r="N756" s="312"/>
      <c r="O756" s="312"/>
      <c r="P756" s="312"/>
      <c r="Q756" s="312"/>
    </row>
    <row r="757" spans="1:18" hidden="1" x14ac:dyDescent="0.2">
      <c r="E757" s="312"/>
      <c r="F757" s="312"/>
      <c r="G757" s="312"/>
      <c r="H757" s="312"/>
      <c r="I757" s="312"/>
      <c r="J757" s="312"/>
      <c r="K757" s="312"/>
      <c r="L757" s="312"/>
      <c r="M757" s="312"/>
      <c r="N757" s="312"/>
      <c r="O757" s="312"/>
      <c r="P757" s="312"/>
      <c r="Q757" s="312"/>
    </row>
    <row r="758" spans="1:18" x14ac:dyDescent="0.2">
      <c r="E758" s="330"/>
      <c r="F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8" s="327" customFormat="1" ht="15.75" x14ac:dyDescent="0.25">
      <c r="A759" s="306"/>
      <c r="C759" s="329"/>
      <c r="E759" s="328"/>
      <c r="F759" s="328"/>
      <c r="G759" s="328"/>
      <c r="H759" s="328"/>
      <c r="I759" s="328"/>
      <c r="J759" s="328"/>
      <c r="K759" s="328"/>
      <c r="L759" s="328"/>
      <c r="M759" s="328"/>
      <c r="N759" s="328"/>
      <c r="O759" s="328"/>
      <c r="P759" s="328"/>
      <c r="Q759" s="328"/>
      <c r="R759" s="272"/>
    </row>
    <row r="760" spans="1:18" x14ac:dyDescent="0.2">
      <c r="E760" s="325"/>
      <c r="F760" s="325"/>
      <c r="G760" s="325"/>
      <c r="H760" s="325"/>
      <c r="I760" s="325"/>
      <c r="J760" s="325"/>
      <c r="K760" s="325"/>
      <c r="L760" s="325"/>
      <c r="M760" s="325"/>
      <c r="N760" s="325"/>
      <c r="O760" s="325"/>
      <c r="P760" s="325"/>
      <c r="Q760" s="325"/>
    </row>
    <row r="761" spans="1:18" x14ac:dyDescent="0.2">
      <c r="E761" s="326"/>
      <c r="F761" s="326"/>
      <c r="G761" s="326"/>
      <c r="H761" s="326"/>
      <c r="I761" s="326"/>
      <c r="J761" s="326"/>
      <c r="K761" s="326"/>
      <c r="L761" s="326"/>
      <c r="M761" s="326"/>
      <c r="N761" s="326"/>
      <c r="O761" s="326"/>
      <c r="P761" s="326"/>
      <c r="Q761" s="326"/>
    </row>
    <row r="762" spans="1:18" x14ac:dyDescent="0.2">
      <c r="E762" s="325"/>
      <c r="F762" s="325"/>
      <c r="G762" s="325"/>
      <c r="H762" s="325"/>
      <c r="I762" s="325"/>
      <c r="J762" s="325"/>
      <c r="K762" s="325"/>
      <c r="L762" s="325"/>
      <c r="M762" s="325"/>
      <c r="N762" s="325"/>
      <c r="O762" s="325"/>
      <c r="P762" s="325"/>
      <c r="Q762" s="325"/>
    </row>
    <row r="763" spans="1:18" x14ac:dyDescent="0.2">
      <c r="E763" s="325"/>
      <c r="F763" s="325"/>
      <c r="G763" s="325"/>
      <c r="H763" s="325"/>
      <c r="I763" s="325"/>
      <c r="J763" s="325"/>
      <c r="K763" s="325"/>
      <c r="L763" s="325"/>
      <c r="M763" s="325"/>
      <c r="N763" s="325"/>
      <c r="O763" s="325"/>
      <c r="P763" s="325"/>
      <c r="Q763" s="325"/>
    </row>
    <row r="764" spans="1:18" x14ac:dyDescent="0.2">
      <c r="E764" s="325"/>
      <c r="F764" s="325"/>
      <c r="G764" s="325"/>
      <c r="H764" s="325"/>
      <c r="I764" s="325"/>
      <c r="J764" s="325"/>
      <c r="K764" s="325"/>
      <c r="L764" s="325"/>
      <c r="M764" s="325"/>
      <c r="N764" s="325"/>
      <c r="O764" s="325"/>
      <c r="P764" s="325"/>
      <c r="Q764" s="325"/>
    </row>
    <row r="765" spans="1:18" x14ac:dyDescent="0.2">
      <c r="E765" s="325"/>
      <c r="F765" s="325"/>
      <c r="G765" s="325"/>
      <c r="H765" s="325"/>
      <c r="I765" s="325"/>
      <c r="J765" s="325"/>
      <c r="K765" s="325"/>
      <c r="L765" s="325"/>
      <c r="M765" s="325"/>
      <c r="N765" s="325"/>
      <c r="O765" s="325"/>
      <c r="P765" s="325"/>
      <c r="Q765" s="325"/>
    </row>
    <row r="766" spans="1:18" x14ac:dyDescent="0.2">
      <c r="E766" s="325"/>
      <c r="F766" s="325"/>
      <c r="G766" s="325"/>
      <c r="H766" s="325"/>
      <c r="I766" s="325"/>
      <c r="J766" s="325"/>
      <c r="K766" s="325"/>
      <c r="L766" s="325"/>
      <c r="M766" s="325"/>
      <c r="N766" s="325"/>
      <c r="O766" s="325"/>
      <c r="P766" s="325"/>
      <c r="Q766" s="325"/>
    </row>
    <row r="767" spans="1:18" x14ac:dyDescent="0.2">
      <c r="E767" s="325"/>
      <c r="F767" s="325"/>
      <c r="G767" s="325"/>
      <c r="H767" s="325"/>
      <c r="I767" s="325"/>
      <c r="J767" s="325"/>
      <c r="K767" s="325"/>
      <c r="L767" s="325"/>
      <c r="M767" s="325"/>
      <c r="N767" s="325"/>
      <c r="O767" s="325"/>
      <c r="P767" s="325"/>
      <c r="Q767" s="325"/>
    </row>
    <row r="768" spans="1:18" x14ac:dyDescent="0.2">
      <c r="E768" s="325"/>
      <c r="F768" s="325"/>
      <c r="G768" s="325"/>
      <c r="H768" s="325"/>
      <c r="I768" s="325"/>
      <c r="J768" s="325"/>
      <c r="K768" s="325"/>
      <c r="L768" s="325"/>
      <c r="M768" s="325"/>
      <c r="N768" s="325"/>
      <c r="O768" s="325"/>
      <c r="P768" s="325"/>
      <c r="Q768" s="325"/>
    </row>
    <row r="769" spans="5:17" x14ac:dyDescent="0.2">
      <c r="E769" s="325"/>
      <c r="F769" s="325"/>
      <c r="G769" s="325"/>
      <c r="H769" s="325"/>
      <c r="I769" s="325"/>
      <c r="J769" s="325"/>
      <c r="K769" s="325"/>
      <c r="L769" s="325"/>
      <c r="M769" s="325"/>
      <c r="N769" s="325"/>
      <c r="O769" s="325"/>
      <c r="P769" s="325"/>
      <c r="Q769" s="325"/>
    </row>
    <row r="770" spans="5:17" x14ac:dyDescent="0.2">
      <c r="E770" s="325"/>
      <c r="F770" s="325"/>
      <c r="G770" s="325"/>
      <c r="H770" s="325"/>
      <c r="I770" s="325"/>
      <c r="J770" s="325"/>
      <c r="K770" s="325"/>
      <c r="L770" s="325"/>
      <c r="M770" s="325"/>
      <c r="N770" s="325"/>
      <c r="O770" s="325"/>
      <c r="P770" s="325"/>
      <c r="Q770" s="325"/>
    </row>
    <row r="771" spans="5:17" x14ac:dyDescent="0.2">
      <c r="E771" s="325"/>
      <c r="F771" s="325"/>
      <c r="G771" s="325"/>
      <c r="H771" s="325"/>
      <c r="I771" s="325"/>
      <c r="J771" s="325"/>
      <c r="K771" s="325"/>
      <c r="L771" s="325"/>
      <c r="M771" s="325"/>
      <c r="N771" s="325"/>
      <c r="O771" s="325"/>
      <c r="P771" s="325"/>
      <c r="Q771" s="325"/>
    </row>
    <row r="772" spans="5:17" hidden="1" x14ac:dyDescent="0.2">
      <c r="E772" s="325"/>
      <c r="F772" s="325"/>
      <c r="G772" s="325"/>
      <c r="H772" s="325"/>
      <c r="I772" s="325"/>
      <c r="J772" s="325"/>
      <c r="K772" s="325"/>
      <c r="L772" s="325"/>
      <c r="M772" s="325"/>
      <c r="N772" s="325"/>
      <c r="O772" s="325"/>
      <c r="P772" s="325"/>
      <c r="Q772" s="325"/>
    </row>
    <row r="773" spans="5:17" x14ac:dyDescent="0.2">
      <c r="E773" s="325"/>
      <c r="F773" s="325"/>
      <c r="G773" s="325"/>
      <c r="H773" s="325"/>
      <c r="I773" s="325"/>
      <c r="J773" s="325"/>
      <c r="K773" s="325"/>
      <c r="L773" s="325"/>
      <c r="M773" s="325"/>
      <c r="N773" s="325"/>
      <c r="O773" s="325"/>
      <c r="P773" s="325"/>
      <c r="Q773" s="325"/>
    </row>
    <row r="774" spans="5:17" x14ac:dyDescent="0.2">
      <c r="E774" s="325"/>
      <c r="F774" s="325"/>
      <c r="G774" s="325"/>
      <c r="H774" s="325"/>
      <c r="I774" s="325"/>
      <c r="J774" s="325"/>
      <c r="K774" s="325"/>
      <c r="L774" s="325"/>
      <c r="M774" s="325"/>
      <c r="N774" s="325"/>
      <c r="O774" s="325"/>
      <c r="P774" s="325"/>
      <c r="Q774" s="325"/>
    </row>
    <row r="775" spans="5:17" x14ac:dyDescent="0.2">
      <c r="E775" s="325"/>
      <c r="F775" s="325"/>
      <c r="G775" s="325"/>
      <c r="H775" s="325"/>
      <c r="I775" s="325"/>
      <c r="J775" s="325"/>
      <c r="K775" s="325"/>
      <c r="L775" s="325"/>
      <c r="M775" s="325"/>
      <c r="N775" s="325"/>
      <c r="O775" s="325"/>
      <c r="P775" s="325"/>
      <c r="Q775" s="325"/>
    </row>
    <row r="776" spans="5:17" x14ac:dyDescent="0.2">
      <c r="E776" s="325"/>
      <c r="F776" s="325"/>
      <c r="G776" s="325"/>
      <c r="H776" s="325"/>
      <c r="I776" s="325"/>
      <c r="J776" s="325"/>
      <c r="K776" s="325"/>
      <c r="L776" s="325"/>
      <c r="M776" s="325"/>
      <c r="N776" s="325"/>
      <c r="O776" s="325"/>
      <c r="P776" s="325"/>
      <c r="Q776" s="325"/>
    </row>
    <row r="777" spans="5:17" x14ac:dyDescent="0.2">
      <c r="E777" s="325"/>
      <c r="F777" s="325"/>
      <c r="G777" s="325"/>
      <c r="H777" s="325"/>
      <c r="I777" s="325"/>
      <c r="J777" s="325"/>
      <c r="K777" s="325"/>
      <c r="L777" s="325"/>
      <c r="M777" s="325"/>
      <c r="N777" s="325"/>
      <c r="O777" s="325"/>
      <c r="P777" s="325"/>
      <c r="Q777" s="325"/>
    </row>
    <row r="778" spans="5:17" x14ac:dyDescent="0.2">
      <c r="E778" s="325"/>
      <c r="F778" s="325"/>
      <c r="G778" s="325"/>
      <c r="H778" s="325"/>
      <c r="I778" s="325"/>
      <c r="J778" s="325"/>
      <c r="K778" s="325"/>
      <c r="L778" s="325"/>
      <c r="M778" s="325"/>
      <c r="N778" s="325"/>
      <c r="O778" s="325"/>
      <c r="P778" s="325"/>
      <c r="Q778" s="325"/>
    </row>
    <row r="779" spans="5:17" x14ac:dyDescent="0.2">
      <c r="E779" s="325"/>
      <c r="F779" s="325"/>
      <c r="G779" s="325"/>
      <c r="H779" s="325"/>
      <c r="I779" s="325"/>
      <c r="J779" s="325"/>
      <c r="K779" s="325"/>
      <c r="L779" s="325"/>
      <c r="M779" s="325"/>
      <c r="N779" s="325"/>
      <c r="O779" s="325"/>
      <c r="P779" s="325"/>
      <c r="Q779" s="325"/>
    </row>
    <row r="780" spans="5:17" x14ac:dyDescent="0.2">
      <c r="E780" s="325"/>
      <c r="F780" s="325"/>
      <c r="G780" s="325"/>
      <c r="H780" s="325"/>
      <c r="I780" s="325"/>
      <c r="J780" s="325"/>
      <c r="K780" s="325"/>
      <c r="L780" s="325"/>
      <c r="M780" s="325"/>
      <c r="N780" s="325"/>
      <c r="O780" s="325"/>
      <c r="P780" s="325"/>
      <c r="Q780" s="325"/>
    </row>
    <row r="781" spans="5:17" x14ac:dyDescent="0.2">
      <c r="E781" s="325"/>
      <c r="F781" s="325"/>
      <c r="G781" s="325"/>
      <c r="H781" s="325"/>
      <c r="I781" s="325"/>
      <c r="J781" s="325"/>
      <c r="K781" s="325"/>
      <c r="L781" s="325"/>
      <c r="M781" s="325"/>
      <c r="N781" s="325"/>
      <c r="O781" s="325"/>
      <c r="P781" s="325"/>
      <c r="Q781" s="325"/>
    </row>
    <row r="782" spans="5:17" x14ac:dyDescent="0.2">
      <c r="E782" s="325"/>
      <c r="F782" s="325"/>
      <c r="G782" s="325"/>
      <c r="H782" s="325"/>
      <c r="I782" s="325"/>
      <c r="J782" s="325"/>
      <c r="K782" s="325"/>
      <c r="L782" s="325"/>
      <c r="M782" s="325"/>
      <c r="N782" s="325"/>
      <c r="O782" s="325"/>
      <c r="P782" s="325"/>
      <c r="Q782" s="325"/>
    </row>
    <row r="783" spans="5:17" x14ac:dyDescent="0.2">
      <c r="E783" s="325"/>
      <c r="F783" s="325"/>
      <c r="G783" s="325"/>
      <c r="H783" s="325"/>
      <c r="I783" s="325"/>
      <c r="J783" s="325"/>
      <c r="K783" s="325"/>
      <c r="L783" s="325"/>
      <c r="M783" s="325"/>
      <c r="N783" s="325"/>
      <c r="O783" s="325"/>
      <c r="P783" s="325"/>
      <c r="Q783" s="325"/>
    </row>
    <row r="784" spans="5:17" x14ac:dyDescent="0.2">
      <c r="E784" s="325"/>
      <c r="F784" s="325"/>
      <c r="G784" s="325"/>
      <c r="H784" s="325"/>
      <c r="I784" s="325"/>
      <c r="J784" s="325"/>
      <c r="K784" s="325"/>
      <c r="L784" s="325"/>
      <c r="M784" s="325"/>
      <c r="N784" s="325"/>
      <c r="O784" s="325"/>
      <c r="P784" s="325"/>
      <c r="Q784" s="325"/>
    </row>
    <row r="785" spans="3:17" x14ac:dyDescent="0.2">
      <c r="E785" s="325"/>
      <c r="F785" s="325"/>
      <c r="G785" s="325"/>
      <c r="H785" s="325"/>
      <c r="I785" s="325"/>
      <c r="J785" s="325"/>
      <c r="K785" s="325"/>
      <c r="L785" s="325"/>
      <c r="M785" s="325"/>
      <c r="N785" s="325"/>
      <c r="O785" s="325"/>
      <c r="P785" s="325"/>
      <c r="Q785" s="325"/>
    </row>
    <row r="786" spans="3:17" x14ac:dyDescent="0.2">
      <c r="E786" s="325"/>
      <c r="F786" s="325"/>
      <c r="G786" s="325"/>
      <c r="H786" s="325"/>
      <c r="I786" s="325"/>
      <c r="J786" s="325"/>
      <c r="K786" s="325"/>
      <c r="L786" s="325"/>
      <c r="M786" s="325"/>
      <c r="N786" s="325"/>
      <c r="O786" s="325"/>
      <c r="P786" s="325"/>
      <c r="Q786" s="325"/>
    </row>
    <row r="787" spans="3:17" hidden="1" x14ac:dyDescent="0.2">
      <c r="E787" s="325"/>
      <c r="F787" s="325"/>
      <c r="G787" s="325"/>
      <c r="H787" s="325"/>
      <c r="I787" s="325"/>
      <c r="J787" s="325"/>
      <c r="K787" s="325"/>
      <c r="L787" s="325"/>
      <c r="M787" s="325"/>
      <c r="N787" s="325"/>
      <c r="O787" s="325"/>
      <c r="P787" s="325"/>
      <c r="Q787" s="325"/>
    </row>
    <row r="788" spans="3:17" x14ac:dyDescent="0.2">
      <c r="E788" s="325"/>
      <c r="F788" s="325"/>
      <c r="G788" s="325"/>
      <c r="H788" s="325"/>
      <c r="I788" s="325"/>
      <c r="J788" s="325"/>
      <c r="K788" s="325"/>
      <c r="L788" s="325"/>
      <c r="M788" s="325"/>
      <c r="N788" s="325"/>
      <c r="O788" s="325"/>
      <c r="P788" s="325"/>
      <c r="Q788" s="325"/>
    </row>
    <row r="789" spans="3:17" x14ac:dyDescent="0.2">
      <c r="E789" s="325"/>
      <c r="F789" s="325"/>
      <c r="G789" s="325"/>
      <c r="H789" s="325"/>
      <c r="I789" s="325"/>
      <c r="J789" s="325"/>
      <c r="K789" s="325"/>
      <c r="L789" s="325"/>
      <c r="M789" s="325"/>
      <c r="N789" s="325"/>
      <c r="O789" s="325"/>
      <c r="P789" s="325"/>
      <c r="Q789" s="325"/>
    </row>
    <row r="790" spans="3:17" x14ac:dyDescent="0.2">
      <c r="E790" s="325"/>
      <c r="F790" s="325"/>
      <c r="G790" s="325"/>
      <c r="H790" s="325"/>
      <c r="I790" s="325"/>
      <c r="J790" s="325"/>
      <c r="K790" s="325"/>
      <c r="L790" s="325"/>
      <c r="M790" s="325"/>
      <c r="N790" s="325"/>
      <c r="O790" s="325"/>
      <c r="P790" s="325"/>
      <c r="Q790" s="325"/>
    </row>
    <row r="791" spans="3:17" x14ac:dyDescent="0.2">
      <c r="E791" s="325"/>
      <c r="F791" s="325"/>
      <c r="G791" s="325"/>
      <c r="H791" s="325"/>
      <c r="I791" s="325"/>
      <c r="J791" s="325"/>
      <c r="K791" s="325"/>
      <c r="L791" s="325"/>
      <c r="M791" s="325"/>
      <c r="N791" s="325"/>
      <c r="O791" s="325"/>
      <c r="P791" s="325"/>
      <c r="Q791" s="325"/>
    </row>
    <row r="792" spans="3:17" x14ac:dyDescent="0.2">
      <c r="E792" s="325"/>
      <c r="F792" s="325"/>
      <c r="G792" s="325"/>
      <c r="H792" s="325"/>
      <c r="I792" s="325"/>
      <c r="J792" s="325"/>
      <c r="K792" s="325"/>
      <c r="L792" s="325"/>
      <c r="M792" s="325"/>
      <c r="N792" s="325"/>
      <c r="O792" s="325"/>
      <c r="P792" s="325"/>
      <c r="Q792" s="325"/>
    </row>
    <row r="793" spans="3:17" x14ac:dyDescent="0.2">
      <c r="E793" s="325"/>
      <c r="F793" s="325"/>
      <c r="G793" s="325"/>
      <c r="H793" s="325"/>
      <c r="I793" s="325"/>
      <c r="J793" s="325"/>
      <c r="K793" s="325"/>
      <c r="L793" s="325"/>
      <c r="M793" s="325"/>
      <c r="N793" s="325"/>
      <c r="O793" s="325"/>
      <c r="P793" s="325"/>
      <c r="Q793" s="325"/>
    </row>
    <row r="794" spans="3:17" x14ac:dyDescent="0.2">
      <c r="E794" s="325"/>
      <c r="F794" s="325"/>
      <c r="G794" s="325"/>
      <c r="H794" s="325"/>
      <c r="I794" s="325"/>
      <c r="J794" s="325"/>
      <c r="K794" s="325"/>
      <c r="L794" s="325"/>
      <c r="M794" s="325"/>
      <c r="N794" s="325"/>
      <c r="O794" s="325"/>
      <c r="P794" s="325"/>
      <c r="Q794" s="325"/>
    </row>
    <row r="795" spans="3:17" x14ac:dyDescent="0.2">
      <c r="E795" s="325"/>
      <c r="F795" s="325"/>
      <c r="G795" s="325"/>
      <c r="H795" s="325"/>
      <c r="I795" s="325"/>
      <c r="J795" s="325"/>
      <c r="K795" s="325"/>
      <c r="L795" s="325"/>
      <c r="M795" s="325"/>
      <c r="N795" s="325"/>
      <c r="O795" s="325"/>
      <c r="P795" s="325"/>
      <c r="Q795" s="325"/>
    </row>
    <row r="796" spans="3:17" x14ac:dyDescent="0.2">
      <c r="C796" s="280"/>
      <c r="D796" s="276"/>
      <c r="E796" s="325"/>
      <c r="F796" s="325"/>
      <c r="G796" s="325"/>
      <c r="H796" s="325"/>
      <c r="I796" s="325"/>
      <c r="J796" s="325"/>
      <c r="K796" s="325"/>
      <c r="L796" s="325"/>
      <c r="M796" s="325"/>
      <c r="N796" s="325"/>
      <c r="O796" s="325"/>
      <c r="P796" s="325"/>
      <c r="Q796" s="325"/>
    </row>
    <row r="797" spans="3:17" x14ac:dyDescent="0.2">
      <c r="C797" s="280"/>
      <c r="D797" s="276"/>
      <c r="E797" s="325"/>
      <c r="F797" s="325"/>
      <c r="G797" s="325"/>
      <c r="H797" s="325"/>
      <c r="I797" s="325"/>
      <c r="J797" s="325"/>
      <c r="K797" s="325"/>
      <c r="L797" s="325"/>
      <c r="M797" s="325"/>
      <c r="N797" s="325"/>
      <c r="O797" s="325"/>
      <c r="P797" s="325"/>
      <c r="Q797" s="325"/>
    </row>
    <row r="798" spans="3:17" x14ac:dyDescent="0.2">
      <c r="C798" s="280"/>
      <c r="D798" s="276"/>
      <c r="E798" s="325"/>
      <c r="F798" s="325"/>
      <c r="G798" s="325"/>
      <c r="H798" s="325"/>
      <c r="I798" s="325"/>
      <c r="J798" s="325"/>
      <c r="K798" s="325"/>
      <c r="L798" s="325"/>
      <c r="M798" s="325"/>
      <c r="N798" s="325"/>
      <c r="O798" s="325"/>
      <c r="P798" s="325"/>
      <c r="Q798" s="325"/>
    </row>
    <row r="799" spans="3:17" x14ac:dyDescent="0.2">
      <c r="E799" s="325"/>
      <c r="F799" s="325"/>
      <c r="G799" s="325"/>
      <c r="H799" s="325"/>
      <c r="I799" s="325"/>
      <c r="J799" s="325"/>
      <c r="K799" s="325"/>
      <c r="L799" s="325"/>
      <c r="M799" s="325"/>
      <c r="N799" s="325"/>
      <c r="O799" s="325"/>
      <c r="P799" s="325"/>
      <c r="Q799" s="325"/>
    </row>
    <row r="800" spans="3:17" x14ac:dyDescent="0.2">
      <c r="E800" s="325"/>
      <c r="F800" s="325"/>
      <c r="G800" s="325"/>
      <c r="H800" s="325"/>
      <c r="I800" s="325"/>
      <c r="J800" s="325"/>
      <c r="K800" s="325"/>
      <c r="L800" s="325"/>
      <c r="M800" s="325"/>
      <c r="N800" s="325"/>
      <c r="O800" s="325"/>
      <c r="P800" s="325"/>
      <c r="Q800" s="325"/>
    </row>
    <row r="801" spans="1:17" x14ac:dyDescent="0.2">
      <c r="E801" s="325"/>
      <c r="F801" s="325"/>
      <c r="G801" s="325"/>
      <c r="H801" s="325"/>
      <c r="I801" s="325"/>
      <c r="J801" s="325"/>
      <c r="K801" s="325"/>
      <c r="L801" s="325"/>
      <c r="M801" s="325"/>
      <c r="N801" s="325"/>
      <c r="O801" s="325"/>
      <c r="P801" s="325"/>
      <c r="Q801" s="325"/>
    </row>
    <row r="802" spans="1:17" x14ac:dyDescent="0.2">
      <c r="E802" s="325"/>
      <c r="F802" s="325"/>
      <c r="G802" s="325"/>
      <c r="H802" s="325"/>
      <c r="I802" s="325"/>
      <c r="J802" s="325"/>
      <c r="K802" s="325"/>
      <c r="L802" s="325"/>
      <c r="M802" s="325"/>
      <c r="N802" s="325"/>
      <c r="O802" s="325"/>
      <c r="P802" s="325"/>
      <c r="Q802" s="325"/>
    </row>
    <row r="803" spans="1:17" ht="15.75" x14ac:dyDescent="0.25">
      <c r="A803" s="306"/>
      <c r="E803" s="293"/>
      <c r="F803" s="293"/>
      <c r="G803" s="293"/>
      <c r="H803" s="293"/>
      <c r="I803" s="293"/>
      <c r="J803" s="293"/>
      <c r="K803" s="293"/>
      <c r="L803" s="293"/>
      <c r="M803" s="293"/>
      <c r="N803" s="293"/>
      <c r="O803" s="293"/>
      <c r="P803" s="293"/>
      <c r="Q803" s="293"/>
    </row>
    <row r="804" spans="1:17" ht="15.75" x14ac:dyDescent="0.25">
      <c r="A804" s="306"/>
      <c r="E804" s="322"/>
      <c r="F804" s="322"/>
      <c r="G804" s="322"/>
      <c r="H804" s="322"/>
      <c r="I804" s="322"/>
      <c r="J804" s="322"/>
      <c r="K804" s="322"/>
      <c r="L804" s="322"/>
      <c r="M804" s="322"/>
      <c r="N804" s="322"/>
      <c r="O804" s="322"/>
      <c r="P804" s="322"/>
      <c r="Q804" s="322"/>
    </row>
    <row r="805" spans="1:17" x14ac:dyDescent="0.2">
      <c r="E805" s="322"/>
      <c r="F805" s="322"/>
      <c r="G805" s="322"/>
      <c r="H805" s="322"/>
      <c r="I805" s="322"/>
      <c r="J805" s="322"/>
      <c r="K805" s="322"/>
      <c r="L805" s="322"/>
      <c r="M805" s="322"/>
      <c r="N805" s="322"/>
      <c r="O805" s="322"/>
      <c r="P805" s="322"/>
      <c r="Q805" s="322"/>
    </row>
    <row r="806" spans="1:17" x14ac:dyDescent="0.2">
      <c r="E806" s="322"/>
      <c r="F806" s="322"/>
      <c r="G806" s="322"/>
      <c r="H806" s="322"/>
      <c r="I806" s="322"/>
      <c r="J806" s="322"/>
      <c r="K806" s="322"/>
      <c r="L806" s="322"/>
      <c r="M806" s="322"/>
      <c r="N806" s="322"/>
      <c r="O806" s="322"/>
      <c r="P806" s="322"/>
      <c r="Q806" s="322"/>
    </row>
    <row r="807" spans="1:17" x14ac:dyDescent="0.2">
      <c r="E807" s="322"/>
      <c r="F807" s="322"/>
      <c r="G807" s="322"/>
      <c r="H807" s="322"/>
      <c r="I807" s="322"/>
      <c r="J807" s="322"/>
      <c r="K807" s="322"/>
      <c r="L807" s="322"/>
      <c r="M807" s="322"/>
      <c r="N807" s="322"/>
      <c r="O807" s="322"/>
      <c r="P807" s="322"/>
      <c r="Q807" s="322"/>
    </row>
    <row r="808" spans="1:17" x14ac:dyDescent="0.2">
      <c r="E808" s="322"/>
      <c r="F808" s="322"/>
      <c r="G808" s="322"/>
      <c r="H808" s="322"/>
      <c r="I808" s="322"/>
      <c r="J808" s="322"/>
      <c r="K808" s="322"/>
      <c r="L808" s="322"/>
      <c r="M808" s="322"/>
      <c r="N808" s="322"/>
      <c r="O808" s="322"/>
      <c r="P808" s="322"/>
      <c r="Q808" s="322"/>
    </row>
    <row r="809" spans="1:17" x14ac:dyDescent="0.2">
      <c r="E809" s="322"/>
      <c r="F809" s="322"/>
      <c r="G809" s="322"/>
      <c r="H809" s="322"/>
      <c r="I809" s="322"/>
      <c r="J809" s="322"/>
      <c r="K809" s="322"/>
      <c r="L809" s="322"/>
      <c r="M809" s="322"/>
      <c r="N809" s="322"/>
      <c r="O809" s="322"/>
      <c r="P809" s="322"/>
      <c r="Q809" s="322"/>
    </row>
    <row r="810" spans="1:17" x14ac:dyDescent="0.2">
      <c r="E810" s="322"/>
      <c r="F810" s="322"/>
      <c r="G810" s="322"/>
      <c r="H810" s="322"/>
      <c r="I810" s="322"/>
      <c r="J810" s="322"/>
      <c r="K810" s="322"/>
      <c r="L810" s="322"/>
      <c r="M810" s="322"/>
      <c r="N810" s="322"/>
      <c r="O810" s="322"/>
      <c r="P810" s="322"/>
      <c r="Q810" s="322"/>
    </row>
    <row r="811" spans="1:17" x14ac:dyDescent="0.2">
      <c r="E811" s="322"/>
      <c r="F811" s="322"/>
      <c r="G811" s="322"/>
      <c r="H811" s="322"/>
      <c r="I811" s="322"/>
      <c r="J811" s="322"/>
      <c r="K811" s="322"/>
      <c r="L811" s="322"/>
      <c r="M811" s="322"/>
      <c r="N811" s="322"/>
      <c r="O811" s="322"/>
      <c r="P811" s="322"/>
      <c r="Q811" s="322"/>
    </row>
    <row r="812" spans="1:17" x14ac:dyDescent="0.2">
      <c r="E812" s="322"/>
      <c r="F812" s="322"/>
      <c r="G812" s="322"/>
      <c r="H812" s="322"/>
      <c r="I812" s="322"/>
      <c r="J812" s="322"/>
      <c r="K812" s="322"/>
      <c r="L812" s="322"/>
      <c r="M812" s="322"/>
      <c r="N812" s="322"/>
      <c r="O812" s="322"/>
      <c r="P812" s="322"/>
      <c r="Q812" s="322"/>
    </row>
    <row r="813" spans="1:17" x14ac:dyDescent="0.2">
      <c r="E813" s="322"/>
      <c r="F813" s="322"/>
      <c r="G813" s="322"/>
      <c r="H813" s="322"/>
      <c r="I813" s="322"/>
      <c r="J813" s="322"/>
      <c r="K813" s="322"/>
      <c r="L813" s="322"/>
      <c r="M813" s="322"/>
      <c r="N813" s="322"/>
      <c r="O813" s="322"/>
      <c r="P813" s="322"/>
      <c r="Q813" s="322"/>
    </row>
    <row r="814" spans="1:17" x14ac:dyDescent="0.2">
      <c r="E814" s="322"/>
      <c r="F814" s="322"/>
      <c r="G814" s="322"/>
      <c r="H814" s="322"/>
      <c r="I814" s="322"/>
      <c r="J814" s="322"/>
      <c r="K814" s="322"/>
      <c r="L814" s="322"/>
      <c r="M814" s="322"/>
      <c r="N814" s="322"/>
      <c r="O814" s="322"/>
      <c r="P814" s="322"/>
      <c r="Q814" s="322"/>
    </row>
    <row r="815" spans="1:17" x14ac:dyDescent="0.2">
      <c r="E815" s="322"/>
      <c r="F815" s="322"/>
      <c r="G815" s="322"/>
      <c r="H815" s="322"/>
      <c r="I815" s="322"/>
      <c r="J815" s="322"/>
      <c r="K815" s="322"/>
      <c r="L815" s="322"/>
      <c r="M815" s="322"/>
      <c r="N815" s="322"/>
      <c r="O815" s="322"/>
      <c r="P815" s="322"/>
      <c r="Q815" s="322"/>
    </row>
    <row r="816" spans="1:17" x14ac:dyDescent="0.2">
      <c r="C816" s="289"/>
      <c r="E816" s="322"/>
      <c r="F816" s="322"/>
      <c r="G816" s="322"/>
      <c r="H816" s="322"/>
      <c r="I816" s="322"/>
      <c r="J816" s="322"/>
      <c r="K816" s="322"/>
      <c r="L816" s="322"/>
      <c r="M816" s="322"/>
      <c r="N816" s="322"/>
      <c r="O816" s="322"/>
      <c r="P816" s="322"/>
      <c r="Q816" s="322"/>
    </row>
    <row r="817" spans="3:17" x14ac:dyDescent="0.2">
      <c r="C817" s="289"/>
      <c r="E817" s="322"/>
      <c r="F817" s="322"/>
      <c r="G817" s="322"/>
      <c r="H817" s="322"/>
      <c r="I817" s="322"/>
      <c r="J817" s="322"/>
      <c r="K817" s="322"/>
      <c r="L817" s="322"/>
      <c r="M817" s="322"/>
      <c r="N817" s="322"/>
      <c r="O817" s="322"/>
      <c r="P817" s="322"/>
      <c r="Q817" s="322"/>
    </row>
    <row r="818" spans="3:17" x14ac:dyDescent="0.2">
      <c r="C818" s="289"/>
      <c r="E818" s="322"/>
      <c r="F818" s="322"/>
      <c r="G818" s="322"/>
      <c r="H818" s="322"/>
      <c r="I818" s="322"/>
      <c r="J818" s="322"/>
      <c r="K818" s="322"/>
      <c r="L818" s="322"/>
      <c r="M818" s="322"/>
      <c r="N818" s="322"/>
      <c r="O818" s="322"/>
      <c r="P818" s="322"/>
      <c r="Q818" s="322"/>
    </row>
    <row r="819" spans="3:17" x14ac:dyDescent="0.2">
      <c r="C819" s="289"/>
      <c r="E819" s="322"/>
      <c r="F819" s="322"/>
      <c r="G819" s="322"/>
      <c r="H819" s="322"/>
      <c r="I819" s="322"/>
      <c r="J819" s="322"/>
      <c r="K819" s="322"/>
      <c r="L819" s="322"/>
      <c r="M819" s="322"/>
      <c r="N819" s="322"/>
      <c r="O819" s="322"/>
      <c r="P819" s="322"/>
      <c r="Q819" s="322"/>
    </row>
    <row r="820" spans="3:17" x14ac:dyDescent="0.2">
      <c r="C820" s="289"/>
      <c r="E820" s="322"/>
      <c r="F820" s="322"/>
      <c r="G820" s="322"/>
      <c r="H820" s="322"/>
      <c r="I820" s="322"/>
      <c r="J820" s="322"/>
      <c r="K820" s="322"/>
      <c r="L820" s="322"/>
      <c r="M820" s="322"/>
      <c r="N820" s="322"/>
      <c r="O820" s="322"/>
      <c r="P820" s="322"/>
      <c r="Q820" s="322"/>
    </row>
    <row r="821" spans="3:17" x14ac:dyDescent="0.2">
      <c r="C821" s="289"/>
      <c r="E821" s="322"/>
      <c r="F821" s="322"/>
      <c r="G821" s="322"/>
      <c r="H821" s="322"/>
      <c r="I821" s="322"/>
      <c r="J821" s="322"/>
      <c r="K821" s="322"/>
      <c r="L821" s="322"/>
      <c r="M821" s="322"/>
      <c r="N821" s="322"/>
      <c r="O821" s="322"/>
      <c r="P821" s="322"/>
      <c r="Q821" s="322"/>
    </row>
    <row r="822" spans="3:17" x14ac:dyDescent="0.2">
      <c r="C822" s="289"/>
      <c r="E822" s="322"/>
      <c r="F822" s="288"/>
      <c r="G822" s="288"/>
      <c r="H822" s="288"/>
      <c r="I822" s="288"/>
      <c r="J822" s="288"/>
      <c r="K822" s="288"/>
      <c r="L822" s="288"/>
      <c r="M822" s="288"/>
      <c r="N822" s="288"/>
      <c r="O822" s="288"/>
      <c r="P822" s="288"/>
      <c r="Q822" s="288"/>
    </row>
    <row r="823" spans="3:17" x14ac:dyDescent="0.2">
      <c r="C823" s="289"/>
      <c r="E823" s="322"/>
      <c r="F823" s="288"/>
      <c r="G823" s="288"/>
      <c r="H823" s="288"/>
      <c r="I823" s="288"/>
      <c r="J823" s="288"/>
      <c r="K823" s="288"/>
      <c r="L823" s="288"/>
      <c r="M823" s="288"/>
      <c r="N823" s="288"/>
      <c r="O823" s="288"/>
      <c r="P823" s="288"/>
      <c r="Q823" s="288"/>
    </row>
    <row r="824" spans="3:17" x14ac:dyDescent="0.2">
      <c r="C824" s="289"/>
      <c r="E824" s="322"/>
      <c r="F824" s="288"/>
      <c r="G824" s="288"/>
      <c r="H824" s="288"/>
      <c r="I824" s="288"/>
      <c r="J824" s="288"/>
      <c r="K824" s="288"/>
      <c r="L824" s="288"/>
      <c r="M824" s="288"/>
      <c r="N824" s="288"/>
      <c r="O824" s="288"/>
      <c r="P824" s="288"/>
      <c r="Q824" s="288"/>
    </row>
    <row r="825" spans="3:17" x14ac:dyDescent="0.2">
      <c r="C825" s="289"/>
      <c r="E825" s="322"/>
      <c r="F825" s="288"/>
      <c r="G825" s="288"/>
      <c r="H825" s="288"/>
      <c r="I825" s="288"/>
      <c r="J825" s="288"/>
      <c r="K825" s="288"/>
      <c r="L825" s="288"/>
      <c r="M825" s="288"/>
      <c r="N825" s="288"/>
      <c r="O825" s="288"/>
      <c r="P825" s="288"/>
      <c r="Q825" s="288"/>
    </row>
    <row r="826" spans="3:17" x14ac:dyDescent="0.2">
      <c r="C826" s="289"/>
      <c r="E826" s="322"/>
      <c r="F826" s="288"/>
      <c r="G826" s="288"/>
      <c r="H826" s="288"/>
      <c r="I826" s="288"/>
      <c r="J826" s="288"/>
      <c r="K826" s="288"/>
      <c r="L826" s="288"/>
      <c r="M826" s="288"/>
      <c r="N826" s="288"/>
      <c r="O826" s="288"/>
      <c r="P826" s="288"/>
      <c r="Q826" s="288"/>
    </row>
    <row r="827" spans="3:17" ht="13.5" customHeight="1" x14ac:dyDescent="0.2">
      <c r="C827" s="324"/>
      <c r="E827" s="322"/>
      <c r="F827" s="323"/>
      <c r="G827" s="323"/>
      <c r="H827" s="323"/>
      <c r="I827" s="323"/>
      <c r="J827" s="323"/>
      <c r="K827" s="323"/>
      <c r="L827" s="323"/>
      <c r="M827" s="323"/>
      <c r="N827" s="323"/>
      <c r="O827" s="323"/>
      <c r="P827" s="323"/>
      <c r="Q827" s="323"/>
    </row>
    <row r="828" spans="3:17" ht="13.5" customHeight="1" x14ac:dyDescent="0.2">
      <c r="C828" s="289"/>
      <c r="E828" s="322"/>
      <c r="F828" s="322"/>
      <c r="G828" s="322"/>
      <c r="H828" s="322"/>
      <c r="I828" s="322"/>
      <c r="J828" s="322"/>
      <c r="K828" s="322"/>
      <c r="L828" s="322"/>
      <c r="M828" s="322"/>
      <c r="N828" s="322"/>
      <c r="O828" s="322"/>
      <c r="P828" s="322"/>
      <c r="Q828" s="322"/>
    </row>
    <row r="829" spans="3:17" x14ac:dyDescent="0.2">
      <c r="C829" s="289"/>
      <c r="E829" s="322"/>
      <c r="F829" s="322"/>
      <c r="G829" s="322"/>
      <c r="H829" s="322"/>
      <c r="I829" s="322"/>
      <c r="J829" s="322"/>
      <c r="K829" s="322"/>
      <c r="L829" s="322"/>
      <c r="M829" s="322"/>
      <c r="N829" s="322"/>
      <c r="O829" s="322"/>
      <c r="P829" s="322"/>
      <c r="Q829" s="322"/>
    </row>
    <row r="830" spans="3:17" x14ac:dyDescent="0.2">
      <c r="C830" s="289"/>
      <c r="E830" s="322"/>
      <c r="F830" s="322"/>
      <c r="G830" s="322"/>
      <c r="H830" s="322"/>
      <c r="I830" s="322"/>
      <c r="J830" s="322"/>
      <c r="K830" s="322"/>
      <c r="L830" s="322"/>
      <c r="M830" s="322"/>
      <c r="N830" s="322"/>
      <c r="O830" s="322"/>
      <c r="P830" s="322"/>
      <c r="Q830" s="322"/>
    </row>
    <row r="831" spans="3:17" x14ac:dyDescent="0.2">
      <c r="C831" s="289"/>
      <c r="E831" s="322"/>
      <c r="F831" s="322"/>
      <c r="G831" s="322"/>
      <c r="H831" s="322"/>
      <c r="I831" s="322"/>
      <c r="J831" s="322"/>
      <c r="K831" s="322"/>
      <c r="L831" s="322"/>
      <c r="M831" s="322"/>
      <c r="N831" s="322"/>
      <c r="O831" s="322"/>
      <c r="P831" s="322"/>
      <c r="Q831" s="322"/>
    </row>
    <row r="832" spans="3:17" x14ac:dyDescent="0.2">
      <c r="C832" s="289"/>
      <c r="E832" s="322"/>
      <c r="F832" s="322"/>
      <c r="G832" s="322"/>
      <c r="H832" s="322"/>
      <c r="I832" s="322"/>
      <c r="J832" s="322"/>
      <c r="K832" s="322"/>
      <c r="L832" s="322"/>
      <c r="M832" s="322"/>
      <c r="N832" s="322"/>
      <c r="O832" s="322"/>
      <c r="P832" s="322"/>
      <c r="Q832" s="322"/>
    </row>
    <row r="833" spans="2:17" x14ac:dyDescent="0.2">
      <c r="C833" s="289"/>
      <c r="E833" s="322"/>
      <c r="F833" s="322"/>
      <c r="G833" s="322"/>
      <c r="H833" s="322"/>
      <c r="I833" s="322"/>
      <c r="J833" s="322"/>
      <c r="K833" s="322"/>
      <c r="L833" s="322"/>
      <c r="M833" s="322"/>
      <c r="N833" s="322"/>
      <c r="O833" s="322"/>
      <c r="P833" s="322"/>
      <c r="Q833" s="322"/>
    </row>
    <row r="834" spans="2:17" x14ac:dyDescent="0.2">
      <c r="C834" s="289"/>
      <c r="E834" s="322"/>
      <c r="F834" s="322"/>
      <c r="G834" s="322"/>
      <c r="H834" s="322"/>
      <c r="I834" s="322"/>
      <c r="J834" s="322"/>
      <c r="K834" s="322"/>
      <c r="L834" s="322"/>
      <c r="M834" s="322"/>
      <c r="N834" s="322"/>
      <c r="O834" s="322"/>
      <c r="P834" s="322"/>
      <c r="Q834" s="322"/>
    </row>
    <row r="835" spans="2:17" x14ac:dyDescent="0.2">
      <c r="C835" s="289"/>
      <c r="E835" s="322"/>
      <c r="F835" s="322"/>
      <c r="G835" s="322"/>
      <c r="H835" s="322"/>
      <c r="I835" s="322"/>
      <c r="J835" s="322"/>
      <c r="K835" s="322"/>
      <c r="L835" s="322"/>
      <c r="M835" s="322"/>
      <c r="N835" s="322"/>
      <c r="O835" s="322"/>
      <c r="P835" s="322"/>
      <c r="Q835" s="322"/>
    </row>
    <row r="836" spans="2:17" x14ac:dyDescent="0.2">
      <c r="C836" s="289"/>
      <c r="E836" s="322"/>
      <c r="F836" s="322"/>
      <c r="G836" s="322"/>
      <c r="H836" s="322"/>
      <c r="I836" s="322"/>
      <c r="J836" s="322"/>
      <c r="K836" s="322"/>
      <c r="L836" s="322"/>
      <c r="M836" s="322"/>
      <c r="N836" s="322"/>
      <c r="O836" s="322"/>
      <c r="P836" s="322"/>
      <c r="Q836" s="322"/>
    </row>
    <row r="837" spans="2:17" x14ac:dyDescent="0.2">
      <c r="C837" s="289"/>
      <c r="E837" s="322"/>
      <c r="F837" s="322"/>
      <c r="G837" s="322"/>
      <c r="H837" s="322"/>
      <c r="I837" s="322"/>
      <c r="J837" s="322"/>
      <c r="K837" s="322"/>
      <c r="L837" s="322"/>
      <c r="M837" s="322"/>
      <c r="N837" s="322"/>
      <c r="O837" s="322"/>
      <c r="P837" s="322"/>
      <c r="Q837" s="322"/>
    </row>
    <row r="838" spans="2:17" x14ac:dyDescent="0.2">
      <c r="C838" s="289"/>
      <c r="E838" s="322"/>
      <c r="F838" s="322"/>
      <c r="G838" s="322"/>
      <c r="H838" s="322"/>
      <c r="I838" s="322"/>
      <c r="J838" s="322"/>
      <c r="K838" s="322"/>
      <c r="L838" s="322"/>
      <c r="M838" s="322"/>
      <c r="N838" s="322"/>
      <c r="O838" s="322"/>
      <c r="P838" s="322"/>
      <c r="Q838" s="322"/>
    </row>
    <row r="839" spans="2:17" x14ac:dyDescent="0.2">
      <c r="C839" s="289"/>
      <c r="E839" s="322"/>
      <c r="F839" s="322"/>
      <c r="G839" s="322"/>
      <c r="H839" s="322"/>
      <c r="I839" s="322"/>
      <c r="J839" s="322"/>
      <c r="K839" s="322"/>
      <c r="L839" s="322"/>
      <c r="M839" s="322"/>
      <c r="N839" s="322"/>
      <c r="O839" s="322"/>
      <c r="P839" s="322"/>
      <c r="Q839" s="322"/>
    </row>
    <row r="840" spans="2:17" x14ac:dyDescent="0.2">
      <c r="C840" s="289"/>
      <c r="E840" s="322"/>
      <c r="F840" s="322"/>
      <c r="G840" s="322"/>
      <c r="H840" s="322"/>
      <c r="I840" s="322"/>
      <c r="J840" s="322"/>
      <c r="K840" s="322"/>
      <c r="L840" s="322"/>
      <c r="M840" s="322"/>
      <c r="N840" s="322"/>
      <c r="O840" s="322"/>
      <c r="P840" s="322"/>
      <c r="Q840" s="322"/>
    </row>
    <row r="841" spans="2:17" x14ac:dyDescent="0.2">
      <c r="C841" s="289"/>
      <c r="E841" s="322"/>
      <c r="F841" s="322"/>
      <c r="G841" s="322"/>
      <c r="H841" s="322"/>
      <c r="I841" s="322"/>
      <c r="J841" s="322"/>
      <c r="K841" s="322"/>
      <c r="L841" s="322"/>
      <c r="M841" s="322"/>
      <c r="N841" s="322"/>
      <c r="O841" s="322"/>
      <c r="P841" s="322"/>
      <c r="Q841" s="322"/>
    </row>
    <row r="842" spans="2:17" x14ac:dyDescent="0.2">
      <c r="C842" s="289"/>
      <c r="E842" s="322"/>
      <c r="F842" s="322"/>
      <c r="G842" s="322"/>
      <c r="H842" s="322"/>
      <c r="I842" s="322"/>
      <c r="J842" s="322"/>
      <c r="K842" s="322"/>
      <c r="L842" s="322"/>
      <c r="M842" s="322"/>
      <c r="N842" s="322"/>
      <c r="O842" s="322"/>
      <c r="P842" s="322"/>
      <c r="Q842" s="322"/>
    </row>
    <row r="843" spans="2:17" x14ac:dyDescent="0.2">
      <c r="C843" s="289"/>
      <c r="E843" s="321"/>
      <c r="F843" s="322"/>
      <c r="G843" s="322"/>
      <c r="H843" s="322"/>
      <c r="I843" s="322"/>
      <c r="J843" s="322"/>
      <c r="K843" s="322"/>
      <c r="L843" s="322"/>
      <c r="M843" s="322"/>
      <c r="N843" s="322"/>
      <c r="O843" s="322"/>
      <c r="P843" s="322"/>
      <c r="Q843" s="322"/>
    </row>
    <row r="844" spans="2:17" x14ac:dyDescent="0.2">
      <c r="C844" s="289"/>
      <c r="E844" s="321"/>
      <c r="F844" s="322"/>
      <c r="G844" s="322"/>
      <c r="H844" s="322"/>
      <c r="I844" s="322"/>
      <c r="J844" s="322"/>
      <c r="K844" s="322"/>
      <c r="L844" s="322"/>
      <c r="M844" s="322"/>
      <c r="N844" s="322"/>
      <c r="O844" s="322"/>
      <c r="P844" s="322"/>
      <c r="Q844" s="322"/>
    </row>
    <row r="845" spans="2:17" x14ac:dyDescent="0.2">
      <c r="C845" s="289"/>
      <c r="E845" s="311"/>
      <c r="F845" s="311"/>
      <c r="G845" s="311"/>
      <c r="H845" s="311"/>
      <c r="I845" s="311"/>
      <c r="J845" s="311"/>
      <c r="K845" s="311"/>
      <c r="L845" s="311"/>
      <c r="M845" s="311"/>
      <c r="N845" s="311"/>
      <c r="O845" s="311"/>
      <c r="P845" s="311"/>
      <c r="Q845" s="311"/>
    </row>
    <row r="846" spans="2:17" x14ac:dyDescent="0.2">
      <c r="C846" s="289"/>
      <c r="E846" s="322"/>
      <c r="F846" s="322"/>
      <c r="G846" s="322"/>
      <c r="H846" s="322"/>
      <c r="I846" s="322"/>
      <c r="J846" s="322"/>
      <c r="K846" s="322"/>
      <c r="L846" s="322"/>
      <c r="M846" s="322"/>
      <c r="N846" s="322"/>
      <c r="O846" s="322"/>
      <c r="P846" s="322"/>
      <c r="Q846" s="322"/>
    </row>
    <row r="847" spans="2:17" x14ac:dyDescent="0.2">
      <c r="B847" s="274"/>
      <c r="C847" s="289"/>
      <c r="E847" s="322"/>
      <c r="F847" s="322"/>
      <c r="G847" s="322"/>
      <c r="H847" s="322"/>
      <c r="I847" s="322"/>
      <c r="J847" s="322"/>
      <c r="K847" s="322"/>
      <c r="L847" s="322"/>
      <c r="M847" s="322"/>
      <c r="N847" s="322"/>
      <c r="O847" s="322"/>
      <c r="P847" s="322"/>
      <c r="Q847" s="322"/>
    </row>
    <row r="848" spans="2:17" x14ac:dyDescent="0.2">
      <c r="C848" s="280"/>
      <c r="E848" s="322"/>
      <c r="F848" s="322"/>
      <c r="G848" s="322"/>
      <c r="H848" s="322"/>
      <c r="I848" s="322"/>
      <c r="J848" s="322"/>
      <c r="K848" s="322"/>
      <c r="L848" s="322"/>
      <c r="M848" s="322"/>
      <c r="N848" s="322"/>
      <c r="O848" s="322"/>
      <c r="P848" s="322"/>
      <c r="Q848" s="322"/>
    </row>
    <row r="849" spans="1:17" x14ac:dyDescent="0.2">
      <c r="C849" s="280"/>
      <c r="E849" s="322"/>
      <c r="F849" s="322"/>
      <c r="G849" s="322"/>
      <c r="H849" s="322"/>
      <c r="I849" s="322"/>
      <c r="J849" s="322"/>
      <c r="K849" s="322"/>
      <c r="L849" s="322"/>
      <c r="M849" s="322"/>
      <c r="N849" s="322"/>
      <c r="O849" s="322"/>
      <c r="P849" s="322"/>
      <c r="Q849" s="322"/>
    </row>
    <row r="850" spans="1:17" x14ac:dyDescent="0.2">
      <c r="E850" s="320"/>
      <c r="F850" s="322"/>
      <c r="G850" s="320"/>
      <c r="H850" s="320"/>
      <c r="I850" s="320"/>
      <c r="J850" s="320"/>
      <c r="K850" s="320"/>
      <c r="L850" s="320"/>
      <c r="M850" s="320"/>
      <c r="N850" s="320"/>
      <c r="O850" s="320"/>
      <c r="P850" s="320"/>
      <c r="Q850" s="320"/>
    </row>
    <row r="851" spans="1:17" ht="13.5" thickBot="1" x14ac:dyDescent="0.25">
      <c r="C851" s="289"/>
      <c r="E851" s="318"/>
      <c r="F851" s="318"/>
      <c r="G851" s="318"/>
      <c r="H851" s="318"/>
      <c r="I851" s="318"/>
      <c r="J851" s="318"/>
      <c r="K851" s="318"/>
      <c r="L851" s="318"/>
      <c r="M851" s="318"/>
      <c r="N851" s="318"/>
      <c r="O851" s="318"/>
      <c r="P851" s="318"/>
      <c r="Q851" s="318"/>
    </row>
    <row r="852" spans="1:17" ht="13.5" thickTop="1" x14ac:dyDescent="0.2">
      <c r="C852" s="289"/>
      <c r="E852" s="321"/>
      <c r="F852" s="321"/>
      <c r="G852" s="321"/>
      <c r="H852" s="321"/>
      <c r="I852" s="321"/>
      <c r="J852" s="321"/>
      <c r="K852" s="321"/>
      <c r="L852" s="321"/>
      <c r="M852" s="321"/>
      <c r="N852" s="321"/>
      <c r="O852" s="321"/>
      <c r="P852" s="321"/>
      <c r="Q852" s="321"/>
    </row>
    <row r="853" spans="1:17" x14ac:dyDescent="0.2">
      <c r="C853" s="289"/>
      <c r="E853" s="280"/>
      <c r="F853" s="280"/>
      <c r="G853" s="280"/>
      <c r="H853" s="280"/>
      <c r="I853" s="280"/>
      <c r="J853" s="280"/>
      <c r="K853" s="280"/>
      <c r="L853" s="280"/>
      <c r="M853" s="280"/>
      <c r="N853" s="280"/>
      <c r="O853" s="280"/>
      <c r="P853" s="280"/>
      <c r="Q853" s="280"/>
    </row>
    <row r="854" spans="1:17" x14ac:dyDescent="0.2">
      <c r="C854" s="307"/>
      <c r="E854" s="280"/>
      <c r="F854" s="280"/>
      <c r="G854" s="280"/>
      <c r="H854" s="280"/>
      <c r="I854" s="280"/>
      <c r="J854" s="280"/>
      <c r="K854" s="280"/>
      <c r="L854" s="280"/>
      <c r="M854" s="280"/>
      <c r="N854" s="280"/>
      <c r="O854" s="280"/>
      <c r="P854" s="280"/>
      <c r="Q854" s="280"/>
    </row>
    <row r="855" spans="1:17" x14ac:dyDescent="0.2">
      <c r="C855" s="307"/>
      <c r="E855" s="320"/>
      <c r="F855" s="320"/>
      <c r="G855" s="320"/>
      <c r="H855" s="320"/>
      <c r="I855" s="320"/>
      <c r="J855" s="320"/>
      <c r="K855" s="320"/>
      <c r="L855" s="320"/>
      <c r="M855" s="320"/>
      <c r="N855" s="320"/>
      <c r="O855" s="320"/>
      <c r="P855" s="320"/>
      <c r="Q855" s="320"/>
    </row>
    <row r="856" spans="1:17" x14ac:dyDescent="0.2">
      <c r="C856" s="280"/>
      <c r="E856" s="320"/>
      <c r="F856" s="320"/>
      <c r="G856" s="320"/>
      <c r="H856" s="320"/>
      <c r="I856" s="320"/>
      <c r="J856" s="320"/>
      <c r="K856" s="320"/>
      <c r="L856" s="320"/>
      <c r="M856" s="320"/>
      <c r="N856" s="320"/>
      <c r="O856" s="320"/>
      <c r="P856" s="320"/>
      <c r="Q856" s="320"/>
    </row>
    <row r="857" spans="1:17" x14ac:dyDescent="0.2">
      <c r="C857" s="280"/>
      <c r="E857" s="319"/>
      <c r="F857" s="319"/>
      <c r="G857" s="319"/>
      <c r="H857" s="319"/>
      <c r="I857" s="319"/>
      <c r="J857" s="319"/>
      <c r="K857" s="319"/>
      <c r="L857" s="319"/>
      <c r="M857" s="319"/>
      <c r="N857" s="319"/>
      <c r="O857" s="319"/>
      <c r="P857" s="319"/>
      <c r="Q857" s="319"/>
    </row>
    <row r="858" spans="1:17" ht="13.5" thickBot="1" x14ac:dyDescent="0.25">
      <c r="C858" s="289"/>
      <c r="E858" s="318"/>
      <c r="F858" s="318"/>
      <c r="G858" s="318"/>
      <c r="H858" s="318"/>
      <c r="I858" s="318"/>
      <c r="J858" s="318"/>
      <c r="K858" s="318"/>
      <c r="L858" s="318"/>
      <c r="M858" s="318"/>
      <c r="N858" s="318"/>
      <c r="O858" s="318"/>
      <c r="P858" s="318"/>
      <c r="Q858" s="318"/>
    </row>
    <row r="859" spans="1:17" ht="13.5" thickTop="1" x14ac:dyDescent="0.2">
      <c r="E859" s="275"/>
      <c r="F859" s="275"/>
      <c r="G859" s="275"/>
      <c r="H859" s="275"/>
      <c r="I859" s="275"/>
      <c r="J859" s="275"/>
      <c r="K859" s="275"/>
      <c r="L859" s="275"/>
      <c r="M859" s="275"/>
      <c r="N859" s="275"/>
      <c r="O859" s="275"/>
      <c r="P859" s="275"/>
      <c r="Q859" s="275"/>
    </row>
    <row r="860" spans="1:17" x14ac:dyDescent="0.2">
      <c r="E860" s="275"/>
      <c r="F860" s="275"/>
      <c r="G860" s="275"/>
      <c r="H860" s="275"/>
      <c r="I860" s="275"/>
      <c r="J860" s="275"/>
      <c r="K860" s="275"/>
      <c r="L860" s="275"/>
      <c r="M860" s="275"/>
      <c r="N860" s="275"/>
      <c r="O860" s="275"/>
      <c r="P860" s="275"/>
      <c r="Q860" s="275"/>
    </row>
    <row r="861" spans="1:17" x14ac:dyDescent="0.2">
      <c r="A861" s="317"/>
      <c r="C861" s="289"/>
      <c r="E861" s="293"/>
      <c r="F861" s="293"/>
      <c r="G861" s="293"/>
      <c r="H861" s="293"/>
      <c r="I861" s="293"/>
      <c r="J861" s="293"/>
      <c r="K861" s="293"/>
      <c r="L861" s="293"/>
      <c r="M861" s="293"/>
      <c r="N861" s="293"/>
      <c r="O861" s="293"/>
      <c r="P861" s="293"/>
      <c r="Q861" s="293"/>
    </row>
    <row r="862" spans="1:17" x14ac:dyDescent="0.2">
      <c r="B862" s="289"/>
      <c r="C862" s="289"/>
      <c r="E862" s="315"/>
      <c r="F862" s="314"/>
      <c r="G862" s="314"/>
      <c r="H862" s="314"/>
      <c r="I862" s="314"/>
      <c r="J862" s="314"/>
      <c r="K862" s="314"/>
      <c r="L862" s="314"/>
      <c r="M862" s="314"/>
      <c r="N862" s="314"/>
      <c r="O862" s="314"/>
      <c r="P862" s="314"/>
      <c r="Q862" s="314"/>
    </row>
    <row r="863" spans="1:17" x14ac:dyDescent="0.2">
      <c r="B863" s="273"/>
      <c r="C863" s="289"/>
      <c r="E863" s="315"/>
      <c r="F863" s="314"/>
      <c r="G863" s="314"/>
      <c r="H863" s="314"/>
      <c r="I863" s="314"/>
      <c r="J863" s="314"/>
      <c r="K863" s="314"/>
      <c r="L863" s="314"/>
      <c r="M863" s="314"/>
      <c r="N863" s="314"/>
      <c r="O863" s="314"/>
      <c r="P863" s="314"/>
      <c r="Q863" s="314"/>
    </row>
    <row r="864" spans="1:17" x14ac:dyDescent="0.2">
      <c r="B864" s="289"/>
      <c r="C864" s="289"/>
      <c r="E864" s="315"/>
      <c r="F864" s="314"/>
      <c r="G864" s="314"/>
      <c r="H864" s="314"/>
      <c r="I864" s="314"/>
      <c r="J864" s="314"/>
      <c r="K864" s="314"/>
      <c r="L864" s="314"/>
      <c r="M864" s="314"/>
      <c r="N864" s="314"/>
      <c r="O864" s="314"/>
      <c r="P864" s="314"/>
      <c r="Q864" s="314"/>
    </row>
    <row r="865" spans="1:18" x14ac:dyDescent="0.2">
      <c r="B865" s="289"/>
      <c r="C865" s="316"/>
      <c r="E865" s="315"/>
      <c r="F865" s="314"/>
      <c r="G865" s="314"/>
      <c r="H865" s="314"/>
      <c r="I865" s="314"/>
      <c r="J865" s="314"/>
      <c r="K865" s="314"/>
      <c r="L865" s="314"/>
      <c r="M865" s="314"/>
      <c r="N865" s="314"/>
      <c r="O865" s="314"/>
      <c r="P865" s="314"/>
      <c r="Q865" s="314"/>
    </row>
    <row r="866" spans="1:18" x14ac:dyDescent="0.2">
      <c r="B866" s="289"/>
      <c r="C866" s="316"/>
      <c r="E866" s="315"/>
      <c r="F866" s="314"/>
      <c r="G866" s="314"/>
      <c r="H866" s="314"/>
      <c r="I866" s="314"/>
      <c r="J866" s="314"/>
      <c r="K866" s="314"/>
      <c r="L866" s="314"/>
      <c r="M866" s="314"/>
      <c r="N866" s="314"/>
      <c r="O866" s="314"/>
      <c r="P866" s="314"/>
      <c r="Q866" s="314"/>
    </row>
    <row r="867" spans="1:18" x14ac:dyDescent="0.2">
      <c r="B867" s="289"/>
      <c r="C867" s="316"/>
      <c r="E867" s="315"/>
      <c r="F867" s="314"/>
      <c r="G867" s="314"/>
      <c r="H867" s="314"/>
      <c r="I867" s="314"/>
      <c r="J867" s="314"/>
      <c r="K867" s="314"/>
      <c r="L867" s="314"/>
      <c r="M867" s="314"/>
      <c r="N867" s="314"/>
      <c r="O867" s="314"/>
      <c r="P867" s="314"/>
      <c r="Q867" s="314"/>
    </row>
    <row r="868" spans="1:18" x14ac:dyDescent="0.2">
      <c r="B868" s="273"/>
      <c r="C868" s="313"/>
      <c r="D868" s="312"/>
      <c r="E868" s="315"/>
      <c r="F868" s="314"/>
      <c r="G868" s="314"/>
      <c r="H868" s="314"/>
      <c r="I868" s="314"/>
      <c r="J868" s="314"/>
      <c r="K868" s="314"/>
      <c r="L868" s="314"/>
      <c r="M868" s="314"/>
      <c r="N868" s="314"/>
      <c r="O868" s="314"/>
      <c r="P868" s="314"/>
      <c r="Q868" s="314"/>
    </row>
    <row r="869" spans="1:18" s="276" customFormat="1" x14ac:dyDescent="0.2">
      <c r="A869" s="277"/>
      <c r="B869" s="273"/>
      <c r="C869" s="313"/>
      <c r="D869" s="312"/>
      <c r="E869" s="315"/>
      <c r="F869" s="314"/>
      <c r="G869" s="314"/>
      <c r="H869" s="314"/>
      <c r="I869" s="314"/>
      <c r="J869" s="314"/>
      <c r="K869" s="314"/>
      <c r="L869" s="314"/>
      <c r="M869" s="314"/>
      <c r="N869" s="314"/>
      <c r="O869" s="314"/>
      <c r="P869" s="314"/>
      <c r="Q869" s="314"/>
      <c r="R869" s="272"/>
    </row>
    <row r="870" spans="1:18" s="276" customFormat="1" x14ac:dyDescent="0.2">
      <c r="A870" s="277"/>
      <c r="B870" s="273"/>
      <c r="C870" s="313"/>
      <c r="D870" s="312"/>
      <c r="E870" s="315"/>
      <c r="F870" s="314"/>
      <c r="G870" s="314"/>
      <c r="H870" s="314"/>
      <c r="I870" s="314"/>
      <c r="J870" s="314"/>
      <c r="K870" s="314"/>
      <c r="L870" s="314"/>
      <c r="M870" s="314"/>
      <c r="N870" s="314"/>
      <c r="O870" s="314"/>
      <c r="P870" s="314"/>
      <c r="Q870" s="314"/>
      <c r="R870" s="272"/>
    </row>
    <row r="871" spans="1:18" s="276" customFormat="1" x14ac:dyDescent="0.2">
      <c r="A871" s="277"/>
      <c r="B871" s="289"/>
      <c r="C871" s="313"/>
      <c r="D871" s="312"/>
      <c r="E871" s="288"/>
      <c r="F871" s="288"/>
      <c r="G871" s="288"/>
      <c r="H871" s="288"/>
      <c r="I871" s="288"/>
      <c r="J871" s="288"/>
      <c r="K871" s="288"/>
      <c r="L871" s="288"/>
      <c r="M871" s="288"/>
      <c r="N871" s="288"/>
      <c r="O871" s="288"/>
      <c r="P871" s="288"/>
      <c r="Q871" s="288"/>
      <c r="R871" s="272"/>
    </row>
    <row r="872" spans="1:18" x14ac:dyDescent="0.2">
      <c r="B872" s="280"/>
      <c r="C872" s="289"/>
      <c r="E872" s="311"/>
      <c r="F872" s="311"/>
      <c r="G872" s="311"/>
      <c r="H872" s="311"/>
      <c r="I872" s="311"/>
      <c r="J872" s="311"/>
      <c r="K872" s="311"/>
      <c r="L872" s="311"/>
      <c r="M872" s="311"/>
      <c r="N872" s="311"/>
      <c r="O872" s="311"/>
      <c r="P872" s="311"/>
      <c r="Q872" s="311"/>
    </row>
    <row r="873" spans="1:18" hidden="1" x14ac:dyDescent="0.2">
      <c r="C873" s="289"/>
      <c r="E873" s="293"/>
      <c r="F873" s="293"/>
      <c r="G873" s="293"/>
      <c r="H873" s="293"/>
      <c r="I873" s="293"/>
      <c r="J873" s="293"/>
      <c r="K873" s="293"/>
      <c r="L873" s="293"/>
      <c r="M873" s="293"/>
      <c r="N873" s="293"/>
      <c r="O873" s="293"/>
      <c r="P873" s="293"/>
      <c r="Q873" s="293"/>
    </row>
    <row r="874" spans="1:18" hidden="1" x14ac:dyDescent="0.2">
      <c r="B874" s="290"/>
      <c r="E874" s="288"/>
      <c r="F874" s="288"/>
      <c r="G874" s="288"/>
      <c r="H874" s="288"/>
      <c r="I874" s="288"/>
      <c r="J874" s="288"/>
      <c r="K874" s="288"/>
      <c r="L874" s="288"/>
      <c r="M874" s="288"/>
      <c r="N874" s="288"/>
      <c r="O874" s="288"/>
      <c r="P874" s="288"/>
      <c r="Q874" s="288"/>
    </row>
    <row r="875" spans="1:18" x14ac:dyDescent="0.2">
      <c r="E875" s="293"/>
      <c r="F875" s="293"/>
      <c r="G875" s="293"/>
      <c r="H875" s="293"/>
      <c r="I875" s="293"/>
      <c r="J875" s="310"/>
      <c r="K875" s="293"/>
      <c r="L875" s="293"/>
      <c r="M875" s="293"/>
      <c r="N875" s="293"/>
      <c r="O875" s="293"/>
      <c r="P875" s="293"/>
      <c r="Q875" s="293"/>
    </row>
    <row r="876" spans="1:18" s="274" customFormat="1" x14ac:dyDescent="0.2">
      <c r="C876" s="309"/>
      <c r="E876" s="308"/>
      <c r="F876" s="308"/>
      <c r="G876" s="308"/>
      <c r="H876" s="308"/>
      <c r="I876" s="308"/>
      <c r="J876" s="308"/>
      <c r="K876" s="308"/>
      <c r="L876" s="308"/>
      <c r="M876" s="308"/>
      <c r="N876" s="308"/>
      <c r="O876" s="308"/>
      <c r="P876" s="308"/>
      <c r="Q876" s="308"/>
      <c r="R876" s="272"/>
    </row>
    <row r="877" spans="1:18" ht="15.75" x14ac:dyDescent="0.25">
      <c r="A877" s="306"/>
      <c r="E877" s="293"/>
      <c r="F877" s="293"/>
      <c r="G877" s="293"/>
      <c r="H877" s="293"/>
      <c r="I877" s="293"/>
      <c r="J877" s="293"/>
      <c r="K877" s="293"/>
      <c r="L877" s="293"/>
      <c r="M877" s="293"/>
      <c r="N877" s="293"/>
      <c r="O877" s="293"/>
      <c r="P877" s="293"/>
      <c r="Q877" s="293"/>
    </row>
    <row r="878" spans="1:18" x14ac:dyDescent="0.2">
      <c r="E878" s="293"/>
      <c r="F878" s="293"/>
      <c r="G878" s="293"/>
      <c r="H878" s="293"/>
      <c r="I878" s="293"/>
      <c r="J878" s="293"/>
      <c r="K878" s="293"/>
      <c r="L878" s="293"/>
      <c r="M878" s="293"/>
      <c r="N878" s="293"/>
      <c r="O878" s="293"/>
      <c r="P878" s="293"/>
      <c r="Q878" s="293"/>
    </row>
    <row r="879" spans="1:18" x14ac:dyDescent="0.2">
      <c r="C879" s="280"/>
      <c r="E879" s="302"/>
      <c r="F879" s="302"/>
      <c r="G879" s="302"/>
      <c r="H879" s="302"/>
      <c r="I879" s="302"/>
      <c r="J879" s="302"/>
      <c r="K879" s="302"/>
      <c r="L879" s="302"/>
      <c r="M879" s="302"/>
      <c r="N879" s="302"/>
      <c r="O879" s="302"/>
      <c r="P879" s="302"/>
      <c r="Q879" s="302"/>
    </row>
    <row r="880" spans="1:18" x14ac:dyDescent="0.2">
      <c r="C880" s="280"/>
      <c r="E880" s="302"/>
      <c r="F880" s="302"/>
      <c r="G880" s="302"/>
      <c r="H880" s="302"/>
      <c r="I880" s="302"/>
      <c r="J880" s="302"/>
      <c r="K880" s="302"/>
      <c r="L880" s="302"/>
      <c r="M880" s="302"/>
      <c r="N880" s="302"/>
      <c r="O880" s="302"/>
      <c r="P880" s="302"/>
      <c r="Q880" s="302"/>
    </row>
    <row r="881" spans="3:17" hidden="1" x14ac:dyDescent="0.2">
      <c r="C881" s="280"/>
      <c r="E881" s="302"/>
      <c r="F881" s="302"/>
      <c r="G881" s="302"/>
      <c r="H881" s="302"/>
      <c r="I881" s="302"/>
      <c r="J881" s="302"/>
      <c r="K881" s="302"/>
      <c r="L881" s="302"/>
      <c r="M881" s="302"/>
      <c r="N881" s="302"/>
      <c r="O881" s="302"/>
      <c r="P881" s="302"/>
      <c r="Q881" s="302"/>
    </row>
    <row r="882" spans="3:17" x14ac:dyDescent="0.2">
      <c r="C882" s="280"/>
      <c r="E882" s="302"/>
      <c r="F882" s="302"/>
      <c r="G882" s="302"/>
      <c r="H882" s="302"/>
      <c r="I882" s="302"/>
      <c r="J882" s="302"/>
      <c r="K882" s="302"/>
      <c r="L882" s="302"/>
      <c r="M882" s="302"/>
      <c r="N882" s="302"/>
      <c r="O882" s="302"/>
      <c r="P882" s="302"/>
      <c r="Q882" s="302"/>
    </row>
    <row r="883" spans="3:17" x14ac:dyDescent="0.2">
      <c r="C883" s="280"/>
      <c r="E883" s="302"/>
      <c r="F883" s="302"/>
      <c r="G883" s="302"/>
      <c r="H883" s="302"/>
      <c r="I883" s="302"/>
      <c r="J883" s="302"/>
      <c r="K883" s="302"/>
      <c r="L883" s="302"/>
      <c r="M883" s="302"/>
      <c r="N883" s="302"/>
      <c r="O883" s="302"/>
      <c r="P883" s="302"/>
      <c r="Q883" s="302"/>
    </row>
    <row r="884" spans="3:17" hidden="1" x14ac:dyDescent="0.2">
      <c r="C884" s="280"/>
      <c r="E884" s="302"/>
      <c r="F884" s="302"/>
      <c r="G884" s="302"/>
      <c r="H884" s="302"/>
      <c r="I884" s="302"/>
      <c r="J884" s="302"/>
      <c r="K884" s="302"/>
      <c r="L884" s="302"/>
      <c r="M884" s="302"/>
      <c r="N884" s="302"/>
      <c r="O884" s="302"/>
      <c r="P884" s="302"/>
      <c r="Q884" s="302"/>
    </row>
    <row r="885" spans="3:17" hidden="1" x14ac:dyDescent="0.2">
      <c r="C885" s="280"/>
      <c r="E885" s="302"/>
      <c r="F885" s="302"/>
      <c r="G885" s="302"/>
      <c r="H885" s="302"/>
      <c r="I885" s="302"/>
      <c r="J885" s="302"/>
      <c r="K885" s="302"/>
      <c r="L885" s="302"/>
      <c r="M885" s="302"/>
      <c r="N885" s="302"/>
      <c r="O885" s="302"/>
      <c r="P885" s="302"/>
      <c r="Q885" s="302"/>
    </row>
    <row r="886" spans="3:17" hidden="1" x14ac:dyDescent="0.2">
      <c r="C886" s="280"/>
      <c r="E886" s="302"/>
      <c r="F886" s="302"/>
      <c r="G886" s="302"/>
      <c r="H886" s="302"/>
      <c r="I886" s="302"/>
      <c r="J886" s="302"/>
      <c r="K886" s="302"/>
      <c r="L886" s="302"/>
      <c r="M886" s="302"/>
      <c r="N886" s="302"/>
      <c r="O886" s="302"/>
      <c r="P886" s="302"/>
      <c r="Q886" s="302"/>
    </row>
    <row r="887" spans="3:17" hidden="1" x14ac:dyDescent="0.2">
      <c r="C887" s="280"/>
      <c r="E887" s="302"/>
      <c r="F887" s="302"/>
      <c r="G887" s="302"/>
      <c r="H887" s="302"/>
      <c r="I887" s="302"/>
      <c r="J887" s="302"/>
      <c r="K887" s="302"/>
      <c r="L887" s="302"/>
      <c r="M887" s="302"/>
      <c r="N887" s="302"/>
      <c r="O887" s="302"/>
      <c r="P887" s="302"/>
      <c r="Q887" s="302"/>
    </row>
    <row r="888" spans="3:17" hidden="1" x14ac:dyDescent="0.2">
      <c r="C888" s="280"/>
      <c r="E888" s="302"/>
      <c r="F888" s="302"/>
      <c r="G888" s="302"/>
      <c r="H888" s="302"/>
      <c r="I888" s="302"/>
      <c r="J888" s="302"/>
      <c r="K888" s="302"/>
      <c r="L888" s="302"/>
      <c r="M888" s="302"/>
      <c r="N888" s="302"/>
      <c r="O888" s="302"/>
      <c r="P888" s="302"/>
      <c r="Q888" s="302"/>
    </row>
    <row r="889" spans="3:17" hidden="1" x14ac:dyDescent="0.2">
      <c r="C889" s="280"/>
      <c r="E889" s="302"/>
      <c r="F889" s="302"/>
      <c r="G889" s="302"/>
      <c r="H889" s="302"/>
      <c r="I889" s="302"/>
      <c r="J889" s="302"/>
      <c r="K889" s="302"/>
      <c r="L889" s="302"/>
      <c r="M889" s="302"/>
      <c r="N889" s="302"/>
      <c r="O889" s="302"/>
      <c r="P889" s="302"/>
      <c r="Q889" s="302"/>
    </row>
    <row r="890" spans="3:17" hidden="1" x14ac:dyDescent="0.2">
      <c r="C890" s="280"/>
      <c r="E890" s="302"/>
      <c r="F890" s="302"/>
      <c r="G890" s="302"/>
      <c r="H890" s="302"/>
      <c r="I890" s="302"/>
      <c r="J890" s="302"/>
      <c r="K890" s="302"/>
      <c r="L890" s="302"/>
      <c r="M890" s="302"/>
      <c r="N890" s="302"/>
      <c r="O890" s="302"/>
      <c r="P890" s="302"/>
      <c r="Q890" s="302"/>
    </row>
    <row r="891" spans="3:17" hidden="1" x14ac:dyDescent="0.2">
      <c r="C891" s="280"/>
      <c r="E891" s="302"/>
      <c r="F891" s="302"/>
      <c r="G891" s="302"/>
      <c r="H891" s="302"/>
      <c r="I891" s="302"/>
      <c r="J891" s="302"/>
      <c r="K891" s="302"/>
      <c r="L891" s="302"/>
      <c r="M891" s="302"/>
      <c r="N891" s="302"/>
      <c r="O891" s="302"/>
      <c r="P891" s="302"/>
      <c r="Q891" s="302"/>
    </row>
    <row r="892" spans="3:17" x14ac:dyDescent="0.2">
      <c r="C892" s="280"/>
      <c r="E892" s="302"/>
      <c r="F892" s="302"/>
      <c r="G892" s="302"/>
      <c r="H892" s="302"/>
      <c r="I892" s="302"/>
      <c r="J892" s="302"/>
      <c r="K892" s="302"/>
      <c r="L892" s="302"/>
      <c r="M892" s="302"/>
      <c r="N892" s="302"/>
      <c r="O892" s="302"/>
      <c r="P892" s="302"/>
      <c r="Q892" s="302"/>
    </row>
    <row r="893" spans="3:17" hidden="1" x14ac:dyDescent="0.2">
      <c r="C893" s="280"/>
      <c r="E893" s="302"/>
      <c r="F893" s="302"/>
      <c r="G893" s="302"/>
      <c r="H893" s="302"/>
      <c r="I893" s="302"/>
      <c r="J893" s="302"/>
      <c r="K893" s="302"/>
      <c r="L893" s="302"/>
      <c r="M893" s="302"/>
      <c r="N893" s="302"/>
      <c r="O893" s="302"/>
      <c r="P893" s="302"/>
      <c r="Q893" s="302"/>
    </row>
    <row r="894" spans="3:17" hidden="1" x14ac:dyDescent="0.2">
      <c r="C894" s="280"/>
      <c r="E894" s="302"/>
      <c r="F894" s="302"/>
      <c r="G894" s="302"/>
      <c r="H894" s="302"/>
      <c r="I894" s="302"/>
      <c r="J894" s="302"/>
      <c r="K894" s="302"/>
      <c r="L894" s="302"/>
      <c r="M894" s="302"/>
      <c r="N894" s="302"/>
      <c r="O894" s="302"/>
      <c r="P894" s="302"/>
      <c r="Q894" s="302"/>
    </row>
    <row r="895" spans="3:17" hidden="1" x14ac:dyDescent="0.2">
      <c r="C895" s="280"/>
      <c r="E895" s="302"/>
      <c r="F895" s="302"/>
      <c r="G895" s="302"/>
      <c r="H895" s="302"/>
      <c r="I895" s="302"/>
      <c r="J895" s="302"/>
      <c r="K895" s="302"/>
      <c r="L895" s="302"/>
      <c r="M895" s="302"/>
      <c r="N895" s="302"/>
      <c r="O895" s="302"/>
      <c r="P895" s="302"/>
      <c r="Q895" s="302"/>
    </row>
    <row r="896" spans="3:17" hidden="1" x14ac:dyDescent="0.2">
      <c r="C896" s="280"/>
      <c r="E896" s="302"/>
      <c r="F896" s="302"/>
      <c r="G896" s="302"/>
      <c r="H896" s="302"/>
      <c r="I896" s="302"/>
      <c r="J896" s="302"/>
      <c r="K896" s="302"/>
      <c r="L896" s="302"/>
      <c r="M896" s="302"/>
      <c r="N896" s="302"/>
      <c r="O896" s="302"/>
      <c r="P896" s="302"/>
      <c r="Q896" s="302"/>
    </row>
    <row r="897" spans="3:17" hidden="1" x14ac:dyDescent="0.2">
      <c r="C897" s="280"/>
      <c r="E897" s="302"/>
      <c r="F897" s="302"/>
      <c r="G897" s="302"/>
      <c r="H897" s="302"/>
      <c r="I897" s="302"/>
      <c r="J897" s="302"/>
      <c r="K897" s="302"/>
      <c r="L897" s="302"/>
      <c r="M897" s="302"/>
      <c r="N897" s="302"/>
      <c r="O897" s="302"/>
      <c r="P897" s="302"/>
      <c r="Q897" s="302"/>
    </row>
    <row r="898" spans="3:17" x14ac:dyDescent="0.2">
      <c r="C898" s="280"/>
      <c r="E898" s="302"/>
      <c r="F898" s="302"/>
      <c r="G898" s="302"/>
      <c r="H898" s="302"/>
      <c r="I898" s="302"/>
      <c r="J898" s="302"/>
      <c r="K898" s="302"/>
      <c r="L898" s="302"/>
      <c r="M898" s="302"/>
      <c r="N898" s="302"/>
      <c r="O898" s="302"/>
      <c r="P898" s="302"/>
      <c r="Q898" s="302"/>
    </row>
    <row r="899" spans="3:17" x14ac:dyDescent="0.2">
      <c r="C899" s="280"/>
      <c r="E899" s="302"/>
      <c r="F899" s="302"/>
      <c r="G899" s="302"/>
      <c r="H899" s="302"/>
      <c r="I899" s="302"/>
      <c r="J899" s="302"/>
      <c r="K899" s="302"/>
      <c r="L899" s="302"/>
      <c r="M899" s="302"/>
      <c r="N899" s="302"/>
      <c r="O899" s="302"/>
      <c r="P899" s="302"/>
      <c r="Q899" s="302"/>
    </row>
    <row r="900" spans="3:17" x14ac:dyDescent="0.2">
      <c r="C900" s="280"/>
      <c r="E900" s="302"/>
      <c r="F900" s="302"/>
      <c r="G900" s="302"/>
      <c r="H900" s="302"/>
      <c r="I900" s="302"/>
      <c r="J900" s="302"/>
      <c r="K900" s="302"/>
      <c r="L900" s="302"/>
      <c r="M900" s="302"/>
      <c r="N900" s="302"/>
      <c r="O900" s="302"/>
      <c r="P900" s="302"/>
      <c r="Q900" s="302"/>
    </row>
    <row r="901" spans="3:17" x14ac:dyDescent="0.2">
      <c r="E901" s="302"/>
      <c r="F901" s="302"/>
      <c r="G901" s="302"/>
      <c r="H901" s="302"/>
      <c r="I901" s="302"/>
      <c r="J901" s="302"/>
      <c r="K901" s="302"/>
      <c r="L901" s="302"/>
      <c r="M901" s="302"/>
      <c r="N901" s="302"/>
      <c r="O901" s="302"/>
      <c r="P901" s="302"/>
      <c r="Q901" s="302"/>
    </row>
    <row r="902" spans="3:17" x14ac:dyDescent="0.2">
      <c r="E902" s="302"/>
      <c r="F902" s="302"/>
      <c r="G902" s="302"/>
      <c r="H902" s="302"/>
      <c r="I902" s="302"/>
      <c r="J902" s="302"/>
      <c r="K902" s="302"/>
      <c r="L902" s="302"/>
      <c r="M902" s="302"/>
      <c r="N902" s="302"/>
      <c r="O902" s="302"/>
      <c r="P902" s="302"/>
      <c r="Q902" s="302"/>
    </row>
    <row r="903" spans="3:17" x14ac:dyDescent="0.2">
      <c r="C903" s="307"/>
      <c r="E903" s="302"/>
      <c r="F903" s="302"/>
      <c r="G903" s="302"/>
      <c r="H903" s="302"/>
      <c r="I903" s="302"/>
      <c r="J903" s="302"/>
      <c r="K903" s="302"/>
      <c r="L903" s="302"/>
      <c r="M903" s="302"/>
      <c r="N903" s="302"/>
      <c r="O903" s="302"/>
      <c r="P903" s="302"/>
      <c r="Q903" s="302"/>
    </row>
    <row r="904" spans="3:17" x14ac:dyDescent="0.2">
      <c r="C904" s="307"/>
      <c r="E904" s="302"/>
      <c r="F904" s="302"/>
      <c r="G904" s="302"/>
      <c r="H904" s="302"/>
      <c r="I904" s="302"/>
      <c r="J904" s="302"/>
      <c r="K904" s="302"/>
      <c r="L904" s="302"/>
      <c r="M904" s="302"/>
      <c r="N904" s="302"/>
      <c r="O904" s="302"/>
      <c r="P904" s="302"/>
      <c r="Q904" s="302"/>
    </row>
    <row r="905" spans="3:17" hidden="1" x14ac:dyDescent="0.2">
      <c r="C905" s="307"/>
      <c r="E905" s="302"/>
      <c r="F905" s="302"/>
      <c r="G905" s="302"/>
      <c r="H905" s="302"/>
      <c r="I905" s="302"/>
      <c r="J905" s="302"/>
      <c r="K905" s="302"/>
      <c r="L905" s="302"/>
      <c r="M905" s="302"/>
      <c r="N905" s="302"/>
      <c r="O905" s="302"/>
      <c r="P905" s="302"/>
      <c r="Q905" s="302"/>
    </row>
    <row r="906" spans="3:17" hidden="1" x14ac:dyDescent="0.2">
      <c r="C906" s="307"/>
      <c r="E906" s="302"/>
      <c r="F906" s="302"/>
      <c r="G906" s="302"/>
      <c r="H906" s="302"/>
      <c r="I906" s="302"/>
      <c r="J906" s="302"/>
      <c r="K906" s="302"/>
      <c r="L906" s="302"/>
      <c r="M906" s="302"/>
      <c r="N906" s="302"/>
      <c r="O906" s="302"/>
      <c r="P906" s="302"/>
      <c r="Q906" s="302"/>
    </row>
    <row r="907" spans="3:17" x14ac:dyDescent="0.2">
      <c r="C907" s="307"/>
      <c r="E907" s="302"/>
      <c r="F907" s="302"/>
      <c r="G907" s="302"/>
      <c r="H907" s="302"/>
      <c r="I907" s="302"/>
      <c r="J907" s="302"/>
      <c r="K907" s="302"/>
      <c r="L907" s="302"/>
      <c r="M907" s="302"/>
      <c r="N907" s="302"/>
      <c r="O907" s="302"/>
      <c r="P907" s="302"/>
      <c r="Q907" s="302"/>
    </row>
    <row r="908" spans="3:17" x14ac:dyDescent="0.2">
      <c r="C908" s="307"/>
      <c r="E908" s="302"/>
      <c r="F908" s="302"/>
      <c r="G908" s="302"/>
      <c r="H908" s="302"/>
      <c r="I908" s="302"/>
      <c r="J908" s="302"/>
      <c r="K908" s="302"/>
      <c r="L908" s="302"/>
      <c r="M908" s="302"/>
      <c r="N908" s="302"/>
      <c r="O908" s="302"/>
      <c r="P908" s="302"/>
      <c r="Q908" s="302"/>
    </row>
    <row r="909" spans="3:17" hidden="1" x14ac:dyDescent="0.2">
      <c r="C909" s="307"/>
      <c r="E909" s="302"/>
      <c r="F909" s="302"/>
      <c r="G909" s="302"/>
      <c r="H909" s="302"/>
      <c r="I909" s="302"/>
      <c r="J909" s="302"/>
      <c r="K909" s="302"/>
      <c r="L909" s="302"/>
      <c r="M909" s="302"/>
      <c r="N909" s="302"/>
      <c r="O909" s="302"/>
      <c r="P909" s="302"/>
      <c r="Q909" s="302"/>
    </row>
    <row r="910" spans="3:17" hidden="1" x14ac:dyDescent="0.2">
      <c r="C910" s="307"/>
      <c r="E910" s="302"/>
      <c r="F910" s="302"/>
      <c r="G910" s="302"/>
      <c r="H910" s="302"/>
      <c r="I910" s="302"/>
      <c r="J910" s="302"/>
      <c r="K910" s="302"/>
      <c r="L910" s="302"/>
      <c r="M910" s="302"/>
      <c r="N910" s="302"/>
      <c r="O910" s="302"/>
      <c r="P910" s="302"/>
      <c r="Q910" s="302"/>
    </row>
    <row r="911" spans="3:17" hidden="1" x14ac:dyDescent="0.2">
      <c r="C911" s="307"/>
      <c r="E911" s="302"/>
      <c r="F911" s="302"/>
      <c r="G911" s="302"/>
      <c r="H911" s="302"/>
      <c r="I911" s="302"/>
      <c r="J911" s="302"/>
      <c r="K911" s="302"/>
      <c r="L911" s="302"/>
      <c r="M911" s="302"/>
      <c r="N911" s="302"/>
      <c r="O911" s="302"/>
      <c r="P911" s="302"/>
      <c r="Q911" s="302"/>
    </row>
    <row r="912" spans="3:17" hidden="1" x14ac:dyDescent="0.2">
      <c r="C912" s="307"/>
      <c r="E912" s="302"/>
      <c r="F912" s="302"/>
      <c r="G912" s="302"/>
      <c r="H912" s="302"/>
      <c r="I912" s="302"/>
      <c r="J912" s="302"/>
      <c r="K912" s="302"/>
      <c r="L912" s="302"/>
      <c r="M912" s="302"/>
      <c r="N912" s="302"/>
      <c r="O912" s="302"/>
      <c r="P912" s="302"/>
      <c r="Q912" s="302"/>
    </row>
    <row r="913" spans="3:17" hidden="1" x14ac:dyDescent="0.2">
      <c r="C913" s="307"/>
      <c r="E913" s="302"/>
      <c r="F913" s="302"/>
      <c r="G913" s="302"/>
      <c r="H913" s="302"/>
      <c r="I913" s="302"/>
      <c r="J913" s="302"/>
      <c r="K913" s="302"/>
      <c r="L913" s="302"/>
      <c r="M913" s="302"/>
      <c r="N913" s="302"/>
      <c r="O913" s="302"/>
      <c r="P913" s="302"/>
      <c r="Q913" s="302"/>
    </row>
    <row r="914" spans="3:17" hidden="1" x14ac:dyDescent="0.2">
      <c r="C914" s="307"/>
      <c r="E914" s="302"/>
      <c r="F914" s="302"/>
      <c r="G914" s="302"/>
      <c r="H914" s="302"/>
      <c r="I914" s="302"/>
      <c r="J914" s="302"/>
      <c r="K914" s="302"/>
      <c r="L914" s="302"/>
      <c r="M914" s="302"/>
      <c r="N914" s="302"/>
      <c r="O914" s="302"/>
      <c r="P914" s="302"/>
      <c r="Q914" s="302"/>
    </row>
    <row r="915" spans="3:17" hidden="1" x14ac:dyDescent="0.2">
      <c r="C915" s="307"/>
      <c r="E915" s="302"/>
      <c r="F915" s="302"/>
      <c r="G915" s="302"/>
      <c r="H915" s="302"/>
      <c r="I915" s="302"/>
      <c r="J915" s="302"/>
      <c r="K915" s="302"/>
      <c r="L915" s="302"/>
      <c r="M915" s="302"/>
      <c r="N915" s="302"/>
      <c r="O915" s="302"/>
      <c r="P915" s="302"/>
      <c r="Q915" s="302"/>
    </row>
    <row r="916" spans="3:17" hidden="1" x14ac:dyDescent="0.2">
      <c r="C916" s="307"/>
      <c r="E916" s="302"/>
      <c r="F916" s="302"/>
      <c r="G916" s="302"/>
      <c r="H916" s="302"/>
      <c r="I916" s="302"/>
      <c r="J916" s="302"/>
      <c r="K916" s="302"/>
      <c r="L916" s="302"/>
      <c r="M916" s="302"/>
      <c r="N916" s="302"/>
      <c r="O916" s="302"/>
      <c r="P916" s="302"/>
      <c r="Q916" s="302"/>
    </row>
    <row r="917" spans="3:17" hidden="1" x14ac:dyDescent="0.2">
      <c r="C917" s="307"/>
      <c r="E917" s="302"/>
      <c r="F917" s="302"/>
      <c r="G917" s="302"/>
      <c r="H917" s="302"/>
      <c r="I917" s="302"/>
      <c r="J917" s="302"/>
      <c r="K917" s="302"/>
      <c r="L917" s="302"/>
      <c r="M917" s="302"/>
      <c r="N917" s="302"/>
      <c r="O917" s="302"/>
      <c r="P917" s="302"/>
      <c r="Q917" s="302"/>
    </row>
    <row r="918" spans="3:17" hidden="1" x14ac:dyDescent="0.2">
      <c r="C918" s="307"/>
      <c r="E918" s="302"/>
      <c r="F918" s="302"/>
      <c r="G918" s="302"/>
      <c r="H918" s="302"/>
      <c r="I918" s="302"/>
      <c r="J918" s="302"/>
      <c r="K918" s="302"/>
      <c r="L918" s="302"/>
      <c r="M918" s="302"/>
      <c r="N918" s="302"/>
      <c r="O918" s="302"/>
      <c r="P918" s="302"/>
      <c r="Q918" s="302"/>
    </row>
    <row r="919" spans="3:17" hidden="1" x14ac:dyDescent="0.2">
      <c r="C919" s="307"/>
      <c r="E919" s="302"/>
      <c r="F919" s="302"/>
      <c r="G919" s="302"/>
      <c r="H919" s="302"/>
      <c r="I919" s="302"/>
      <c r="J919" s="302"/>
      <c r="K919" s="302"/>
      <c r="L919" s="302"/>
      <c r="M919" s="302"/>
      <c r="N919" s="302"/>
      <c r="O919" s="302"/>
      <c r="P919" s="302"/>
      <c r="Q919" s="302"/>
    </row>
    <row r="920" spans="3:17" x14ac:dyDescent="0.2">
      <c r="C920" s="307"/>
      <c r="E920" s="302"/>
      <c r="F920" s="302"/>
      <c r="G920" s="302"/>
      <c r="H920" s="302"/>
      <c r="I920" s="302"/>
      <c r="J920" s="302"/>
      <c r="K920" s="302"/>
      <c r="L920" s="302"/>
      <c r="M920" s="302"/>
      <c r="N920" s="302"/>
      <c r="O920" s="302"/>
      <c r="P920" s="302"/>
      <c r="Q920" s="302"/>
    </row>
    <row r="921" spans="3:17" x14ac:dyDescent="0.2">
      <c r="C921" s="307"/>
      <c r="E921" s="302"/>
      <c r="F921" s="302"/>
      <c r="G921" s="302"/>
      <c r="H921" s="302"/>
      <c r="I921" s="302"/>
      <c r="J921" s="302"/>
      <c r="K921" s="302"/>
      <c r="L921" s="302"/>
      <c r="M921" s="302"/>
      <c r="N921" s="302"/>
      <c r="O921" s="302"/>
      <c r="P921" s="302"/>
      <c r="Q921" s="302"/>
    </row>
    <row r="922" spans="3:17" x14ac:dyDescent="0.2">
      <c r="E922" s="302"/>
      <c r="F922" s="302"/>
      <c r="G922" s="302"/>
      <c r="H922" s="302"/>
      <c r="I922" s="302"/>
      <c r="J922" s="302"/>
      <c r="K922" s="302"/>
      <c r="L922" s="302"/>
      <c r="M922" s="302"/>
      <c r="N922" s="302"/>
      <c r="O922" s="302"/>
      <c r="P922" s="302"/>
      <c r="Q922" s="302"/>
    </row>
    <row r="923" spans="3:17" x14ac:dyDescent="0.2">
      <c r="E923" s="302"/>
      <c r="F923" s="302"/>
      <c r="G923" s="302"/>
      <c r="H923" s="302"/>
      <c r="I923" s="302"/>
      <c r="J923" s="302"/>
      <c r="K923" s="302"/>
      <c r="L923" s="302"/>
      <c r="M923" s="302"/>
      <c r="N923" s="302"/>
      <c r="O923" s="302"/>
      <c r="P923" s="302"/>
      <c r="Q923" s="302"/>
    </row>
    <row r="924" spans="3:17" x14ac:dyDescent="0.2">
      <c r="E924" s="302"/>
      <c r="F924" s="302"/>
      <c r="G924" s="302"/>
      <c r="H924" s="302"/>
      <c r="I924" s="302"/>
      <c r="J924" s="302"/>
      <c r="K924" s="302"/>
      <c r="L924" s="302"/>
      <c r="M924" s="302"/>
      <c r="N924" s="302"/>
      <c r="O924" s="302"/>
      <c r="P924" s="302"/>
      <c r="Q924" s="302"/>
    </row>
    <row r="925" spans="3:17" x14ac:dyDescent="0.2">
      <c r="E925" s="302"/>
      <c r="F925" s="302"/>
      <c r="G925" s="302"/>
      <c r="H925" s="302"/>
      <c r="I925" s="302"/>
      <c r="J925" s="302"/>
      <c r="K925" s="302"/>
      <c r="L925" s="302"/>
      <c r="M925" s="302"/>
      <c r="N925" s="302"/>
      <c r="O925" s="302"/>
      <c r="P925" s="302"/>
      <c r="Q925" s="302"/>
    </row>
    <row r="926" spans="3:17" x14ac:dyDescent="0.2">
      <c r="E926" s="302"/>
      <c r="F926" s="302"/>
      <c r="G926" s="302"/>
      <c r="H926" s="302"/>
      <c r="I926" s="302"/>
      <c r="J926" s="302"/>
      <c r="K926" s="302"/>
      <c r="L926" s="302"/>
      <c r="M926" s="302"/>
      <c r="N926" s="302"/>
      <c r="O926" s="302"/>
      <c r="P926" s="302"/>
      <c r="Q926" s="302"/>
    </row>
    <row r="927" spans="3:17" x14ac:dyDescent="0.2">
      <c r="E927" s="302"/>
      <c r="F927" s="302"/>
      <c r="G927" s="302"/>
      <c r="H927" s="302"/>
      <c r="I927" s="302"/>
      <c r="J927" s="302"/>
      <c r="K927" s="302"/>
      <c r="L927" s="302"/>
      <c r="M927" s="302"/>
      <c r="N927" s="302"/>
      <c r="O927" s="302"/>
      <c r="P927" s="302"/>
      <c r="Q927" s="302"/>
    </row>
    <row r="928" spans="3:17" x14ac:dyDescent="0.2">
      <c r="E928" s="302"/>
      <c r="F928" s="302"/>
      <c r="G928" s="302"/>
      <c r="H928" s="302"/>
      <c r="I928" s="302"/>
      <c r="J928" s="302"/>
      <c r="K928" s="302"/>
      <c r="L928" s="302"/>
      <c r="M928" s="302"/>
      <c r="N928" s="302"/>
      <c r="O928" s="302"/>
      <c r="P928" s="302"/>
      <c r="Q928" s="302"/>
    </row>
    <row r="929" spans="1:17" x14ac:dyDescent="0.2">
      <c r="E929" s="302"/>
      <c r="F929" s="302"/>
      <c r="G929" s="302"/>
      <c r="H929" s="302"/>
      <c r="I929" s="302"/>
      <c r="J929" s="302"/>
      <c r="K929" s="302"/>
      <c r="L929" s="302"/>
      <c r="M929" s="302"/>
      <c r="N929" s="302"/>
      <c r="O929" s="302"/>
      <c r="P929" s="302"/>
      <c r="Q929" s="302"/>
    </row>
    <row r="930" spans="1:17" x14ac:dyDescent="0.2">
      <c r="E930" s="302"/>
      <c r="F930" s="302"/>
      <c r="G930" s="302"/>
      <c r="H930" s="302"/>
      <c r="I930" s="302"/>
      <c r="J930" s="302"/>
      <c r="K930" s="302"/>
      <c r="L930" s="302"/>
      <c r="M930" s="302"/>
      <c r="N930" s="302"/>
      <c r="O930" s="302"/>
      <c r="P930" s="302"/>
      <c r="Q930" s="302"/>
    </row>
    <row r="931" spans="1:17" x14ac:dyDescent="0.2">
      <c r="E931" s="302"/>
      <c r="F931" s="302"/>
      <c r="G931" s="302"/>
      <c r="H931" s="302"/>
      <c r="I931" s="302"/>
      <c r="J931" s="302"/>
      <c r="K931" s="302"/>
      <c r="L931" s="302"/>
      <c r="M931" s="302"/>
      <c r="N931" s="302"/>
      <c r="O931" s="302"/>
      <c r="P931" s="302"/>
      <c r="Q931" s="302"/>
    </row>
    <row r="932" spans="1:17" x14ac:dyDescent="0.2">
      <c r="E932" s="302"/>
      <c r="F932" s="302"/>
      <c r="G932" s="302"/>
      <c r="H932" s="302"/>
      <c r="I932" s="302"/>
      <c r="J932" s="302"/>
      <c r="K932" s="302"/>
      <c r="L932" s="302"/>
      <c r="M932" s="302"/>
      <c r="N932" s="302"/>
      <c r="O932" s="302"/>
      <c r="P932" s="302"/>
      <c r="Q932" s="302"/>
    </row>
    <row r="933" spans="1:17" x14ac:dyDescent="0.2">
      <c r="E933" s="302"/>
      <c r="F933" s="302"/>
      <c r="G933" s="302"/>
      <c r="H933" s="302"/>
      <c r="I933" s="302"/>
      <c r="J933" s="302"/>
      <c r="K933" s="302"/>
      <c r="L933" s="302"/>
      <c r="M933" s="302"/>
      <c r="N933" s="302"/>
      <c r="O933" s="302"/>
      <c r="P933" s="302"/>
      <c r="Q933" s="302"/>
    </row>
    <row r="934" spans="1:17" x14ac:dyDescent="0.2">
      <c r="E934" s="302"/>
      <c r="F934" s="302"/>
      <c r="G934" s="302"/>
      <c r="H934" s="302"/>
      <c r="I934" s="302"/>
      <c r="J934" s="302"/>
      <c r="K934" s="302"/>
      <c r="L934" s="302"/>
      <c r="M934" s="302"/>
      <c r="N934" s="302"/>
      <c r="O934" s="302"/>
      <c r="P934" s="302"/>
      <c r="Q934" s="302"/>
    </row>
    <row r="935" spans="1:17" x14ac:dyDescent="0.2">
      <c r="E935" s="302"/>
      <c r="F935" s="302"/>
      <c r="G935" s="302"/>
      <c r="H935" s="302"/>
      <c r="I935" s="302"/>
      <c r="J935" s="302"/>
      <c r="K935" s="302"/>
      <c r="L935" s="302"/>
      <c r="M935" s="302"/>
      <c r="N935" s="302"/>
      <c r="O935" s="302"/>
      <c r="P935" s="302"/>
      <c r="Q935" s="302"/>
    </row>
    <row r="936" spans="1:17" x14ac:dyDescent="0.2">
      <c r="A936" s="271"/>
      <c r="E936" s="302"/>
      <c r="F936" s="302"/>
      <c r="G936" s="302"/>
      <c r="H936" s="302"/>
      <c r="I936" s="302"/>
      <c r="J936" s="302"/>
      <c r="K936" s="302"/>
      <c r="L936" s="302"/>
      <c r="M936" s="302"/>
      <c r="N936" s="302"/>
      <c r="O936" s="302"/>
      <c r="P936" s="302"/>
      <c r="Q936" s="302"/>
    </row>
    <row r="937" spans="1:17" x14ac:dyDescent="0.2">
      <c r="E937" s="302"/>
      <c r="F937" s="302"/>
      <c r="G937" s="302"/>
      <c r="H937" s="302"/>
      <c r="I937" s="302"/>
      <c r="J937" s="302"/>
      <c r="K937" s="302"/>
      <c r="L937" s="302"/>
      <c r="M937" s="302"/>
      <c r="N937" s="302"/>
      <c r="O937" s="302"/>
      <c r="P937" s="302"/>
      <c r="Q937" s="302"/>
    </row>
    <row r="938" spans="1:17" ht="15.75" x14ac:dyDescent="0.25">
      <c r="A938" s="306"/>
      <c r="E938" s="305"/>
      <c r="F938" s="305"/>
      <c r="G938" s="305"/>
      <c r="H938" s="305"/>
      <c r="I938" s="305"/>
      <c r="J938" s="305"/>
      <c r="K938" s="305"/>
      <c r="L938" s="305"/>
      <c r="M938" s="305"/>
      <c r="N938" s="305"/>
      <c r="O938" s="305"/>
      <c r="P938" s="305"/>
      <c r="Q938" s="305"/>
    </row>
    <row r="939" spans="1:17" x14ac:dyDescent="0.2">
      <c r="E939" s="305"/>
      <c r="F939" s="305"/>
      <c r="G939" s="305"/>
      <c r="H939" s="305"/>
      <c r="I939" s="305"/>
      <c r="J939" s="305"/>
      <c r="K939" s="305"/>
      <c r="L939" s="305"/>
      <c r="M939" s="305"/>
      <c r="N939" s="305"/>
      <c r="O939" s="305"/>
      <c r="P939" s="305"/>
      <c r="Q939" s="305"/>
    </row>
    <row r="940" spans="1:17" x14ac:dyDescent="0.2">
      <c r="C940" s="280"/>
      <c r="E940" s="302"/>
      <c r="F940" s="302"/>
      <c r="G940" s="302"/>
      <c r="H940" s="302"/>
      <c r="I940" s="302"/>
      <c r="J940" s="302"/>
      <c r="K940" s="302"/>
      <c r="L940" s="302"/>
      <c r="M940" s="302"/>
      <c r="N940" s="302"/>
      <c r="O940" s="302"/>
      <c r="P940" s="302"/>
      <c r="Q940" s="302"/>
    </row>
    <row r="941" spans="1:17" hidden="1" x14ac:dyDescent="0.2">
      <c r="C941" s="280"/>
      <c r="E941" s="302"/>
      <c r="F941" s="302"/>
      <c r="G941" s="302"/>
      <c r="H941" s="302"/>
      <c r="I941" s="302"/>
      <c r="J941" s="302"/>
      <c r="K941" s="302"/>
      <c r="L941" s="302"/>
      <c r="M941" s="302"/>
      <c r="N941" s="302"/>
      <c r="O941" s="302"/>
      <c r="P941" s="302"/>
      <c r="Q941" s="302"/>
    </row>
    <row r="942" spans="1:17" hidden="1" x14ac:dyDescent="0.2">
      <c r="C942" s="280"/>
      <c r="E942" s="302"/>
      <c r="F942" s="302"/>
      <c r="G942" s="302"/>
      <c r="H942" s="302"/>
      <c r="I942" s="302"/>
      <c r="J942" s="302"/>
      <c r="K942" s="302"/>
      <c r="L942" s="302"/>
      <c r="M942" s="302"/>
      <c r="N942" s="302"/>
      <c r="O942" s="302"/>
      <c r="P942" s="302"/>
      <c r="Q942" s="302"/>
    </row>
    <row r="943" spans="1:17" hidden="1" x14ac:dyDescent="0.2">
      <c r="C943" s="280"/>
      <c r="E943" s="302"/>
      <c r="F943" s="302"/>
      <c r="G943" s="302"/>
      <c r="H943" s="302"/>
      <c r="I943" s="302"/>
      <c r="J943" s="302"/>
      <c r="K943" s="302"/>
      <c r="L943" s="302"/>
      <c r="M943" s="302"/>
      <c r="N943" s="302"/>
      <c r="O943" s="302"/>
      <c r="P943" s="302"/>
      <c r="Q943" s="302"/>
    </row>
    <row r="944" spans="1:17" hidden="1" x14ac:dyDescent="0.2">
      <c r="C944" s="280"/>
      <c r="E944" s="302"/>
      <c r="F944" s="302"/>
      <c r="G944" s="302"/>
      <c r="H944" s="302"/>
      <c r="I944" s="302"/>
      <c r="J944" s="302"/>
      <c r="K944" s="302"/>
      <c r="L944" s="302"/>
      <c r="M944" s="302"/>
      <c r="N944" s="302"/>
      <c r="O944" s="302"/>
      <c r="P944" s="302"/>
      <c r="Q944" s="302"/>
    </row>
    <row r="945" spans="3:17" x14ac:dyDescent="0.2">
      <c r="C945" s="280"/>
      <c r="E945" s="302"/>
      <c r="F945" s="302"/>
      <c r="G945" s="302"/>
      <c r="H945" s="302"/>
      <c r="I945" s="302"/>
      <c r="J945" s="302"/>
      <c r="K945" s="302"/>
      <c r="L945" s="302"/>
      <c r="M945" s="302"/>
      <c r="N945" s="302"/>
      <c r="O945" s="302"/>
      <c r="P945" s="302"/>
      <c r="Q945" s="302"/>
    </row>
    <row r="946" spans="3:17" hidden="1" x14ac:dyDescent="0.2">
      <c r="C946" s="280"/>
      <c r="E946" s="302"/>
      <c r="F946" s="302"/>
      <c r="G946" s="302"/>
      <c r="H946" s="302"/>
      <c r="I946" s="302"/>
      <c r="J946" s="302"/>
      <c r="K946" s="302"/>
      <c r="L946" s="302"/>
      <c r="M946" s="302"/>
      <c r="N946" s="302"/>
      <c r="O946" s="302"/>
      <c r="P946" s="302"/>
      <c r="Q946" s="302"/>
    </row>
    <row r="947" spans="3:17" hidden="1" x14ac:dyDescent="0.2">
      <c r="C947" s="280"/>
      <c r="E947" s="302"/>
      <c r="F947" s="302"/>
      <c r="G947" s="302"/>
      <c r="H947" s="302"/>
      <c r="I947" s="302"/>
      <c r="J947" s="302"/>
      <c r="K947" s="302"/>
      <c r="L947" s="302"/>
      <c r="M947" s="302"/>
      <c r="N947" s="302"/>
      <c r="O947" s="302"/>
      <c r="P947" s="302"/>
      <c r="Q947" s="302"/>
    </row>
    <row r="948" spans="3:17" hidden="1" x14ac:dyDescent="0.2">
      <c r="C948" s="280"/>
      <c r="E948" s="302"/>
      <c r="F948" s="302"/>
      <c r="G948" s="302"/>
      <c r="H948" s="302"/>
      <c r="I948" s="302"/>
      <c r="J948" s="302"/>
      <c r="K948" s="302"/>
      <c r="L948" s="302"/>
      <c r="M948" s="302"/>
      <c r="N948" s="302"/>
      <c r="O948" s="302"/>
      <c r="P948" s="302"/>
      <c r="Q948" s="302"/>
    </row>
    <row r="949" spans="3:17" x14ac:dyDescent="0.2">
      <c r="C949" s="280"/>
      <c r="E949" s="302"/>
      <c r="F949" s="302"/>
      <c r="G949" s="302"/>
      <c r="H949" s="302"/>
      <c r="I949" s="302"/>
      <c r="J949" s="302"/>
      <c r="K949" s="302"/>
      <c r="L949" s="302"/>
      <c r="M949" s="302"/>
      <c r="N949" s="302"/>
      <c r="O949" s="302"/>
      <c r="P949" s="302"/>
      <c r="Q949" s="302"/>
    </row>
    <row r="950" spans="3:17" x14ac:dyDescent="0.2">
      <c r="C950" s="280"/>
      <c r="E950" s="302"/>
      <c r="F950" s="302"/>
      <c r="G950" s="302"/>
      <c r="H950" s="302"/>
      <c r="I950" s="302"/>
      <c r="J950" s="302"/>
      <c r="K950" s="302"/>
      <c r="L950" s="302"/>
      <c r="M950" s="302"/>
      <c r="N950" s="302"/>
      <c r="O950" s="302"/>
      <c r="P950" s="302"/>
      <c r="Q950" s="302"/>
    </row>
    <row r="951" spans="3:17" x14ac:dyDescent="0.2">
      <c r="C951" s="280"/>
      <c r="E951" s="302"/>
      <c r="F951" s="302"/>
      <c r="G951" s="302"/>
      <c r="H951" s="302"/>
      <c r="I951" s="302"/>
      <c r="J951" s="302"/>
      <c r="K951" s="302"/>
      <c r="L951" s="302"/>
      <c r="M951" s="302"/>
      <c r="N951" s="302"/>
      <c r="O951" s="302"/>
      <c r="P951" s="302"/>
      <c r="Q951" s="302"/>
    </row>
    <row r="952" spans="3:17" x14ac:dyDescent="0.2">
      <c r="C952" s="280"/>
      <c r="E952" s="302"/>
      <c r="F952" s="302"/>
      <c r="G952" s="302"/>
      <c r="H952" s="302"/>
      <c r="I952" s="302"/>
      <c r="J952" s="302"/>
      <c r="K952" s="302"/>
      <c r="L952" s="302"/>
      <c r="M952" s="302"/>
      <c r="N952" s="302"/>
      <c r="O952" s="302"/>
      <c r="P952" s="302"/>
      <c r="Q952" s="302"/>
    </row>
    <row r="953" spans="3:17" hidden="1" x14ac:dyDescent="0.2">
      <c r="C953" s="280"/>
      <c r="E953" s="302"/>
      <c r="F953" s="302"/>
      <c r="G953" s="302"/>
      <c r="H953" s="302"/>
      <c r="I953" s="302"/>
      <c r="J953" s="302"/>
      <c r="K953" s="302"/>
      <c r="L953" s="302"/>
      <c r="M953" s="302"/>
      <c r="N953" s="302"/>
      <c r="O953" s="302"/>
      <c r="P953" s="302"/>
      <c r="Q953" s="302"/>
    </row>
    <row r="954" spans="3:17" x14ac:dyDescent="0.2">
      <c r="C954" s="280"/>
      <c r="E954" s="302"/>
      <c r="F954" s="302"/>
      <c r="G954" s="302"/>
      <c r="H954" s="302"/>
      <c r="I954" s="302"/>
      <c r="J954" s="302"/>
      <c r="K954" s="302"/>
      <c r="L954" s="302"/>
      <c r="M954" s="302"/>
      <c r="N954" s="302"/>
      <c r="O954" s="302"/>
      <c r="P954" s="302"/>
      <c r="Q954" s="302"/>
    </row>
    <row r="955" spans="3:17" x14ac:dyDescent="0.2">
      <c r="C955" s="280"/>
      <c r="E955" s="302"/>
      <c r="F955" s="302"/>
      <c r="G955" s="302"/>
      <c r="H955" s="302"/>
      <c r="I955" s="302"/>
      <c r="J955" s="302"/>
      <c r="K955" s="302"/>
      <c r="L955" s="302"/>
      <c r="M955" s="302"/>
      <c r="N955" s="302"/>
      <c r="O955" s="302"/>
      <c r="P955" s="302"/>
      <c r="Q955" s="302"/>
    </row>
    <row r="956" spans="3:17" hidden="1" x14ac:dyDescent="0.2">
      <c r="C956" s="280"/>
      <c r="E956" s="302"/>
      <c r="F956" s="302"/>
      <c r="G956" s="302"/>
      <c r="H956" s="302"/>
      <c r="I956" s="302"/>
      <c r="J956" s="302"/>
      <c r="K956" s="302"/>
      <c r="L956" s="302"/>
      <c r="M956" s="302"/>
      <c r="N956" s="302"/>
      <c r="O956" s="302"/>
      <c r="P956" s="302"/>
      <c r="Q956" s="302"/>
    </row>
    <row r="957" spans="3:17" x14ac:dyDescent="0.2">
      <c r="C957" s="280"/>
      <c r="E957" s="302"/>
      <c r="F957" s="302"/>
      <c r="G957" s="302"/>
      <c r="H957" s="302"/>
      <c r="I957" s="302"/>
      <c r="J957" s="302"/>
      <c r="K957" s="302"/>
      <c r="L957" s="302"/>
      <c r="M957" s="302"/>
      <c r="N957" s="302"/>
      <c r="O957" s="302"/>
      <c r="P957" s="302"/>
      <c r="Q957" s="302"/>
    </row>
    <row r="958" spans="3:17" hidden="1" x14ac:dyDescent="0.2">
      <c r="C958" s="280"/>
      <c r="E958" s="302"/>
      <c r="F958" s="302"/>
      <c r="G958" s="302"/>
      <c r="H958" s="302"/>
      <c r="I958" s="302"/>
      <c r="J958" s="302"/>
      <c r="K958" s="302"/>
      <c r="L958" s="302"/>
      <c r="M958" s="302"/>
      <c r="N958" s="302"/>
      <c r="O958" s="302"/>
      <c r="P958" s="302"/>
      <c r="Q958" s="302"/>
    </row>
    <row r="959" spans="3:17" hidden="1" x14ac:dyDescent="0.2">
      <c r="C959" s="280"/>
      <c r="E959" s="302"/>
      <c r="F959" s="302"/>
      <c r="G959" s="302"/>
      <c r="H959" s="302"/>
      <c r="I959" s="302"/>
      <c r="J959" s="302"/>
      <c r="K959" s="302"/>
      <c r="L959" s="302"/>
      <c r="M959" s="302"/>
      <c r="N959" s="302"/>
      <c r="O959" s="302"/>
      <c r="P959" s="302"/>
      <c r="Q959" s="302"/>
    </row>
    <row r="960" spans="3:17" hidden="1" x14ac:dyDescent="0.2">
      <c r="C960" s="280"/>
      <c r="E960" s="302"/>
      <c r="F960" s="302"/>
      <c r="G960" s="302"/>
      <c r="H960" s="302"/>
      <c r="I960" s="302"/>
      <c r="J960" s="302"/>
      <c r="K960" s="302"/>
      <c r="L960" s="302"/>
      <c r="M960" s="302"/>
      <c r="N960" s="302"/>
      <c r="O960" s="302"/>
      <c r="P960" s="302"/>
      <c r="Q960" s="302"/>
    </row>
    <row r="961" spans="3:17" x14ac:dyDescent="0.2">
      <c r="C961" s="280"/>
      <c r="E961" s="302"/>
      <c r="F961" s="302"/>
      <c r="G961" s="302"/>
      <c r="H961" s="302"/>
      <c r="I961" s="302"/>
      <c r="J961" s="302"/>
      <c r="K961" s="302"/>
      <c r="L961" s="302"/>
      <c r="M961" s="302"/>
      <c r="N961" s="302"/>
      <c r="O961" s="302"/>
      <c r="P961" s="302"/>
      <c r="Q961" s="302"/>
    </row>
    <row r="962" spans="3:17" hidden="1" x14ac:dyDescent="0.2">
      <c r="C962" s="280"/>
      <c r="E962" s="302"/>
      <c r="F962" s="302"/>
      <c r="G962" s="302"/>
      <c r="H962" s="302"/>
      <c r="I962" s="302"/>
      <c r="J962" s="302"/>
      <c r="K962" s="302"/>
      <c r="L962" s="302"/>
      <c r="M962" s="302"/>
      <c r="N962" s="302"/>
      <c r="O962" s="302"/>
      <c r="P962" s="302"/>
      <c r="Q962" s="302"/>
    </row>
    <row r="963" spans="3:17" hidden="1" x14ac:dyDescent="0.2">
      <c r="C963" s="280"/>
      <c r="E963" s="302"/>
      <c r="F963" s="302"/>
      <c r="G963" s="302"/>
      <c r="H963" s="302"/>
      <c r="I963" s="302"/>
      <c r="J963" s="302"/>
      <c r="K963" s="302"/>
      <c r="L963" s="302"/>
      <c r="M963" s="302"/>
      <c r="N963" s="302"/>
      <c r="O963" s="302"/>
      <c r="P963" s="302"/>
      <c r="Q963" s="302"/>
    </row>
    <row r="964" spans="3:17" hidden="1" x14ac:dyDescent="0.2">
      <c r="C964" s="280"/>
      <c r="E964" s="302"/>
      <c r="F964" s="302"/>
      <c r="G964" s="302"/>
      <c r="H964" s="302"/>
      <c r="I964" s="302"/>
      <c r="J964" s="302"/>
      <c r="K964" s="302"/>
      <c r="L964" s="302"/>
      <c r="M964" s="302"/>
      <c r="N964" s="302"/>
      <c r="O964" s="302"/>
      <c r="P964" s="302"/>
      <c r="Q964" s="302"/>
    </row>
    <row r="965" spans="3:17" hidden="1" x14ac:dyDescent="0.2">
      <c r="C965" s="280"/>
      <c r="E965" s="302"/>
      <c r="F965" s="302"/>
      <c r="G965" s="302"/>
      <c r="H965" s="302"/>
      <c r="I965" s="302"/>
      <c r="J965" s="302"/>
      <c r="K965" s="302"/>
      <c r="L965" s="302"/>
      <c r="M965" s="302"/>
      <c r="N965" s="302"/>
      <c r="O965" s="302"/>
      <c r="P965" s="302"/>
      <c r="Q965" s="302"/>
    </row>
    <row r="966" spans="3:17" hidden="1" x14ac:dyDescent="0.2">
      <c r="C966" s="280"/>
      <c r="E966" s="302"/>
      <c r="F966" s="302"/>
      <c r="G966" s="302"/>
      <c r="H966" s="302"/>
      <c r="I966" s="302"/>
      <c r="J966" s="302"/>
      <c r="K966" s="302"/>
      <c r="L966" s="302"/>
      <c r="M966" s="302"/>
      <c r="N966" s="302"/>
      <c r="O966" s="302"/>
      <c r="P966" s="302"/>
      <c r="Q966" s="302"/>
    </row>
    <row r="967" spans="3:17" hidden="1" x14ac:dyDescent="0.2">
      <c r="C967" s="280"/>
      <c r="E967" s="302"/>
      <c r="F967" s="302"/>
      <c r="G967" s="302"/>
      <c r="H967" s="302"/>
      <c r="I967" s="302"/>
      <c r="J967" s="302"/>
      <c r="K967" s="302"/>
      <c r="L967" s="302"/>
      <c r="M967" s="302"/>
      <c r="N967" s="302"/>
      <c r="O967" s="302"/>
      <c r="P967" s="302"/>
      <c r="Q967" s="302"/>
    </row>
    <row r="968" spans="3:17" x14ac:dyDescent="0.2">
      <c r="C968" s="280"/>
      <c r="E968" s="302"/>
      <c r="F968" s="302"/>
      <c r="G968" s="302"/>
      <c r="H968" s="302"/>
      <c r="I968" s="302"/>
      <c r="J968" s="302"/>
      <c r="K968" s="302"/>
      <c r="L968" s="302"/>
      <c r="M968" s="302"/>
      <c r="N968" s="302"/>
      <c r="O968" s="302"/>
      <c r="P968" s="302"/>
      <c r="Q968" s="302"/>
    </row>
    <row r="969" spans="3:17" x14ac:dyDescent="0.2">
      <c r="C969" s="280"/>
      <c r="E969" s="302"/>
      <c r="F969" s="302"/>
      <c r="G969" s="302"/>
      <c r="H969" s="302"/>
      <c r="I969" s="302"/>
      <c r="J969" s="302"/>
      <c r="K969" s="302"/>
      <c r="L969" s="302"/>
      <c r="M969" s="302"/>
      <c r="N969" s="302"/>
      <c r="O969" s="302"/>
      <c r="P969" s="302"/>
      <c r="Q969" s="302"/>
    </row>
    <row r="970" spans="3:17" hidden="1" x14ac:dyDescent="0.2">
      <c r="C970" s="280"/>
      <c r="E970" s="302"/>
      <c r="F970" s="302"/>
      <c r="G970" s="302"/>
      <c r="H970" s="302"/>
      <c r="I970" s="302"/>
      <c r="J970" s="302"/>
      <c r="K970" s="302"/>
      <c r="L970" s="302"/>
      <c r="M970" s="302"/>
      <c r="N970" s="302"/>
      <c r="O970" s="302"/>
      <c r="P970" s="302"/>
      <c r="Q970" s="302"/>
    </row>
    <row r="971" spans="3:17" x14ac:dyDescent="0.2">
      <c r="C971" s="280"/>
      <c r="E971" s="302"/>
      <c r="F971" s="302"/>
      <c r="G971" s="302"/>
      <c r="H971" s="302"/>
      <c r="I971" s="302"/>
      <c r="J971" s="302"/>
      <c r="K971" s="302"/>
      <c r="L971" s="302"/>
      <c r="M971" s="302"/>
      <c r="N971" s="302"/>
      <c r="O971" s="302"/>
      <c r="P971" s="302"/>
      <c r="Q971" s="302"/>
    </row>
    <row r="972" spans="3:17" x14ac:dyDescent="0.2">
      <c r="C972" s="280"/>
      <c r="E972" s="302"/>
      <c r="F972" s="302"/>
      <c r="G972" s="302"/>
      <c r="H972" s="302"/>
      <c r="I972" s="302"/>
      <c r="J972" s="302"/>
      <c r="K972" s="302"/>
      <c r="L972" s="302"/>
      <c r="M972" s="302"/>
      <c r="N972" s="302"/>
      <c r="O972" s="302"/>
      <c r="P972" s="302"/>
      <c r="Q972" s="302"/>
    </row>
    <row r="973" spans="3:17" x14ac:dyDescent="0.2">
      <c r="C973" s="280"/>
      <c r="E973" s="302"/>
      <c r="F973" s="302"/>
      <c r="G973" s="302"/>
      <c r="H973" s="302"/>
      <c r="I973" s="302"/>
      <c r="J973" s="302"/>
      <c r="K973" s="302"/>
      <c r="L973" s="302"/>
      <c r="M973" s="302"/>
      <c r="N973" s="302"/>
      <c r="O973" s="302"/>
      <c r="P973" s="302"/>
      <c r="Q973" s="302"/>
    </row>
    <row r="974" spans="3:17" x14ac:dyDescent="0.2">
      <c r="C974" s="280"/>
      <c r="E974" s="302"/>
      <c r="F974" s="302"/>
      <c r="G974" s="302"/>
      <c r="H974" s="302"/>
      <c r="I974" s="302"/>
      <c r="J974" s="302"/>
      <c r="K974" s="302"/>
      <c r="L974" s="302"/>
      <c r="M974" s="302"/>
      <c r="N974" s="302"/>
      <c r="O974" s="302"/>
      <c r="P974" s="302"/>
      <c r="Q974" s="302"/>
    </row>
    <row r="975" spans="3:17" x14ac:dyDescent="0.2">
      <c r="C975" s="280"/>
      <c r="E975" s="302"/>
      <c r="F975" s="302"/>
      <c r="G975" s="302"/>
      <c r="H975" s="302"/>
      <c r="I975" s="302"/>
      <c r="J975" s="302"/>
      <c r="K975" s="302"/>
      <c r="L975" s="302"/>
      <c r="M975" s="302"/>
      <c r="N975" s="302"/>
      <c r="O975" s="302"/>
      <c r="P975" s="302"/>
      <c r="Q975" s="302"/>
    </row>
    <row r="976" spans="3:17" x14ac:dyDescent="0.2">
      <c r="C976" s="280"/>
      <c r="E976" s="302"/>
      <c r="F976" s="302"/>
      <c r="G976" s="302"/>
      <c r="H976" s="302"/>
      <c r="I976" s="302"/>
      <c r="J976" s="302"/>
      <c r="K976" s="302"/>
      <c r="L976" s="302"/>
      <c r="M976" s="302"/>
      <c r="N976" s="302"/>
      <c r="O976" s="302"/>
      <c r="P976" s="302"/>
      <c r="Q976" s="302"/>
    </row>
    <row r="977" spans="2:17" x14ac:dyDescent="0.2">
      <c r="C977" s="280"/>
      <c r="E977" s="302"/>
      <c r="F977" s="302"/>
      <c r="G977" s="302"/>
      <c r="H977" s="302"/>
      <c r="I977" s="302"/>
      <c r="J977" s="302"/>
      <c r="K977" s="302"/>
      <c r="L977" s="302"/>
      <c r="M977" s="302"/>
      <c r="N977" s="302"/>
      <c r="O977" s="302"/>
      <c r="P977" s="302"/>
      <c r="Q977" s="302"/>
    </row>
    <row r="978" spans="2:17" hidden="1" x14ac:dyDescent="0.2">
      <c r="C978" s="280"/>
      <c r="E978" s="302"/>
      <c r="F978" s="302"/>
      <c r="G978" s="302"/>
      <c r="H978" s="302"/>
      <c r="I978" s="302"/>
      <c r="J978" s="302"/>
      <c r="K978" s="302"/>
      <c r="L978" s="302"/>
      <c r="M978" s="302"/>
      <c r="N978" s="302"/>
      <c r="O978" s="302"/>
      <c r="P978" s="302"/>
      <c r="Q978" s="302"/>
    </row>
    <row r="979" spans="2:17" x14ac:dyDescent="0.2">
      <c r="C979" s="280"/>
      <c r="E979" s="304"/>
      <c r="F979" s="304"/>
      <c r="G979" s="304"/>
      <c r="H979" s="304"/>
      <c r="I979" s="304"/>
      <c r="J979" s="304"/>
      <c r="K979" s="304"/>
      <c r="L979" s="304"/>
      <c r="M979" s="304"/>
      <c r="N979" s="304"/>
      <c r="O979" s="304"/>
      <c r="P979" s="304"/>
      <c r="Q979" s="304"/>
    </row>
    <row r="980" spans="2:17" x14ac:dyDescent="0.2">
      <c r="C980" s="280"/>
      <c r="E980" s="302"/>
      <c r="F980" s="302"/>
      <c r="G980" s="302"/>
      <c r="H980" s="302"/>
      <c r="I980" s="302"/>
      <c r="J980" s="302"/>
      <c r="K980" s="302"/>
      <c r="L980" s="302"/>
      <c r="M980" s="302"/>
      <c r="N980" s="302"/>
      <c r="O980" s="302"/>
      <c r="P980" s="302"/>
      <c r="Q980" s="302"/>
    </row>
    <row r="981" spans="2:17" x14ac:dyDescent="0.2">
      <c r="B981" s="303"/>
      <c r="C981" s="280"/>
      <c r="E981" s="302"/>
      <c r="F981" s="302"/>
      <c r="G981" s="302"/>
      <c r="H981" s="302"/>
      <c r="I981" s="302"/>
      <c r="J981" s="302"/>
      <c r="K981" s="302"/>
      <c r="L981" s="302"/>
      <c r="M981" s="302"/>
      <c r="N981" s="302"/>
      <c r="O981" s="302"/>
      <c r="P981" s="302"/>
      <c r="Q981" s="302"/>
    </row>
    <row r="982" spans="2:17" x14ac:dyDescent="0.2">
      <c r="C982" s="280"/>
      <c r="E982" s="302"/>
      <c r="F982" s="302"/>
      <c r="G982" s="302"/>
      <c r="H982" s="302"/>
      <c r="I982" s="302"/>
      <c r="J982" s="302"/>
      <c r="K982" s="302"/>
      <c r="L982" s="302"/>
      <c r="M982" s="302"/>
      <c r="N982" s="302"/>
      <c r="O982" s="302"/>
      <c r="P982" s="302"/>
      <c r="Q982" s="302"/>
    </row>
    <row r="983" spans="2:17" x14ac:dyDescent="0.2">
      <c r="B983" s="290"/>
      <c r="C983" s="280"/>
      <c r="E983" s="302"/>
      <c r="F983" s="302"/>
      <c r="G983" s="302"/>
      <c r="H983" s="302"/>
      <c r="I983" s="302"/>
      <c r="J983" s="302"/>
      <c r="K983" s="302"/>
      <c r="L983" s="302"/>
      <c r="M983" s="302"/>
      <c r="N983" s="302"/>
      <c r="O983" s="302"/>
      <c r="P983" s="302"/>
      <c r="Q983" s="302"/>
    </row>
    <row r="984" spans="2:17" hidden="1" x14ac:dyDescent="0.2">
      <c r="B984" s="290"/>
      <c r="C984" s="280"/>
      <c r="E984" s="302"/>
      <c r="F984" s="302"/>
      <c r="G984" s="302"/>
      <c r="H984" s="302"/>
      <c r="I984" s="302"/>
      <c r="J984" s="302"/>
      <c r="K984" s="302"/>
      <c r="L984" s="302"/>
      <c r="M984" s="302"/>
      <c r="N984" s="302"/>
      <c r="O984" s="302"/>
      <c r="P984" s="302"/>
      <c r="Q984" s="302"/>
    </row>
    <row r="985" spans="2:17" hidden="1" x14ac:dyDescent="0.2">
      <c r="B985" s="290"/>
      <c r="C985" s="280"/>
      <c r="E985" s="302"/>
      <c r="F985" s="302"/>
      <c r="G985" s="302"/>
      <c r="H985" s="302"/>
      <c r="I985" s="302"/>
      <c r="J985" s="302"/>
      <c r="K985" s="302"/>
      <c r="L985" s="302"/>
      <c r="M985" s="302"/>
      <c r="N985" s="302"/>
      <c r="O985" s="302"/>
      <c r="P985" s="302"/>
      <c r="Q985" s="302"/>
    </row>
    <row r="986" spans="2:17" hidden="1" x14ac:dyDescent="0.2">
      <c r="B986" s="290"/>
      <c r="C986" s="280"/>
      <c r="E986" s="302"/>
      <c r="F986" s="302"/>
      <c r="G986" s="302"/>
      <c r="H986" s="302"/>
      <c r="I986" s="302"/>
      <c r="J986" s="302"/>
      <c r="K986" s="302"/>
      <c r="L986" s="302"/>
      <c r="M986" s="302"/>
      <c r="N986" s="302"/>
      <c r="O986" s="302"/>
      <c r="P986" s="302"/>
      <c r="Q986" s="302"/>
    </row>
    <row r="987" spans="2:17" hidden="1" x14ac:dyDescent="0.2">
      <c r="B987" s="290"/>
      <c r="C987" s="280"/>
      <c r="E987" s="302"/>
      <c r="F987" s="302"/>
      <c r="G987" s="302"/>
      <c r="H987" s="302"/>
      <c r="I987" s="302"/>
      <c r="J987" s="302"/>
      <c r="K987" s="302"/>
      <c r="L987" s="302"/>
      <c r="M987" s="302"/>
      <c r="N987" s="302"/>
      <c r="O987" s="302"/>
      <c r="P987" s="302"/>
      <c r="Q987" s="302"/>
    </row>
    <row r="988" spans="2:17" hidden="1" x14ac:dyDescent="0.2">
      <c r="B988" s="290"/>
      <c r="C988" s="280"/>
      <c r="E988" s="302"/>
      <c r="F988" s="302"/>
      <c r="G988" s="302"/>
      <c r="H988" s="302"/>
      <c r="I988" s="302"/>
      <c r="J988" s="302"/>
      <c r="K988" s="302"/>
      <c r="L988" s="302"/>
      <c r="M988" s="302"/>
      <c r="N988" s="302"/>
      <c r="O988" s="302"/>
      <c r="P988" s="302"/>
      <c r="Q988" s="302"/>
    </row>
    <row r="989" spans="2:17" hidden="1" x14ac:dyDescent="0.2">
      <c r="B989" s="290"/>
      <c r="C989" s="280"/>
      <c r="E989" s="302"/>
      <c r="F989" s="302"/>
      <c r="G989" s="302"/>
      <c r="H989" s="302"/>
      <c r="I989" s="302"/>
      <c r="J989" s="302"/>
      <c r="K989" s="302"/>
      <c r="L989" s="302"/>
      <c r="M989" s="302"/>
      <c r="N989" s="302"/>
      <c r="O989" s="302"/>
      <c r="P989" s="302"/>
      <c r="Q989" s="302"/>
    </row>
    <row r="990" spans="2:17" x14ac:dyDescent="0.2">
      <c r="B990" s="290"/>
      <c r="C990" s="280"/>
      <c r="E990" s="302"/>
      <c r="F990" s="302"/>
      <c r="G990" s="302"/>
      <c r="H990" s="302"/>
      <c r="I990" s="302"/>
      <c r="J990" s="302"/>
      <c r="K990" s="302"/>
      <c r="L990" s="302"/>
      <c r="M990" s="302"/>
      <c r="N990" s="302"/>
      <c r="O990" s="302"/>
      <c r="P990" s="302"/>
      <c r="Q990" s="302"/>
    </row>
    <row r="991" spans="2:17" x14ac:dyDescent="0.2">
      <c r="C991" s="280"/>
      <c r="E991" s="302"/>
      <c r="F991" s="302"/>
      <c r="G991" s="302"/>
      <c r="H991" s="302"/>
      <c r="I991" s="302"/>
      <c r="J991" s="302"/>
      <c r="K991" s="302"/>
      <c r="L991" s="302"/>
      <c r="M991" s="302"/>
      <c r="N991" s="302"/>
      <c r="O991" s="302"/>
      <c r="P991" s="302"/>
      <c r="Q991" s="302"/>
    </row>
    <row r="992" spans="2:17" x14ac:dyDescent="0.2">
      <c r="B992" s="303"/>
      <c r="C992" s="280"/>
      <c r="E992" s="302"/>
      <c r="F992" s="302"/>
      <c r="G992" s="302"/>
      <c r="H992" s="302"/>
      <c r="I992" s="302"/>
      <c r="J992" s="302"/>
      <c r="K992" s="302"/>
      <c r="L992" s="302"/>
      <c r="M992" s="302"/>
      <c r="N992" s="302"/>
      <c r="O992" s="302"/>
      <c r="P992" s="302"/>
      <c r="Q992" s="302"/>
    </row>
    <row r="993" spans="3:17" x14ac:dyDescent="0.2">
      <c r="C993" s="280"/>
      <c r="E993" s="302"/>
      <c r="F993" s="302"/>
      <c r="G993" s="302"/>
      <c r="H993" s="302"/>
      <c r="I993" s="302"/>
      <c r="J993" s="302"/>
      <c r="K993" s="302"/>
      <c r="L993" s="302"/>
      <c r="M993" s="302"/>
      <c r="N993" s="302"/>
      <c r="O993" s="302"/>
      <c r="P993" s="302"/>
      <c r="Q993" s="302"/>
    </row>
    <row r="994" spans="3:17" x14ac:dyDescent="0.2">
      <c r="C994" s="280"/>
      <c r="E994" s="301"/>
      <c r="F994" s="301"/>
      <c r="G994" s="301"/>
      <c r="H994" s="301"/>
      <c r="I994" s="301"/>
      <c r="J994" s="301"/>
      <c r="K994" s="301"/>
      <c r="L994" s="301"/>
      <c r="M994" s="301"/>
      <c r="N994" s="301"/>
      <c r="O994" s="301"/>
      <c r="P994" s="301"/>
      <c r="Q994" s="301"/>
    </row>
    <row r="995" spans="3:17" x14ac:dyDescent="0.2">
      <c r="C995" s="280"/>
      <c r="E995" s="301"/>
      <c r="F995" s="301"/>
      <c r="G995" s="301"/>
      <c r="H995" s="301"/>
      <c r="I995" s="301"/>
      <c r="J995" s="301"/>
      <c r="K995" s="301"/>
      <c r="L995" s="301"/>
      <c r="M995" s="301"/>
      <c r="N995" s="301"/>
      <c r="O995" s="301"/>
      <c r="P995" s="301"/>
      <c r="Q995" s="301"/>
    </row>
    <row r="996" spans="3:17" x14ac:dyDescent="0.2">
      <c r="C996" s="280"/>
      <c r="E996" s="301"/>
      <c r="F996" s="301"/>
      <c r="G996" s="301"/>
      <c r="H996" s="301"/>
      <c r="I996" s="301"/>
      <c r="J996" s="301"/>
      <c r="K996" s="301"/>
      <c r="L996" s="301"/>
      <c r="M996" s="301"/>
      <c r="N996" s="301"/>
      <c r="O996" s="301"/>
      <c r="P996" s="301"/>
      <c r="Q996" s="301"/>
    </row>
    <row r="997" spans="3:17" x14ac:dyDescent="0.2">
      <c r="C997" s="280"/>
      <c r="E997" s="301"/>
      <c r="F997" s="301"/>
      <c r="G997" s="301"/>
      <c r="H997" s="301"/>
      <c r="I997" s="301"/>
      <c r="J997" s="301"/>
      <c r="K997" s="301"/>
      <c r="L997" s="301"/>
      <c r="M997" s="301"/>
      <c r="N997" s="301"/>
      <c r="O997" s="301"/>
      <c r="P997" s="301"/>
      <c r="Q997" s="301"/>
    </row>
    <row r="998" spans="3:17" x14ac:dyDescent="0.2">
      <c r="C998" s="280"/>
      <c r="E998" s="301"/>
      <c r="F998" s="301"/>
      <c r="G998" s="301"/>
      <c r="H998" s="301"/>
      <c r="I998" s="301"/>
      <c r="J998" s="301"/>
      <c r="K998" s="301"/>
      <c r="L998" s="301"/>
      <c r="M998" s="301"/>
      <c r="N998" s="301"/>
      <c r="O998" s="301"/>
      <c r="P998" s="301"/>
      <c r="Q998" s="301"/>
    </row>
    <row r="999" spans="3:17" x14ac:dyDescent="0.2">
      <c r="C999" s="280"/>
      <c r="E999" s="301"/>
      <c r="F999" s="301"/>
      <c r="G999" s="301"/>
      <c r="H999" s="301"/>
      <c r="I999" s="301"/>
      <c r="J999" s="301"/>
      <c r="K999" s="301"/>
      <c r="L999" s="301"/>
      <c r="M999" s="301"/>
      <c r="N999" s="301"/>
      <c r="O999" s="301"/>
      <c r="P999" s="301"/>
      <c r="Q999" s="301"/>
    </row>
    <row r="1000" spans="3:17" x14ac:dyDescent="0.2">
      <c r="C1000" s="280"/>
      <c r="E1000" s="301"/>
      <c r="F1000" s="301"/>
      <c r="G1000" s="301"/>
      <c r="H1000" s="301"/>
      <c r="I1000" s="301"/>
      <c r="J1000" s="301"/>
      <c r="K1000" s="301"/>
      <c r="L1000" s="301"/>
      <c r="M1000" s="301"/>
      <c r="N1000" s="301"/>
      <c r="O1000" s="301"/>
      <c r="P1000" s="301"/>
      <c r="Q1000" s="301"/>
    </row>
    <row r="1001" spans="3:17" x14ac:dyDescent="0.2">
      <c r="C1001" s="280"/>
      <c r="E1001" s="301"/>
      <c r="F1001" s="301"/>
      <c r="G1001" s="301"/>
      <c r="H1001" s="301"/>
      <c r="I1001" s="301"/>
      <c r="J1001" s="301"/>
      <c r="K1001" s="301"/>
      <c r="L1001" s="301"/>
      <c r="M1001" s="301"/>
      <c r="N1001" s="301"/>
      <c r="O1001" s="301"/>
      <c r="P1001" s="301"/>
      <c r="Q1001" s="301"/>
    </row>
    <row r="1002" spans="3:17" x14ac:dyDescent="0.2">
      <c r="C1002" s="280"/>
      <c r="E1002" s="301"/>
      <c r="F1002" s="301"/>
      <c r="G1002" s="301"/>
      <c r="H1002" s="301"/>
      <c r="I1002" s="301"/>
      <c r="J1002" s="301"/>
      <c r="K1002" s="301"/>
      <c r="L1002" s="301"/>
      <c r="M1002" s="301"/>
      <c r="N1002" s="301"/>
      <c r="O1002" s="301"/>
      <c r="P1002" s="301"/>
      <c r="Q1002" s="301"/>
    </row>
    <row r="1003" spans="3:17" x14ac:dyDescent="0.2">
      <c r="C1003" s="280"/>
      <c r="E1003" s="301"/>
      <c r="F1003" s="301"/>
      <c r="G1003" s="301"/>
      <c r="H1003" s="301"/>
      <c r="I1003" s="301"/>
      <c r="J1003" s="301"/>
      <c r="K1003" s="301"/>
      <c r="L1003" s="301"/>
      <c r="M1003" s="301"/>
      <c r="N1003" s="301"/>
      <c r="O1003" s="301"/>
      <c r="P1003" s="301"/>
      <c r="Q1003" s="301"/>
    </row>
    <row r="1004" spans="3:17" x14ac:dyDescent="0.2">
      <c r="C1004" s="280"/>
      <c r="E1004" s="301"/>
      <c r="F1004" s="301"/>
      <c r="G1004" s="301"/>
      <c r="H1004" s="301"/>
      <c r="I1004" s="301"/>
      <c r="J1004" s="301"/>
      <c r="K1004" s="301"/>
      <c r="L1004" s="301"/>
      <c r="M1004" s="301"/>
      <c r="N1004" s="301"/>
      <c r="O1004" s="301"/>
      <c r="P1004" s="301"/>
      <c r="Q1004" s="301"/>
    </row>
    <row r="1005" spans="3:17" x14ac:dyDescent="0.2">
      <c r="C1005" s="280"/>
      <c r="E1005" s="301"/>
      <c r="F1005" s="301"/>
      <c r="G1005" s="301"/>
      <c r="H1005" s="301"/>
      <c r="I1005" s="301"/>
      <c r="J1005" s="301"/>
      <c r="K1005" s="301"/>
      <c r="L1005" s="301"/>
      <c r="M1005" s="301"/>
      <c r="N1005" s="301"/>
      <c r="O1005" s="301"/>
      <c r="P1005" s="301"/>
      <c r="Q1005" s="301"/>
    </row>
    <row r="1006" spans="3:17" hidden="1" x14ac:dyDescent="0.2">
      <c r="C1006" s="280"/>
      <c r="E1006" s="301"/>
      <c r="F1006" s="301"/>
      <c r="G1006" s="301"/>
      <c r="H1006" s="301"/>
      <c r="I1006" s="301"/>
      <c r="J1006" s="301"/>
      <c r="K1006" s="301"/>
      <c r="L1006" s="301"/>
      <c r="M1006" s="301"/>
      <c r="N1006" s="301"/>
      <c r="O1006" s="301"/>
      <c r="P1006" s="301"/>
      <c r="Q1006" s="301"/>
    </row>
    <row r="1007" spans="3:17" x14ac:dyDescent="0.2">
      <c r="C1007" s="280"/>
      <c r="E1007" s="301"/>
      <c r="F1007" s="301"/>
      <c r="G1007" s="301"/>
      <c r="H1007" s="301"/>
      <c r="I1007" s="301"/>
      <c r="J1007" s="301"/>
      <c r="K1007" s="301"/>
      <c r="L1007" s="301"/>
      <c r="M1007" s="301"/>
      <c r="N1007" s="301"/>
      <c r="O1007" s="301"/>
      <c r="P1007" s="301"/>
      <c r="Q1007" s="301"/>
    </row>
    <row r="1008" spans="3:17" hidden="1" x14ac:dyDescent="0.2">
      <c r="C1008" s="280"/>
      <c r="E1008" s="301"/>
      <c r="F1008" s="301"/>
      <c r="G1008" s="301"/>
      <c r="H1008" s="301"/>
      <c r="I1008" s="301"/>
      <c r="J1008" s="301"/>
      <c r="K1008" s="301"/>
      <c r="L1008" s="301"/>
      <c r="M1008" s="301"/>
      <c r="N1008" s="301"/>
      <c r="O1008" s="301"/>
      <c r="P1008" s="301"/>
      <c r="Q1008" s="301"/>
    </row>
    <row r="1009" spans="3:17" x14ac:dyDescent="0.2">
      <c r="C1009" s="280"/>
      <c r="E1009" s="301"/>
      <c r="F1009" s="301"/>
      <c r="G1009" s="301"/>
      <c r="H1009" s="301"/>
      <c r="I1009" s="301"/>
      <c r="J1009" s="301"/>
      <c r="K1009" s="301"/>
      <c r="L1009" s="301"/>
      <c r="M1009" s="301"/>
      <c r="N1009" s="301"/>
      <c r="O1009" s="301"/>
      <c r="P1009" s="301"/>
      <c r="Q1009" s="301"/>
    </row>
    <row r="1010" spans="3:17" x14ac:dyDescent="0.2">
      <c r="C1010" s="280"/>
      <c r="E1010" s="301"/>
      <c r="F1010" s="301"/>
      <c r="G1010" s="301"/>
      <c r="H1010" s="301"/>
      <c r="I1010" s="301"/>
      <c r="J1010" s="301"/>
      <c r="K1010" s="301"/>
      <c r="L1010" s="301"/>
      <c r="M1010" s="301"/>
      <c r="N1010" s="301"/>
      <c r="O1010" s="301"/>
      <c r="P1010" s="301"/>
      <c r="Q1010" s="301"/>
    </row>
    <row r="1011" spans="3:17" x14ac:dyDescent="0.2">
      <c r="C1011" s="280"/>
      <c r="E1011" s="301"/>
      <c r="F1011" s="301"/>
      <c r="G1011" s="301"/>
      <c r="H1011" s="301"/>
      <c r="I1011" s="301"/>
      <c r="J1011" s="301"/>
      <c r="K1011" s="301"/>
      <c r="L1011" s="301"/>
      <c r="M1011" s="301"/>
      <c r="N1011" s="301"/>
      <c r="O1011" s="301"/>
      <c r="P1011" s="301"/>
      <c r="Q1011" s="301"/>
    </row>
    <row r="1012" spans="3:17" x14ac:dyDescent="0.2">
      <c r="C1012" s="280"/>
      <c r="E1012" s="301"/>
      <c r="F1012" s="301"/>
      <c r="G1012" s="301"/>
      <c r="H1012" s="301"/>
      <c r="I1012" s="301"/>
      <c r="J1012" s="301"/>
      <c r="K1012" s="301"/>
      <c r="L1012" s="301"/>
      <c r="M1012" s="301"/>
      <c r="N1012" s="301"/>
      <c r="O1012" s="301"/>
      <c r="P1012" s="301"/>
      <c r="Q1012" s="301"/>
    </row>
    <row r="1013" spans="3:17" x14ac:dyDescent="0.2">
      <c r="C1013" s="280"/>
      <c r="E1013" s="301"/>
      <c r="F1013" s="301"/>
      <c r="G1013" s="301"/>
      <c r="H1013" s="301"/>
      <c r="I1013" s="301"/>
      <c r="J1013" s="301"/>
      <c r="K1013" s="301"/>
      <c r="L1013" s="301"/>
      <c r="M1013" s="301"/>
      <c r="N1013" s="301"/>
      <c r="O1013" s="301"/>
      <c r="P1013" s="301"/>
      <c r="Q1013" s="301"/>
    </row>
    <row r="1014" spans="3:17" x14ac:dyDescent="0.2">
      <c r="C1014" s="280"/>
      <c r="E1014" s="301"/>
      <c r="F1014" s="301"/>
      <c r="G1014" s="301"/>
      <c r="H1014" s="301"/>
      <c r="I1014" s="301"/>
      <c r="J1014" s="301"/>
      <c r="K1014" s="301"/>
      <c r="L1014" s="301"/>
      <c r="M1014" s="301"/>
      <c r="N1014" s="301"/>
      <c r="O1014" s="301"/>
      <c r="P1014" s="301"/>
      <c r="Q1014" s="301"/>
    </row>
    <row r="1015" spans="3:17" x14ac:dyDescent="0.2">
      <c r="C1015" s="280"/>
      <c r="E1015" s="301"/>
      <c r="F1015" s="301"/>
      <c r="G1015" s="301"/>
      <c r="H1015" s="301"/>
      <c r="I1015" s="301"/>
      <c r="J1015" s="301"/>
      <c r="K1015" s="301"/>
      <c r="L1015" s="301"/>
      <c r="M1015" s="301"/>
      <c r="N1015" s="301"/>
      <c r="O1015" s="301"/>
      <c r="P1015" s="301"/>
      <c r="Q1015" s="301"/>
    </row>
    <row r="1016" spans="3:17" x14ac:dyDescent="0.2">
      <c r="C1016" s="280"/>
      <c r="E1016" s="301"/>
      <c r="F1016" s="301"/>
      <c r="G1016" s="301"/>
      <c r="H1016" s="301"/>
      <c r="I1016" s="301"/>
      <c r="J1016" s="301"/>
      <c r="K1016" s="301"/>
      <c r="L1016" s="301"/>
      <c r="M1016" s="301"/>
      <c r="N1016" s="301"/>
      <c r="O1016" s="301"/>
      <c r="P1016" s="301"/>
      <c r="Q1016" s="301"/>
    </row>
    <row r="1017" spans="3:17" x14ac:dyDescent="0.2">
      <c r="C1017" s="280"/>
      <c r="E1017" s="301"/>
      <c r="F1017" s="301"/>
      <c r="G1017" s="301"/>
      <c r="H1017" s="301"/>
      <c r="I1017" s="301"/>
      <c r="J1017" s="301"/>
      <c r="K1017" s="301"/>
      <c r="L1017" s="301"/>
      <c r="M1017" s="301"/>
      <c r="N1017" s="301"/>
      <c r="O1017" s="301"/>
      <c r="P1017" s="301"/>
      <c r="Q1017" s="301"/>
    </row>
    <row r="1018" spans="3:17" x14ac:dyDescent="0.2">
      <c r="C1018" s="280"/>
      <c r="E1018" s="301"/>
      <c r="F1018" s="301"/>
      <c r="G1018" s="301"/>
      <c r="H1018" s="301"/>
      <c r="I1018" s="301"/>
      <c r="J1018" s="301"/>
      <c r="K1018" s="301"/>
      <c r="L1018" s="301"/>
      <c r="M1018" s="301"/>
      <c r="N1018" s="301"/>
      <c r="O1018" s="301"/>
      <c r="P1018" s="301"/>
      <c r="Q1018" s="301"/>
    </row>
    <row r="1019" spans="3:17" x14ac:dyDescent="0.2">
      <c r="C1019" s="280"/>
      <c r="E1019" s="301"/>
      <c r="F1019" s="301"/>
      <c r="G1019" s="301"/>
      <c r="H1019" s="301"/>
      <c r="I1019" s="301"/>
      <c r="J1019" s="301"/>
      <c r="K1019" s="301"/>
      <c r="L1019" s="301"/>
      <c r="M1019" s="301"/>
      <c r="N1019" s="301"/>
      <c r="O1019" s="301"/>
      <c r="P1019" s="301"/>
      <c r="Q1019" s="301"/>
    </row>
    <row r="1020" spans="3:17" hidden="1" x14ac:dyDescent="0.2">
      <c r="C1020" s="280"/>
      <c r="E1020" s="301"/>
      <c r="F1020" s="301"/>
      <c r="G1020" s="301"/>
      <c r="H1020" s="301"/>
      <c r="I1020" s="301"/>
      <c r="J1020" s="301"/>
      <c r="K1020" s="301"/>
      <c r="L1020" s="301"/>
      <c r="M1020" s="301"/>
      <c r="N1020" s="301"/>
      <c r="O1020" s="301"/>
      <c r="P1020" s="301"/>
      <c r="Q1020" s="301"/>
    </row>
    <row r="1021" spans="3:17" hidden="1" x14ac:dyDescent="0.2">
      <c r="C1021" s="280"/>
      <c r="E1021" s="301"/>
      <c r="F1021" s="301"/>
      <c r="G1021" s="301"/>
      <c r="H1021" s="301"/>
      <c r="I1021" s="301"/>
      <c r="J1021" s="301"/>
      <c r="K1021" s="301"/>
      <c r="L1021" s="301"/>
      <c r="M1021" s="301"/>
      <c r="N1021" s="301"/>
      <c r="O1021" s="301"/>
      <c r="P1021" s="301"/>
      <c r="Q1021" s="301"/>
    </row>
    <row r="1022" spans="3:17" x14ac:dyDescent="0.2">
      <c r="C1022" s="280"/>
      <c r="E1022" s="301"/>
      <c r="F1022" s="301"/>
      <c r="G1022" s="301"/>
      <c r="H1022" s="301"/>
      <c r="I1022" s="301"/>
      <c r="J1022" s="301"/>
      <c r="K1022" s="301"/>
      <c r="L1022" s="301"/>
      <c r="M1022" s="301"/>
      <c r="N1022" s="301"/>
      <c r="O1022" s="301"/>
      <c r="P1022" s="301"/>
      <c r="Q1022" s="301"/>
    </row>
    <row r="1023" spans="3:17" x14ac:dyDescent="0.2">
      <c r="C1023" s="280"/>
      <c r="E1023" s="301"/>
      <c r="F1023" s="301"/>
      <c r="G1023" s="301"/>
      <c r="H1023" s="301"/>
      <c r="I1023" s="301"/>
      <c r="J1023" s="301"/>
      <c r="K1023" s="301"/>
      <c r="L1023" s="301"/>
      <c r="M1023" s="301"/>
      <c r="N1023" s="301"/>
      <c r="O1023" s="301"/>
      <c r="P1023" s="301"/>
      <c r="Q1023" s="301"/>
    </row>
    <row r="1024" spans="3:17" x14ac:dyDescent="0.2">
      <c r="C1024" s="280"/>
      <c r="E1024" s="301"/>
      <c r="F1024" s="301"/>
      <c r="G1024" s="301"/>
      <c r="H1024" s="301"/>
      <c r="I1024" s="301"/>
      <c r="J1024" s="301"/>
      <c r="K1024" s="301"/>
      <c r="L1024" s="301"/>
      <c r="M1024" s="301"/>
      <c r="N1024" s="301"/>
      <c r="O1024" s="301"/>
      <c r="P1024" s="301"/>
      <c r="Q1024" s="301"/>
    </row>
    <row r="1025" spans="3:17" hidden="1" x14ac:dyDescent="0.2">
      <c r="C1025" s="280"/>
      <c r="E1025" s="301"/>
      <c r="F1025" s="301"/>
      <c r="G1025" s="301"/>
      <c r="H1025" s="301"/>
      <c r="I1025" s="301"/>
      <c r="J1025" s="301"/>
      <c r="K1025" s="301"/>
      <c r="L1025" s="301"/>
      <c r="M1025" s="301"/>
      <c r="N1025" s="301"/>
      <c r="O1025" s="301"/>
      <c r="P1025" s="301"/>
      <c r="Q1025" s="301"/>
    </row>
    <row r="1026" spans="3:17" x14ac:dyDescent="0.2">
      <c r="C1026" s="280"/>
      <c r="E1026" s="301"/>
      <c r="F1026" s="301"/>
      <c r="G1026" s="301"/>
      <c r="H1026" s="301"/>
      <c r="I1026" s="301"/>
      <c r="J1026" s="301"/>
      <c r="K1026" s="301"/>
      <c r="L1026" s="301"/>
      <c r="M1026" s="301"/>
      <c r="N1026" s="301"/>
      <c r="O1026" s="301"/>
      <c r="P1026" s="301"/>
      <c r="Q1026" s="301"/>
    </row>
    <row r="1027" spans="3:17" x14ac:dyDescent="0.2">
      <c r="C1027" s="280"/>
      <c r="E1027" s="301"/>
      <c r="F1027" s="301"/>
      <c r="G1027" s="301"/>
      <c r="H1027" s="301"/>
      <c r="I1027" s="301"/>
      <c r="J1027" s="301"/>
      <c r="K1027" s="301"/>
      <c r="L1027" s="301"/>
      <c r="M1027" s="301"/>
      <c r="N1027" s="301"/>
      <c r="O1027" s="301"/>
      <c r="P1027" s="301"/>
      <c r="Q1027" s="301"/>
    </row>
    <row r="1028" spans="3:17" hidden="1" x14ac:dyDescent="0.2">
      <c r="C1028" s="280"/>
      <c r="E1028" s="301"/>
      <c r="F1028" s="301"/>
      <c r="G1028" s="301"/>
      <c r="H1028" s="301"/>
      <c r="I1028" s="301"/>
      <c r="J1028" s="301"/>
      <c r="K1028" s="301"/>
      <c r="L1028" s="301"/>
      <c r="M1028" s="301"/>
      <c r="N1028" s="301"/>
      <c r="O1028" s="301"/>
      <c r="P1028" s="301"/>
      <c r="Q1028" s="301"/>
    </row>
    <row r="1029" spans="3:17" x14ac:dyDescent="0.2">
      <c r="C1029" s="280"/>
      <c r="E1029" s="301"/>
      <c r="F1029" s="301"/>
      <c r="G1029" s="301"/>
      <c r="H1029" s="301"/>
      <c r="I1029" s="301"/>
      <c r="J1029" s="301"/>
      <c r="K1029" s="301"/>
      <c r="L1029" s="301"/>
      <c r="M1029" s="301"/>
      <c r="N1029" s="301"/>
      <c r="O1029" s="301"/>
      <c r="P1029" s="301"/>
      <c r="Q1029" s="301"/>
    </row>
    <row r="1030" spans="3:17" hidden="1" x14ac:dyDescent="0.2">
      <c r="C1030" s="280"/>
      <c r="E1030" s="301"/>
      <c r="F1030" s="301"/>
      <c r="G1030" s="301"/>
      <c r="H1030" s="301"/>
      <c r="I1030" s="301"/>
      <c r="J1030" s="301"/>
      <c r="K1030" s="301"/>
      <c r="L1030" s="301"/>
      <c r="M1030" s="301"/>
      <c r="N1030" s="301"/>
      <c r="O1030" s="301"/>
      <c r="P1030" s="301"/>
      <c r="Q1030" s="301"/>
    </row>
    <row r="1031" spans="3:17" hidden="1" x14ac:dyDescent="0.2">
      <c r="C1031" s="280"/>
      <c r="E1031" s="301"/>
      <c r="F1031" s="301"/>
      <c r="G1031" s="301"/>
      <c r="H1031" s="301"/>
      <c r="I1031" s="301"/>
      <c r="J1031" s="301"/>
      <c r="K1031" s="301"/>
      <c r="L1031" s="301"/>
      <c r="M1031" s="301"/>
      <c r="N1031" s="301"/>
      <c r="O1031" s="301"/>
      <c r="P1031" s="301"/>
      <c r="Q1031" s="301"/>
    </row>
    <row r="1032" spans="3:17" x14ac:dyDescent="0.2">
      <c r="C1032" s="280"/>
      <c r="E1032" s="301"/>
      <c r="F1032" s="301"/>
      <c r="G1032" s="301"/>
      <c r="H1032" s="301"/>
      <c r="I1032" s="301"/>
      <c r="J1032" s="301"/>
      <c r="K1032" s="301"/>
      <c r="L1032" s="301"/>
      <c r="M1032" s="301"/>
      <c r="N1032" s="301"/>
      <c r="O1032" s="301"/>
      <c r="P1032" s="301"/>
      <c r="Q1032" s="301"/>
    </row>
    <row r="1033" spans="3:17" x14ac:dyDescent="0.2">
      <c r="C1033" s="280"/>
      <c r="E1033" s="301"/>
      <c r="F1033" s="301"/>
      <c r="G1033" s="301"/>
      <c r="H1033" s="301"/>
      <c r="I1033" s="301"/>
      <c r="J1033" s="301"/>
      <c r="K1033" s="301"/>
      <c r="L1033" s="301"/>
      <c r="M1033" s="301"/>
      <c r="N1033" s="301"/>
      <c r="O1033" s="301"/>
      <c r="P1033" s="301"/>
      <c r="Q1033" s="301"/>
    </row>
    <row r="1034" spans="3:17" x14ac:dyDescent="0.2">
      <c r="C1034" s="280"/>
      <c r="E1034" s="301"/>
      <c r="F1034" s="301"/>
      <c r="G1034" s="301"/>
      <c r="H1034" s="301"/>
      <c r="I1034" s="301"/>
      <c r="J1034" s="301"/>
      <c r="K1034" s="301"/>
      <c r="L1034" s="301"/>
      <c r="M1034" s="301"/>
      <c r="N1034" s="301"/>
      <c r="O1034" s="301"/>
      <c r="P1034" s="301"/>
      <c r="Q1034" s="301"/>
    </row>
    <row r="1035" spans="3:17" x14ac:dyDescent="0.2">
      <c r="C1035" s="280"/>
      <c r="E1035" s="301"/>
      <c r="F1035" s="301"/>
      <c r="G1035" s="301"/>
      <c r="H1035" s="301"/>
      <c r="I1035" s="301"/>
      <c r="J1035" s="301"/>
      <c r="K1035" s="301"/>
      <c r="L1035" s="301"/>
      <c r="M1035" s="301"/>
      <c r="N1035" s="301"/>
      <c r="O1035" s="301"/>
      <c r="P1035" s="301"/>
      <c r="Q1035" s="301"/>
    </row>
    <row r="1036" spans="3:17" hidden="1" x14ac:dyDescent="0.2">
      <c r="C1036" s="280"/>
      <c r="E1036" s="301"/>
      <c r="F1036" s="301"/>
      <c r="G1036" s="301"/>
      <c r="H1036" s="301"/>
      <c r="I1036" s="301"/>
      <c r="J1036" s="301"/>
      <c r="K1036" s="301"/>
      <c r="L1036" s="301"/>
      <c r="M1036" s="301"/>
      <c r="N1036" s="301"/>
      <c r="O1036" s="301"/>
      <c r="P1036" s="301"/>
      <c r="Q1036" s="301"/>
    </row>
    <row r="1037" spans="3:17" hidden="1" x14ac:dyDescent="0.2">
      <c r="C1037" s="280"/>
      <c r="E1037" s="301"/>
      <c r="F1037" s="301"/>
      <c r="G1037" s="301"/>
      <c r="H1037" s="301"/>
      <c r="I1037" s="301"/>
      <c r="J1037" s="301"/>
      <c r="K1037" s="301"/>
      <c r="L1037" s="301"/>
      <c r="M1037" s="301"/>
      <c r="N1037" s="301"/>
      <c r="O1037" s="301"/>
      <c r="P1037" s="301"/>
      <c r="Q1037" s="301"/>
    </row>
    <row r="1038" spans="3:17" x14ac:dyDescent="0.2">
      <c r="C1038" s="280"/>
      <c r="E1038" s="301"/>
      <c r="F1038" s="301"/>
      <c r="G1038" s="301"/>
      <c r="H1038" s="301"/>
      <c r="I1038" s="301"/>
      <c r="J1038" s="301"/>
      <c r="K1038" s="301"/>
      <c r="L1038" s="301"/>
      <c r="M1038" s="301"/>
      <c r="N1038" s="301"/>
      <c r="O1038" s="301"/>
      <c r="P1038" s="301"/>
      <c r="Q1038" s="301"/>
    </row>
    <row r="1039" spans="3:17" hidden="1" x14ac:dyDescent="0.2">
      <c r="C1039" s="280"/>
      <c r="E1039" s="301"/>
      <c r="F1039" s="301"/>
      <c r="G1039" s="301"/>
      <c r="H1039" s="301"/>
      <c r="I1039" s="301"/>
      <c r="J1039" s="301"/>
      <c r="K1039" s="301"/>
      <c r="L1039" s="301"/>
      <c r="M1039" s="301"/>
      <c r="N1039" s="301"/>
      <c r="O1039" s="301"/>
      <c r="P1039" s="301"/>
      <c r="Q1039" s="301"/>
    </row>
    <row r="1040" spans="3:17" hidden="1" x14ac:dyDescent="0.2">
      <c r="C1040" s="280"/>
      <c r="E1040" s="301"/>
      <c r="F1040" s="301"/>
      <c r="G1040" s="301"/>
      <c r="H1040" s="301"/>
      <c r="I1040" s="301"/>
      <c r="J1040" s="301"/>
      <c r="K1040" s="301"/>
      <c r="L1040" s="301"/>
      <c r="M1040" s="301"/>
      <c r="N1040" s="301"/>
      <c r="O1040" s="301"/>
      <c r="P1040" s="301"/>
      <c r="Q1040" s="301"/>
    </row>
    <row r="1041" spans="1:18" hidden="1" x14ac:dyDescent="0.2">
      <c r="C1041" s="280"/>
      <c r="E1041" s="301"/>
      <c r="F1041" s="301"/>
      <c r="G1041" s="301"/>
      <c r="H1041" s="301"/>
      <c r="I1041" s="301"/>
      <c r="J1041" s="301"/>
      <c r="K1041" s="301"/>
      <c r="L1041" s="301"/>
      <c r="M1041" s="301"/>
      <c r="N1041" s="301"/>
      <c r="O1041" s="301"/>
      <c r="P1041" s="301"/>
      <c r="Q1041" s="301"/>
    </row>
    <row r="1042" spans="1:18" x14ac:dyDescent="0.2">
      <c r="C1042" s="280"/>
      <c r="E1042" s="301"/>
      <c r="F1042" s="301"/>
      <c r="G1042" s="301"/>
      <c r="H1042" s="301"/>
      <c r="I1042" s="301"/>
      <c r="J1042" s="301"/>
      <c r="K1042" s="301"/>
      <c r="L1042" s="301"/>
      <c r="M1042" s="301"/>
      <c r="N1042" s="301"/>
      <c r="O1042" s="301"/>
      <c r="P1042" s="301"/>
      <c r="Q1042" s="301"/>
    </row>
    <row r="1043" spans="1:18" hidden="1" x14ac:dyDescent="0.2">
      <c r="C1043" s="280"/>
      <c r="E1043" s="301"/>
      <c r="F1043" s="301"/>
      <c r="G1043" s="301"/>
      <c r="H1043" s="301"/>
      <c r="I1043" s="301"/>
      <c r="J1043" s="301"/>
      <c r="K1043" s="301"/>
      <c r="L1043" s="301"/>
      <c r="M1043" s="301"/>
      <c r="N1043" s="301"/>
      <c r="O1043" s="301"/>
      <c r="P1043" s="301"/>
      <c r="Q1043" s="301"/>
    </row>
    <row r="1044" spans="1:18" hidden="1" x14ac:dyDescent="0.2">
      <c r="C1044" s="280"/>
      <c r="E1044" s="301"/>
      <c r="F1044" s="301"/>
      <c r="G1044" s="301"/>
      <c r="H1044" s="301"/>
      <c r="I1044" s="301"/>
      <c r="J1044" s="301"/>
      <c r="K1044" s="301"/>
      <c r="L1044" s="301"/>
      <c r="M1044" s="301"/>
      <c r="N1044" s="301"/>
      <c r="O1044" s="301"/>
      <c r="P1044" s="301"/>
      <c r="Q1044" s="301"/>
    </row>
    <row r="1045" spans="1:18" hidden="1" x14ac:dyDescent="0.2">
      <c r="C1045" s="280"/>
      <c r="E1045" s="301"/>
      <c r="F1045" s="301"/>
      <c r="G1045" s="301"/>
      <c r="H1045" s="301"/>
      <c r="I1045" s="301"/>
      <c r="J1045" s="301"/>
      <c r="K1045" s="301"/>
      <c r="L1045" s="301"/>
      <c r="M1045" s="301"/>
      <c r="N1045" s="301"/>
      <c r="O1045" s="301"/>
      <c r="P1045" s="301"/>
      <c r="Q1045" s="301"/>
    </row>
    <row r="1046" spans="1:18" x14ac:dyDescent="0.2">
      <c r="C1046" s="280"/>
      <c r="E1046" s="301"/>
      <c r="F1046" s="301"/>
      <c r="G1046" s="301"/>
      <c r="H1046" s="301"/>
      <c r="I1046" s="301"/>
      <c r="J1046" s="301"/>
      <c r="K1046" s="301"/>
      <c r="L1046" s="301"/>
      <c r="M1046" s="301"/>
      <c r="N1046" s="301"/>
      <c r="O1046" s="301"/>
      <c r="P1046" s="301"/>
      <c r="Q1046" s="301"/>
    </row>
    <row r="1047" spans="1:18" x14ac:dyDescent="0.2">
      <c r="C1047" s="280"/>
      <c r="E1047" s="301"/>
      <c r="F1047" s="301"/>
      <c r="G1047" s="301"/>
      <c r="H1047" s="301"/>
      <c r="I1047" s="301"/>
      <c r="J1047" s="301"/>
      <c r="K1047" s="301"/>
      <c r="L1047" s="301"/>
      <c r="M1047" s="301"/>
      <c r="N1047" s="301"/>
      <c r="O1047" s="301"/>
      <c r="P1047" s="301"/>
      <c r="Q1047" s="301"/>
    </row>
    <row r="1048" spans="1:18" x14ac:dyDescent="0.2">
      <c r="C1048" s="280"/>
      <c r="E1048" s="301"/>
      <c r="F1048" s="301"/>
      <c r="G1048" s="301"/>
      <c r="H1048" s="301"/>
      <c r="I1048" s="301"/>
      <c r="J1048" s="301"/>
      <c r="K1048" s="301"/>
      <c r="L1048" s="301"/>
      <c r="M1048" s="301"/>
      <c r="N1048" s="301"/>
      <c r="O1048" s="301"/>
      <c r="P1048" s="301"/>
      <c r="Q1048" s="301"/>
    </row>
    <row r="1049" spans="1:18" x14ac:dyDescent="0.2">
      <c r="A1049" s="277"/>
      <c r="C1049" s="280"/>
      <c r="D1049" s="276"/>
      <c r="E1049" s="301"/>
      <c r="F1049" s="301"/>
      <c r="G1049" s="301"/>
      <c r="H1049" s="301"/>
      <c r="I1049" s="301"/>
      <c r="J1049" s="301"/>
      <c r="K1049" s="301"/>
      <c r="L1049" s="301"/>
      <c r="M1049" s="301"/>
      <c r="N1049" s="301"/>
      <c r="O1049" s="301"/>
      <c r="P1049" s="301"/>
      <c r="Q1049" s="301"/>
    </row>
    <row r="1050" spans="1:18" x14ac:dyDescent="0.2">
      <c r="A1050" s="277"/>
      <c r="B1050" s="276"/>
      <c r="C1050" s="280"/>
      <c r="D1050" s="276"/>
      <c r="E1050" s="301"/>
      <c r="F1050" s="301"/>
      <c r="G1050" s="301"/>
      <c r="H1050" s="301"/>
      <c r="I1050" s="301"/>
      <c r="J1050" s="301"/>
      <c r="K1050" s="301"/>
      <c r="L1050" s="301"/>
      <c r="M1050" s="301"/>
      <c r="N1050" s="301"/>
      <c r="O1050" s="301"/>
      <c r="P1050" s="301"/>
      <c r="Q1050" s="301"/>
    </row>
    <row r="1051" spans="1:18" hidden="1" x14ac:dyDescent="0.2">
      <c r="A1051" s="277"/>
      <c r="B1051" s="276"/>
      <c r="C1051" s="280"/>
      <c r="D1051" s="276"/>
      <c r="E1051" s="301"/>
      <c r="F1051" s="301"/>
      <c r="G1051" s="301"/>
      <c r="H1051" s="301"/>
      <c r="I1051" s="301"/>
      <c r="J1051" s="301"/>
      <c r="K1051" s="301"/>
      <c r="L1051" s="301"/>
      <c r="M1051" s="301"/>
      <c r="N1051" s="301"/>
      <c r="O1051" s="301"/>
      <c r="P1051" s="301"/>
      <c r="Q1051" s="301"/>
    </row>
    <row r="1052" spans="1:18" s="276" customFormat="1" x14ac:dyDescent="0.2">
      <c r="A1052" s="277"/>
      <c r="C1052" s="280"/>
      <c r="E1052" s="301"/>
      <c r="F1052" s="301"/>
      <c r="G1052" s="301"/>
      <c r="H1052" s="301"/>
      <c r="I1052" s="301"/>
      <c r="J1052" s="301"/>
      <c r="K1052" s="301"/>
      <c r="L1052" s="301"/>
      <c r="M1052" s="301"/>
      <c r="N1052" s="301"/>
      <c r="O1052" s="301"/>
      <c r="P1052" s="301"/>
      <c r="Q1052" s="301"/>
      <c r="R1052" s="272"/>
    </row>
    <row r="1053" spans="1:18" s="276" customFormat="1" hidden="1" x14ac:dyDescent="0.2">
      <c r="A1053" s="277"/>
      <c r="C1053" s="280"/>
      <c r="E1053" s="301"/>
      <c r="F1053" s="301"/>
      <c r="G1053" s="301"/>
      <c r="H1053" s="301"/>
      <c r="I1053" s="301"/>
      <c r="J1053" s="301"/>
      <c r="K1053" s="301"/>
      <c r="L1053" s="301"/>
      <c r="M1053" s="301"/>
      <c r="N1053" s="301"/>
      <c r="O1053" s="301"/>
      <c r="P1053" s="301"/>
      <c r="Q1053" s="301"/>
      <c r="R1053" s="272"/>
    </row>
    <row r="1054" spans="1:18" s="276" customFormat="1" hidden="1" x14ac:dyDescent="0.2">
      <c r="A1054" s="277"/>
      <c r="C1054" s="280"/>
      <c r="E1054" s="301"/>
      <c r="F1054" s="301"/>
      <c r="G1054" s="301"/>
      <c r="H1054" s="301"/>
      <c r="I1054" s="301"/>
      <c r="J1054" s="301"/>
      <c r="K1054" s="301"/>
      <c r="L1054" s="301"/>
      <c r="M1054" s="301"/>
      <c r="N1054" s="301"/>
      <c r="O1054" s="301"/>
      <c r="P1054" s="301"/>
      <c r="Q1054" s="301"/>
      <c r="R1054" s="272"/>
    </row>
    <row r="1055" spans="1:18" s="276" customFormat="1" x14ac:dyDescent="0.2">
      <c r="A1055" s="277"/>
      <c r="C1055" s="280"/>
      <c r="E1055" s="301"/>
      <c r="F1055" s="301"/>
      <c r="G1055" s="301"/>
      <c r="H1055" s="301"/>
      <c r="I1055" s="301"/>
      <c r="J1055" s="301"/>
      <c r="K1055" s="301"/>
      <c r="L1055" s="301"/>
      <c r="M1055" s="301"/>
      <c r="N1055" s="301"/>
      <c r="O1055" s="301"/>
      <c r="P1055" s="301"/>
      <c r="Q1055" s="301"/>
      <c r="R1055" s="272"/>
    </row>
    <row r="1056" spans="1:18" s="276" customFormat="1" x14ac:dyDescent="0.2">
      <c r="A1056" s="277"/>
      <c r="C1056" s="280"/>
      <c r="E1056" s="301"/>
      <c r="F1056" s="301"/>
      <c r="G1056" s="301"/>
      <c r="H1056" s="301"/>
      <c r="I1056" s="301"/>
      <c r="J1056" s="301"/>
      <c r="K1056" s="301"/>
      <c r="L1056" s="301"/>
      <c r="M1056" s="301"/>
      <c r="N1056" s="301"/>
      <c r="O1056" s="301"/>
      <c r="P1056" s="301"/>
      <c r="Q1056" s="301"/>
      <c r="R1056" s="272"/>
    </row>
    <row r="1057" spans="1:18" s="276" customFormat="1" hidden="1" x14ac:dyDescent="0.2">
      <c r="A1057" s="277"/>
      <c r="C1057" s="280"/>
      <c r="E1057" s="301"/>
      <c r="F1057" s="301"/>
      <c r="G1057" s="301"/>
      <c r="H1057" s="301"/>
      <c r="I1057" s="301"/>
      <c r="J1057" s="301"/>
      <c r="K1057" s="301"/>
      <c r="L1057" s="301"/>
      <c r="M1057" s="301"/>
      <c r="N1057" s="301"/>
      <c r="O1057" s="301"/>
      <c r="P1057" s="301"/>
      <c r="Q1057" s="301"/>
      <c r="R1057" s="272"/>
    </row>
    <row r="1058" spans="1:18" s="276" customFormat="1" hidden="1" x14ac:dyDescent="0.2">
      <c r="A1058" s="277"/>
      <c r="C1058" s="280"/>
      <c r="E1058" s="301"/>
      <c r="F1058" s="301"/>
      <c r="G1058" s="301"/>
      <c r="H1058" s="301"/>
      <c r="I1058" s="301"/>
      <c r="J1058" s="301"/>
      <c r="K1058" s="301"/>
      <c r="L1058" s="301"/>
      <c r="M1058" s="301"/>
      <c r="N1058" s="301"/>
      <c r="O1058" s="301"/>
      <c r="P1058" s="301"/>
      <c r="Q1058" s="301"/>
      <c r="R1058" s="272"/>
    </row>
    <row r="1059" spans="1:18" s="276" customFormat="1" hidden="1" x14ac:dyDescent="0.2">
      <c r="A1059" s="277"/>
      <c r="C1059" s="280"/>
      <c r="E1059" s="301"/>
      <c r="F1059" s="301"/>
      <c r="G1059" s="301"/>
      <c r="H1059" s="301"/>
      <c r="I1059" s="301"/>
      <c r="J1059" s="301"/>
      <c r="K1059" s="301"/>
      <c r="L1059" s="301"/>
      <c r="M1059" s="301"/>
      <c r="N1059" s="301"/>
      <c r="O1059" s="301"/>
      <c r="P1059" s="301"/>
      <c r="Q1059" s="301"/>
      <c r="R1059" s="272"/>
    </row>
    <row r="1060" spans="1:18" s="276" customFormat="1" hidden="1" x14ac:dyDescent="0.2">
      <c r="A1060" s="277"/>
      <c r="C1060" s="280"/>
      <c r="E1060" s="301"/>
      <c r="F1060" s="301"/>
      <c r="G1060" s="301"/>
      <c r="H1060" s="301"/>
      <c r="I1060" s="301"/>
      <c r="J1060" s="301"/>
      <c r="K1060" s="301"/>
      <c r="L1060" s="301"/>
      <c r="M1060" s="301"/>
      <c r="N1060" s="301"/>
      <c r="O1060" s="301"/>
      <c r="P1060" s="301"/>
      <c r="Q1060" s="301"/>
      <c r="R1060" s="272"/>
    </row>
    <row r="1061" spans="1:18" s="276" customFormat="1" hidden="1" x14ac:dyDescent="0.2">
      <c r="A1061" s="277"/>
      <c r="C1061" s="280"/>
      <c r="E1061" s="301"/>
      <c r="F1061" s="301"/>
      <c r="G1061" s="301"/>
      <c r="H1061" s="301"/>
      <c r="I1061" s="301"/>
      <c r="J1061" s="301"/>
      <c r="K1061" s="301"/>
      <c r="L1061" s="301"/>
      <c r="M1061" s="301"/>
      <c r="N1061" s="301"/>
      <c r="O1061" s="301"/>
      <c r="P1061" s="301"/>
      <c r="Q1061" s="301"/>
      <c r="R1061" s="272"/>
    </row>
    <row r="1062" spans="1:18" s="276" customFormat="1" hidden="1" x14ac:dyDescent="0.2">
      <c r="A1062" s="277"/>
      <c r="C1062" s="280"/>
      <c r="E1062" s="301"/>
      <c r="F1062" s="301"/>
      <c r="G1062" s="301"/>
      <c r="H1062" s="301"/>
      <c r="I1062" s="301"/>
      <c r="J1062" s="301"/>
      <c r="K1062" s="301"/>
      <c r="L1062" s="301"/>
      <c r="M1062" s="301"/>
      <c r="N1062" s="301"/>
      <c r="O1062" s="301"/>
      <c r="P1062" s="301"/>
      <c r="Q1062" s="301"/>
      <c r="R1062" s="272"/>
    </row>
    <row r="1063" spans="1:18" s="276" customFormat="1" hidden="1" x14ac:dyDescent="0.2">
      <c r="A1063" s="277"/>
      <c r="C1063" s="280"/>
      <c r="E1063" s="301"/>
      <c r="F1063" s="301"/>
      <c r="G1063" s="301"/>
      <c r="H1063" s="301"/>
      <c r="I1063" s="301"/>
      <c r="J1063" s="301"/>
      <c r="K1063" s="301"/>
      <c r="L1063" s="301"/>
      <c r="M1063" s="301"/>
      <c r="N1063" s="301"/>
      <c r="O1063" s="301"/>
      <c r="P1063" s="301"/>
      <c r="Q1063" s="301"/>
      <c r="R1063" s="272"/>
    </row>
    <row r="1064" spans="1:18" s="276" customFormat="1" hidden="1" x14ac:dyDescent="0.2">
      <c r="A1064" s="277"/>
      <c r="C1064" s="280"/>
      <c r="E1064" s="301"/>
      <c r="F1064" s="301"/>
      <c r="G1064" s="301"/>
      <c r="H1064" s="301"/>
      <c r="I1064" s="301"/>
      <c r="J1064" s="301"/>
      <c r="K1064" s="301"/>
      <c r="L1064" s="301"/>
      <c r="M1064" s="301"/>
      <c r="N1064" s="301"/>
      <c r="O1064" s="301"/>
      <c r="P1064" s="301"/>
      <c r="Q1064" s="301"/>
      <c r="R1064" s="272"/>
    </row>
    <row r="1065" spans="1:18" s="276" customFormat="1" hidden="1" x14ac:dyDescent="0.2">
      <c r="A1065" s="277"/>
      <c r="C1065" s="280"/>
      <c r="E1065" s="301"/>
      <c r="F1065" s="301"/>
      <c r="G1065" s="301"/>
      <c r="H1065" s="301"/>
      <c r="I1065" s="301"/>
      <c r="J1065" s="301"/>
      <c r="K1065" s="301"/>
      <c r="L1065" s="301"/>
      <c r="M1065" s="301"/>
      <c r="N1065" s="301"/>
      <c r="O1065" s="301"/>
      <c r="P1065" s="301"/>
      <c r="Q1065" s="301"/>
      <c r="R1065" s="272"/>
    </row>
    <row r="1066" spans="1:18" s="276" customFormat="1" hidden="1" x14ac:dyDescent="0.2">
      <c r="A1066" s="277"/>
      <c r="C1066" s="280"/>
      <c r="E1066" s="301"/>
      <c r="F1066" s="301"/>
      <c r="G1066" s="301"/>
      <c r="H1066" s="301"/>
      <c r="I1066" s="301"/>
      <c r="J1066" s="301"/>
      <c r="K1066" s="301"/>
      <c r="L1066" s="301"/>
      <c r="M1066" s="301"/>
      <c r="N1066" s="301"/>
      <c r="O1066" s="301"/>
      <c r="P1066" s="301"/>
      <c r="Q1066" s="301"/>
      <c r="R1066" s="272"/>
    </row>
    <row r="1067" spans="1:18" s="276" customFormat="1" x14ac:dyDescent="0.2">
      <c r="A1067" s="277"/>
      <c r="C1067" s="280"/>
      <c r="E1067" s="301"/>
      <c r="F1067" s="301"/>
      <c r="G1067" s="301"/>
      <c r="H1067" s="301"/>
      <c r="I1067" s="301"/>
      <c r="J1067" s="301"/>
      <c r="K1067" s="301"/>
      <c r="L1067" s="301"/>
      <c r="M1067" s="301"/>
      <c r="N1067" s="301"/>
      <c r="O1067" s="301"/>
      <c r="P1067" s="301"/>
      <c r="Q1067" s="301"/>
      <c r="R1067" s="272"/>
    </row>
    <row r="1068" spans="1:18" s="276" customFormat="1" x14ac:dyDescent="0.2">
      <c r="A1068" s="277"/>
      <c r="B1068" s="271"/>
      <c r="C1068" s="280"/>
      <c r="E1068" s="301"/>
      <c r="F1068" s="301"/>
      <c r="G1068" s="301"/>
      <c r="H1068" s="301"/>
      <c r="I1068" s="301"/>
      <c r="J1068" s="301"/>
      <c r="K1068" s="301"/>
      <c r="L1068" s="301"/>
      <c r="M1068" s="301"/>
      <c r="N1068" s="301"/>
      <c r="O1068" s="301"/>
      <c r="P1068" s="301"/>
      <c r="Q1068" s="301"/>
      <c r="R1068" s="272"/>
    </row>
    <row r="1069" spans="1:18" s="276" customFormat="1" x14ac:dyDescent="0.2">
      <c r="A1069" s="277"/>
      <c r="C1069" s="280"/>
      <c r="E1069" s="301"/>
      <c r="F1069" s="301"/>
      <c r="G1069" s="301"/>
      <c r="H1069" s="301"/>
      <c r="I1069" s="301"/>
      <c r="J1069" s="301"/>
      <c r="K1069" s="301"/>
      <c r="L1069" s="301"/>
      <c r="M1069" s="301"/>
      <c r="N1069" s="301"/>
      <c r="O1069" s="301"/>
      <c r="P1069" s="301"/>
      <c r="Q1069" s="301"/>
      <c r="R1069" s="272"/>
    </row>
    <row r="1070" spans="1:18" s="276" customFormat="1" x14ac:dyDescent="0.2">
      <c r="A1070" s="277"/>
      <c r="B1070" s="271"/>
      <c r="C1070" s="280"/>
      <c r="E1070" s="301"/>
      <c r="F1070" s="301"/>
      <c r="G1070" s="301"/>
      <c r="H1070" s="301"/>
      <c r="I1070" s="301"/>
      <c r="J1070" s="301"/>
      <c r="K1070" s="301"/>
      <c r="L1070" s="301"/>
      <c r="M1070" s="301"/>
      <c r="N1070" s="301"/>
      <c r="O1070" s="301"/>
      <c r="P1070" s="301"/>
      <c r="Q1070" s="301"/>
      <c r="R1070" s="272"/>
    </row>
    <row r="1071" spans="1:18" s="276" customFormat="1" x14ac:dyDescent="0.2">
      <c r="A1071" s="277"/>
      <c r="C1071" s="280"/>
      <c r="E1071" s="301"/>
      <c r="F1071" s="301"/>
      <c r="G1071" s="301"/>
      <c r="H1071" s="301"/>
      <c r="I1071" s="301"/>
      <c r="J1071" s="301"/>
      <c r="K1071" s="301"/>
      <c r="L1071" s="301"/>
      <c r="M1071" s="301"/>
      <c r="N1071" s="301"/>
      <c r="O1071" s="301"/>
      <c r="P1071" s="301"/>
      <c r="Q1071" s="301"/>
      <c r="R1071" s="272"/>
    </row>
    <row r="1072" spans="1:18" s="276" customFormat="1" x14ac:dyDescent="0.2">
      <c r="A1072" s="277"/>
      <c r="C1072" s="280"/>
      <c r="E1072" s="301"/>
      <c r="F1072" s="301"/>
      <c r="G1072" s="301"/>
      <c r="H1072" s="301"/>
      <c r="I1072" s="301"/>
      <c r="J1072" s="301"/>
      <c r="K1072" s="301"/>
      <c r="L1072" s="301"/>
      <c r="M1072" s="301"/>
      <c r="N1072" s="301"/>
      <c r="O1072" s="301"/>
      <c r="P1072" s="301"/>
      <c r="Q1072" s="301"/>
      <c r="R1072" s="272"/>
    </row>
    <row r="1073" spans="1:18" s="276" customFormat="1" x14ac:dyDescent="0.2">
      <c r="A1073" s="277"/>
      <c r="C1073" s="280"/>
      <c r="E1073" s="301"/>
      <c r="F1073" s="301"/>
      <c r="G1073" s="301"/>
      <c r="H1073" s="301"/>
      <c r="I1073" s="301"/>
      <c r="J1073" s="301"/>
      <c r="K1073" s="301"/>
      <c r="L1073" s="301"/>
      <c r="M1073" s="301"/>
      <c r="N1073" s="301"/>
      <c r="O1073" s="301"/>
      <c r="P1073" s="301"/>
      <c r="Q1073" s="301"/>
      <c r="R1073" s="272"/>
    </row>
    <row r="1074" spans="1:18" s="276" customFormat="1" x14ac:dyDescent="0.2">
      <c r="A1074" s="277"/>
      <c r="C1074" s="280"/>
      <c r="E1074" s="301"/>
      <c r="F1074" s="301"/>
      <c r="G1074" s="301"/>
      <c r="H1074" s="301"/>
      <c r="I1074" s="301"/>
      <c r="J1074" s="301"/>
      <c r="K1074" s="301"/>
      <c r="L1074" s="301"/>
      <c r="M1074" s="301"/>
      <c r="N1074" s="301"/>
      <c r="O1074" s="301"/>
      <c r="P1074" s="301"/>
      <c r="Q1074" s="301"/>
      <c r="R1074" s="272"/>
    </row>
    <row r="1075" spans="1:18" s="276" customFormat="1" x14ac:dyDescent="0.2">
      <c r="A1075" s="277"/>
      <c r="C1075" s="280"/>
      <c r="E1075" s="301"/>
      <c r="F1075" s="301"/>
      <c r="G1075" s="301"/>
      <c r="H1075" s="301"/>
      <c r="I1075" s="301"/>
      <c r="J1075" s="301"/>
      <c r="K1075" s="301"/>
      <c r="L1075" s="301"/>
      <c r="M1075" s="301"/>
      <c r="N1075" s="301"/>
      <c r="O1075" s="301"/>
      <c r="P1075" s="301"/>
      <c r="Q1075" s="301"/>
      <c r="R1075" s="272"/>
    </row>
    <row r="1076" spans="1:18" s="276" customFormat="1" x14ac:dyDescent="0.2">
      <c r="A1076" s="277"/>
      <c r="C1076" s="280"/>
      <c r="E1076" s="301"/>
      <c r="F1076" s="301"/>
      <c r="G1076" s="301"/>
      <c r="H1076" s="301"/>
      <c r="I1076" s="301"/>
      <c r="J1076" s="301"/>
      <c r="K1076" s="301"/>
      <c r="L1076" s="301"/>
      <c r="M1076" s="301"/>
      <c r="N1076" s="301"/>
      <c r="O1076" s="301"/>
      <c r="P1076" s="301"/>
      <c r="Q1076" s="301"/>
      <c r="R1076" s="272"/>
    </row>
    <row r="1077" spans="1:18" s="276" customFormat="1" x14ac:dyDescent="0.2">
      <c r="A1077" s="277"/>
      <c r="C1077" s="280"/>
      <c r="E1077" s="301"/>
      <c r="F1077" s="301"/>
      <c r="G1077" s="301"/>
      <c r="H1077" s="301"/>
      <c r="I1077" s="301"/>
      <c r="J1077" s="301"/>
      <c r="K1077" s="301"/>
      <c r="L1077" s="301"/>
      <c r="M1077" s="301"/>
      <c r="N1077" s="301"/>
      <c r="O1077" s="301"/>
      <c r="P1077" s="301"/>
      <c r="Q1077" s="301"/>
      <c r="R1077" s="272"/>
    </row>
    <row r="1078" spans="1:18" s="276" customFormat="1" x14ac:dyDescent="0.2">
      <c r="A1078" s="277"/>
      <c r="C1078" s="280"/>
      <c r="E1078" s="301"/>
      <c r="F1078" s="301"/>
      <c r="G1078" s="301"/>
      <c r="H1078" s="301"/>
      <c r="I1078" s="301"/>
      <c r="J1078" s="301"/>
      <c r="K1078" s="301"/>
      <c r="L1078" s="301"/>
      <c r="M1078" s="301"/>
      <c r="N1078" s="301"/>
      <c r="O1078" s="301"/>
      <c r="P1078" s="301"/>
      <c r="Q1078" s="301"/>
      <c r="R1078" s="272"/>
    </row>
    <row r="1079" spans="1:18" s="276" customFormat="1" x14ac:dyDescent="0.2">
      <c r="A1079" s="277"/>
      <c r="C1079" s="280"/>
      <c r="E1079" s="301"/>
      <c r="F1079" s="301"/>
      <c r="G1079" s="301"/>
      <c r="H1079" s="301"/>
      <c r="I1079" s="301"/>
      <c r="J1079" s="301"/>
      <c r="K1079" s="301"/>
      <c r="L1079" s="301"/>
      <c r="M1079" s="301"/>
      <c r="N1079" s="301"/>
      <c r="O1079" s="301"/>
      <c r="P1079" s="301"/>
      <c r="Q1079" s="301"/>
      <c r="R1079" s="272"/>
    </row>
    <row r="1080" spans="1:18" s="276" customFormat="1" x14ac:dyDescent="0.2">
      <c r="A1080" s="277"/>
      <c r="C1080" s="280"/>
      <c r="E1080" s="301"/>
      <c r="F1080" s="301"/>
      <c r="G1080" s="301"/>
      <c r="H1080" s="301"/>
      <c r="I1080" s="301"/>
      <c r="J1080" s="301"/>
      <c r="K1080" s="301"/>
      <c r="L1080" s="301"/>
      <c r="M1080" s="301"/>
      <c r="N1080" s="301"/>
      <c r="O1080" s="301"/>
      <c r="P1080" s="301"/>
      <c r="Q1080" s="301"/>
      <c r="R1080" s="272"/>
    </row>
    <row r="1081" spans="1:18" s="276" customFormat="1" x14ac:dyDescent="0.2">
      <c r="A1081" s="277"/>
      <c r="B1081" s="271"/>
      <c r="C1081" s="280"/>
      <c r="E1081" s="301"/>
      <c r="F1081" s="301"/>
      <c r="G1081" s="301"/>
      <c r="H1081" s="301"/>
      <c r="I1081" s="301"/>
      <c r="J1081" s="301"/>
      <c r="K1081" s="301"/>
      <c r="L1081" s="301"/>
      <c r="M1081" s="301"/>
      <c r="N1081" s="301"/>
      <c r="O1081" s="301"/>
      <c r="P1081" s="301"/>
      <c r="Q1081" s="301"/>
      <c r="R1081" s="272"/>
    </row>
    <row r="1082" spans="1:18" s="276" customFormat="1" x14ac:dyDescent="0.2">
      <c r="A1082" s="277"/>
      <c r="C1082" s="280"/>
      <c r="E1082" s="301"/>
      <c r="F1082" s="301"/>
      <c r="G1082" s="301"/>
      <c r="H1082" s="301"/>
      <c r="I1082" s="301"/>
      <c r="J1082" s="301"/>
      <c r="K1082" s="301"/>
      <c r="L1082" s="301"/>
      <c r="M1082" s="301"/>
      <c r="N1082" s="301"/>
      <c r="O1082" s="301"/>
      <c r="P1082" s="301"/>
      <c r="Q1082" s="301"/>
      <c r="R1082" s="272"/>
    </row>
    <row r="1083" spans="1:18" s="276" customFormat="1" x14ac:dyDescent="0.2">
      <c r="A1083" s="277"/>
      <c r="C1083" s="280"/>
      <c r="E1083" s="301"/>
      <c r="F1083" s="301"/>
      <c r="G1083" s="301"/>
      <c r="H1083" s="301"/>
      <c r="I1083" s="301"/>
      <c r="J1083" s="301"/>
      <c r="K1083" s="301"/>
      <c r="L1083" s="301"/>
      <c r="M1083" s="301"/>
      <c r="N1083" s="301"/>
      <c r="O1083" s="301"/>
      <c r="P1083" s="301"/>
      <c r="Q1083" s="301"/>
      <c r="R1083" s="272"/>
    </row>
    <row r="1084" spans="1:18" s="276" customFormat="1" x14ac:dyDescent="0.2">
      <c r="A1084" s="274"/>
      <c r="B1084" s="271"/>
      <c r="C1084" s="273"/>
      <c r="D1084" s="271"/>
      <c r="E1084" s="301"/>
      <c r="F1084" s="301"/>
      <c r="G1084" s="301"/>
      <c r="H1084" s="301"/>
      <c r="I1084" s="301"/>
      <c r="J1084" s="301"/>
      <c r="K1084" s="301"/>
      <c r="L1084" s="301"/>
      <c r="M1084" s="301"/>
      <c r="N1084" s="301"/>
      <c r="O1084" s="301"/>
      <c r="P1084" s="301"/>
      <c r="Q1084" s="301"/>
      <c r="R1084" s="272"/>
    </row>
    <row r="1085" spans="1:18" s="276" customFormat="1" x14ac:dyDescent="0.2">
      <c r="A1085" s="274"/>
      <c r="B1085" s="271"/>
      <c r="C1085" s="273"/>
      <c r="D1085" s="271"/>
      <c r="E1085" s="301"/>
      <c r="F1085" s="301"/>
      <c r="G1085" s="301"/>
      <c r="H1085" s="301"/>
      <c r="I1085" s="301"/>
      <c r="J1085" s="301"/>
      <c r="K1085" s="301"/>
      <c r="L1085" s="301"/>
      <c r="M1085" s="301"/>
      <c r="N1085" s="301"/>
      <c r="O1085" s="301"/>
      <c r="P1085" s="301"/>
      <c r="Q1085" s="301"/>
      <c r="R1085" s="272"/>
    </row>
    <row r="1086" spans="1:18" x14ac:dyDescent="0.2">
      <c r="E1086" s="301"/>
      <c r="F1086" s="301"/>
      <c r="G1086" s="301"/>
      <c r="H1086" s="301"/>
      <c r="I1086" s="301"/>
      <c r="J1086" s="301"/>
      <c r="K1086" s="301"/>
      <c r="L1086" s="301"/>
      <c r="M1086" s="301"/>
      <c r="N1086" s="301"/>
      <c r="O1086" s="301"/>
      <c r="P1086" s="301"/>
      <c r="Q1086" s="301"/>
    </row>
    <row r="1087" spans="1:18" x14ac:dyDescent="0.2">
      <c r="E1087" s="301"/>
      <c r="F1087" s="301"/>
      <c r="G1087" s="301"/>
      <c r="H1087" s="301"/>
      <c r="I1087" s="301"/>
      <c r="J1087" s="301"/>
      <c r="K1087" s="301"/>
      <c r="L1087" s="301"/>
      <c r="M1087" s="301"/>
      <c r="N1087" s="301"/>
      <c r="O1087" s="301"/>
      <c r="P1087" s="301"/>
      <c r="Q1087" s="301"/>
    </row>
    <row r="1088" spans="1:18" x14ac:dyDescent="0.2">
      <c r="E1088" s="301"/>
      <c r="F1088" s="301"/>
      <c r="G1088" s="301"/>
      <c r="H1088" s="301"/>
      <c r="I1088" s="301"/>
      <c r="J1088" s="301"/>
      <c r="K1088" s="301"/>
      <c r="L1088" s="301"/>
      <c r="M1088" s="301"/>
      <c r="N1088" s="301"/>
      <c r="O1088" s="301"/>
      <c r="P1088" s="301"/>
      <c r="Q1088" s="301"/>
    </row>
    <row r="1089" spans="5:17" x14ac:dyDescent="0.2">
      <c r="E1089" s="301"/>
      <c r="F1089" s="301"/>
      <c r="G1089" s="301"/>
      <c r="H1089" s="301"/>
      <c r="I1089" s="301"/>
      <c r="J1089" s="301"/>
      <c r="K1089" s="301"/>
      <c r="L1089" s="301"/>
      <c r="M1089" s="301"/>
      <c r="N1089" s="301"/>
      <c r="O1089" s="301"/>
      <c r="P1089" s="301"/>
      <c r="Q1089" s="301"/>
    </row>
    <row r="1090" spans="5:17" x14ac:dyDescent="0.2">
      <c r="E1090" s="301"/>
      <c r="F1090" s="301"/>
      <c r="G1090" s="301"/>
      <c r="H1090" s="301"/>
      <c r="I1090" s="301"/>
      <c r="J1090" s="301"/>
      <c r="K1090" s="301"/>
      <c r="L1090" s="301"/>
      <c r="M1090" s="301"/>
      <c r="N1090" s="301"/>
      <c r="O1090" s="301"/>
      <c r="P1090" s="301"/>
      <c r="Q1090" s="301"/>
    </row>
    <row r="1091" spans="5:17" x14ac:dyDescent="0.2">
      <c r="E1091" s="301"/>
      <c r="F1091" s="301"/>
      <c r="G1091" s="301"/>
      <c r="H1091" s="301"/>
      <c r="I1091" s="301"/>
      <c r="J1091" s="301"/>
      <c r="K1091" s="301"/>
      <c r="L1091" s="301"/>
      <c r="M1091" s="301"/>
      <c r="N1091" s="301"/>
      <c r="O1091" s="301"/>
      <c r="P1091" s="301"/>
      <c r="Q1091" s="301"/>
    </row>
    <row r="1092" spans="5:17" x14ac:dyDescent="0.2">
      <c r="E1092" s="301"/>
      <c r="F1092" s="301"/>
      <c r="G1092" s="301"/>
      <c r="H1092" s="301"/>
      <c r="I1092" s="301"/>
      <c r="J1092" s="301"/>
      <c r="K1092" s="301"/>
      <c r="L1092" s="301"/>
      <c r="M1092" s="301"/>
      <c r="N1092" s="301"/>
      <c r="O1092" s="301"/>
      <c r="P1092" s="301"/>
      <c r="Q1092" s="301"/>
    </row>
    <row r="1093" spans="5:17" x14ac:dyDescent="0.2">
      <c r="E1093" s="301"/>
      <c r="F1093" s="301"/>
      <c r="G1093" s="301"/>
      <c r="H1093" s="301"/>
      <c r="I1093" s="301"/>
      <c r="J1093" s="301"/>
      <c r="K1093" s="301"/>
      <c r="L1093" s="301"/>
      <c r="M1093" s="301"/>
      <c r="N1093" s="301"/>
      <c r="O1093" s="301"/>
      <c r="P1093" s="301"/>
      <c r="Q1093" s="301"/>
    </row>
    <row r="1094" spans="5:17" x14ac:dyDescent="0.2">
      <c r="E1094" s="301"/>
      <c r="F1094" s="301"/>
      <c r="G1094" s="301"/>
      <c r="H1094" s="301"/>
      <c r="I1094" s="301"/>
      <c r="J1094" s="301"/>
      <c r="K1094" s="301"/>
      <c r="L1094" s="301"/>
      <c r="M1094" s="301"/>
      <c r="N1094" s="301"/>
      <c r="O1094" s="301"/>
      <c r="P1094" s="301"/>
      <c r="Q1094" s="301"/>
    </row>
    <row r="1095" spans="5:17" x14ac:dyDescent="0.2">
      <c r="E1095" s="301"/>
      <c r="F1095" s="301"/>
      <c r="G1095" s="301"/>
      <c r="H1095" s="301"/>
      <c r="I1095" s="301"/>
      <c r="J1095" s="301"/>
      <c r="K1095" s="301"/>
      <c r="L1095" s="301"/>
      <c r="M1095" s="301"/>
      <c r="N1095" s="301"/>
      <c r="O1095" s="301"/>
      <c r="P1095" s="301"/>
      <c r="Q1095" s="301"/>
    </row>
    <row r="1096" spans="5:17" x14ac:dyDescent="0.2">
      <c r="E1096" s="301"/>
      <c r="F1096" s="301"/>
      <c r="G1096" s="301"/>
      <c r="H1096" s="301"/>
      <c r="I1096" s="301"/>
      <c r="J1096" s="301"/>
      <c r="K1096" s="301"/>
      <c r="L1096" s="301"/>
      <c r="M1096" s="301"/>
      <c r="N1096" s="301"/>
      <c r="O1096" s="301"/>
      <c r="P1096" s="301"/>
      <c r="Q1096" s="301"/>
    </row>
    <row r="1097" spans="5:17" x14ac:dyDescent="0.2">
      <c r="E1097" s="301"/>
      <c r="F1097" s="301"/>
      <c r="G1097" s="301"/>
      <c r="H1097" s="301"/>
      <c r="I1097" s="301"/>
      <c r="J1097" s="301"/>
      <c r="K1097" s="301"/>
      <c r="L1097" s="301"/>
      <c r="M1097" s="301"/>
      <c r="N1097" s="301"/>
      <c r="O1097" s="301"/>
      <c r="P1097" s="301"/>
      <c r="Q1097" s="301"/>
    </row>
    <row r="1098" spans="5:17" hidden="1" x14ac:dyDescent="0.2">
      <c r="E1098" s="301"/>
      <c r="F1098" s="301"/>
      <c r="G1098" s="301"/>
      <c r="H1098" s="301"/>
      <c r="I1098" s="301"/>
      <c r="J1098" s="301"/>
      <c r="K1098" s="301"/>
      <c r="L1098" s="301"/>
      <c r="M1098" s="301"/>
      <c r="N1098" s="301"/>
      <c r="O1098" s="301"/>
      <c r="P1098" s="301"/>
      <c r="Q1098" s="301"/>
    </row>
    <row r="1099" spans="5:17" x14ac:dyDescent="0.2">
      <c r="E1099" s="301"/>
      <c r="F1099" s="301"/>
      <c r="G1099" s="301"/>
      <c r="H1099" s="301"/>
      <c r="I1099" s="301"/>
      <c r="J1099" s="301"/>
      <c r="K1099" s="301"/>
      <c r="L1099" s="301"/>
      <c r="M1099" s="301"/>
      <c r="N1099" s="301"/>
      <c r="O1099" s="301"/>
      <c r="P1099" s="301"/>
      <c r="Q1099" s="301"/>
    </row>
    <row r="1100" spans="5:17" x14ac:dyDescent="0.2">
      <c r="E1100" s="301"/>
      <c r="F1100" s="301"/>
      <c r="G1100" s="301"/>
      <c r="H1100" s="301"/>
      <c r="I1100" s="301"/>
      <c r="J1100" s="301"/>
      <c r="K1100" s="301"/>
      <c r="L1100" s="301"/>
      <c r="M1100" s="301"/>
      <c r="N1100" s="301"/>
      <c r="O1100" s="301"/>
      <c r="P1100" s="301"/>
      <c r="Q1100" s="301"/>
    </row>
    <row r="1101" spans="5:17" x14ac:dyDescent="0.2">
      <c r="E1101" s="301"/>
      <c r="F1101" s="301"/>
      <c r="G1101" s="301"/>
      <c r="H1101" s="301"/>
      <c r="I1101" s="301"/>
      <c r="J1101" s="301"/>
      <c r="K1101" s="301"/>
      <c r="L1101" s="301"/>
      <c r="M1101" s="301"/>
      <c r="N1101" s="301"/>
      <c r="O1101" s="301"/>
      <c r="P1101" s="301"/>
      <c r="Q1101" s="301"/>
    </row>
    <row r="1102" spans="5:17" x14ac:dyDescent="0.2">
      <c r="E1102" s="301"/>
      <c r="F1102" s="301"/>
      <c r="G1102" s="301"/>
      <c r="H1102" s="301"/>
      <c r="I1102" s="301"/>
      <c r="J1102" s="301"/>
      <c r="K1102" s="301"/>
      <c r="L1102" s="301"/>
      <c r="M1102" s="301"/>
      <c r="N1102" s="301"/>
      <c r="O1102" s="301"/>
      <c r="P1102" s="301"/>
      <c r="Q1102" s="301"/>
    </row>
    <row r="1103" spans="5:17" x14ac:dyDescent="0.2">
      <c r="E1103" s="301"/>
      <c r="F1103" s="301"/>
      <c r="G1103" s="301"/>
      <c r="H1103" s="301"/>
      <c r="I1103" s="301"/>
      <c r="J1103" s="301"/>
      <c r="K1103" s="301"/>
      <c r="L1103" s="301"/>
      <c r="M1103" s="301"/>
      <c r="N1103" s="301"/>
      <c r="O1103" s="301"/>
      <c r="P1103" s="301"/>
      <c r="Q1103" s="301"/>
    </row>
    <row r="1104" spans="5:17" x14ac:dyDescent="0.2">
      <c r="E1104" s="301"/>
      <c r="F1104" s="301"/>
      <c r="G1104" s="301"/>
      <c r="H1104" s="301"/>
      <c r="I1104" s="301"/>
      <c r="J1104" s="301"/>
      <c r="K1104" s="301"/>
      <c r="L1104" s="301"/>
      <c r="M1104" s="301"/>
      <c r="N1104" s="301"/>
      <c r="O1104" s="301"/>
      <c r="P1104" s="301"/>
      <c r="Q1104" s="301"/>
    </row>
    <row r="1105" spans="3:18" x14ac:dyDescent="0.2">
      <c r="E1105" s="301"/>
      <c r="F1105" s="301"/>
      <c r="G1105" s="301"/>
      <c r="H1105" s="301"/>
      <c r="I1105" s="301"/>
      <c r="J1105" s="301"/>
      <c r="K1105" s="301"/>
      <c r="L1105" s="301"/>
      <c r="M1105" s="301"/>
      <c r="N1105" s="301"/>
      <c r="O1105" s="301"/>
      <c r="P1105" s="301"/>
      <c r="Q1105" s="301"/>
    </row>
    <row r="1106" spans="3:18" x14ac:dyDescent="0.2">
      <c r="E1106" s="301"/>
      <c r="F1106" s="301"/>
      <c r="G1106" s="301"/>
      <c r="H1106" s="301"/>
      <c r="I1106" s="301"/>
      <c r="J1106" s="301"/>
      <c r="K1106" s="301"/>
      <c r="L1106" s="301"/>
      <c r="M1106" s="301"/>
      <c r="N1106" s="301"/>
      <c r="O1106" s="301"/>
      <c r="P1106" s="301"/>
      <c r="Q1106" s="301"/>
    </row>
    <row r="1107" spans="3:18" x14ac:dyDescent="0.2">
      <c r="E1107" s="301"/>
      <c r="F1107" s="301"/>
      <c r="G1107" s="301"/>
      <c r="H1107" s="301"/>
      <c r="I1107" s="301"/>
      <c r="J1107" s="301"/>
      <c r="K1107" s="301"/>
      <c r="L1107" s="301"/>
      <c r="M1107" s="301"/>
      <c r="N1107" s="301"/>
      <c r="O1107" s="301"/>
      <c r="P1107" s="301"/>
      <c r="Q1107" s="301"/>
    </row>
    <row r="1108" spans="3:18" x14ac:dyDescent="0.2">
      <c r="E1108" s="301"/>
      <c r="F1108" s="301"/>
      <c r="G1108" s="301"/>
      <c r="H1108" s="301"/>
      <c r="I1108" s="301"/>
      <c r="J1108" s="301"/>
      <c r="K1108" s="301"/>
      <c r="L1108" s="301"/>
      <c r="M1108" s="301"/>
      <c r="N1108" s="301"/>
      <c r="O1108" s="301"/>
      <c r="P1108" s="301"/>
      <c r="Q1108" s="301"/>
    </row>
    <row r="1109" spans="3:18" x14ac:dyDescent="0.2">
      <c r="E1109" s="301"/>
      <c r="F1109" s="301"/>
      <c r="G1109" s="301"/>
      <c r="H1109" s="301"/>
      <c r="I1109" s="301"/>
      <c r="J1109" s="301"/>
      <c r="K1109" s="301"/>
      <c r="L1109" s="301"/>
      <c r="M1109" s="301"/>
      <c r="N1109" s="301"/>
      <c r="O1109" s="301"/>
      <c r="P1109" s="301"/>
      <c r="Q1109" s="301"/>
    </row>
    <row r="1110" spans="3:18" x14ac:dyDescent="0.2">
      <c r="E1110" s="301"/>
      <c r="F1110" s="301"/>
      <c r="G1110" s="301"/>
      <c r="H1110" s="301"/>
      <c r="I1110" s="301"/>
      <c r="J1110" s="301"/>
      <c r="K1110" s="301"/>
      <c r="L1110" s="301"/>
      <c r="M1110" s="301"/>
      <c r="N1110" s="301"/>
      <c r="O1110" s="301"/>
      <c r="P1110" s="301"/>
      <c r="Q1110" s="301"/>
    </row>
    <row r="1111" spans="3:18" x14ac:dyDescent="0.2">
      <c r="E1111" s="301"/>
      <c r="F1111" s="301"/>
      <c r="G1111" s="301"/>
      <c r="H1111" s="301"/>
      <c r="I1111" s="301"/>
      <c r="J1111" s="301"/>
      <c r="K1111" s="301"/>
      <c r="L1111" s="301"/>
      <c r="M1111" s="301"/>
      <c r="N1111" s="301"/>
      <c r="O1111" s="301"/>
      <c r="P1111" s="301"/>
      <c r="Q1111" s="301"/>
    </row>
    <row r="1112" spans="3:18" hidden="1" x14ac:dyDescent="0.2">
      <c r="E1112" s="301"/>
      <c r="F1112" s="301"/>
      <c r="G1112" s="301"/>
      <c r="H1112" s="301"/>
      <c r="I1112" s="301"/>
      <c r="J1112" s="301"/>
      <c r="K1112" s="301"/>
      <c r="L1112" s="301"/>
      <c r="M1112" s="301"/>
      <c r="N1112" s="301"/>
      <c r="O1112" s="301"/>
      <c r="P1112" s="301"/>
      <c r="Q1112" s="301"/>
    </row>
    <row r="1113" spans="3:18" x14ac:dyDescent="0.2">
      <c r="E1113" s="301"/>
      <c r="F1113" s="301"/>
      <c r="G1113" s="301"/>
      <c r="H1113" s="301"/>
      <c r="I1113" s="301"/>
      <c r="J1113" s="301"/>
      <c r="K1113" s="301"/>
      <c r="L1113" s="301"/>
      <c r="M1113" s="301"/>
      <c r="N1113" s="301"/>
      <c r="O1113" s="301"/>
      <c r="P1113" s="301"/>
      <c r="Q1113" s="301"/>
    </row>
    <row r="1114" spans="3:18" x14ac:dyDescent="0.2">
      <c r="E1114" s="301"/>
      <c r="F1114" s="301"/>
      <c r="G1114" s="301"/>
      <c r="H1114" s="301"/>
      <c r="I1114" s="301"/>
      <c r="J1114" s="301"/>
      <c r="K1114" s="301"/>
      <c r="L1114" s="301"/>
      <c r="M1114" s="301"/>
      <c r="N1114" s="301"/>
      <c r="O1114" s="301"/>
      <c r="P1114" s="301"/>
      <c r="Q1114" s="301"/>
    </row>
    <row r="1115" spans="3:18" x14ac:dyDescent="0.2">
      <c r="E1115" s="293"/>
      <c r="F1115" s="293"/>
      <c r="G1115" s="293"/>
      <c r="H1115" s="293"/>
      <c r="I1115" s="293"/>
      <c r="J1115" s="293"/>
      <c r="K1115" s="293"/>
      <c r="L1115" s="293"/>
      <c r="M1115" s="293"/>
      <c r="N1115" s="293"/>
      <c r="O1115" s="293"/>
      <c r="P1115" s="293"/>
      <c r="Q1115" s="293"/>
    </row>
    <row r="1116" spans="3:18" x14ac:dyDescent="0.2">
      <c r="E1116" s="276"/>
      <c r="F1116" s="276"/>
      <c r="G1116" s="276"/>
      <c r="H1116" s="276"/>
      <c r="I1116" s="276"/>
      <c r="J1116" s="276"/>
      <c r="K1116" s="276"/>
      <c r="L1116" s="276"/>
      <c r="M1116" s="276"/>
      <c r="N1116" s="276"/>
      <c r="O1116" s="276"/>
      <c r="P1116" s="276"/>
      <c r="Q1116" s="276"/>
    </row>
    <row r="1117" spans="3:18" x14ac:dyDescent="0.2">
      <c r="E1117" s="276"/>
      <c r="F1117" s="276"/>
      <c r="G1117" s="276"/>
      <c r="H1117" s="276"/>
      <c r="I1117" s="276"/>
      <c r="J1117" s="276"/>
      <c r="K1117" s="276"/>
      <c r="L1117" s="276"/>
      <c r="M1117" s="276"/>
      <c r="N1117" s="276"/>
      <c r="O1117" s="276"/>
      <c r="P1117" s="276"/>
      <c r="Q1117" s="276"/>
    </row>
    <row r="1118" spans="3:18" x14ac:dyDescent="0.2">
      <c r="E1118" s="293"/>
      <c r="F1118" s="293"/>
      <c r="G1118" s="293"/>
      <c r="H1118" s="293"/>
      <c r="I1118" s="293"/>
      <c r="J1118" s="293"/>
      <c r="K1118" s="293"/>
      <c r="L1118" s="293"/>
      <c r="M1118" s="293"/>
      <c r="N1118" s="293"/>
      <c r="O1118" s="293"/>
      <c r="P1118" s="293"/>
      <c r="Q1118" s="293"/>
    </row>
    <row r="1119" spans="3:18" s="297" customFormat="1" x14ac:dyDescent="0.2">
      <c r="C1119" s="300"/>
      <c r="E1119" s="299"/>
      <c r="F1119" s="298"/>
      <c r="G1119" s="298"/>
      <c r="H1119" s="298"/>
      <c r="I1119" s="298"/>
      <c r="J1119" s="298"/>
      <c r="K1119" s="298"/>
      <c r="L1119" s="298"/>
      <c r="M1119" s="298"/>
      <c r="N1119" s="298"/>
      <c r="O1119" s="298"/>
      <c r="P1119" s="298"/>
      <c r="Q1119" s="298"/>
      <c r="R1119" s="272"/>
    </row>
    <row r="1121" spans="1:17" x14ac:dyDescent="0.2">
      <c r="E1121" s="293"/>
    </row>
    <row r="1122" spans="1:17" x14ac:dyDescent="0.2">
      <c r="D1122" s="296"/>
      <c r="E1122" s="295"/>
      <c r="Q1122" s="294"/>
    </row>
    <row r="1123" spans="1:17" x14ac:dyDescent="0.2">
      <c r="A1123" s="291"/>
      <c r="B1123" s="280"/>
      <c r="C1123" s="289"/>
      <c r="E1123" s="293"/>
      <c r="F1123" s="293"/>
      <c r="G1123" s="293"/>
      <c r="H1123" s="293"/>
      <c r="I1123" s="293"/>
      <c r="J1123" s="293"/>
      <c r="K1123" s="293"/>
      <c r="L1123" s="293"/>
      <c r="M1123" s="293"/>
      <c r="N1123" s="293"/>
      <c r="O1123" s="293"/>
      <c r="P1123" s="293"/>
      <c r="Q1123" s="293"/>
    </row>
    <row r="1124" spans="1:17" x14ac:dyDescent="0.2">
      <c r="A1124" s="291"/>
      <c r="B1124" s="289"/>
      <c r="C1124" s="289"/>
      <c r="D1124" s="289"/>
      <c r="E1124" s="288"/>
      <c r="F1124" s="288"/>
      <c r="G1124" s="288"/>
      <c r="H1124" s="288"/>
      <c r="I1124" s="288"/>
      <c r="J1124" s="288"/>
      <c r="K1124" s="288"/>
      <c r="L1124" s="288"/>
      <c r="M1124" s="288"/>
      <c r="N1124" s="288"/>
      <c r="O1124" s="288"/>
      <c r="P1124" s="288"/>
      <c r="Q1124" s="288"/>
    </row>
    <row r="1125" spans="1:17" x14ac:dyDescent="0.2">
      <c r="A1125" s="291"/>
      <c r="B1125" s="289"/>
      <c r="C1125" s="289"/>
      <c r="D1125" s="289"/>
      <c r="E1125" s="288"/>
      <c r="F1125" s="288"/>
      <c r="G1125" s="288"/>
      <c r="H1125" s="288"/>
      <c r="I1125" s="288"/>
      <c r="J1125" s="288"/>
      <c r="K1125" s="288"/>
      <c r="L1125" s="288"/>
      <c r="M1125" s="288"/>
      <c r="N1125" s="288"/>
      <c r="O1125" s="288"/>
      <c r="P1125" s="288"/>
      <c r="Q1125" s="288"/>
    </row>
    <row r="1126" spans="1:17" x14ac:dyDescent="0.2">
      <c r="A1126" s="291"/>
      <c r="B1126" s="289"/>
      <c r="C1126" s="289"/>
      <c r="D1126" s="289"/>
      <c r="E1126" s="288"/>
      <c r="F1126" s="288"/>
      <c r="G1126" s="288"/>
      <c r="H1126" s="288"/>
      <c r="I1126" s="288"/>
      <c r="J1126" s="288"/>
      <c r="K1126" s="288"/>
      <c r="L1126" s="288"/>
      <c r="M1126" s="288"/>
      <c r="N1126" s="288"/>
      <c r="O1126" s="288"/>
      <c r="P1126" s="288"/>
      <c r="Q1126" s="288"/>
    </row>
    <row r="1127" spans="1:17" x14ac:dyDescent="0.2">
      <c r="A1127" s="291"/>
      <c r="B1127" s="289"/>
      <c r="C1127" s="289"/>
      <c r="D1127" s="289"/>
      <c r="E1127" s="288"/>
      <c r="F1127" s="288"/>
      <c r="G1127" s="288"/>
      <c r="H1127" s="288"/>
      <c r="I1127" s="288"/>
      <c r="J1127" s="288"/>
      <c r="K1127" s="288"/>
      <c r="L1127" s="288"/>
      <c r="M1127" s="288"/>
      <c r="N1127" s="288"/>
      <c r="O1127" s="288"/>
      <c r="P1127" s="288"/>
      <c r="Q1127" s="288"/>
    </row>
    <row r="1128" spans="1:17" x14ac:dyDescent="0.2">
      <c r="A1128" s="291"/>
      <c r="B1128" s="289"/>
      <c r="C1128" s="289"/>
      <c r="D1128" s="289"/>
      <c r="E1128" s="288"/>
      <c r="F1128" s="288"/>
      <c r="G1128" s="288"/>
      <c r="H1128" s="288"/>
      <c r="I1128" s="288"/>
      <c r="J1128" s="288"/>
      <c r="K1128" s="288"/>
      <c r="L1128" s="288"/>
      <c r="M1128" s="288"/>
      <c r="N1128" s="288"/>
      <c r="O1128" s="288"/>
      <c r="P1128" s="288"/>
      <c r="Q1128" s="288"/>
    </row>
    <row r="1129" spans="1:17" x14ac:dyDescent="0.2">
      <c r="A1129" s="291"/>
      <c r="B1129" s="289"/>
      <c r="C1129" s="289"/>
      <c r="D1129" s="289"/>
      <c r="E1129" s="288"/>
      <c r="F1129" s="288"/>
      <c r="G1129" s="288"/>
      <c r="H1129" s="288"/>
      <c r="I1129" s="288"/>
      <c r="J1129" s="288"/>
      <c r="K1129" s="288"/>
      <c r="L1129" s="288"/>
      <c r="M1129" s="288"/>
      <c r="N1129" s="288"/>
      <c r="O1129" s="288"/>
      <c r="P1129" s="288"/>
      <c r="Q1129" s="288"/>
    </row>
    <row r="1130" spans="1:17" x14ac:dyDescent="0.2">
      <c r="C1130" s="289"/>
      <c r="E1130" s="292"/>
      <c r="F1130" s="288"/>
      <c r="G1130" s="288"/>
      <c r="H1130" s="288"/>
      <c r="I1130" s="288"/>
      <c r="J1130" s="288"/>
      <c r="K1130" s="288"/>
      <c r="L1130" s="288"/>
      <c r="M1130" s="288"/>
      <c r="N1130" s="288"/>
      <c r="O1130" s="288"/>
      <c r="P1130" s="288"/>
      <c r="Q1130" s="288"/>
    </row>
    <row r="1131" spans="1:17" x14ac:dyDescent="0.2">
      <c r="A1131" s="291"/>
      <c r="B1131" s="280"/>
      <c r="C1131" s="289"/>
      <c r="E1131" s="293"/>
      <c r="F1131" s="293"/>
      <c r="G1131" s="293"/>
      <c r="H1131" s="293"/>
      <c r="I1131" s="293"/>
      <c r="J1131" s="293"/>
      <c r="K1131" s="293"/>
      <c r="L1131" s="293"/>
      <c r="M1131" s="293"/>
      <c r="N1131" s="293"/>
      <c r="O1131" s="293"/>
      <c r="P1131" s="293"/>
      <c r="Q1131" s="293"/>
    </row>
    <row r="1132" spans="1:17" x14ac:dyDescent="0.2">
      <c r="A1132" s="291"/>
      <c r="B1132" s="289"/>
      <c r="C1132" s="289"/>
      <c r="D1132" s="289"/>
      <c r="E1132" s="288"/>
      <c r="F1132" s="288"/>
      <c r="G1132" s="288"/>
      <c r="H1132" s="288"/>
      <c r="I1132" s="288"/>
      <c r="J1132" s="288"/>
      <c r="K1132" s="288"/>
      <c r="L1132" s="288"/>
      <c r="M1132" s="288"/>
      <c r="N1132" s="288"/>
      <c r="O1132" s="288"/>
      <c r="P1132" s="288"/>
      <c r="Q1132" s="288"/>
    </row>
    <row r="1133" spans="1:17" x14ac:dyDescent="0.2">
      <c r="A1133" s="291"/>
      <c r="B1133" s="289"/>
      <c r="C1133" s="289"/>
      <c r="D1133" s="289"/>
      <c r="E1133" s="288"/>
      <c r="F1133" s="288"/>
      <c r="G1133" s="288"/>
      <c r="H1133" s="288"/>
      <c r="I1133" s="288"/>
      <c r="J1133" s="288"/>
      <c r="K1133" s="288"/>
      <c r="L1133" s="288"/>
      <c r="M1133" s="288"/>
      <c r="N1133" s="288"/>
      <c r="O1133" s="288"/>
      <c r="P1133" s="288"/>
      <c r="Q1133" s="288"/>
    </row>
    <row r="1134" spans="1:17" x14ac:dyDescent="0.2">
      <c r="A1134" s="291"/>
      <c r="B1134" s="289"/>
      <c r="C1134" s="289"/>
      <c r="D1134" s="289"/>
      <c r="E1134" s="288"/>
      <c r="F1134" s="288"/>
      <c r="G1134" s="288"/>
      <c r="H1134" s="288"/>
      <c r="I1134" s="288"/>
      <c r="J1134" s="288"/>
      <c r="K1134" s="288"/>
      <c r="L1134" s="288"/>
      <c r="M1134" s="288"/>
      <c r="N1134" s="288"/>
      <c r="O1134" s="288"/>
      <c r="P1134" s="288"/>
      <c r="Q1134" s="288"/>
    </row>
    <row r="1135" spans="1:17" x14ac:dyDescent="0.2">
      <c r="A1135" s="291"/>
      <c r="B1135" s="289"/>
      <c r="C1135" s="289"/>
      <c r="D1135" s="289"/>
      <c r="E1135" s="288"/>
      <c r="F1135" s="288"/>
      <c r="G1135" s="288"/>
      <c r="H1135" s="288"/>
      <c r="I1135" s="288"/>
      <c r="J1135" s="288"/>
      <c r="K1135" s="288"/>
      <c r="L1135" s="288"/>
      <c r="M1135" s="288"/>
      <c r="N1135" s="288"/>
      <c r="O1135" s="288"/>
      <c r="P1135" s="288"/>
      <c r="Q1135" s="288"/>
    </row>
    <row r="1136" spans="1:17" x14ac:dyDescent="0.2">
      <c r="A1136" s="291"/>
      <c r="B1136" s="289"/>
      <c r="C1136" s="289"/>
      <c r="D1136" s="289"/>
      <c r="E1136" s="288"/>
      <c r="F1136" s="288"/>
      <c r="G1136" s="288"/>
      <c r="H1136" s="288"/>
      <c r="I1136" s="288"/>
      <c r="J1136" s="288"/>
      <c r="K1136" s="288"/>
      <c r="L1136" s="288"/>
      <c r="M1136" s="288"/>
      <c r="N1136" s="288"/>
      <c r="O1136" s="288"/>
      <c r="P1136" s="288"/>
      <c r="Q1136" s="288"/>
    </row>
    <row r="1137" spans="1:17" x14ac:dyDescent="0.2">
      <c r="A1137" s="291"/>
      <c r="B1137" s="289"/>
      <c r="C1137" s="289"/>
      <c r="D1137" s="289"/>
      <c r="E1137" s="288"/>
      <c r="F1137" s="288"/>
      <c r="G1137" s="288"/>
      <c r="H1137" s="288"/>
      <c r="I1137" s="288"/>
      <c r="J1137" s="288"/>
      <c r="K1137" s="288"/>
      <c r="L1137" s="288"/>
      <c r="M1137" s="288"/>
      <c r="N1137" s="288"/>
      <c r="O1137" s="288"/>
      <c r="P1137" s="288"/>
      <c r="Q1137" s="288"/>
    </row>
    <row r="1138" spans="1:17" x14ac:dyDescent="0.2">
      <c r="C1138" s="289"/>
      <c r="E1138" s="292"/>
      <c r="F1138" s="288"/>
      <c r="G1138" s="288"/>
      <c r="H1138" s="288"/>
      <c r="I1138" s="288"/>
      <c r="J1138" s="288"/>
      <c r="K1138" s="288"/>
      <c r="L1138" s="288"/>
      <c r="M1138" s="288"/>
      <c r="N1138" s="288"/>
      <c r="O1138" s="288"/>
      <c r="P1138" s="288"/>
      <c r="Q1138" s="288"/>
    </row>
    <row r="1139" spans="1:17" x14ac:dyDescent="0.2">
      <c r="A1139" s="291"/>
      <c r="B1139" s="280"/>
      <c r="C1139" s="289"/>
      <c r="E1139" s="293"/>
      <c r="F1139" s="293"/>
      <c r="G1139" s="293"/>
      <c r="H1139" s="293"/>
      <c r="I1139" s="293"/>
      <c r="J1139" s="293"/>
      <c r="K1139" s="293"/>
      <c r="L1139" s="293"/>
      <c r="M1139" s="293"/>
      <c r="N1139" s="293"/>
      <c r="O1139" s="293"/>
      <c r="P1139" s="293"/>
      <c r="Q1139" s="293"/>
    </row>
    <row r="1140" spans="1:17" x14ac:dyDescent="0.2">
      <c r="A1140" s="291"/>
      <c r="B1140" s="289"/>
      <c r="C1140" s="289"/>
      <c r="D1140" s="289"/>
      <c r="E1140" s="288"/>
      <c r="F1140" s="288"/>
      <c r="G1140" s="288"/>
      <c r="H1140" s="288"/>
      <c r="I1140" s="288"/>
      <c r="J1140" s="288"/>
      <c r="K1140" s="288"/>
      <c r="L1140" s="288"/>
      <c r="M1140" s="288"/>
      <c r="N1140" s="288"/>
      <c r="O1140" s="288"/>
      <c r="P1140" s="288"/>
      <c r="Q1140" s="288"/>
    </row>
    <row r="1141" spans="1:17" x14ac:dyDescent="0.2">
      <c r="A1141" s="291"/>
      <c r="B1141" s="289"/>
      <c r="C1141" s="289"/>
      <c r="D1141" s="289"/>
      <c r="E1141" s="288"/>
      <c r="F1141" s="288"/>
      <c r="G1141" s="288"/>
      <c r="H1141" s="288"/>
      <c r="I1141" s="288"/>
      <c r="J1141" s="288"/>
      <c r="K1141" s="288"/>
      <c r="L1141" s="288"/>
      <c r="M1141" s="288"/>
      <c r="N1141" s="288"/>
      <c r="O1141" s="288"/>
      <c r="P1141" s="288"/>
      <c r="Q1141" s="288"/>
    </row>
    <row r="1142" spans="1:17" x14ac:dyDescent="0.2">
      <c r="A1142" s="291"/>
      <c r="B1142" s="289"/>
      <c r="C1142" s="289"/>
      <c r="D1142" s="289"/>
      <c r="E1142" s="288"/>
      <c r="F1142" s="288"/>
      <c r="G1142" s="288"/>
      <c r="H1142" s="288"/>
      <c r="I1142" s="288"/>
      <c r="J1142" s="288"/>
      <c r="K1142" s="288"/>
      <c r="L1142" s="288"/>
      <c r="M1142" s="288"/>
      <c r="N1142" s="288"/>
      <c r="O1142" s="288"/>
      <c r="P1142" s="288"/>
      <c r="Q1142" s="288"/>
    </row>
    <row r="1143" spans="1:17" x14ac:dyDescent="0.2">
      <c r="A1143" s="291"/>
      <c r="B1143" s="289"/>
      <c r="C1143" s="289"/>
      <c r="D1143" s="289"/>
      <c r="E1143" s="288"/>
      <c r="F1143" s="288"/>
      <c r="G1143" s="288"/>
      <c r="H1143" s="288"/>
      <c r="I1143" s="288"/>
      <c r="J1143" s="288"/>
      <c r="K1143" s="288"/>
      <c r="L1143" s="288"/>
      <c r="M1143" s="288"/>
      <c r="N1143" s="288"/>
      <c r="O1143" s="288"/>
      <c r="P1143" s="288"/>
      <c r="Q1143" s="288"/>
    </row>
    <row r="1144" spans="1:17" x14ac:dyDescent="0.2">
      <c r="A1144" s="291"/>
      <c r="B1144" s="289"/>
      <c r="C1144" s="289"/>
      <c r="D1144" s="289"/>
      <c r="E1144" s="288"/>
      <c r="F1144" s="288"/>
      <c r="G1144" s="288"/>
      <c r="H1144" s="288"/>
      <c r="I1144" s="288"/>
      <c r="J1144" s="288"/>
      <c r="K1144" s="288"/>
      <c r="L1144" s="288"/>
      <c r="M1144" s="288"/>
      <c r="N1144" s="288"/>
      <c r="O1144" s="288"/>
      <c r="P1144" s="288"/>
      <c r="Q1144" s="288"/>
    </row>
    <row r="1145" spans="1:17" x14ac:dyDescent="0.2">
      <c r="A1145" s="291"/>
      <c r="B1145" s="289"/>
      <c r="C1145" s="289"/>
      <c r="D1145" s="289"/>
      <c r="E1145" s="288"/>
      <c r="F1145" s="288"/>
      <c r="G1145" s="288"/>
      <c r="H1145" s="288"/>
      <c r="I1145" s="288"/>
      <c r="J1145" s="288"/>
      <c r="K1145" s="288"/>
      <c r="L1145" s="288"/>
      <c r="M1145" s="288"/>
      <c r="N1145" s="288"/>
      <c r="O1145" s="288"/>
      <c r="P1145" s="288"/>
      <c r="Q1145" s="288"/>
    </row>
    <row r="1146" spans="1:17" x14ac:dyDescent="0.2">
      <c r="C1146" s="289"/>
      <c r="E1146" s="292"/>
      <c r="F1146" s="288"/>
      <c r="G1146" s="288"/>
      <c r="H1146" s="288"/>
      <c r="I1146" s="288"/>
      <c r="J1146" s="288"/>
      <c r="K1146" s="288"/>
      <c r="L1146" s="288"/>
      <c r="M1146" s="288"/>
      <c r="N1146" s="288"/>
      <c r="O1146" s="288"/>
      <c r="P1146" s="288"/>
      <c r="Q1146" s="288"/>
    </row>
    <row r="1147" spans="1:17" x14ac:dyDescent="0.2">
      <c r="A1147" s="291"/>
      <c r="B1147" s="280"/>
      <c r="C1147" s="289"/>
      <c r="E1147" s="288"/>
      <c r="F1147" s="288"/>
      <c r="G1147" s="288"/>
      <c r="H1147" s="288"/>
      <c r="I1147" s="288"/>
      <c r="J1147" s="288"/>
      <c r="K1147" s="288"/>
      <c r="L1147" s="288"/>
      <c r="M1147" s="288"/>
      <c r="N1147" s="288"/>
      <c r="O1147" s="288"/>
      <c r="P1147" s="288"/>
      <c r="Q1147" s="288"/>
    </row>
    <row r="1148" spans="1:17" x14ac:dyDescent="0.2">
      <c r="B1148" s="290"/>
      <c r="C1148" s="289"/>
      <c r="E1148" s="288"/>
      <c r="F1148" s="288"/>
      <c r="G1148" s="288"/>
      <c r="H1148" s="288"/>
      <c r="I1148" s="288"/>
      <c r="J1148" s="288"/>
      <c r="K1148" s="288"/>
      <c r="L1148" s="288"/>
      <c r="M1148" s="288"/>
      <c r="N1148" s="288"/>
      <c r="O1148" s="288"/>
      <c r="P1148" s="288"/>
      <c r="Q1148" s="288"/>
    </row>
    <row r="1149" spans="1:17" x14ac:dyDescent="0.2">
      <c r="B1149" s="290"/>
      <c r="C1149" s="289"/>
      <c r="E1149" s="288"/>
      <c r="F1149" s="288"/>
      <c r="G1149" s="288"/>
      <c r="H1149" s="288"/>
      <c r="I1149" s="288"/>
      <c r="J1149" s="288"/>
      <c r="K1149" s="288"/>
      <c r="L1149" s="288"/>
      <c r="M1149" s="288"/>
      <c r="N1149" s="288"/>
      <c r="O1149" s="288"/>
      <c r="P1149" s="288"/>
      <c r="Q1149" s="288"/>
    </row>
    <row r="1150" spans="1:17" x14ac:dyDescent="0.2">
      <c r="B1150" s="290"/>
      <c r="C1150" s="289"/>
      <c r="E1150" s="288"/>
      <c r="F1150" s="288"/>
      <c r="G1150" s="288"/>
      <c r="H1150" s="288"/>
      <c r="I1150" s="288"/>
      <c r="J1150" s="288"/>
      <c r="K1150" s="288"/>
      <c r="L1150" s="288"/>
      <c r="M1150" s="288"/>
      <c r="N1150" s="288"/>
      <c r="O1150" s="288"/>
      <c r="P1150" s="288"/>
      <c r="Q1150" s="288"/>
    </row>
    <row r="1151" spans="1:17" x14ac:dyDescent="0.2">
      <c r="B1151" s="290"/>
      <c r="C1151" s="289"/>
      <c r="E1151" s="288"/>
      <c r="F1151" s="288"/>
      <c r="G1151" s="288"/>
      <c r="H1151" s="288"/>
      <c r="I1151" s="288"/>
      <c r="J1151" s="288"/>
      <c r="K1151" s="288"/>
      <c r="L1151" s="288"/>
      <c r="M1151" s="288"/>
      <c r="N1151" s="288"/>
      <c r="O1151" s="288"/>
      <c r="P1151" s="288"/>
      <c r="Q1151" s="288"/>
    </row>
    <row r="1152" spans="1:17" x14ac:dyDescent="0.2">
      <c r="B1152" s="290"/>
      <c r="C1152" s="289"/>
      <c r="E1152" s="288"/>
      <c r="F1152" s="288"/>
      <c r="G1152" s="288"/>
      <c r="H1152" s="288"/>
      <c r="I1152" s="288"/>
      <c r="J1152" s="288"/>
      <c r="K1152" s="288"/>
      <c r="L1152" s="288"/>
      <c r="M1152" s="288"/>
      <c r="N1152" s="288"/>
      <c r="O1152" s="288"/>
      <c r="P1152" s="288"/>
      <c r="Q1152" s="288"/>
    </row>
    <row r="1153" spans="1:17" x14ac:dyDescent="0.2">
      <c r="B1153" s="290"/>
      <c r="C1153" s="289"/>
      <c r="E1153" s="288"/>
      <c r="F1153" s="288"/>
      <c r="G1153" s="288"/>
      <c r="H1153" s="288"/>
      <c r="I1153" s="288"/>
      <c r="J1153" s="288"/>
      <c r="K1153" s="288"/>
      <c r="L1153" s="288"/>
      <c r="M1153" s="288"/>
      <c r="N1153" s="288"/>
      <c r="O1153" s="288"/>
      <c r="P1153" s="288"/>
      <c r="Q1153" s="288"/>
    </row>
    <row r="1155" spans="1:17" x14ac:dyDescent="0.2">
      <c r="A1155" s="291"/>
      <c r="B1155" s="280"/>
      <c r="C1155" s="289"/>
      <c r="E1155" s="288"/>
      <c r="F1155" s="288"/>
      <c r="G1155" s="288"/>
      <c r="H1155" s="288"/>
      <c r="I1155" s="288"/>
      <c r="J1155" s="288"/>
      <c r="K1155" s="288"/>
      <c r="L1155" s="288"/>
      <c r="M1155" s="288"/>
      <c r="N1155" s="288"/>
      <c r="O1155" s="288"/>
      <c r="P1155" s="288"/>
      <c r="Q1155" s="288"/>
    </row>
    <row r="1156" spans="1:17" x14ac:dyDescent="0.2">
      <c r="A1156" s="291"/>
      <c r="B1156" s="290"/>
      <c r="C1156" s="289"/>
      <c r="E1156" s="288"/>
      <c r="F1156" s="288"/>
      <c r="G1156" s="288"/>
      <c r="H1156" s="288"/>
      <c r="I1156" s="288"/>
      <c r="J1156" s="288"/>
      <c r="K1156" s="288"/>
      <c r="L1156" s="288"/>
      <c r="M1156" s="288"/>
      <c r="N1156" s="288"/>
      <c r="O1156" s="288"/>
      <c r="P1156" s="288"/>
      <c r="Q1156" s="288"/>
    </row>
    <row r="1157" spans="1:17" x14ac:dyDescent="0.2">
      <c r="A1157" s="291"/>
      <c r="B1157" s="290"/>
      <c r="C1157" s="289"/>
      <c r="E1157" s="288"/>
      <c r="F1157" s="288"/>
      <c r="G1157" s="288"/>
      <c r="H1157" s="288"/>
      <c r="I1157" s="288"/>
      <c r="J1157" s="288"/>
      <c r="K1157" s="288"/>
      <c r="L1157" s="288"/>
      <c r="M1157" s="288"/>
      <c r="N1157" s="288"/>
      <c r="O1157" s="288"/>
      <c r="P1157" s="288"/>
      <c r="Q1157" s="288"/>
    </row>
    <row r="1158" spans="1:17" x14ac:dyDescent="0.2">
      <c r="A1158" s="291"/>
      <c r="B1158" s="290"/>
      <c r="C1158" s="289"/>
      <c r="E1158" s="288"/>
      <c r="F1158" s="288"/>
      <c r="G1158" s="288"/>
      <c r="H1158" s="288"/>
      <c r="I1158" s="288"/>
      <c r="J1158" s="288"/>
      <c r="K1158" s="288"/>
      <c r="L1158" s="288"/>
      <c r="M1158" s="288"/>
      <c r="N1158" s="288"/>
      <c r="O1158" s="288"/>
      <c r="P1158" s="288"/>
      <c r="Q1158" s="288"/>
    </row>
    <row r="1159" spans="1:17" x14ac:dyDescent="0.2">
      <c r="A1159" s="291"/>
      <c r="B1159" s="290"/>
      <c r="C1159" s="289"/>
      <c r="E1159" s="288"/>
      <c r="F1159" s="288"/>
      <c r="G1159" s="288"/>
      <c r="H1159" s="288"/>
      <c r="I1159" s="288"/>
      <c r="J1159" s="288"/>
      <c r="K1159" s="288"/>
      <c r="L1159" s="288"/>
      <c r="M1159" s="288"/>
      <c r="N1159" s="288"/>
      <c r="O1159" s="288"/>
      <c r="P1159" s="288"/>
      <c r="Q1159" s="288"/>
    </row>
    <row r="1160" spans="1:17" x14ac:dyDescent="0.2">
      <c r="A1160" s="291"/>
      <c r="B1160" s="290"/>
      <c r="C1160" s="289"/>
      <c r="E1160" s="288"/>
      <c r="F1160" s="288"/>
      <c r="G1160" s="288"/>
      <c r="H1160" s="288"/>
      <c r="I1160" s="288"/>
      <c r="J1160" s="288"/>
      <c r="K1160" s="288"/>
      <c r="L1160" s="288"/>
      <c r="M1160" s="288"/>
      <c r="N1160" s="288"/>
      <c r="O1160" s="288"/>
      <c r="P1160" s="288"/>
      <c r="Q1160" s="288"/>
    </row>
    <row r="1161" spans="1:17" x14ac:dyDescent="0.2">
      <c r="A1161" s="291"/>
      <c r="B1161" s="290"/>
      <c r="C1161" s="289"/>
      <c r="E1161" s="288"/>
      <c r="F1161" s="288"/>
      <c r="G1161" s="288"/>
      <c r="H1161" s="288"/>
      <c r="I1161" s="288"/>
      <c r="J1161" s="288"/>
      <c r="K1161" s="288"/>
      <c r="L1161" s="288"/>
      <c r="M1161" s="288"/>
      <c r="N1161" s="288"/>
      <c r="O1161" s="288"/>
      <c r="P1161" s="288"/>
      <c r="Q1161" s="288"/>
    </row>
    <row r="1163" spans="1:17" x14ac:dyDescent="0.2">
      <c r="A1163" s="291"/>
      <c r="B1163" s="280"/>
      <c r="C1163" s="289"/>
      <c r="E1163" s="288"/>
      <c r="F1163" s="288"/>
      <c r="G1163" s="288"/>
      <c r="H1163" s="288"/>
      <c r="I1163" s="288"/>
      <c r="J1163" s="288"/>
      <c r="K1163" s="288"/>
      <c r="L1163" s="288"/>
      <c r="M1163" s="288"/>
      <c r="N1163" s="288"/>
      <c r="O1163" s="288"/>
      <c r="P1163" s="288"/>
      <c r="Q1163" s="288"/>
    </row>
    <row r="1164" spans="1:17" x14ac:dyDescent="0.2">
      <c r="B1164" s="290"/>
      <c r="C1164" s="289"/>
      <c r="E1164" s="288"/>
      <c r="F1164" s="288"/>
      <c r="G1164" s="288"/>
      <c r="H1164" s="288"/>
      <c r="I1164" s="288"/>
      <c r="J1164" s="288"/>
      <c r="K1164" s="288"/>
      <c r="L1164" s="288"/>
      <c r="M1164" s="288"/>
      <c r="N1164" s="288"/>
      <c r="O1164" s="288"/>
      <c r="P1164" s="288"/>
      <c r="Q1164" s="288"/>
    </row>
    <row r="1165" spans="1:17" x14ac:dyDescent="0.2">
      <c r="B1165" s="290"/>
      <c r="C1165" s="289"/>
      <c r="E1165" s="288"/>
      <c r="F1165" s="288"/>
      <c r="G1165" s="288"/>
      <c r="H1165" s="288"/>
      <c r="I1165" s="288"/>
      <c r="J1165" s="288"/>
      <c r="K1165" s="288"/>
      <c r="L1165" s="288"/>
      <c r="M1165" s="288"/>
      <c r="N1165" s="288"/>
      <c r="O1165" s="288"/>
      <c r="P1165" s="288"/>
      <c r="Q1165" s="288"/>
    </row>
    <row r="1166" spans="1:17" x14ac:dyDescent="0.2">
      <c r="B1166" s="290"/>
      <c r="C1166" s="289"/>
      <c r="E1166" s="288"/>
      <c r="F1166" s="288"/>
      <c r="G1166" s="288"/>
      <c r="H1166" s="288"/>
      <c r="I1166" s="288"/>
      <c r="J1166" s="288"/>
      <c r="K1166" s="288"/>
      <c r="L1166" s="288"/>
      <c r="M1166" s="288"/>
      <c r="N1166" s="288"/>
      <c r="O1166" s="288"/>
      <c r="P1166" s="288"/>
      <c r="Q1166" s="288"/>
    </row>
    <row r="1167" spans="1:17" x14ac:dyDescent="0.2">
      <c r="B1167" s="290"/>
      <c r="C1167" s="289"/>
      <c r="E1167" s="288"/>
      <c r="F1167" s="288"/>
      <c r="G1167" s="288"/>
      <c r="H1167" s="288"/>
      <c r="I1167" s="288"/>
      <c r="J1167" s="288"/>
      <c r="K1167" s="288"/>
      <c r="L1167" s="288"/>
      <c r="M1167" s="288"/>
      <c r="N1167" s="288"/>
      <c r="O1167" s="288"/>
      <c r="P1167" s="288"/>
      <c r="Q1167" s="288"/>
    </row>
    <row r="1168" spans="1:17" x14ac:dyDescent="0.2">
      <c r="B1168" s="290"/>
      <c r="C1168" s="289"/>
      <c r="E1168" s="288"/>
      <c r="F1168" s="288"/>
      <c r="G1168" s="288"/>
      <c r="H1168" s="288"/>
      <c r="I1168" s="288"/>
      <c r="J1168" s="288"/>
      <c r="K1168" s="288"/>
      <c r="L1168" s="288"/>
      <c r="M1168" s="288"/>
      <c r="N1168" s="288"/>
      <c r="O1168" s="288"/>
      <c r="P1168" s="288"/>
      <c r="Q1168" s="288"/>
    </row>
    <row r="1169" spans="1:18" x14ac:dyDescent="0.2">
      <c r="B1169" s="290"/>
      <c r="C1169" s="289"/>
      <c r="E1169" s="288"/>
      <c r="F1169" s="288"/>
      <c r="G1169" s="288"/>
      <c r="H1169" s="288"/>
      <c r="I1169" s="288"/>
      <c r="J1169" s="288"/>
      <c r="K1169" s="288"/>
      <c r="L1169" s="288"/>
      <c r="M1169" s="288"/>
      <c r="N1169" s="288"/>
      <c r="O1169" s="288"/>
      <c r="P1169" s="288"/>
      <c r="Q1169" s="288"/>
    </row>
    <row r="1170" spans="1:18" x14ac:dyDescent="0.2">
      <c r="B1170" s="290"/>
      <c r="C1170" s="289"/>
      <c r="E1170" s="288"/>
      <c r="F1170" s="288"/>
      <c r="G1170" s="288"/>
      <c r="H1170" s="288"/>
      <c r="I1170" s="288"/>
      <c r="J1170" s="288"/>
      <c r="K1170" s="288"/>
      <c r="L1170" s="288"/>
      <c r="M1170" s="288"/>
      <c r="N1170" s="288"/>
      <c r="O1170" s="288"/>
      <c r="P1170" s="288"/>
      <c r="Q1170" s="288"/>
    </row>
    <row r="1171" spans="1:18" x14ac:dyDescent="0.2">
      <c r="B1171" s="290"/>
      <c r="C1171" s="289"/>
      <c r="E1171" s="288"/>
      <c r="F1171" s="288"/>
      <c r="G1171" s="288"/>
      <c r="H1171" s="288"/>
      <c r="I1171" s="288"/>
      <c r="J1171" s="288"/>
      <c r="K1171" s="288"/>
      <c r="L1171" s="288"/>
      <c r="M1171" s="288"/>
      <c r="N1171" s="288"/>
      <c r="O1171" s="288"/>
      <c r="P1171" s="288"/>
      <c r="Q1171" s="288"/>
    </row>
    <row r="1172" spans="1:18" s="281" customFormat="1" x14ac:dyDescent="0.2">
      <c r="A1172" s="287"/>
      <c r="B1172" s="286"/>
      <c r="C1172" s="285"/>
      <c r="E1172" s="283"/>
      <c r="F1172" s="283"/>
      <c r="G1172" s="283"/>
      <c r="H1172" s="283"/>
      <c r="I1172" s="283"/>
      <c r="J1172" s="284"/>
      <c r="L1172" s="283"/>
      <c r="M1172" s="283"/>
      <c r="O1172" s="283"/>
      <c r="P1172" s="283"/>
      <c r="Q1172" s="283"/>
      <c r="R1172" s="282"/>
    </row>
    <row r="1175" spans="1:18" x14ac:dyDescent="0.2">
      <c r="E1175" s="278"/>
      <c r="F1175" s="278"/>
      <c r="G1175" s="278"/>
      <c r="H1175" s="278"/>
      <c r="I1175" s="278"/>
      <c r="J1175" s="278"/>
      <c r="K1175" s="278"/>
      <c r="L1175" s="278"/>
      <c r="M1175" s="278"/>
      <c r="N1175" s="278"/>
      <c r="O1175" s="278"/>
      <c r="P1175" s="278"/>
      <c r="Q1175" s="278"/>
    </row>
    <row r="1176" spans="1:18" x14ac:dyDescent="0.2">
      <c r="C1176" s="280"/>
      <c r="E1176" s="275"/>
      <c r="F1176" s="275"/>
      <c r="G1176" s="275"/>
      <c r="H1176" s="275"/>
      <c r="I1176" s="275"/>
      <c r="J1176" s="275"/>
      <c r="K1176" s="275"/>
      <c r="L1176" s="275"/>
      <c r="M1176" s="275"/>
      <c r="N1176" s="275"/>
      <c r="O1176" s="275"/>
      <c r="P1176" s="275"/>
      <c r="Q1176" s="275"/>
    </row>
    <row r="1177" spans="1:18" x14ac:dyDescent="0.2">
      <c r="C1177" s="280"/>
      <c r="E1177" s="275"/>
      <c r="F1177" s="275"/>
      <c r="G1177" s="275"/>
      <c r="H1177" s="275"/>
      <c r="I1177" s="275"/>
      <c r="J1177" s="275"/>
      <c r="K1177" s="275"/>
      <c r="L1177" s="275"/>
      <c r="M1177" s="275"/>
      <c r="N1177" s="275"/>
      <c r="O1177" s="275"/>
      <c r="P1177" s="275"/>
      <c r="Q1177" s="275"/>
    </row>
    <row r="1178" spans="1:18" x14ac:dyDescent="0.2">
      <c r="E1178" s="275"/>
      <c r="F1178" s="275"/>
      <c r="G1178" s="275"/>
      <c r="H1178" s="275"/>
      <c r="I1178" s="275"/>
      <c r="J1178" s="275"/>
      <c r="K1178" s="275"/>
      <c r="L1178" s="275"/>
      <c r="M1178" s="275"/>
      <c r="N1178" s="275"/>
      <c r="O1178" s="275"/>
      <c r="P1178" s="275"/>
      <c r="Q1178" s="275"/>
    </row>
    <row r="1179" spans="1:18" x14ac:dyDescent="0.2">
      <c r="E1179" s="275"/>
      <c r="F1179" s="275"/>
      <c r="G1179" s="275"/>
      <c r="H1179" s="275"/>
      <c r="I1179" s="275"/>
      <c r="J1179" s="275"/>
      <c r="K1179" s="275"/>
      <c r="L1179" s="275"/>
      <c r="M1179" s="275"/>
      <c r="N1179" s="275"/>
      <c r="O1179" s="275"/>
      <c r="P1179" s="275"/>
      <c r="Q1179" s="275"/>
    </row>
    <row r="1180" spans="1:18" x14ac:dyDescent="0.2">
      <c r="C1180" s="280"/>
      <c r="E1180" s="275"/>
      <c r="F1180" s="275"/>
      <c r="G1180" s="275"/>
      <c r="H1180" s="275"/>
      <c r="I1180" s="275"/>
      <c r="J1180" s="275"/>
      <c r="K1180" s="275"/>
      <c r="L1180" s="275"/>
      <c r="M1180" s="275"/>
      <c r="N1180" s="275"/>
      <c r="O1180" s="275"/>
      <c r="P1180" s="275"/>
      <c r="Q1180" s="275"/>
    </row>
    <row r="1181" spans="1:18" x14ac:dyDescent="0.2">
      <c r="C1181" s="280"/>
      <c r="E1181" s="275"/>
      <c r="F1181" s="275"/>
      <c r="G1181" s="275"/>
      <c r="H1181" s="275"/>
      <c r="I1181" s="275"/>
      <c r="J1181" s="275"/>
      <c r="K1181" s="275"/>
      <c r="L1181" s="275"/>
      <c r="M1181" s="275"/>
      <c r="N1181" s="275"/>
      <c r="O1181" s="275"/>
      <c r="P1181" s="275"/>
      <c r="Q1181" s="275"/>
    </row>
    <row r="1182" spans="1:18" x14ac:dyDescent="0.2">
      <c r="C1182" s="280"/>
      <c r="E1182" s="275"/>
      <c r="F1182" s="275"/>
      <c r="G1182" s="275"/>
      <c r="H1182" s="275"/>
      <c r="I1182" s="275"/>
      <c r="J1182" s="275"/>
      <c r="K1182" s="275"/>
      <c r="L1182" s="275"/>
      <c r="M1182" s="275"/>
      <c r="N1182" s="275"/>
      <c r="O1182" s="275"/>
      <c r="P1182" s="275"/>
      <c r="Q1182" s="275"/>
    </row>
    <row r="1183" spans="1:18" x14ac:dyDescent="0.2">
      <c r="C1183" s="280"/>
      <c r="E1183" s="275"/>
      <c r="F1183" s="275"/>
      <c r="G1183" s="275"/>
      <c r="H1183" s="275"/>
      <c r="I1183" s="275"/>
      <c r="J1183" s="275"/>
      <c r="K1183" s="275"/>
      <c r="L1183" s="275"/>
      <c r="M1183" s="275"/>
      <c r="N1183" s="275"/>
      <c r="O1183" s="275"/>
      <c r="P1183" s="275"/>
      <c r="Q1183" s="275"/>
    </row>
    <row r="1184" spans="1:18" x14ac:dyDescent="0.2">
      <c r="C1184" s="280"/>
      <c r="E1184" s="275"/>
      <c r="F1184" s="275"/>
      <c r="G1184" s="275"/>
      <c r="H1184" s="275"/>
      <c r="I1184" s="275"/>
      <c r="J1184" s="275"/>
      <c r="K1184" s="275"/>
      <c r="L1184" s="275"/>
      <c r="M1184" s="275"/>
      <c r="N1184" s="275"/>
      <c r="O1184" s="275"/>
      <c r="P1184" s="275"/>
      <c r="Q1184" s="275"/>
    </row>
    <row r="1185" spans="3:17" x14ac:dyDescent="0.2">
      <c r="C1185" s="280"/>
      <c r="E1185" s="275"/>
      <c r="F1185" s="275"/>
      <c r="G1185" s="275"/>
      <c r="H1185" s="275"/>
      <c r="I1185" s="275"/>
      <c r="J1185" s="275"/>
      <c r="K1185" s="275"/>
      <c r="L1185" s="275"/>
      <c r="M1185" s="275"/>
      <c r="N1185" s="275"/>
      <c r="O1185" s="275"/>
      <c r="P1185" s="275"/>
      <c r="Q1185" s="275"/>
    </row>
    <row r="1186" spans="3:17" x14ac:dyDescent="0.2">
      <c r="C1186" s="280"/>
      <c r="E1186" s="275"/>
      <c r="F1186" s="275"/>
      <c r="G1186" s="275"/>
      <c r="H1186" s="275"/>
      <c r="I1186" s="275"/>
      <c r="J1186" s="275"/>
      <c r="K1186" s="275"/>
      <c r="L1186" s="275"/>
      <c r="M1186" s="275"/>
      <c r="N1186" s="275"/>
      <c r="O1186" s="275"/>
      <c r="P1186" s="275"/>
      <c r="Q1186" s="275"/>
    </row>
    <row r="1187" spans="3:17" x14ac:dyDescent="0.2">
      <c r="C1187" s="280"/>
      <c r="E1187" s="275"/>
      <c r="F1187" s="275"/>
      <c r="G1187" s="275"/>
      <c r="H1187" s="275"/>
      <c r="I1187" s="275"/>
      <c r="J1187" s="275"/>
      <c r="K1187" s="275"/>
      <c r="L1187" s="275"/>
      <c r="M1187" s="275"/>
      <c r="N1187" s="275"/>
      <c r="O1187" s="275"/>
      <c r="P1187" s="275"/>
      <c r="Q1187" s="275"/>
    </row>
    <row r="1188" spans="3:17" x14ac:dyDescent="0.2">
      <c r="C1188" s="280"/>
      <c r="E1188" s="275"/>
      <c r="F1188" s="275"/>
      <c r="G1188" s="275"/>
      <c r="H1188" s="275"/>
      <c r="I1188" s="275"/>
      <c r="J1188" s="275"/>
      <c r="K1188" s="275"/>
      <c r="L1188" s="275"/>
      <c r="M1188" s="275"/>
      <c r="N1188" s="275"/>
      <c r="O1188" s="275"/>
      <c r="P1188" s="275"/>
      <c r="Q1188" s="275"/>
    </row>
    <row r="1189" spans="3:17" x14ac:dyDescent="0.2">
      <c r="C1189" s="280"/>
      <c r="E1189" s="275"/>
      <c r="F1189" s="275"/>
      <c r="G1189" s="275"/>
      <c r="H1189" s="275"/>
      <c r="I1189" s="275"/>
      <c r="J1189" s="275"/>
      <c r="K1189" s="275"/>
      <c r="L1189" s="275"/>
      <c r="M1189" s="275"/>
      <c r="N1189" s="275"/>
      <c r="O1189" s="275"/>
      <c r="P1189" s="275"/>
      <c r="Q1189" s="275"/>
    </row>
    <row r="1190" spans="3:17" x14ac:dyDescent="0.2">
      <c r="C1190" s="280"/>
      <c r="E1190" s="275"/>
      <c r="F1190" s="275"/>
      <c r="G1190" s="275"/>
      <c r="H1190" s="275"/>
      <c r="I1190" s="275"/>
      <c r="J1190" s="275"/>
      <c r="K1190" s="275"/>
      <c r="L1190" s="275"/>
      <c r="M1190" s="275"/>
      <c r="N1190" s="275"/>
      <c r="O1190" s="275"/>
      <c r="P1190" s="275"/>
      <c r="Q1190" s="275"/>
    </row>
    <row r="1191" spans="3:17" x14ac:dyDescent="0.2">
      <c r="C1191" s="280"/>
      <c r="E1191" s="275"/>
      <c r="F1191" s="275"/>
      <c r="G1191" s="275"/>
      <c r="H1191" s="275"/>
      <c r="I1191" s="275"/>
      <c r="J1191" s="275"/>
      <c r="K1191" s="275"/>
      <c r="L1191" s="275"/>
      <c r="M1191" s="275"/>
      <c r="N1191" s="275"/>
      <c r="O1191" s="275"/>
      <c r="P1191" s="275"/>
      <c r="Q1191" s="275"/>
    </row>
    <row r="1192" spans="3:17" x14ac:dyDescent="0.2">
      <c r="C1192" s="280"/>
      <c r="E1192" s="275"/>
      <c r="F1192" s="275"/>
      <c r="G1192" s="275"/>
      <c r="H1192" s="275"/>
      <c r="I1192" s="275"/>
      <c r="J1192" s="275"/>
      <c r="K1192" s="275"/>
      <c r="L1192" s="275"/>
      <c r="M1192" s="275"/>
      <c r="N1192" s="275"/>
      <c r="O1192" s="275"/>
      <c r="P1192" s="275"/>
      <c r="Q1192" s="275"/>
    </row>
    <row r="1193" spans="3:17" x14ac:dyDescent="0.2">
      <c r="C1193" s="280"/>
      <c r="E1193" s="275"/>
      <c r="F1193" s="275"/>
      <c r="G1193" s="275"/>
      <c r="H1193" s="275"/>
      <c r="I1193" s="275"/>
      <c r="J1193" s="275"/>
      <c r="K1193" s="275"/>
      <c r="L1193" s="275"/>
      <c r="M1193" s="275"/>
      <c r="N1193" s="275"/>
      <c r="O1193" s="275"/>
      <c r="P1193" s="275"/>
      <c r="Q1193" s="275"/>
    </row>
    <row r="1194" spans="3:17" x14ac:dyDescent="0.2">
      <c r="C1194" s="280"/>
      <c r="E1194" s="275"/>
      <c r="F1194" s="275"/>
      <c r="G1194" s="275"/>
      <c r="H1194" s="275"/>
      <c r="I1194" s="275"/>
      <c r="J1194" s="275"/>
      <c r="K1194" s="275"/>
      <c r="L1194" s="275"/>
      <c r="M1194" s="275"/>
      <c r="N1194" s="275"/>
      <c r="O1194" s="275"/>
      <c r="P1194" s="275"/>
      <c r="Q1194" s="275"/>
    </row>
    <row r="1195" spans="3:17" x14ac:dyDescent="0.2">
      <c r="C1195" s="280"/>
      <c r="E1195" s="275"/>
      <c r="F1195" s="275"/>
      <c r="G1195" s="275"/>
      <c r="H1195" s="275"/>
      <c r="I1195" s="275"/>
      <c r="J1195" s="275"/>
      <c r="K1195" s="275"/>
      <c r="L1195" s="275"/>
      <c r="M1195" s="275"/>
      <c r="N1195" s="275"/>
      <c r="O1195" s="275"/>
      <c r="P1195" s="275"/>
      <c r="Q1195" s="275"/>
    </row>
    <row r="1196" spans="3:17" x14ac:dyDescent="0.2">
      <c r="C1196" s="280"/>
      <c r="E1196" s="275"/>
      <c r="F1196" s="275"/>
      <c r="G1196" s="275"/>
      <c r="H1196" s="275"/>
      <c r="I1196" s="275"/>
      <c r="J1196" s="275"/>
      <c r="K1196" s="275"/>
      <c r="L1196" s="275"/>
      <c r="M1196" s="275"/>
      <c r="N1196" s="275"/>
      <c r="O1196" s="275"/>
      <c r="P1196" s="275"/>
      <c r="Q1196" s="275"/>
    </row>
    <row r="1197" spans="3:17" x14ac:dyDescent="0.2">
      <c r="C1197" s="280"/>
      <c r="E1197" s="275"/>
      <c r="F1197" s="275"/>
      <c r="G1197" s="275"/>
      <c r="H1197" s="275"/>
      <c r="I1197" s="275"/>
      <c r="J1197" s="275"/>
      <c r="K1197" s="275"/>
      <c r="L1197" s="275"/>
      <c r="M1197" s="275"/>
      <c r="N1197" s="275"/>
      <c r="O1197" s="275"/>
      <c r="P1197" s="275"/>
      <c r="Q1197" s="275"/>
    </row>
    <row r="1198" spans="3:17" x14ac:dyDescent="0.2">
      <c r="C1198" s="280"/>
      <c r="E1198" s="275"/>
      <c r="F1198" s="275"/>
      <c r="G1198" s="275"/>
      <c r="H1198" s="275"/>
      <c r="I1198" s="275"/>
      <c r="J1198" s="275"/>
      <c r="K1198" s="275"/>
      <c r="L1198" s="275"/>
      <c r="M1198" s="275"/>
      <c r="N1198" s="275"/>
      <c r="O1198" s="275"/>
      <c r="P1198" s="275"/>
      <c r="Q1198" s="275"/>
    </row>
    <row r="1199" spans="3:17" x14ac:dyDescent="0.2">
      <c r="C1199" s="280"/>
      <c r="E1199" s="275"/>
      <c r="F1199" s="275"/>
      <c r="G1199" s="275"/>
      <c r="H1199" s="275"/>
      <c r="I1199" s="275"/>
      <c r="J1199" s="275"/>
      <c r="K1199" s="275"/>
      <c r="L1199" s="275"/>
      <c r="M1199" s="275"/>
      <c r="N1199" s="275"/>
      <c r="O1199" s="275"/>
      <c r="P1199" s="275"/>
      <c r="Q1199" s="275"/>
    </row>
    <row r="1200" spans="3:17" x14ac:dyDescent="0.2">
      <c r="C1200" s="280"/>
      <c r="E1200" s="275"/>
      <c r="F1200" s="275"/>
      <c r="G1200" s="275"/>
      <c r="H1200" s="275"/>
      <c r="I1200" s="275"/>
      <c r="J1200" s="275"/>
      <c r="K1200" s="275"/>
      <c r="L1200" s="275"/>
      <c r="M1200" s="275"/>
      <c r="N1200" s="275"/>
      <c r="O1200" s="275"/>
      <c r="P1200" s="275"/>
      <c r="Q1200" s="275"/>
    </row>
    <row r="1201" spans="3:17" x14ac:dyDescent="0.2">
      <c r="C1201" s="280"/>
      <c r="E1201" s="275"/>
      <c r="F1201" s="275"/>
      <c r="G1201" s="275"/>
      <c r="H1201" s="275"/>
      <c r="I1201" s="275"/>
      <c r="J1201" s="275"/>
      <c r="K1201" s="275"/>
      <c r="L1201" s="275"/>
      <c r="M1201" s="275"/>
      <c r="N1201" s="275"/>
      <c r="O1201" s="275"/>
      <c r="P1201" s="275"/>
      <c r="Q1201" s="275"/>
    </row>
    <row r="1202" spans="3:17" x14ac:dyDescent="0.2">
      <c r="C1202" s="280"/>
      <c r="E1202" s="275"/>
      <c r="F1202" s="275"/>
      <c r="G1202" s="275"/>
      <c r="H1202" s="275"/>
      <c r="I1202" s="275"/>
      <c r="J1202" s="275"/>
      <c r="K1202" s="275"/>
      <c r="L1202" s="275"/>
      <c r="M1202" s="275"/>
      <c r="N1202" s="275"/>
      <c r="O1202" s="275"/>
      <c r="P1202" s="275"/>
      <c r="Q1202" s="275"/>
    </row>
    <row r="1203" spans="3:17" x14ac:dyDescent="0.2">
      <c r="C1203" s="280"/>
      <c r="E1203" s="275"/>
      <c r="F1203" s="275"/>
      <c r="G1203" s="275"/>
      <c r="H1203" s="275"/>
      <c r="I1203" s="275"/>
      <c r="J1203" s="275"/>
      <c r="K1203" s="275"/>
      <c r="L1203" s="275"/>
      <c r="M1203" s="275"/>
      <c r="N1203" s="275"/>
      <c r="O1203" s="275"/>
      <c r="P1203" s="275"/>
      <c r="Q1203" s="275"/>
    </row>
    <row r="1204" spans="3:17" x14ac:dyDescent="0.2">
      <c r="C1204" s="280"/>
      <c r="E1204" s="275"/>
      <c r="F1204" s="275"/>
      <c r="G1204" s="275"/>
      <c r="H1204" s="275"/>
      <c r="I1204" s="275"/>
      <c r="J1204" s="275"/>
      <c r="K1204" s="275"/>
      <c r="L1204" s="275"/>
      <c r="M1204" s="275"/>
      <c r="N1204" s="275"/>
      <c r="O1204" s="275"/>
      <c r="P1204" s="275"/>
      <c r="Q1204" s="275"/>
    </row>
    <row r="1205" spans="3:17" x14ac:dyDescent="0.2">
      <c r="C1205" s="280"/>
      <c r="E1205" s="275"/>
      <c r="F1205" s="275"/>
      <c r="G1205" s="275"/>
      <c r="H1205" s="275"/>
      <c r="I1205" s="275"/>
      <c r="J1205" s="275"/>
      <c r="K1205" s="275"/>
      <c r="L1205" s="275"/>
      <c r="M1205" s="275"/>
      <c r="N1205" s="275"/>
      <c r="O1205" s="275"/>
      <c r="P1205" s="275"/>
      <c r="Q1205" s="275"/>
    </row>
    <row r="1206" spans="3:17" x14ac:dyDescent="0.2">
      <c r="C1206" s="280"/>
      <c r="E1206" s="275"/>
      <c r="F1206" s="275"/>
      <c r="G1206" s="275"/>
      <c r="H1206" s="275"/>
      <c r="I1206" s="275"/>
      <c r="J1206" s="275"/>
      <c r="K1206" s="275"/>
      <c r="L1206" s="275"/>
      <c r="M1206" s="275"/>
      <c r="N1206" s="275"/>
      <c r="O1206" s="275"/>
      <c r="P1206" s="275"/>
      <c r="Q1206" s="275"/>
    </row>
    <row r="1207" spans="3:17" x14ac:dyDescent="0.2">
      <c r="C1207" s="280"/>
      <c r="E1207" s="275"/>
      <c r="F1207" s="275"/>
      <c r="G1207" s="275"/>
      <c r="H1207" s="275"/>
      <c r="I1207" s="275"/>
      <c r="J1207" s="275"/>
      <c r="K1207" s="275"/>
      <c r="L1207" s="275"/>
      <c r="M1207" s="275"/>
      <c r="N1207" s="275"/>
      <c r="O1207" s="275"/>
      <c r="P1207" s="275"/>
      <c r="Q1207" s="275"/>
    </row>
    <row r="1208" spans="3:17" x14ac:dyDescent="0.2">
      <c r="C1208" s="280"/>
      <c r="E1208" s="275"/>
      <c r="F1208" s="275"/>
      <c r="G1208" s="275"/>
      <c r="H1208" s="275"/>
      <c r="I1208" s="275"/>
      <c r="J1208" s="275"/>
      <c r="K1208" s="275"/>
      <c r="L1208" s="275"/>
      <c r="M1208" s="275"/>
      <c r="N1208" s="275"/>
      <c r="O1208" s="275"/>
      <c r="P1208" s="275"/>
      <c r="Q1208" s="275"/>
    </row>
    <row r="1209" spans="3:17" x14ac:dyDescent="0.2">
      <c r="C1209" s="280"/>
      <c r="E1209" s="275"/>
      <c r="F1209" s="275"/>
      <c r="G1209" s="275"/>
      <c r="H1209" s="275"/>
      <c r="I1209" s="275"/>
      <c r="J1209" s="275"/>
      <c r="K1209" s="275"/>
      <c r="L1209" s="275"/>
      <c r="M1209" s="275"/>
      <c r="N1209" s="275"/>
      <c r="O1209" s="275"/>
      <c r="P1209" s="275"/>
      <c r="Q1209" s="275"/>
    </row>
    <row r="1210" spans="3:17" x14ac:dyDescent="0.2">
      <c r="C1210" s="280"/>
      <c r="E1210" s="275"/>
      <c r="F1210" s="275"/>
      <c r="G1210" s="275"/>
      <c r="H1210" s="275"/>
      <c r="I1210" s="275"/>
      <c r="J1210" s="275"/>
      <c r="K1210" s="275"/>
      <c r="L1210" s="275"/>
      <c r="M1210" s="275"/>
      <c r="N1210" s="275"/>
      <c r="O1210" s="275"/>
      <c r="P1210" s="275"/>
      <c r="Q1210" s="275"/>
    </row>
    <row r="1211" spans="3:17" x14ac:dyDescent="0.2">
      <c r="C1211" s="280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5"/>
      <c r="Q1211" s="275"/>
    </row>
    <row r="1212" spans="3:17" x14ac:dyDescent="0.2">
      <c r="C1212" s="280"/>
      <c r="E1212" s="275"/>
      <c r="F1212" s="275"/>
      <c r="G1212" s="275"/>
      <c r="H1212" s="275"/>
      <c r="I1212" s="275"/>
      <c r="J1212" s="275"/>
      <c r="K1212" s="275"/>
      <c r="L1212" s="275"/>
      <c r="M1212" s="275"/>
      <c r="N1212" s="275"/>
      <c r="O1212" s="275"/>
      <c r="P1212" s="275"/>
      <c r="Q1212" s="275"/>
    </row>
    <row r="1213" spans="3:17" x14ac:dyDescent="0.2">
      <c r="C1213" s="280"/>
      <c r="E1213" s="275"/>
      <c r="F1213" s="275"/>
      <c r="G1213" s="275"/>
      <c r="H1213" s="275"/>
      <c r="I1213" s="275"/>
      <c r="J1213" s="275"/>
      <c r="K1213" s="275"/>
      <c r="L1213" s="275"/>
      <c r="M1213" s="275"/>
      <c r="N1213" s="275"/>
      <c r="O1213" s="275"/>
      <c r="P1213" s="275"/>
      <c r="Q1213" s="275"/>
    </row>
    <row r="1214" spans="3:17" x14ac:dyDescent="0.2">
      <c r="C1214" s="279"/>
      <c r="E1214" s="275"/>
      <c r="F1214" s="275"/>
      <c r="G1214" s="275"/>
      <c r="H1214" s="275"/>
      <c r="I1214" s="275"/>
      <c r="J1214" s="275"/>
      <c r="K1214" s="275"/>
      <c r="L1214" s="275"/>
      <c r="M1214" s="275"/>
      <c r="N1214" s="275"/>
      <c r="O1214" s="275"/>
      <c r="P1214" s="275"/>
      <c r="Q1214" s="275"/>
    </row>
    <row r="1215" spans="3:17" x14ac:dyDescent="0.2">
      <c r="C1215" s="279"/>
      <c r="E1215" s="275"/>
      <c r="F1215" s="275"/>
      <c r="G1215" s="275"/>
      <c r="H1215" s="275"/>
      <c r="I1215" s="275"/>
      <c r="J1215" s="275"/>
      <c r="K1215" s="275"/>
      <c r="L1215" s="275"/>
      <c r="M1215" s="275"/>
      <c r="N1215" s="275"/>
      <c r="O1215" s="275"/>
      <c r="P1215" s="275"/>
      <c r="Q1215" s="275"/>
    </row>
    <row r="1218" spans="1:18" x14ac:dyDescent="0.2">
      <c r="J1218" s="274"/>
    </row>
    <row r="1221" spans="1:18" x14ac:dyDescent="0.2">
      <c r="E1221" s="278"/>
      <c r="F1221" s="278"/>
      <c r="G1221" s="278"/>
      <c r="H1221" s="278"/>
      <c r="I1221" s="278"/>
      <c r="J1221" s="278"/>
      <c r="K1221" s="278"/>
      <c r="L1221" s="278"/>
      <c r="M1221" s="278"/>
      <c r="N1221" s="278"/>
      <c r="O1221" s="278"/>
      <c r="P1221" s="278"/>
      <c r="Q1221" s="278"/>
    </row>
    <row r="1222" spans="1:18" x14ac:dyDescent="0.2">
      <c r="C1222" s="271"/>
      <c r="E1222" s="275"/>
      <c r="F1222" s="275"/>
      <c r="G1222" s="275"/>
      <c r="H1222" s="275"/>
      <c r="I1222" s="275"/>
      <c r="J1222" s="275"/>
      <c r="K1222" s="275"/>
      <c r="L1222" s="275"/>
      <c r="M1222" s="275"/>
      <c r="N1222" s="275"/>
      <c r="O1222" s="275"/>
      <c r="P1222" s="275"/>
      <c r="Q1222" s="275"/>
    </row>
    <row r="1223" spans="1:18" x14ac:dyDescent="0.2">
      <c r="C1223" s="271"/>
      <c r="E1223" s="275"/>
      <c r="F1223" s="275"/>
      <c r="G1223" s="275"/>
      <c r="H1223" s="275"/>
      <c r="I1223" s="275"/>
      <c r="J1223" s="275"/>
      <c r="K1223" s="275"/>
      <c r="L1223" s="275"/>
      <c r="M1223" s="275"/>
      <c r="N1223" s="275"/>
      <c r="O1223" s="275"/>
      <c r="P1223" s="275"/>
      <c r="Q1223" s="275"/>
    </row>
    <row r="1224" spans="1:18" x14ac:dyDescent="0.2">
      <c r="C1224" s="271"/>
      <c r="E1224" s="275"/>
      <c r="F1224" s="275"/>
      <c r="G1224" s="275"/>
      <c r="H1224" s="275"/>
      <c r="I1224" s="275"/>
      <c r="J1224" s="275"/>
      <c r="K1224" s="275"/>
      <c r="L1224" s="275"/>
      <c r="M1224" s="275"/>
      <c r="N1224" s="275"/>
      <c r="O1224" s="275"/>
      <c r="P1224" s="275"/>
      <c r="Q1224" s="275"/>
    </row>
    <row r="1225" spans="1:18" x14ac:dyDescent="0.2">
      <c r="C1225" s="271"/>
      <c r="E1225" s="275"/>
      <c r="F1225" s="275"/>
      <c r="G1225" s="275"/>
      <c r="H1225" s="275"/>
      <c r="I1225" s="275"/>
      <c r="J1225" s="275"/>
      <c r="K1225" s="275"/>
      <c r="L1225" s="275"/>
      <c r="M1225" s="275"/>
      <c r="N1225" s="275"/>
      <c r="O1225" s="275"/>
      <c r="P1225" s="275"/>
      <c r="Q1225" s="275"/>
    </row>
    <row r="1226" spans="1:18" x14ac:dyDescent="0.2">
      <c r="C1226" s="271"/>
      <c r="E1226" s="275"/>
      <c r="F1226" s="275"/>
      <c r="G1226" s="275"/>
      <c r="H1226" s="275"/>
      <c r="I1226" s="275"/>
      <c r="J1226" s="275"/>
      <c r="K1226" s="275"/>
      <c r="L1226" s="275"/>
      <c r="M1226" s="275"/>
      <c r="N1226" s="275"/>
      <c r="O1226" s="275"/>
      <c r="P1226" s="275"/>
      <c r="Q1226" s="275"/>
    </row>
    <row r="1227" spans="1:18" x14ac:dyDescent="0.2">
      <c r="C1227" s="271"/>
      <c r="E1227" s="275"/>
      <c r="F1227" s="275"/>
      <c r="G1227" s="275"/>
      <c r="H1227" s="275"/>
      <c r="I1227" s="275"/>
      <c r="J1227" s="275"/>
      <c r="K1227" s="275"/>
      <c r="L1227" s="275"/>
      <c r="M1227" s="275"/>
      <c r="N1227" s="275"/>
      <c r="O1227" s="275"/>
      <c r="P1227" s="275"/>
      <c r="Q1227" s="275"/>
    </row>
    <row r="1228" spans="1:18" x14ac:dyDescent="0.2">
      <c r="C1228" s="271"/>
      <c r="E1228" s="275"/>
      <c r="F1228" s="275"/>
      <c r="G1228" s="275"/>
      <c r="H1228" s="275"/>
      <c r="I1228" s="275"/>
      <c r="J1228" s="275"/>
      <c r="K1228" s="275"/>
      <c r="L1228" s="275"/>
      <c r="M1228" s="275"/>
      <c r="N1228" s="275"/>
      <c r="O1228" s="275"/>
      <c r="P1228" s="275"/>
      <c r="Q1228" s="275"/>
    </row>
    <row r="1229" spans="1:18" s="276" customFormat="1" x14ac:dyDescent="0.2">
      <c r="A1229" s="277"/>
      <c r="C1229" s="271"/>
      <c r="E1229" s="275"/>
      <c r="F1229" s="275"/>
      <c r="G1229" s="275"/>
      <c r="H1229" s="275"/>
      <c r="I1229" s="275"/>
      <c r="J1229" s="275"/>
      <c r="K1229" s="275"/>
      <c r="L1229" s="275"/>
      <c r="M1229" s="275"/>
      <c r="N1229" s="275"/>
      <c r="O1229" s="275"/>
      <c r="P1229" s="275"/>
      <c r="Q1229" s="275"/>
      <c r="R1229" s="272"/>
    </row>
    <row r="1230" spans="1:18" x14ac:dyDescent="0.2">
      <c r="C1230" s="271"/>
      <c r="E1230" s="275"/>
      <c r="F1230" s="275"/>
      <c r="G1230" s="275"/>
      <c r="H1230" s="275"/>
      <c r="I1230" s="275"/>
      <c r="J1230" s="275"/>
      <c r="K1230" s="275"/>
      <c r="L1230" s="275"/>
      <c r="M1230" s="275"/>
      <c r="N1230" s="275"/>
      <c r="O1230" s="275"/>
      <c r="P1230" s="275"/>
      <c r="Q1230" s="275"/>
    </row>
    <row r="1231" spans="1:18" x14ac:dyDescent="0.2">
      <c r="C1231" s="271"/>
      <c r="E1231" s="275"/>
      <c r="F1231" s="275"/>
      <c r="G1231" s="275"/>
      <c r="H1231" s="275"/>
      <c r="I1231" s="275"/>
      <c r="J1231" s="275"/>
      <c r="K1231" s="275"/>
      <c r="L1231" s="275"/>
      <c r="M1231" s="275"/>
      <c r="N1231" s="275"/>
      <c r="O1231" s="275"/>
      <c r="P1231" s="275"/>
      <c r="Q1231" s="275"/>
    </row>
    <row r="1232" spans="1:18" ht="13.5" customHeight="1" x14ac:dyDescent="0.2">
      <c r="C1232" s="271"/>
      <c r="E1232" s="275"/>
      <c r="F1232" s="275"/>
      <c r="G1232" s="275"/>
      <c r="H1232" s="275"/>
      <c r="I1232" s="275"/>
      <c r="J1232" s="275"/>
      <c r="K1232" s="275"/>
      <c r="L1232" s="275"/>
      <c r="M1232" s="275"/>
      <c r="N1232" s="275"/>
      <c r="O1232" s="275"/>
      <c r="P1232" s="275"/>
      <c r="Q1232" s="275"/>
    </row>
    <row r="1233" spans="3:17" x14ac:dyDescent="0.2">
      <c r="C1233" s="271"/>
      <c r="E1233" s="275"/>
      <c r="F1233" s="275"/>
      <c r="G1233" s="275"/>
      <c r="H1233" s="275"/>
      <c r="I1233" s="275"/>
      <c r="J1233" s="275"/>
      <c r="K1233" s="275"/>
      <c r="L1233" s="275"/>
      <c r="M1233" s="275"/>
      <c r="N1233" s="275"/>
      <c r="O1233" s="275"/>
      <c r="P1233" s="275"/>
      <c r="Q1233" s="275"/>
    </row>
    <row r="1234" spans="3:17" x14ac:dyDescent="0.2">
      <c r="C1234" s="271"/>
      <c r="E1234" s="275"/>
      <c r="F1234" s="275"/>
      <c r="G1234" s="275"/>
      <c r="H1234" s="275"/>
      <c r="I1234" s="275"/>
      <c r="J1234" s="275"/>
      <c r="K1234" s="275"/>
      <c r="L1234" s="275"/>
      <c r="M1234" s="275"/>
      <c r="N1234" s="275"/>
      <c r="O1234" s="275"/>
      <c r="P1234" s="275"/>
      <c r="Q1234" s="275"/>
    </row>
    <row r="1235" spans="3:17" x14ac:dyDescent="0.2">
      <c r="C1235" s="271"/>
      <c r="E1235" s="275"/>
      <c r="F1235" s="275"/>
      <c r="G1235" s="275"/>
      <c r="H1235" s="275"/>
      <c r="I1235" s="275"/>
      <c r="J1235" s="275"/>
      <c r="K1235" s="275"/>
      <c r="L1235" s="275"/>
      <c r="M1235" s="275"/>
      <c r="N1235" s="275"/>
      <c r="O1235" s="275"/>
      <c r="P1235" s="275"/>
      <c r="Q1235" s="275"/>
    </row>
    <row r="1236" spans="3:17" x14ac:dyDescent="0.2">
      <c r="C1236" s="271"/>
      <c r="E1236" s="275"/>
      <c r="F1236" s="275"/>
      <c r="G1236" s="275"/>
      <c r="H1236" s="275"/>
      <c r="I1236" s="275"/>
      <c r="J1236" s="275"/>
      <c r="K1236" s="275"/>
      <c r="L1236" s="275"/>
      <c r="M1236" s="275"/>
      <c r="N1236" s="275"/>
      <c r="O1236" s="275"/>
      <c r="P1236" s="275"/>
      <c r="Q1236" s="275"/>
    </row>
    <row r="1237" spans="3:17" x14ac:dyDescent="0.2">
      <c r="C1237" s="271"/>
      <c r="E1237" s="275"/>
      <c r="F1237" s="275"/>
      <c r="G1237" s="275"/>
      <c r="H1237" s="275"/>
      <c r="I1237" s="275"/>
      <c r="J1237" s="275"/>
      <c r="K1237" s="275"/>
      <c r="L1237" s="275"/>
      <c r="M1237" s="275"/>
      <c r="N1237" s="275"/>
      <c r="O1237" s="275"/>
      <c r="P1237" s="275"/>
      <c r="Q1237" s="275"/>
    </row>
    <row r="1238" spans="3:17" x14ac:dyDescent="0.2">
      <c r="C1238" s="271"/>
      <c r="E1238" s="275"/>
      <c r="F1238" s="275"/>
      <c r="G1238" s="275"/>
      <c r="H1238" s="275"/>
      <c r="I1238" s="275"/>
      <c r="J1238" s="275"/>
      <c r="K1238" s="275"/>
      <c r="L1238" s="275"/>
      <c r="M1238" s="275"/>
      <c r="N1238" s="275"/>
      <c r="O1238" s="275"/>
      <c r="P1238" s="275"/>
      <c r="Q1238" s="275"/>
    </row>
    <row r="1239" spans="3:17" x14ac:dyDescent="0.2">
      <c r="C1239" s="271"/>
      <c r="E1239" s="275"/>
      <c r="F1239" s="275"/>
      <c r="G1239" s="275"/>
      <c r="H1239" s="275"/>
      <c r="I1239" s="275"/>
      <c r="J1239" s="275"/>
      <c r="K1239" s="275"/>
      <c r="L1239" s="275"/>
      <c r="M1239" s="275"/>
      <c r="N1239" s="275"/>
      <c r="O1239" s="275"/>
      <c r="P1239" s="275"/>
      <c r="Q1239" s="275"/>
    </row>
    <row r="1240" spans="3:17" x14ac:dyDescent="0.2">
      <c r="C1240" s="271"/>
      <c r="E1240" s="275"/>
      <c r="F1240" s="275"/>
      <c r="G1240" s="275"/>
      <c r="H1240" s="275"/>
      <c r="I1240" s="275"/>
      <c r="J1240" s="275"/>
      <c r="K1240" s="275"/>
      <c r="L1240" s="275"/>
      <c r="M1240" s="275"/>
      <c r="N1240" s="275"/>
      <c r="O1240" s="275"/>
      <c r="P1240" s="275"/>
      <c r="Q1240" s="275"/>
    </row>
    <row r="1241" spans="3:17" x14ac:dyDescent="0.2">
      <c r="C1241" s="271"/>
      <c r="E1241" s="275"/>
      <c r="F1241" s="275"/>
      <c r="G1241" s="275"/>
      <c r="H1241" s="275"/>
      <c r="I1241" s="275"/>
      <c r="J1241" s="275"/>
      <c r="K1241" s="275"/>
      <c r="L1241" s="275"/>
      <c r="M1241" s="275"/>
      <c r="N1241" s="275"/>
      <c r="O1241" s="275"/>
      <c r="P1241" s="275"/>
      <c r="Q1241" s="275"/>
    </row>
    <row r="1242" spans="3:17" x14ac:dyDescent="0.2">
      <c r="C1242" s="271"/>
      <c r="E1242" s="275"/>
      <c r="F1242" s="275"/>
      <c r="G1242" s="275"/>
      <c r="H1242" s="275"/>
      <c r="I1242" s="275"/>
      <c r="J1242" s="275"/>
      <c r="K1242" s="275"/>
      <c r="L1242" s="275"/>
      <c r="M1242" s="275"/>
      <c r="N1242" s="275"/>
      <c r="O1242" s="275"/>
      <c r="P1242" s="275"/>
      <c r="Q1242" s="275"/>
    </row>
    <row r="1243" spans="3:17" x14ac:dyDescent="0.2">
      <c r="C1243" s="271"/>
      <c r="E1243" s="275"/>
      <c r="F1243" s="275"/>
      <c r="G1243" s="275"/>
      <c r="H1243" s="275"/>
      <c r="I1243" s="275"/>
      <c r="J1243" s="275"/>
      <c r="K1243" s="275"/>
      <c r="L1243" s="275"/>
      <c r="M1243" s="275"/>
      <c r="N1243" s="275"/>
      <c r="O1243" s="275"/>
      <c r="P1243" s="275"/>
      <c r="Q1243" s="275"/>
    </row>
    <row r="1244" spans="3:17" x14ac:dyDescent="0.2">
      <c r="C1244" s="271"/>
      <c r="E1244" s="275"/>
      <c r="F1244" s="275"/>
      <c r="G1244" s="275"/>
      <c r="H1244" s="275"/>
      <c r="I1244" s="275"/>
      <c r="J1244" s="275"/>
      <c r="K1244" s="275"/>
      <c r="L1244" s="275"/>
      <c r="M1244" s="275"/>
      <c r="N1244" s="275"/>
      <c r="O1244" s="275"/>
      <c r="P1244" s="275"/>
      <c r="Q1244" s="275"/>
    </row>
    <row r="1245" spans="3:17" x14ac:dyDescent="0.2">
      <c r="C1245" s="271"/>
      <c r="E1245" s="275"/>
      <c r="F1245" s="275"/>
      <c r="G1245" s="275"/>
      <c r="H1245" s="275"/>
      <c r="I1245" s="275"/>
      <c r="J1245" s="275"/>
      <c r="K1245" s="275"/>
      <c r="L1245" s="275"/>
      <c r="M1245" s="275"/>
      <c r="N1245" s="275"/>
      <c r="O1245" s="275"/>
      <c r="P1245" s="275"/>
      <c r="Q1245" s="275"/>
    </row>
    <row r="1246" spans="3:17" x14ac:dyDescent="0.2">
      <c r="C1246" s="271"/>
      <c r="E1246" s="275"/>
      <c r="F1246" s="275"/>
      <c r="G1246" s="275"/>
      <c r="H1246" s="275"/>
      <c r="I1246" s="275"/>
      <c r="J1246" s="275"/>
      <c r="K1246" s="275"/>
      <c r="L1246" s="275"/>
      <c r="M1246" s="275"/>
      <c r="N1246" s="275"/>
      <c r="O1246" s="275"/>
      <c r="P1246" s="275"/>
      <c r="Q1246" s="275"/>
    </row>
    <row r="1247" spans="3:17" x14ac:dyDescent="0.2">
      <c r="C1247" s="271"/>
      <c r="E1247" s="275"/>
      <c r="F1247" s="275"/>
      <c r="G1247" s="275"/>
      <c r="H1247" s="275"/>
      <c r="I1247" s="275"/>
      <c r="J1247" s="275"/>
      <c r="K1247" s="275"/>
      <c r="L1247" s="275"/>
      <c r="M1247" s="275"/>
      <c r="N1247" s="275"/>
      <c r="O1247" s="275"/>
      <c r="P1247" s="275"/>
      <c r="Q1247" s="275"/>
    </row>
    <row r="1248" spans="3:17" x14ac:dyDescent="0.2">
      <c r="C1248" s="271"/>
      <c r="E1248" s="275"/>
      <c r="F1248" s="275"/>
      <c r="G1248" s="275"/>
      <c r="H1248" s="275"/>
      <c r="I1248" s="275"/>
      <c r="J1248" s="275"/>
      <c r="K1248" s="275"/>
      <c r="L1248" s="275"/>
      <c r="M1248" s="275"/>
      <c r="N1248" s="275"/>
      <c r="O1248" s="275"/>
      <c r="P1248" s="275"/>
      <c r="Q1248" s="275"/>
    </row>
    <row r="1249" spans="3:17" x14ac:dyDescent="0.2">
      <c r="C1249" s="271"/>
      <c r="E1249" s="275"/>
      <c r="F1249" s="275"/>
      <c r="G1249" s="275"/>
      <c r="H1249" s="275"/>
      <c r="I1249" s="275"/>
      <c r="J1249" s="275"/>
      <c r="K1249" s="275"/>
      <c r="L1249" s="275"/>
      <c r="M1249" s="275"/>
      <c r="N1249" s="275"/>
      <c r="O1249" s="275"/>
      <c r="P1249" s="275"/>
      <c r="Q1249" s="275"/>
    </row>
    <row r="1250" spans="3:17" x14ac:dyDescent="0.2">
      <c r="C1250" s="271"/>
      <c r="E1250" s="275"/>
      <c r="F1250" s="275"/>
      <c r="G1250" s="275"/>
      <c r="H1250" s="275"/>
      <c r="I1250" s="275"/>
      <c r="J1250" s="275"/>
      <c r="K1250" s="275"/>
      <c r="L1250" s="275"/>
      <c r="M1250" s="275"/>
      <c r="N1250" s="275"/>
      <c r="O1250" s="275"/>
      <c r="P1250" s="275"/>
      <c r="Q1250" s="275"/>
    </row>
    <row r="1251" spans="3:17" x14ac:dyDescent="0.2">
      <c r="C1251" s="271"/>
      <c r="E1251" s="275"/>
      <c r="F1251" s="275"/>
      <c r="G1251" s="275"/>
      <c r="H1251" s="275"/>
      <c r="I1251" s="275"/>
      <c r="J1251" s="275"/>
      <c r="K1251" s="275"/>
      <c r="L1251" s="275"/>
      <c r="M1251" s="275"/>
      <c r="N1251" s="275"/>
      <c r="O1251" s="275"/>
      <c r="P1251" s="275"/>
      <c r="Q1251" s="275"/>
    </row>
    <row r="1252" spans="3:17" x14ac:dyDescent="0.2">
      <c r="C1252" s="271"/>
      <c r="E1252" s="275"/>
      <c r="F1252" s="275"/>
      <c r="G1252" s="275"/>
      <c r="H1252" s="275"/>
      <c r="I1252" s="275"/>
      <c r="J1252" s="275"/>
      <c r="K1252" s="275"/>
      <c r="L1252" s="275"/>
      <c r="M1252" s="275"/>
      <c r="N1252" s="275"/>
      <c r="O1252" s="275"/>
      <c r="P1252" s="275"/>
      <c r="Q1252" s="275"/>
    </row>
    <row r="1253" spans="3:17" x14ac:dyDescent="0.2">
      <c r="C1253" s="271"/>
      <c r="E1253" s="275"/>
      <c r="F1253" s="275"/>
      <c r="G1253" s="275"/>
      <c r="H1253" s="275"/>
      <c r="I1253" s="275"/>
      <c r="J1253" s="275"/>
      <c r="K1253" s="275"/>
      <c r="L1253" s="275"/>
      <c r="M1253" s="275"/>
      <c r="N1253" s="275"/>
      <c r="O1253" s="275"/>
      <c r="P1253" s="275"/>
      <c r="Q1253" s="275"/>
    </row>
    <row r="1254" spans="3:17" x14ac:dyDescent="0.2">
      <c r="C1254" s="271"/>
      <c r="E1254" s="275"/>
      <c r="F1254" s="275"/>
      <c r="G1254" s="275"/>
      <c r="H1254" s="275"/>
      <c r="I1254" s="275"/>
      <c r="J1254" s="275"/>
      <c r="K1254" s="275"/>
      <c r="L1254" s="275"/>
      <c r="M1254" s="275"/>
      <c r="N1254" s="275"/>
      <c r="O1254" s="275"/>
      <c r="P1254" s="275"/>
      <c r="Q1254" s="275"/>
    </row>
    <row r="1255" spans="3:17" x14ac:dyDescent="0.2">
      <c r="C1255" s="271"/>
      <c r="E1255" s="275"/>
      <c r="F1255" s="275"/>
      <c r="G1255" s="275"/>
      <c r="H1255" s="275"/>
      <c r="I1255" s="275"/>
      <c r="J1255" s="275"/>
      <c r="K1255" s="275"/>
      <c r="L1255" s="275"/>
      <c r="M1255" s="275"/>
      <c r="N1255" s="275"/>
      <c r="O1255" s="275"/>
      <c r="P1255" s="275"/>
      <c r="Q1255" s="275"/>
    </row>
    <row r="1256" spans="3:17" x14ac:dyDescent="0.2">
      <c r="C1256" s="271"/>
      <c r="E1256" s="275"/>
      <c r="F1256" s="275"/>
      <c r="G1256" s="275"/>
      <c r="H1256" s="275"/>
      <c r="I1256" s="275"/>
      <c r="J1256" s="275"/>
      <c r="K1256" s="275"/>
      <c r="L1256" s="275"/>
      <c r="M1256" s="275"/>
      <c r="N1256" s="275"/>
      <c r="O1256" s="275"/>
      <c r="P1256" s="275"/>
      <c r="Q1256" s="275"/>
    </row>
    <row r="1257" spans="3:17" x14ac:dyDescent="0.2">
      <c r="C1257" s="271"/>
      <c r="E1257" s="275"/>
      <c r="F1257" s="275"/>
      <c r="G1257" s="275"/>
      <c r="H1257" s="275"/>
      <c r="I1257" s="275"/>
      <c r="J1257" s="275"/>
      <c r="K1257" s="275"/>
      <c r="L1257" s="275"/>
      <c r="M1257" s="275"/>
      <c r="N1257" s="275"/>
      <c r="O1257" s="275"/>
      <c r="P1257" s="275"/>
      <c r="Q1257" s="275"/>
    </row>
    <row r="1258" spans="3:17" x14ac:dyDescent="0.2">
      <c r="C1258" s="271"/>
      <c r="E1258" s="275"/>
      <c r="F1258" s="275"/>
      <c r="G1258" s="275"/>
      <c r="H1258" s="275"/>
      <c r="I1258" s="275"/>
      <c r="J1258" s="275"/>
      <c r="K1258" s="275"/>
      <c r="L1258" s="275"/>
      <c r="M1258" s="275"/>
      <c r="N1258" s="275"/>
      <c r="O1258" s="275"/>
      <c r="P1258" s="275"/>
      <c r="Q1258" s="275"/>
    </row>
    <row r="1259" spans="3:17" x14ac:dyDescent="0.2">
      <c r="C1259" s="271"/>
      <c r="E1259" s="275"/>
      <c r="F1259" s="275"/>
      <c r="G1259" s="275"/>
      <c r="H1259" s="275"/>
      <c r="I1259" s="275"/>
      <c r="J1259" s="275"/>
      <c r="K1259" s="275"/>
      <c r="L1259" s="275"/>
      <c r="M1259" s="275"/>
      <c r="N1259" s="275"/>
      <c r="O1259" s="275"/>
      <c r="P1259" s="275"/>
      <c r="Q1259" s="275"/>
    </row>
    <row r="1260" spans="3:17" x14ac:dyDescent="0.2">
      <c r="C1260" s="271"/>
      <c r="E1260" s="275"/>
      <c r="F1260" s="275"/>
      <c r="G1260" s="275"/>
      <c r="H1260" s="275"/>
      <c r="I1260" s="275"/>
      <c r="J1260" s="275"/>
      <c r="K1260" s="275"/>
      <c r="L1260" s="275"/>
      <c r="M1260" s="275"/>
      <c r="N1260" s="275"/>
      <c r="O1260" s="275"/>
      <c r="P1260" s="275"/>
      <c r="Q1260" s="275"/>
    </row>
    <row r="1261" spans="3:17" x14ac:dyDescent="0.2">
      <c r="C1261" s="271"/>
      <c r="E1261" s="275"/>
      <c r="F1261" s="275"/>
      <c r="G1261" s="275"/>
      <c r="H1261" s="275"/>
      <c r="I1261" s="275"/>
      <c r="J1261" s="275"/>
      <c r="K1261" s="275"/>
      <c r="L1261" s="275"/>
      <c r="M1261" s="275"/>
      <c r="N1261" s="275"/>
      <c r="O1261" s="275"/>
      <c r="P1261" s="275"/>
      <c r="Q1261" s="275"/>
    </row>
    <row r="1262" spans="3:17" x14ac:dyDescent="0.2">
      <c r="C1262" s="271"/>
      <c r="E1262" s="275"/>
      <c r="F1262" s="275"/>
      <c r="G1262" s="275"/>
      <c r="H1262" s="275"/>
      <c r="I1262" s="275"/>
      <c r="J1262" s="275"/>
      <c r="K1262" s="275"/>
      <c r="L1262" s="275"/>
      <c r="M1262" s="275"/>
      <c r="N1262" s="275"/>
      <c r="O1262" s="275"/>
      <c r="P1262" s="275"/>
      <c r="Q1262" s="275"/>
    </row>
  </sheetData>
  <mergeCells count="1">
    <mergeCell ref="A1:Q1"/>
  </mergeCells>
  <conditionalFormatting sqref="C152:C153">
    <cfRule type="expression" dxfId="0" priority="1" stopIfTrue="1">
      <formula>ISNUMBER(MATCH($R152,$R$2:$R$213,FALSE))</formula>
    </cfRule>
  </conditionalFormatting>
  <printOptions horizontalCentered="1"/>
  <pageMargins left="0.3" right="0.3" top="0.8" bottom="0.4" header="0.5" footer="0.2"/>
  <pageSetup paperSize="9" scale="59" fitToHeight="0" orientation="landscape" r:id="rId1"/>
  <headerFooter alignWithMargins="0"/>
  <rowBreaks count="16" manualBreakCount="16">
    <brk id="69" max="16383" man="1"/>
    <brk id="124" max="16" man="1"/>
    <brk id="182" max="16" man="1"/>
    <brk id="242" max="16383" man="1"/>
    <brk id="317" max="16383" man="1"/>
    <brk id="399" max="16" man="1"/>
    <brk id="454" max="16" man="1"/>
    <brk id="512" max="29" man="1"/>
    <brk id="571" max="16383" man="1"/>
    <brk id="640" max="16383" man="1"/>
    <brk id="727" max="16" man="1"/>
    <brk id="802" max="16" man="1"/>
    <brk id="874" max="16383" man="1"/>
    <brk id="937" max="16" man="1"/>
    <brk id="992" max="16" man="1"/>
    <brk id="1084" max="16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RowHeight="12.75" x14ac:dyDescent="0.2"/>
  <cols>
    <col min="1" max="1" width="31.28515625" style="403" bestFit="1" customWidth="1"/>
    <col min="2" max="2" width="10.42578125" style="403" customWidth="1"/>
    <col min="3" max="3" width="15.5703125" style="403" customWidth="1"/>
    <col min="4" max="4" width="3.28515625" style="403" customWidth="1"/>
    <col min="5" max="5" width="3.28515625" style="404" customWidth="1"/>
    <col min="6" max="6" width="14.28515625" style="403" customWidth="1"/>
    <col min="7" max="7" width="3" style="403" customWidth="1"/>
    <col min="8" max="16384" width="9.140625" style="403"/>
  </cols>
  <sheetData>
    <row r="1" spans="1:7" x14ac:dyDescent="0.2">
      <c r="A1" s="98" t="str">
        <f>+'Workpaper Index'!$C$4</f>
        <v>Washington Power Cost Adjustment Mechanism</v>
      </c>
    </row>
    <row r="2" spans="1:7" x14ac:dyDescent="0.2">
      <c r="A2" s="98" t="str">
        <f>+'Workpaper Index'!$B$5&amp;" "&amp;'Workpaper Index'!$C$5</f>
        <v>Deferral Period: January 1, 2017 - December 31, 2017</v>
      </c>
    </row>
    <row r="3" spans="1:7" ht="14.25" customHeight="1" x14ac:dyDescent="0.2">
      <c r="A3" s="98" t="str">
        <f>+'Workpaper Index'!$B$23&amp;": "&amp;'Workpaper Index'!$C$23</f>
        <v>(5.1): Actual EIM Costs</v>
      </c>
      <c r="C3" s="426"/>
      <c r="D3" s="426"/>
      <c r="E3" s="426"/>
      <c r="F3" s="426"/>
    </row>
    <row r="4" spans="1:7" ht="14.25" customHeight="1" x14ac:dyDescent="0.2">
      <c r="A4" s="427"/>
      <c r="C4" s="426"/>
      <c r="D4" s="426"/>
      <c r="E4" s="426"/>
      <c r="F4" s="426"/>
    </row>
    <row r="5" spans="1:7" ht="14.25" customHeight="1" x14ac:dyDescent="0.2">
      <c r="A5" s="414"/>
      <c r="C5" s="520" t="s">
        <v>272</v>
      </c>
      <c r="D5" s="520"/>
      <c r="E5" s="520"/>
      <c r="F5" s="520"/>
      <c r="G5" s="425"/>
    </row>
    <row r="6" spans="1:7" x14ac:dyDescent="0.2">
      <c r="A6" s="414"/>
      <c r="C6" s="521" t="s">
        <v>4</v>
      </c>
      <c r="D6" s="521"/>
      <c r="E6" s="521"/>
      <c r="F6" s="521"/>
    </row>
    <row r="7" spans="1:7" ht="14.25" customHeight="1" x14ac:dyDescent="0.2">
      <c r="A7" s="414"/>
      <c r="C7" s="422"/>
      <c r="D7" s="422"/>
      <c r="E7" s="403"/>
    </row>
    <row r="8" spans="1:7" x14ac:dyDescent="0.2">
      <c r="A8" s="424"/>
      <c r="C8" s="423" t="s">
        <v>271</v>
      </c>
      <c r="D8" s="420"/>
      <c r="E8" s="422"/>
      <c r="F8" s="422" t="s">
        <v>270</v>
      </c>
    </row>
    <row r="9" spans="1:7" s="421" customFormat="1" x14ac:dyDescent="0.2">
      <c r="C9" s="420">
        <v>2017</v>
      </c>
      <c r="D9" s="420"/>
      <c r="E9" s="422"/>
      <c r="F9" s="420">
        <v>2017</v>
      </c>
    </row>
    <row r="10" spans="1:7" x14ac:dyDescent="0.2">
      <c r="C10" s="420" t="s">
        <v>89</v>
      </c>
      <c r="E10" s="403"/>
      <c r="F10" s="420" t="s">
        <v>89</v>
      </c>
    </row>
    <row r="11" spans="1:7" x14ac:dyDescent="0.2">
      <c r="A11" s="403" t="s">
        <v>269</v>
      </c>
      <c r="C11" s="416">
        <v>16432197.800000003</v>
      </c>
      <c r="D11" s="410"/>
      <c r="E11" s="403"/>
      <c r="F11" s="416">
        <v>1917690.4474759577</v>
      </c>
    </row>
    <row r="12" spans="1:7" x14ac:dyDescent="0.2">
      <c r="A12" s="403" t="s">
        <v>268</v>
      </c>
      <c r="C12" s="410">
        <v>-2384526</v>
      </c>
      <c r="D12" s="410"/>
      <c r="E12" s="403"/>
      <c r="F12" s="410">
        <v>-262499.26695926656</v>
      </c>
    </row>
    <row r="13" spans="1:7" x14ac:dyDescent="0.2">
      <c r="A13" s="403" t="s">
        <v>267</v>
      </c>
      <c r="C13" s="410">
        <v>-8036643.209999999</v>
      </c>
      <c r="D13" s="410"/>
      <c r="E13" s="403"/>
      <c r="F13" s="410">
        <v>-1086003.6068470732</v>
      </c>
    </row>
    <row r="14" spans="1:7" x14ac:dyDescent="0.2">
      <c r="A14" s="403" t="s">
        <v>266</v>
      </c>
      <c r="C14" s="419">
        <f>SUM(C11:C13)</f>
        <v>6011028.5900000036</v>
      </c>
      <c r="D14" s="410"/>
      <c r="E14" s="403"/>
      <c r="F14" s="419">
        <f>SUM(F11:F13)</f>
        <v>569187.573669618</v>
      </c>
    </row>
    <row r="15" spans="1:7" x14ac:dyDescent="0.2">
      <c r="C15" s="410"/>
      <c r="D15" s="410"/>
      <c r="E15" s="403"/>
      <c r="F15" s="410"/>
    </row>
    <row r="16" spans="1:7" x14ac:dyDescent="0.2">
      <c r="C16" s="417">
        <v>9.8123287692307687E-2</v>
      </c>
      <c r="D16" s="418"/>
      <c r="E16" s="403"/>
      <c r="F16" s="417">
        <f>C16</f>
        <v>9.8123287692307687E-2</v>
      </c>
    </row>
    <row r="17" spans="1:12" x14ac:dyDescent="0.2">
      <c r="A17" s="403" t="s">
        <v>265</v>
      </c>
      <c r="C17" s="408">
        <f>C14*C16</f>
        <v>589821.88766325696</v>
      </c>
      <c r="D17" s="410"/>
      <c r="E17" s="403"/>
      <c r="F17" s="408">
        <f>F16*F14</f>
        <v>55850.556042070501</v>
      </c>
    </row>
    <row r="18" spans="1:12" x14ac:dyDescent="0.2">
      <c r="C18" s="410"/>
      <c r="D18" s="410"/>
      <c r="E18" s="403"/>
      <c r="F18" s="410"/>
    </row>
    <row r="19" spans="1:12" x14ac:dyDescent="0.2">
      <c r="A19" s="403" t="s">
        <v>264</v>
      </c>
      <c r="B19" s="406"/>
      <c r="C19" s="416">
        <v>1808213.8399999994</v>
      </c>
      <c r="D19" s="410"/>
      <c r="E19" s="403"/>
      <c r="F19" s="416">
        <v>147028.52262933878</v>
      </c>
    </row>
    <row r="20" spans="1:12" x14ac:dyDescent="0.2">
      <c r="A20" s="403" t="s">
        <v>263</v>
      </c>
      <c r="C20" s="410">
        <v>2640787.2300000004</v>
      </c>
      <c r="D20" s="410"/>
      <c r="E20" s="403"/>
      <c r="F20" s="410">
        <v>358524.99273096945</v>
      </c>
    </row>
    <row r="21" spans="1:12" x14ac:dyDescent="0.2">
      <c r="A21" s="414" t="s">
        <v>262</v>
      </c>
      <c r="C21" s="415">
        <f>SUM(C17:C20)</f>
        <v>5038822.9576632567</v>
      </c>
      <c r="D21" s="410"/>
      <c r="E21" s="403"/>
      <c r="F21" s="415">
        <f>SUM(F17:F20)</f>
        <v>561404.07140237873</v>
      </c>
      <c r="H21" s="406"/>
    </row>
    <row r="22" spans="1:12" x14ac:dyDescent="0.2">
      <c r="A22" s="414"/>
      <c r="C22" s="412"/>
      <c r="D22" s="412"/>
      <c r="E22" s="411"/>
      <c r="F22" s="413"/>
      <c r="G22" s="412"/>
    </row>
    <row r="23" spans="1:12" x14ac:dyDescent="0.2">
      <c r="C23" s="410"/>
      <c r="D23" s="410"/>
      <c r="E23" s="411"/>
      <c r="F23" s="410"/>
      <c r="G23" s="409"/>
    </row>
    <row r="24" spans="1:12" ht="13.5" thickBot="1" x14ac:dyDescent="0.25">
      <c r="A24" s="403" t="s">
        <v>261</v>
      </c>
      <c r="C24" s="407">
        <f>SUM(C21:C23)</f>
        <v>5038822.9576632567</v>
      </c>
      <c r="D24" s="406"/>
      <c r="E24" s="408"/>
      <c r="F24" s="407">
        <f>SUM(F21:F23)</f>
        <v>561404.07140237873</v>
      </c>
      <c r="I24" s="406"/>
    </row>
    <row r="25" spans="1:12" ht="13.5" thickTop="1" x14ac:dyDescent="0.2"/>
    <row r="26" spans="1:12" x14ac:dyDescent="0.2">
      <c r="A26" s="405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</row>
    <row r="27" spans="1:12" x14ac:dyDescent="0.2">
      <c r="A27" s="405"/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</row>
    <row r="28" spans="1:12" x14ac:dyDescent="0.2">
      <c r="A28" s="405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</row>
    <row r="29" spans="1:12" x14ac:dyDescent="0.2">
      <c r="A29" s="405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</row>
    <row r="30" spans="1:12" x14ac:dyDescent="0.2">
      <c r="A30" s="40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</row>
    <row r="31" spans="1:12" x14ac:dyDescent="0.2">
      <c r="A31" s="405"/>
      <c r="B31" s="405"/>
      <c r="C31" s="405"/>
      <c r="D31" s="405"/>
      <c r="E31" s="405"/>
      <c r="F31" s="405"/>
      <c r="G31" s="405"/>
    </row>
    <row r="32" spans="1:12" x14ac:dyDescent="0.2">
      <c r="A32" s="405"/>
      <c r="B32" s="405"/>
      <c r="C32" s="405"/>
      <c r="D32" s="405"/>
      <c r="E32" s="405"/>
      <c r="F32" s="405"/>
      <c r="G32" s="405"/>
    </row>
    <row r="33" spans="1:7" x14ac:dyDescent="0.2">
      <c r="A33" s="405"/>
      <c r="B33" s="405"/>
      <c r="C33" s="405"/>
      <c r="D33" s="405"/>
      <c r="E33" s="405"/>
      <c r="F33" s="405"/>
      <c r="G33" s="405"/>
    </row>
    <row r="34" spans="1:7" x14ac:dyDescent="0.2">
      <c r="A34" s="405"/>
      <c r="B34" s="405"/>
      <c r="C34" s="405"/>
      <c r="D34" s="405"/>
      <c r="E34" s="405"/>
      <c r="F34" s="405"/>
      <c r="G34" s="405"/>
    </row>
    <row r="35" spans="1:7" x14ac:dyDescent="0.2">
      <c r="A35" s="405"/>
      <c r="B35" s="405"/>
      <c r="C35" s="405"/>
      <c r="D35" s="405"/>
      <c r="E35" s="405"/>
      <c r="F35" s="405"/>
      <c r="G35" s="405"/>
    </row>
    <row r="36" spans="1:7" x14ac:dyDescent="0.2">
      <c r="A36" s="405"/>
      <c r="B36" s="405"/>
      <c r="C36" s="405"/>
      <c r="D36" s="405"/>
      <c r="E36" s="405"/>
      <c r="F36" s="405"/>
      <c r="G36" s="405"/>
    </row>
    <row r="37" spans="1:7" x14ac:dyDescent="0.2">
      <c r="A37" s="405"/>
      <c r="B37" s="405"/>
      <c r="C37" s="405"/>
      <c r="D37" s="405"/>
      <c r="E37" s="405"/>
      <c r="F37" s="405"/>
      <c r="G37" s="405"/>
    </row>
    <row r="38" spans="1:7" x14ac:dyDescent="0.2">
      <c r="A38" s="405"/>
      <c r="B38" s="405"/>
      <c r="C38" s="405"/>
      <c r="D38" s="405"/>
      <c r="E38" s="405"/>
      <c r="F38" s="405"/>
      <c r="G38" s="405"/>
    </row>
    <row r="39" spans="1:7" x14ac:dyDescent="0.2">
      <c r="A39" s="405"/>
      <c r="B39" s="405"/>
      <c r="C39" s="405"/>
      <c r="D39" s="405"/>
      <c r="E39" s="405"/>
      <c r="F39" s="405"/>
      <c r="G39" s="405"/>
    </row>
    <row r="40" spans="1:7" x14ac:dyDescent="0.2">
      <c r="A40" s="405"/>
      <c r="B40" s="405"/>
      <c r="C40" s="405"/>
      <c r="D40" s="405"/>
      <c r="E40" s="405"/>
      <c r="F40" s="405"/>
      <c r="G40" s="405"/>
    </row>
    <row r="41" spans="1:7" x14ac:dyDescent="0.2">
      <c r="A41" s="405"/>
      <c r="B41" s="405"/>
      <c r="C41" s="405"/>
      <c r="D41" s="405"/>
      <c r="E41" s="405"/>
      <c r="F41" s="405"/>
      <c r="G41" s="405"/>
    </row>
    <row r="42" spans="1:7" x14ac:dyDescent="0.2">
      <c r="A42" s="405"/>
      <c r="B42" s="405"/>
      <c r="C42" s="405"/>
      <c r="D42" s="405"/>
      <c r="E42" s="405"/>
      <c r="F42" s="405"/>
      <c r="G42" s="405"/>
    </row>
    <row r="43" spans="1:7" x14ac:dyDescent="0.2">
      <c r="A43" s="405"/>
      <c r="B43" s="405"/>
      <c r="C43" s="405"/>
      <c r="D43" s="405"/>
      <c r="E43" s="405"/>
      <c r="F43" s="405"/>
      <c r="G43" s="405"/>
    </row>
    <row r="44" spans="1:7" x14ac:dyDescent="0.2">
      <c r="A44" s="405"/>
      <c r="B44" s="405"/>
      <c r="C44" s="405"/>
      <c r="D44" s="405"/>
      <c r="E44" s="405"/>
      <c r="F44" s="405"/>
      <c r="G44" s="405"/>
    </row>
    <row r="45" spans="1:7" x14ac:dyDescent="0.2">
      <c r="A45" s="405"/>
      <c r="B45" s="405"/>
      <c r="C45" s="405"/>
      <c r="D45" s="405"/>
      <c r="E45" s="405"/>
      <c r="F45" s="405"/>
      <c r="G45" s="405"/>
    </row>
    <row r="46" spans="1:7" x14ac:dyDescent="0.2">
      <c r="A46" s="405"/>
      <c r="B46" s="405"/>
      <c r="C46" s="405"/>
      <c r="D46" s="405"/>
      <c r="E46" s="405"/>
      <c r="F46" s="405"/>
      <c r="G46" s="405"/>
    </row>
    <row r="47" spans="1:7" x14ac:dyDescent="0.2">
      <c r="A47" s="405"/>
      <c r="B47" s="405"/>
      <c r="C47" s="405"/>
      <c r="D47" s="405"/>
      <c r="E47" s="405"/>
      <c r="F47" s="405"/>
      <c r="G47" s="405"/>
    </row>
    <row r="48" spans="1:7" x14ac:dyDescent="0.2">
      <c r="A48" s="405"/>
      <c r="B48" s="405"/>
      <c r="C48" s="405"/>
      <c r="D48" s="405"/>
      <c r="E48" s="405"/>
      <c r="F48" s="405"/>
      <c r="G48" s="405"/>
    </row>
    <row r="49" spans="1:7" x14ac:dyDescent="0.2">
      <c r="A49" s="405"/>
      <c r="B49" s="405"/>
      <c r="C49" s="405"/>
      <c r="D49" s="405"/>
      <c r="E49" s="405"/>
      <c r="F49" s="405"/>
      <c r="G49" s="405"/>
    </row>
    <row r="50" spans="1:7" x14ac:dyDescent="0.2">
      <c r="A50" s="405"/>
      <c r="B50" s="405"/>
      <c r="C50" s="405"/>
      <c r="D50" s="405"/>
      <c r="E50" s="405"/>
      <c r="F50" s="405"/>
      <c r="G50" s="405"/>
    </row>
    <row r="51" spans="1:7" x14ac:dyDescent="0.2">
      <c r="A51" s="405"/>
      <c r="B51" s="405"/>
      <c r="C51" s="405"/>
      <c r="D51" s="405"/>
      <c r="E51" s="405"/>
      <c r="F51" s="405"/>
      <c r="G51" s="405"/>
    </row>
    <row r="52" spans="1:7" x14ac:dyDescent="0.2">
      <c r="A52" s="405"/>
      <c r="B52" s="405"/>
      <c r="C52" s="405"/>
      <c r="D52" s="405"/>
      <c r="E52" s="405"/>
      <c r="F52" s="405"/>
      <c r="G52" s="405"/>
    </row>
    <row r="53" spans="1:7" x14ac:dyDescent="0.2">
      <c r="A53" s="405"/>
      <c r="B53" s="405"/>
      <c r="C53" s="405"/>
      <c r="D53" s="405"/>
      <c r="E53" s="405"/>
      <c r="F53" s="405"/>
      <c r="G53" s="405"/>
    </row>
  </sheetData>
  <mergeCells count="2">
    <mergeCell ref="C5:F5"/>
    <mergeCell ref="C6:F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977F7C85715F47A716F4B5B25478E0" ma:contentTypeVersion="68" ma:contentTypeDescription="" ma:contentTypeScope="" ma:versionID="2f02ff4c76c49470c42b1dbd767690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180494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A9D2872-BE63-4D4F-A97C-14471418BC76}"/>
</file>

<file path=customXml/itemProps2.xml><?xml version="1.0" encoding="utf-8"?>
<ds:datastoreItem xmlns:ds="http://schemas.openxmlformats.org/officeDocument/2006/customXml" ds:itemID="{B17595AD-A279-4060-927C-56AA3BAC2847}"/>
</file>

<file path=customXml/itemProps3.xml><?xml version="1.0" encoding="utf-8"?>
<ds:datastoreItem xmlns:ds="http://schemas.openxmlformats.org/officeDocument/2006/customXml" ds:itemID="{506D4837-E238-4D97-B403-29DBBF767AF3}"/>
</file>

<file path=customXml/itemProps4.xml><?xml version="1.0" encoding="utf-8"?>
<ds:datastoreItem xmlns:ds="http://schemas.openxmlformats.org/officeDocument/2006/customXml" ds:itemID="{429EDBA5-5EBE-462D-85FC-6D26CCC3B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26</vt:i4>
      </vt:variant>
    </vt:vector>
  </HeadingPairs>
  <TitlesOfParts>
    <vt:vector size="37" baseType="lpstr">
      <vt:lpstr>Workpaper Index</vt:lpstr>
      <vt:lpstr>(3.1) WA Allocated Actual NPC</vt:lpstr>
      <vt:lpstr>(3.2) Adj Actual NPC by Cat</vt:lpstr>
      <vt:lpstr>(3.3) Adj Actual NPC</vt:lpstr>
      <vt:lpstr>(3.4) Adjustments</vt:lpstr>
      <vt:lpstr>(3.5) Actual WCA NPC</vt:lpstr>
      <vt:lpstr>(4.1) WA Allocated Base NPC</vt:lpstr>
      <vt:lpstr>(4.2) WCA Base NPC UE-140762</vt:lpstr>
      <vt:lpstr>(5.1) Actual EIM Costs</vt:lpstr>
      <vt:lpstr>(6.1) Actual Factors</vt:lpstr>
      <vt:lpstr>(7.1) WA Sales</vt:lpstr>
      <vt:lpstr>AverageFuelCost</vt:lpstr>
      <vt:lpstr>Burn</vt:lpstr>
      <vt:lpstr>Cost</vt:lpstr>
      <vt:lpstr>ECDQF_Exp</vt:lpstr>
      <vt:lpstr>ECDQF_MWh</vt:lpstr>
      <vt:lpstr>Factor</vt:lpstr>
      <vt:lpstr>Mill</vt:lpstr>
      <vt:lpstr>MMBtu</vt:lpstr>
      <vt:lpstr>Months</vt:lpstr>
      <vt:lpstr>MWh</vt:lpstr>
      <vt:lpstr>NameAverageFuelCost</vt:lpstr>
      <vt:lpstr>NameBurn</vt:lpstr>
      <vt:lpstr>NameCost</vt:lpstr>
      <vt:lpstr>NameECDQF_Exp</vt:lpstr>
      <vt:lpstr>NameECDQF_MWh</vt:lpstr>
      <vt:lpstr>NameFactor</vt:lpstr>
      <vt:lpstr>NameMill</vt:lpstr>
      <vt:lpstr>NameMMBtu</vt:lpstr>
      <vt:lpstr>NameMWh</vt:lpstr>
      <vt:lpstr>NamePeak</vt:lpstr>
      <vt:lpstr>Peak</vt:lpstr>
      <vt:lpstr>'(4.2) WCA Base NPC UE-140762'!Print_Area</vt:lpstr>
      <vt:lpstr>'(4.2) WCA Base NPC UE-140762'!Print_Titles</vt:lpstr>
      <vt:lpstr>StartMWh</vt:lpstr>
      <vt:lpstr>StartTheMill</vt:lpstr>
      <vt:lpstr>StartTheRack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2018-06-01T19:49:30Z</dcterms:created>
  <dcterms:modified xsi:type="dcterms:W3CDTF">2018-06-01T19:49:35Z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0x0101006E56B4D1795A2E4DB2F0B01679ED314A009B977F7C85715F47A716F4B5B25478E0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