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12" windowWidth="18216" windowHeight="10932" tabRatio="713"/>
  </bookViews>
  <sheets>
    <sheet name="Allocated" sheetId="5" r:id="rId1"/>
    <sheet name="Unallocated Summary" sheetId="6" r:id="rId2"/>
    <sheet name="Unallocated Detail" sheetId="17" r:id="rId3"/>
    <sheet name="Common by Acct" sheetId="7" r:id="rId4"/>
  </sheets>
  <definedNames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50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17" l="1"/>
  <c r="B4" i="7" l="1"/>
  <c r="A3" i="7" l="1"/>
  <c r="A3" i="6"/>
  <c r="H65" i="7" l="1"/>
  <c r="H64" i="7"/>
  <c r="H63" i="7"/>
  <c r="H62" i="7"/>
  <c r="H61" i="7"/>
  <c r="G55" i="7"/>
  <c r="F55" i="7"/>
  <c r="G54" i="7"/>
  <c r="F54" i="7"/>
  <c r="H51" i="7"/>
  <c r="J50" i="7" s="1"/>
  <c r="D51" i="7"/>
  <c r="C51" i="7"/>
  <c r="G50" i="7"/>
  <c r="F50" i="7"/>
  <c r="G46" i="7"/>
  <c r="F46" i="7"/>
  <c r="G43" i="7"/>
  <c r="F43" i="7"/>
  <c r="G42" i="7"/>
  <c r="F42" i="7"/>
  <c r="G41" i="7"/>
  <c r="F41" i="7"/>
  <c r="G38" i="7"/>
  <c r="F38" i="7"/>
  <c r="G37" i="7"/>
  <c r="F37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D10" i="7" s="1"/>
  <c r="F10" i="7"/>
  <c r="C10" i="7" s="1"/>
  <c r="G9" i="7"/>
  <c r="F9" i="7"/>
  <c r="G8" i="7"/>
  <c r="F8" i="7"/>
  <c r="G7" i="7"/>
  <c r="D7" i="7" s="1"/>
  <c r="F7" i="7"/>
  <c r="D46" i="6"/>
  <c r="C46" i="6"/>
  <c r="B46" i="6"/>
  <c r="F44" i="6"/>
  <c r="E46" i="6"/>
  <c r="E21" i="6"/>
  <c r="E38" i="6" s="1"/>
  <c r="E12" i="6"/>
  <c r="E40" i="6" s="1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D14" i="7" l="1"/>
  <c r="D18" i="7"/>
  <c r="D32" i="7"/>
  <c r="C24" i="7"/>
  <c r="C28" i="7"/>
  <c r="C8" i="7"/>
  <c r="C9" i="7"/>
  <c r="D16" i="7"/>
  <c r="D22" i="7"/>
  <c r="D34" i="7"/>
  <c r="D42" i="7"/>
  <c r="D15" i="7"/>
  <c r="D19" i="7"/>
  <c r="C25" i="7"/>
  <c r="C29" i="7"/>
  <c r="D55" i="7"/>
  <c r="C26" i="7"/>
  <c r="C30" i="7"/>
  <c r="D13" i="7"/>
  <c r="D17" i="7"/>
  <c r="D23" i="7"/>
  <c r="C27" i="7"/>
  <c r="D31" i="7"/>
  <c r="D37" i="7"/>
  <c r="D30" i="7"/>
  <c r="C42" i="7"/>
  <c r="C22" i="7"/>
  <c r="F23" i="6"/>
  <c r="F27" i="6"/>
  <c r="F31" i="6"/>
  <c r="F35" i="6"/>
  <c r="D26" i="7"/>
  <c r="C34" i="7"/>
  <c r="C23" i="7"/>
  <c r="C7" i="7"/>
  <c r="D27" i="7"/>
  <c r="C12" i="6"/>
  <c r="F30" i="6"/>
  <c r="F11" i="6"/>
  <c r="C16" i="7"/>
  <c r="C17" i="7"/>
  <c r="C37" i="7"/>
  <c r="C43" i="7"/>
  <c r="H39" i="7"/>
  <c r="J39" i="7" s="1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J11" i="7" s="1"/>
  <c r="C14" i="7"/>
  <c r="C15" i="7"/>
  <c r="C18" i="7"/>
  <c r="C19" i="7"/>
  <c r="H35" i="7"/>
  <c r="J35" i="7" s="1"/>
  <c r="C32" i="7"/>
  <c r="C33" i="7"/>
  <c r="C55" i="7"/>
  <c r="D33" i="7"/>
  <c r="C41" i="7"/>
  <c r="C46" i="7"/>
  <c r="C47" i="7" s="1"/>
  <c r="C54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F17" i="6"/>
  <c r="C21" i="6"/>
  <c r="C38" i="6" s="1"/>
  <c r="E48" i="6"/>
  <c r="C41" i="5"/>
  <c r="B41" i="5"/>
  <c r="D38" i="7"/>
  <c r="D54" i="7"/>
  <c r="C13" i="7"/>
  <c r="H44" i="7"/>
  <c r="J44" i="7" s="1"/>
  <c r="H47" i="7"/>
  <c r="J47" i="7" s="1"/>
  <c r="F8" i="6"/>
  <c r="B21" i="6"/>
  <c r="B38" i="6" s="1"/>
  <c r="F43" i="6"/>
  <c r="F46" i="6" s="1"/>
  <c r="D18" i="5"/>
  <c r="D22" i="5" s="1"/>
  <c r="D39" i="5" s="1"/>
  <c r="D9" i="5"/>
  <c r="D13" i="5" s="1"/>
  <c r="D56" i="7" l="1"/>
  <c r="D20" i="7"/>
  <c r="C40" i="6"/>
  <c r="C48" i="6" s="1"/>
  <c r="D39" i="7"/>
  <c r="C11" i="7"/>
  <c r="C44" i="7"/>
  <c r="C39" i="7"/>
  <c r="D44" i="7"/>
  <c r="D11" i="7"/>
  <c r="D35" i="7"/>
  <c r="C35" i="7"/>
  <c r="C20" i="7"/>
  <c r="C56" i="7"/>
  <c r="B40" i="6"/>
  <c r="B48" i="6" s="1"/>
  <c r="F21" i="6"/>
  <c r="F38" i="6" s="1"/>
  <c r="F12" i="6"/>
  <c r="J46" i="7"/>
  <c r="H58" i="7"/>
  <c r="D41" i="5"/>
  <c r="J19" i="7" l="1"/>
  <c r="J38" i="7"/>
  <c r="J10" i="7"/>
  <c r="D58" i="7"/>
  <c r="J43" i="7"/>
  <c r="J34" i="7"/>
  <c r="C58" i="7"/>
  <c r="F40" i="6"/>
  <c r="F48" i="6" s="1"/>
  <c r="J55" i="7"/>
</calcChain>
</file>

<file path=xl/sharedStrings.xml><?xml version="1.0" encoding="utf-8"?>
<sst xmlns="http://schemas.openxmlformats.org/spreadsheetml/2006/main" count="498" uniqueCount="420">
  <si>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</si>
  <si>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</si>
  <si>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</si>
  <si>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</si>
  <si>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</si>
  <si>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</si>
  <si>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</si>
  <si>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</si>
  <si>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</si>
  <si>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</si>
  <si>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</si>
  <si>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</si>
  <si>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</si>
  <si>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</si>
  <si>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</si>
  <si>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</si>
  <si>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</si>
  <si>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</si>
  <si>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</si>
  <si>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</si>
  <si>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</si>
  <si>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</si>
  <si>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</si>
  <si>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</si>
  <si>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</si>
  <si>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</si>
  <si>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</si>
  <si>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</si>
  <si>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</si>
  <si>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</si>
  <si>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</si>
  <si>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</si>
  <si>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</si>
  <si>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</si>
  <si>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</si>
  <si>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</si>
  <si>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</si>
  <si>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</si>
  <si>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</si>
  <si>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</si>
  <si>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</si>
  <si>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</si>
  <si>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</si>
  <si>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</si>
  <si>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</si>
  <si>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</si>
  <si>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</si>
  <si>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</si>
  <si>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</si>
  <si>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</si>
  <si>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</si>
  <si>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</si>
  <si>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</si>
  <si>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</si>
  <si>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</si>
  <si>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</si>
  <si>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</si>
  <si>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</si>
  <si>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</si>
  <si>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</si>
  <si>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</si>
  <si>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</si>
  <si>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</si>
  <si>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</si>
  <si>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</si>
  <si>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</si>
  <si>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</si>
  <si>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</si>
  <si>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</si>
  <si>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</si>
  <si>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</si>
  <si>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</si>
  <si>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</si>
  <si>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</si>
  <si>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</si>
  <si>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</si>
  <si>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</si>
  <si>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</si>
  <si>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</si>
  <si>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</si>
  <si>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</si>
  <si>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</si>
  <si>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</si>
  <si>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</si>
  <si>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</si>
  <si>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</si>
  <si>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</si>
  <si>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</si>
  <si>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</si>
  <si>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</si>
  <si>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</si>
  <si>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</si>
  <si>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</si>
  <si>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</si>
  <si>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</si>
  <si>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</si>
  <si>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</si>
  <si>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</si>
  <si>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</si>
  <si>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</si>
  <si>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</si>
  <si>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</si>
  <si>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</si>
  <si>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</si>
  <si>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</si>
  <si>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</si>
  <si>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</si>
  <si>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</si>
  <si>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</si>
  <si>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</si>
  <si>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</si>
  <si>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</si>
  <si>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</si>
  <si>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</si>
  <si>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</si>
  <si>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</si>
  <si>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</si>
  <si>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</si>
  <si>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</si>
  <si>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</si>
  <si>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</si>
  <si>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</si>
  <si>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</si>
  <si>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</si>
  <si>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</si>
  <si>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</si>
  <si>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</si>
  <si>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</si>
  <si>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</si>
  <si>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</si>
  <si>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</si>
  <si>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</si>
  <si>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</si>
  <si>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</si>
  <si>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</si>
  <si>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</si>
  <si>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</si>
  <si>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</si>
  <si>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</si>
  <si>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</si>
  <si>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</si>
  <si>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</si>
  <si>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</si>
  <si>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</si>
  <si>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</si>
  <si>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</si>
  <si>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</si>
  <si>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</si>
  <si>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</si>
  <si>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</si>
  <si>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</si>
  <si>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</si>
  <si>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</si>
  <si>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</si>
  <si>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</si>
  <si>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</si>
  <si>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</si>
  <si>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</si>
  <si>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</si>
  <si>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</si>
  <si>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</si>
  <si>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</si>
  <si>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</si>
  <si>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</si>
  <si>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</si>
  <si>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</si>
  <si>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</si>
  <si>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</si>
  <si>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</si>
  <si>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</si>
  <si>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</si>
  <si>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</si>
  <si>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</si>
  <si>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</si>
  <si>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</si>
  <si>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</si>
  <si>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</si>
  <si>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</si>
  <si>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</si>
  <si>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</si>
  <si>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</si>
  <si>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</si>
  <si>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</si>
  <si>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</si>
  <si>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</si>
  <si>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</si>
  <si>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</si>
  <si>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</si>
  <si>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</si>
  <si>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</si>
  <si>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</si>
  <si>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</si>
  <si>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</si>
  <si>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</si>
  <si>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</si>
  <si>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</si>
  <si>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</si>
  <si>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</si>
  <si>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</si>
  <si>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</si>
  <si>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</si>
  <si>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</si>
  <si>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</si>
  <si>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</si>
  <si>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</si>
  <si>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</si>
  <si>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</si>
  <si>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</si>
  <si>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</si>
  <si>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</si>
  <si>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</si>
  <si>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</si>
  <si>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</si>
  <si>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</si>
  <si>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</si>
  <si>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</si>
  <si>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</si>
  <si>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</si>
  <si>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</si>
  <si>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</si>
  <si>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</si>
  <si>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</si>
  <si>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</si>
  <si>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</si>
  <si>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</si>
  <si>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</si>
  <si>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</si>
  <si>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</si>
  <si>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</si>
  <si>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</si>
  <si>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</si>
  <si>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</si>
  <si>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</si>
  <si>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</si>
  <si>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</si>
  <si>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</si>
  <si>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</si>
  <si>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</si>
  <si>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</si>
  <si>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</si>
  <si>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</si>
  <si>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</si>
  <si>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</si>
  <si>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</si>
  <si>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</si>
  <si>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</si>
  <si>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</si>
  <si>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</si>
  <si>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</si>
  <si>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</si>
  <si>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</si>
  <si>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</si>
  <si>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</si>
  <si>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</si>
  <si>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</si>
  <si>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</si>
  <si>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</si>
  <si>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</si>
  <si>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</si>
  <si>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</si>
  <si>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</si>
  <si>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</si>
  <si>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</si>
  <si>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</si>
  <si>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</si>
  <si>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</si>
  <si>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</si>
  <si>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</si>
  <si>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</si>
  <si>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</si>
  <si>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</si>
  <si>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</si>
  <si>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</si>
  <si>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</si>
  <si>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</si>
  <si>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</si>
  <si>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</si>
  <si>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</si>
  <si>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</si>
  <si>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</si>
  <si>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</si>
  <si>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</si>
  <si>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</si>
  <si>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</si>
  <si>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</si>
  <si>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</si>
  <si>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</si>
  <si>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</si>
  <si>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</si>
  <si>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</si>
  <si>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</si>
  <si>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</si>
  <si>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</si>
  <si>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</si>
  <si>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</si>
  <si>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</si>
  <si>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</si>
  <si>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</si>
  <si>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</si>
  <si>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</si>
  <si>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</si>
  <si>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</si>
  <si>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</si>
  <si>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</si>
  <si>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</si>
  <si>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</si>
  <si>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</si>
  <si>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</si>
  <si>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</si>
  <si>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</si>
  <si>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</si>
  <si>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</si>
  <si>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</si>
  <si>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</si>
  <si>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</si>
  <si>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</si>
  <si>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</si>
  <si>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</si>
  <si>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</si>
  <si>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</si>
  <si>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</si>
  <si>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</si>
  <si>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</si>
  <si>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</si>
  <si>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</si>
  <si>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</si>
  <si>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</si>
  <si>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</si>
  <si>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</si>
  <si>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</si>
  <si>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</si>
  <si>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</si>
  <si>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</si>
  <si>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</si>
  <si>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</si>
  <si>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</si>
  <si>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</si>
  <si>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</si>
  <si>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</si>
  <si>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</si>
  <si>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</si>
  <si>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</si>
  <si>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</si>
  <si>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</si>
  <si>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</si>
  <si>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</si>
  <si>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</si>
  <si>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</si>
  <si>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</si>
  <si>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</si>
  <si>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</si>
  <si>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</si>
  <si>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</si>
  <si>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</si>
  <si>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</si>
  <si>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</si>
  <si>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</si>
  <si>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</si>
  <si>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</si>
  <si>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</si>
  <si>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</si>
  <si>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</si>
  <si>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</si>
  <si>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</si>
  <si>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</si>
  <si>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</si>
  <si>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</si>
  <si>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</si>
  <si>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</si>
  <si>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</si>
  <si>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</si>
  <si>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</si>
  <si>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</si>
  <si>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</si>
  <si>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</si>
  <si>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</si>
  <si>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</si>
  <si>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</si>
  <si>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</si>
  <si>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</si>
  <si>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</si>
  <si>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</si>
  <si>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</si>
  <si>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</si>
  <si>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</si>
  <si>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</si>
  <si>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</si>
  <si>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</si>
  <si>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</si>
  <si>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</si>
  <si>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</si>
  <si>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</si>
  <si>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</si>
  <si>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</si>
  <si>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</si>
  <si>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</si>
  <si>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</si>
  <si>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</si>
  <si>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</si>
  <si>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</si>
  <si>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</si>
  <si>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</si>
  <si>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</si>
  <si>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</si>
  <si>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</si>
  <si>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</si>
  <si>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</si>
  <si>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</si>
  <si>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</si>
  <si>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</si>
  <si>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</si>
  <si>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>(Based on allocation factors developed using 12 ME 12/31/2016 information)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</si>
  <si>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</si>
  <si>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</si>
  <si>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</si>
  <si>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</si>
  <si>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</si>
  <si>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</si>
  <si>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RATE BASE</t>
  </si>
  <si>
    <t>FOR THE MONTH ENDED MAY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</si>
</sst>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7" fontId="21" fillId="0" borderId="0" xfId="0" applyNumberFormat="1" applyFont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8" xfId="0" applyNumberFormat="1" applyFont="1" applyBorder="1"/>
    <xf numFmtId="167" fontId="21" fillId="0" borderId="11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3" fillId="0" borderId="0" xfId="0" applyNumberFormat="1" applyFont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8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8" xfId="0" applyNumberFormat="1" applyFont="1" applyBorder="1" applyAlignment="1">
      <alignment horizontal="right"/>
    </xf>
    <xf numFmtId="41" fontId="25" fillId="0" borderId="38" xfId="0" applyNumberFormat="1" applyFont="1" applyFill="1" applyBorder="1" applyAlignment="1">
      <alignment horizontal="right"/>
    </xf>
    <xf numFmtId="41" fontId="51" fillId="0" borderId="37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42" fontId="51" fillId="0" borderId="0" xfId="0" applyNumberFormat="1" applyFont="1" applyAlignment="1">
      <alignment horizontal="right"/>
    </xf>
    <xf numFmtId="42" fontId="53" fillId="0" borderId="38" xfId="0" applyNumberFormat="1" applyFont="1" applyBorder="1" applyAlignment="1">
      <alignment horizontal="right"/>
    </xf>
    <xf numFmtId="42" fontId="25" fillId="0" borderId="38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54" fillId="0" borderId="11" xfId="0" applyNumberFormat="1" applyFont="1" applyBorder="1" applyAlignment="1">
      <alignment horizontal="left" wrapText="1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2"/>
  <sheetViews>
    <sheetView tabSelected="1" workbookViewId="0">
      <selection activeCell="C29" sqref="C29"/>
    </sheetView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5" width="9.109375" style="1"/>
    <col min="6" max="6" width="13" style="1" customWidth="1"/>
    <col min="7" max="16384" width="9.109375" style="1"/>
  </cols>
  <sheetData>
    <row r="1" spans="1:4" ht="15" x14ac:dyDescent="0.25">
      <c r="A1" s="2" t="s">
        <v>337</v>
      </c>
      <c r="B1" s="3"/>
      <c r="C1" s="3"/>
      <c r="D1" s="3"/>
    </row>
    <row r="2" spans="1:4" ht="15" x14ac:dyDescent="0.25">
      <c r="A2" s="2" t="s">
        <v>338</v>
      </c>
      <c r="B2" s="3"/>
      <c r="C2" s="3"/>
      <c r="D2" s="3"/>
    </row>
    <row r="3" spans="1:4" ht="15" x14ac:dyDescent="0.25">
      <c r="A3" s="138" t="s">
        <v>419</v>
      </c>
      <c r="B3" s="138"/>
      <c r="C3" s="138"/>
      <c r="D3" s="138"/>
    </row>
    <row r="4" spans="1:4" ht="15" x14ac:dyDescent="0.25">
      <c r="B4" s="3"/>
      <c r="C4" s="3"/>
      <c r="D4" s="3"/>
    </row>
    <row r="5" spans="1:4" ht="15" x14ac:dyDescent="0.25">
      <c r="A5" s="139" t="s">
        <v>411</v>
      </c>
      <c r="B5" s="139"/>
      <c r="C5" s="139"/>
      <c r="D5" s="139"/>
    </row>
    <row r="6" spans="1:4" ht="15" x14ac:dyDescent="0.25">
      <c r="A6" s="4"/>
      <c r="B6" s="4"/>
      <c r="C6" s="4"/>
      <c r="D6" s="4"/>
    </row>
    <row r="7" spans="1:4" ht="15" x14ac:dyDescent="0.25">
      <c r="A7" s="5"/>
      <c r="B7" s="6" t="s">
        <v>35</v>
      </c>
      <c r="C7" s="7" t="s">
        <v>34</v>
      </c>
      <c r="D7" s="8" t="s">
        <v>339</v>
      </c>
    </row>
    <row r="8" spans="1:4" ht="15" x14ac:dyDescent="0.25">
      <c r="A8" s="9" t="s">
        <v>340</v>
      </c>
      <c r="B8" s="10"/>
      <c r="C8" s="10"/>
      <c r="D8" s="11"/>
    </row>
    <row r="9" spans="1:4" ht="15" x14ac:dyDescent="0.25">
      <c r="A9" s="12" t="s">
        <v>31</v>
      </c>
      <c r="B9" s="13">
        <v>163276658.28999999</v>
      </c>
      <c r="C9" s="13">
        <v>60180377.769999899</v>
      </c>
      <c r="D9" s="14">
        <f>SUM(B9:C9)</f>
        <v>223457036.05999988</v>
      </c>
    </row>
    <row r="10" spans="1:4" ht="15" x14ac:dyDescent="0.25">
      <c r="A10" s="12" t="s">
        <v>30</v>
      </c>
      <c r="B10" s="15">
        <v>22543.07</v>
      </c>
      <c r="C10" s="15">
        <v>0</v>
      </c>
      <c r="D10" s="11">
        <f>SUM(B10:C10)</f>
        <v>22543.07</v>
      </c>
    </row>
    <row r="11" spans="1:4" ht="15" x14ac:dyDescent="0.25">
      <c r="A11" s="12" t="s">
        <v>29</v>
      </c>
      <c r="B11" s="15">
        <v>5518807.0800000001</v>
      </c>
      <c r="C11" s="15">
        <v>0</v>
      </c>
      <c r="D11" s="11">
        <f>SUM(B11:C11)</f>
        <v>5518807.0800000001</v>
      </c>
    </row>
    <row r="12" spans="1:4" ht="15" x14ac:dyDescent="0.25">
      <c r="A12" s="12" t="s">
        <v>28</v>
      </c>
      <c r="B12" s="17">
        <v>4970608.1599999899</v>
      </c>
      <c r="C12" s="17">
        <v>-364085.36999999901</v>
      </c>
      <c r="D12" s="18">
        <f>SUM(B12:C12)</f>
        <v>4606522.7899999907</v>
      </c>
    </row>
    <row r="13" spans="1:4" ht="15" x14ac:dyDescent="0.25">
      <c r="A13" s="12" t="s">
        <v>27</v>
      </c>
      <c r="B13" s="19">
        <f>SUM(B9:B12)</f>
        <v>173788616.59999999</v>
      </c>
      <c r="C13" s="19">
        <f>SUM(C9:C12)</f>
        <v>59816292.399999902</v>
      </c>
      <c r="D13" s="14">
        <f>SUM(D9:D12)</f>
        <v>233604908.99999988</v>
      </c>
    </row>
    <row r="14" spans="1:4" ht="15" x14ac:dyDescent="0.25">
      <c r="A14" s="9" t="s">
        <v>341</v>
      </c>
      <c r="B14" s="10"/>
      <c r="C14" s="10"/>
      <c r="D14" s="11"/>
    </row>
    <row r="15" spans="1:4" ht="15" x14ac:dyDescent="0.25">
      <c r="A15" s="9" t="s">
        <v>342</v>
      </c>
      <c r="B15" s="10"/>
      <c r="C15" s="10"/>
      <c r="D15" s="11"/>
    </row>
    <row r="16" spans="1:4" ht="15" x14ac:dyDescent="0.25">
      <c r="A16" s="9" t="s">
        <v>343</v>
      </c>
      <c r="B16" s="10"/>
      <c r="C16" s="10"/>
      <c r="D16" s="11"/>
    </row>
    <row r="17" spans="1:6" ht="15" x14ac:dyDescent="0.25">
      <c r="A17" s="9" t="s">
        <v>344</v>
      </c>
      <c r="B17" s="10"/>
      <c r="C17" s="10"/>
      <c r="D17" s="11"/>
    </row>
    <row r="18" spans="1:6" ht="15" x14ac:dyDescent="0.25">
      <c r="A18" s="12" t="s">
        <v>26</v>
      </c>
      <c r="B18" s="13">
        <v>11629497.029999901</v>
      </c>
      <c r="C18" s="13">
        <v>0</v>
      </c>
      <c r="D18" s="14">
        <f>B18+C18</f>
        <v>11629497.029999901</v>
      </c>
    </row>
    <row r="19" spans="1:6" ht="15" x14ac:dyDescent="0.25">
      <c r="A19" s="12" t="s">
        <v>25</v>
      </c>
      <c r="B19" s="15">
        <v>32775035.359999899</v>
      </c>
      <c r="C19" s="15">
        <v>20111126.289999999</v>
      </c>
      <c r="D19" s="20">
        <f>B19+C19</f>
        <v>52886161.649999902</v>
      </c>
    </row>
    <row r="20" spans="1:6" ht="15" x14ac:dyDescent="0.25">
      <c r="A20" s="12" t="s">
        <v>24</v>
      </c>
      <c r="B20" s="15">
        <v>9523702.4100000001</v>
      </c>
      <c r="C20" s="15">
        <v>0</v>
      </c>
      <c r="D20" s="20">
        <f>B20+C20</f>
        <v>9523702.4100000001</v>
      </c>
    </row>
    <row r="21" spans="1:6" ht="15" x14ac:dyDescent="0.25">
      <c r="A21" s="12" t="s">
        <v>23</v>
      </c>
      <c r="B21" s="16">
        <v>-4923619.53</v>
      </c>
      <c r="C21" s="16">
        <v>0</v>
      </c>
      <c r="D21" s="21">
        <f>B21+C21</f>
        <v>-4923619.53</v>
      </c>
    </row>
    <row r="22" spans="1:6" ht="15" x14ac:dyDescent="0.25">
      <c r="A22" s="12" t="s">
        <v>22</v>
      </c>
      <c r="B22" s="19">
        <f>SUM(B18:B21)</f>
        <v>49004615.269999802</v>
      </c>
      <c r="C22" s="19">
        <f>SUM(C18:C21)</f>
        <v>20111126.289999999</v>
      </c>
      <c r="D22" s="14">
        <f>SUM(D18:D21)</f>
        <v>69115741.559999794</v>
      </c>
    </row>
    <row r="23" spans="1:6" ht="15" x14ac:dyDescent="0.25">
      <c r="A23" s="22" t="s">
        <v>345</v>
      </c>
      <c r="B23" s="23"/>
      <c r="C23" s="23"/>
      <c r="D23" s="24"/>
    </row>
    <row r="24" spans="1:6" x14ac:dyDescent="0.3">
      <c r="A24" s="12" t="s">
        <v>21</v>
      </c>
      <c r="B24" s="13">
        <v>11400210.2999999</v>
      </c>
      <c r="C24" s="13">
        <v>455040.72999999899</v>
      </c>
      <c r="D24" s="14">
        <f t="shared" ref="D24:D38" si="0">B24+C24</f>
        <v>11855251.029999899</v>
      </c>
      <c r="F24" s="13"/>
    </row>
    <row r="25" spans="1:6" x14ac:dyDescent="0.3">
      <c r="A25" s="12" t="s">
        <v>20</v>
      </c>
      <c r="B25" s="25">
        <v>1855335.1</v>
      </c>
      <c r="C25" s="25">
        <v>0</v>
      </c>
      <c r="D25" s="20">
        <f t="shared" si="0"/>
        <v>1855335.1</v>
      </c>
      <c r="F25" s="25"/>
    </row>
    <row r="26" spans="1:6" x14ac:dyDescent="0.3">
      <c r="A26" s="12" t="s">
        <v>19</v>
      </c>
      <c r="B26" s="25">
        <v>6177730.9399999902</v>
      </c>
      <c r="C26" s="25">
        <v>5067067.88</v>
      </c>
      <c r="D26" s="20">
        <f t="shared" si="0"/>
        <v>11244798.819999989</v>
      </c>
      <c r="F26" s="25"/>
    </row>
    <row r="27" spans="1:6" x14ac:dyDescent="0.3">
      <c r="A27" s="12" t="s">
        <v>18</v>
      </c>
      <c r="B27" s="25">
        <v>3781880.4604580002</v>
      </c>
      <c r="C27" s="25">
        <v>2828506.3695419999</v>
      </c>
      <c r="D27" s="20">
        <f t="shared" si="0"/>
        <v>6610386.8300000001</v>
      </c>
      <c r="F27" s="25"/>
    </row>
    <row r="28" spans="1:6" x14ac:dyDescent="0.3">
      <c r="A28" s="12" t="s">
        <v>17</v>
      </c>
      <c r="B28" s="25">
        <v>1719740.0161599901</v>
      </c>
      <c r="C28" s="25">
        <v>480652.94384000002</v>
      </c>
      <c r="D28" s="20">
        <f t="shared" si="0"/>
        <v>2200392.9599999902</v>
      </c>
      <c r="F28" s="25"/>
    </row>
    <row r="29" spans="1:6" x14ac:dyDescent="0.3">
      <c r="A29" s="12" t="s">
        <v>16</v>
      </c>
      <c r="B29" s="25">
        <v>7990590.9900000002</v>
      </c>
      <c r="C29" s="25">
        <v>871585.94</v>
      </c>
      <c r="D29" s="20">
        <f t="shared" si="0"/>
        <v>8862176.9299999997</v>
      </c>
      <c r="F29" s="25"/>
    </row>
    <row r="30" spans="1:6" x14ac:dyDescent="0.3">
      <c r="A30" s="12" t="s">
        <v>15</v>
      </c>
      <c r="B30" s="25">
        <v>10930852.230888</v>
      </c>
      <c r="C30" s="25">
        <v>5995755.8091120003</v>
      </c>
      <c r="D30" s="20">
        <f t="shared" si="0"/>
        <v>16926608.039999999</v>
      </c>
      <c r="F30" s="25"/>
    </row>
    <row r="31" spans="1:6" x14ac:dyDescent="0.3">
      <c r="A31" s="12" t="s">
        <v>14</v>
      </c>
      <c r="B31" s="25">
        <v>23265854.206402998</v>
      </c>
      <c r="C31" s="25">
        <v>10937789.793597</v>
      </c>
      <c r="D31" s="20">
        <f t="shared" si="0"/>
        <v>34203644</v>
      </c>
      <c r="F31" s="25"/>
    </row>
    <row r="32" spans="1:6" x14ac:dyDescent="0.3">
      <c r="A32" s="12" t="s">
        <v>13</v>
      </c>
      <c r="B32" s="25">
        <v>4876374.1646710001</v>
      </c>
      <c r="C32" s="25">
        <v>1382992.955329</v>
      </c>
      <c r="D32" s="20">
        <f t="shared" si="0"/>
        <v>6259367.1200000001</v>
      </c>
      <c r="F32" s="25"/>
    </row>
    <row r="33" spans="1:6" x14ac:dyDescent="0.3">
      <c r="A33" s="12" t="s">
        <v>12</v>
      </c>
      <c r="B33" s="25">
        <v>1696966.5</v>
      </c>
      <c r="C33" s="25">
        <v>0</v>
      </c>
      <c r="D33" s="20">
        <f t="shared" si="0"/>
        <v>1696966.5</v>
      </c>
      <c r="F33" s="25"/>
    </row>
    <row r="34" spans="1:6" x14ac:dyDescent="0.3">
      <c r="A34" s="26" t="s">
        <v>11</v>
      </c>
      <c r="B34" s="25">
        <v>-2186955.54</v>
      </c>
      <c r="C34" s="25">
        <v>-3780.85</v>
      </c>
      <c r="D34" s="27">
        <f t="shared" si="0"/>
        <v>-2190736.39</v>
      </c>
      <c r="F34" s="25"/>
    </row>
    <row r="35" spans="1:6" x14ac:dyDescent="0.3">
      <c r="A35" s="12" t="s">
        <v>346</v>
      </c>
      <c r="B35" s="25">
        <v>7774026.04</v>
      </c>
      <c r="C35" s="25">
        <v>0</v>
      </c>
      <c r="D35" s="27">
        <f t="shared" si="0"/>
        <v>7774026.04</v>
      </c>
      <c r="F35" s="25"/>
    </row>
    <row r="36" spans="1:6" x14ac:dyDescent="0.3">
      <c r="A36" s="26" t="s">
        <v>10</v>
      </c>
      <c r="B36" s="25">
        <v>15000432.525947999</v>
      </c>
      <c r="C36" s="25">
        <v>7730016.5440520002</v>
      </c>
      <c r="D36" s="27">
        <f t="shared" si="0"/>
        <v>22730449.07</v>
      </c>
      <c r="F36" s="25"/>
    </row>
    <row r="37" spans="1:6" x14ac:dyDescent="0.3">
      <c r="A37" s="26" t="s">
        <v>9</v>
      </c>
      <c r="B37" s="25">
        <v>-2601240.48</v>
      </c>
      <c r="C37" s="25">
        <v>-2044410.75</v>
      </c>
      <c r="D37" s="27">
        <f t="shared" si="0"/>
        <v>-4645651.2300000004</v>
      </c>
      <c r="F37" s="25"/>
    </row>
    <row r="38" spans="1:6" x14ac:dyDescent="0.3">
      <c r="A38" s="26" t="s">
        <v>8</v>
      </c>
      <c r="B38" s="28">
        <v>9748477.8200000003</v>
      </c>
      <c r="C38" s="29">
        <v>4221495.1899999902</v>
      </c>
      <c r="D38" s="30">
        <f t="shared" si="0"/>
        <v>13969973.00999999</v>
      </c>
      <c r="F38" s="25"/>
    </row>
    <row r="39" spans="1:6" x14ac:dyDescent="0.3">
      <c r="A39" s="22" t="s">
        <v>7</v>
      </c>
      <c r="B39" s="19">
        <f>SUM(B22:B38)</f>
        <v>150434890.54452768</v>
      </c>
      <c r="C39" s="19">
        <f>SUM(C22:C38)</f>
        <v>58033838.845471986</v>
      </c>
      <c r="D39" s="14">
        <f>SUM(D22:D38)</f>
        <v>208468729.38999966</v>
      </c>
    </row>
    <row r="40" spans="1:6" x14ac:dyDescent="0.3">
      <c r="A40" s="26"/>
      <c r="B40" s="23"/>
      <c r="C40" s="23"/>
      <c r="D40" s="24"/>
    </row>
    <row r="41" spans="1:6" ht="17.399999999999999" x14ac:dyDescent="0.55000000000000004">
      <c r="A41" s="31" t="s">
        <v>6</v>
      </c>
      <c r="B41" s="32">
        <f>B13-B39</f>
        <v>23353726.055472314</v>
      </c>
      <c r="C41" s="32">
        <f>C13-C39</f>
        <v>1782453.554527916</v>
      </c>
      <c r="D41" s="33">
        <f>D13-D39</f>
        <v>25136179.610000223</v>
      </c>
    </row>
    <row r="42" spans="1:6" x14ac:dyDescent="0.3">
      <c r="A42" s="34"/>
      <c r="B42" s="35"/>
      <c r="C42" s="35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3" workbookViewId="0">
      <selection activeCell="E43" sqref="E43"/>
    </sheetView>
  </sheetViews>
  <sheetFormatPr defaultColWidth="9.109375" defaultRowHeight="14.4" x14ac:dyDescent="0.3"/>
  <cols>
    <col min="1" max="1" width="40" style="1" bestFit="1" customWidth="1"/>
    <col min="2" max="2" width="17.5546875" style="38" customWidth="1"/>
    <col min="3" max="3" width="15.33203125" style="38" customWidth="1"/>
    <col min="4" max="4" width="15.44140625" style="38" customWidth="1"/>
    <col min="5" max="5" width="14.33203125" style="38" customWidth="1"/>
    <col min="6" max="6" width="13.44140625" style="38" bestFit="1" customWidth="1"/>
    <col min="7" max="7" width="9.109375" style="38"/>
    <col min="8" max="8" width="32.44140625" style="38" customWidth="1"/>
    <col min="9" max="10" width="9.109375" style="38"/>
    <col min="11" max="16384" width="9.109375" style="1"/>
  </cols>
  <sheetData>
    <row r="1" spans="1:7" s="1" customFormat="1" ht="18" customHeight="1" x14ac:dyDescent="0.25">
      <c r="A1" s="2" t="s">
        <v>337</v>
      </c>
      <c r="B1" s="37"/>
      <c r="C1" s="37"/>
      <c r="D1" s="37"/>
      <c r="E1" s="37"/>
      <c r="F1" s="37"/>
      <c r="G1" s="38"/>
    </row>
    <row r="2" spans="1:7" s="1" customFormat="1" ht="18" customHeight="1" x14ac:dyDescent="0.25">
      <c r="A2" s="2" t="s">
        <v>354</v>
      </c>
      <c r="B2" s="37"/>
      <c r="C2" s="37"/>
      <c r="D2" s="37"/>
      <c r="E2" s="37"/>
      <c r="F2" s="37"/>
      <c r="G2" s="38"/>
    </row>
    <row r="3" spans="1:7" s="1" customFormat="1" ht="18" customHeight="1" x14ac:dyDescent="0.25">
      <c r="A3" s="2" t="str">
        <f>Allocated!A3</f>
        <v>FOR THE MONTH ENDED MAY 30, 2017</v>
      </c>
      <c r="B3" s="37"/>
      <c r="C3" s="37"/>
      <c r="D3" s="37"/>
      <c r="E3" s="37"/>
      <c r="F3" s="37"/>
      <c r="G3" s="38"/>
    </row>
    <row r="4" spans="1:7" s="1" customFormat="1" ht="12" customHeight="1" x14ac:dyDescent="0.25">
      <c r="B4" s="38"/>
      <c r="C4" s="38"/>
      <c r="D4" s="38"/>
      <c r="E4" s="38"/>
      <c r="F4" s="38"/>
      <c r="G4" s="38"/>
    </row>
    <row r="5" spans="1:7" s="1" customFormat="1" ht="18" customHeight="1" x14ac:dyDescent="0.25">
      <c r="A5" s="5"/>
      <c r="B5" s="39" t="s">
        <v>35</v>
      </c>
      <c r="C5" s="39" t="s">
        <v>34</v>
      </c>
      <c r="D5" s="39" t="s">
        <v>33</v>
      </c>
      <c r="E5" s="39" t="s">
        <v>355</v>
      </c>
      <c r="F5" s="40" t="s">
        <v>339</v>
      </c>
      <c r="G5" s="38"/>
    </row>
    <row r="6" spans="1:7" s="1" customFormat="1" ht="18" customHeight="1" x14ac:dyDescent="0.25">
      <c r="A6" s="41" t="s">
        <v>32</v>
      </c>
      <c r="B6" s="42"/>
      <c r="C6" s="42"/>
      <c r="D6" s="42"/>
      <c r="E6" s="42"/>
      <c r="F6" s="43"/>
      <c r="G6" s="38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8"/>
    </row>
    <row r="8" spans="1:7" s="1" customFormat="1" ht="18" customHeight="1" x14ac:dyDescent="0.25">
      <c r="A8" s="26" t="s">
        <v>31</v>
      </c>
      <c r="B8" s="19">
        <v>163276658.28999999</v>
      </c>
      <c r="C8" s="19">
        <v>60180377.769999899</v>
      </c>
      <c r="D8" s="19">
        <v>0</v>
      </c>
      <c r="E8" s="19">
        <v>0</v>
      </c>
      <c r="F8" s="14">
        <f>SUM(B8:E8)</f>
        <v>223457036.05999988</v>
      </c>
      <c r="G8" s="44"/>
    </row>
    <row r="9" spans="1:7" s="1" customFormat="1" ht="18" customHeight="1" x14ac:dyDescent="0.25">
      <c r="A9" s="26" t="s">
        <v>30</v>
      </c>
      <c r="B9" s="112">
        <v>22543.07</v>
      </c>
      <c r="C9" s="112">
        <v>0</v>
      </c>
      <c r="D9" s="112">
        <v>0</v>
      </c>
      <c r="E9" s="112">
        <v>0</v>
      </c>
      <c r="F9" s="20">
        <f>SUM(B9:E9)</f>
        <v>22543.07</v>
      </c>
      <c r="G9" s="44"/>
    </row>
    <row r="10" spans="1:7" s="1" customFormat="1" ht="18" customHeight="1" x14ac:dyDescent="0.25">
      <c r="A10" s="26" t="s">
        <v>29</v>
      </c>
      <c r="B10" s="112">
        <v>5518807.0800000001</v>
      </c>
      <c r="C10" s="112">
        <v>0</v>
      </c>
      <c r="D10" s="112">
        <v>0</v>
      </c>
      <c r="E10" s="112">
        <v>0</v>
      </c>
      <c r="F10" s="20">
        <f>SUM(B10:E10)</f>
        <v>5518807.0800000001</v>
      </c>
      <c r="G10" s="44"/>
    </row>
    <row r="11" spans="1:7" s="1" customFormat="1" ht="18" customHeight="1" x14ac:dyDescent="0.25">
      <c r="A11" s="26" t="s">
        <v>28</v>
      </c>
      <c r="B11" s="113">
        <v>4970608.1599999899</v>
      </c>
      <c r="C11" s="114">
        <v>-364085.36999999901</v>
      </c>
      <c r="D11" s="114">
        <v>0</v>
      </c>
      <c r="E11" s="114">
        <v>0</v>
      </c>
      <c r="F11" s="21">
        <f>SUM(B11:E11)</f>
        <v>4606522.7899999907</v>
      </c>
      <c r="G11" s="44"/>
    </row>
    <row r="12" spans="1:7" s="1" customFormat="1" ht="18" customHeight="1" x14ac:dyDescent="0.25">
      <c r="A12" s="26" t="s">
        <v>27</v>
      </c>
      <c r="B12" s="19">
        <f>SUM(B8:B11)</f>
        <v>173788616.59999999</v>
      </c>
      <c r="C12" s="19">
        <f>SUM(C8:C11)</f>
        <v>59816292.399999902</v>
      </c>
      <c r="D12" s="19">
        <f>SUM(D8:D11)</f>
        <v>0</v>
      </c>
      <c r="E12" s="19">
        <f>SUM(E8:E11)</f>
        <v>0</v>
      </c>
      <c r="F12" s="14">
        <f>SUM(F8:F11)</f>
        <v>233604908.99999988</v>
      </c>
      <c r="G12" s="44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4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4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4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4"/>
    </row>
    <row r="17" spans="1:7" s="1" customFormat="1" ht="18" customHeight="1" x14ac:dyDescent="0.25">
      <c r="A17" s="26" t="s">
        <v>26</v>
      </c>
      <c r="B17" s="19">
        <v>11629497.029999901</v>
      </c>
      <c r="C17" s="19">
        <v>0</v>
      </c>
      <c r="D17" s="19">
        <v>0</v>
      </c>
      <c r="E17" s="19">
        <v>0</v>
      </c>
      <c r="F17" s="14">
        <f>SUM(B17:E17)</f>
        <v>11629497.029999901</v>
      </c>
      <c r="G17" s="44"/>
    </row>
    <row r="18" spans="1:7" s="1" customFormat="1" ht="18" customHeight="1" x14ac:dyDescent="0.25">
      <c r="A18" s="26" t="s">
        <v>25</v>
      </c>
      <c r="B18" s="45">
        <v>32775035.359999899</v>
      </c>
      <c r="C18" s="45">
        <v>20111126.289999999</v>
      </c>
      <c r="D18" s="45">
        <v>0</v>
      </c>
      <c r="E18" s="45">
        <v>0</v>
      </c>
      <c r="F18" s="20">
        <f>SUM(B18:E18)</f>
        <v>52886161.649999902</v>
      </c>
      <c r="G18" s="44"/>
    </row>
    <row r="19" spans="1:7" s="1" customFormat="1" ht="18" customHeight="1" x14ac:dyDescent="0.25">
      <c r="A19" s="26" t="s">
        <v>24</v>
      </c>
      <c r="B19" s="45">
        <v>9523702.4100000001</v>
      </c>
      <c r="C19" s="45">
        <v>0</v>
      </c>
      <c r="D19" s="45">
        <v>0</v>
      </c>
      <c r="E19" s="45">
        <v>0</v>
      </c>
      <c r="F19" s="20">
        <f>SUM(B19:E19)</f>
        <v>9523702.4100000001</v>
      </c>
      <c r="G19" s="44"/>
    </row>
    <row r="20" spans="1:7" s="1" customFormat="1" ht="18" customHeight="1" x14ac:dyDescent="0.25">
      <c r="A20" s="26" t="s">
        <v>23</v>
      </c>
      <c r="B20" s="16">
        <v>-4923619.53</v>
      </c>
      <c r="C20" s="17">
        <v>0</v>
      </c>
      <c r="D20" s="17">
        <v>0</v>
      </c>
      <c r="E20" s="17">
        <v>0</v>
      </c>
      <c r="F20" s="21">
        <f>SUM(B20:E20)</f>
        <v>-4923619.53</v>
      </c>
      <c r="G20" s="44"/>
    </row>
    <row r="21" spans="1:7" s="1" customFormat="1" ht="18" customHeight="1" x14ac:dyDescent="0.25">
      <c r="A21" s="26" t="s">
        <v>22</v>
      </c>
      <c r="B21" s="19">
        <f>SUM(B17:B20)</f>
        <v>49004615.269999802</v>
      </c>
      <c r="C21" s="19">
        <f>SUM(C17:C20)</f>
        <v>20111126.289999999</v>
      </c>
      <c r="D21" s="19">
        <f>SUM(D17:D20)</f>
        <v>0</v>
      </c>
      <c r="E21" s="19">
        <f>SUM(E17:E20)</f>
        <v>0</v>
      </c>
      <c r="F21" s="14">
        <f>SUM(F17:F20)</f>
        <v>69115741.559999794</v>
      </c>
      <c r="G21" s="44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4"/>
    </row>
    <row r="23" spans="1:7" s="1" customFormat="1" ht="18" customHeight="1" x14ac:dyDescent="0.25">
      <c r="A23" s="26" t="s">
        <v>21</v>
      </c>
      <c r="B23" s="19">
        <v>11400210.2999999</v>
      </c>
      <c r="C23" s="19">
        <v>455040.72999999899</v>
      </c>
      <c r="D23" s="19">
        <v>0</v>
      </c>
      <c r="E23" s="19">
        <v>0</v>
      </c>
      <c r="F23" s="14">
        <f t="shared" ref="F23:F37" si="0">SUM(B23:E23)</f>
        <v>11855251.029999899</v>
      </c>
      <c r="G23" s="44"/>
    </row>
    <row r="24" spans="1:7" s="1" customFormat="1" ht="18" customHeight="1" x14ac:dyDescent="0.25">
      <c r="A24" s="26" t="s">
        <v>20</v>
      </c>
      <c r="B24" s="46">
        <v>1855335.1</v>
      </c>
      <c r="C24" s="45">
        <v>0</v>
      </c>
      <c r="D24" s="45">
        <v>0</v>
      </c>
      <c r="E24" s="45">
        <v>0</v>
      </c>
      <c r="F24" s="20">
        <f t="shared" si="0"/>
        <v>1855335.1</v>
      </c>
      <c r="G24" s="44"/>
    </row>
    <row r="25" spans="1:7" s="1" customFormat="1" ht="18" customHeight="1" x14ac:dyDescent="0.25">
      <c r="A25" s="26" t="s">
        <v>19</v>
      </c>
      <c r="B25" s="46">
        <v>6177730.9399999902</v>
      </c>
      <c r="C25" s="45">
        <v>5067067.88</v>
      </c>
      <c r="D25" s="45">
        <v>0</v>
      </c>
      <c r="E25" s="45">
        <v>0</v>
      </c>
      <c r="F25" s="20">
        <f t="shared" si="0"/>
        <v>11244798.819999989</v>
      </c>
      <c r="G25" s="44"/>
    </row>
    <row r="26" spans="1:7" s="1" customFormat="1" ht="18" customHeight="1" x14ac:dyDescent="0.25">
      <c r="A26" s="12" t="s">
        <v>18</v>
      </c>
      <c r="B26" s="46">
        <v>1234777.44</v>
      </c>
      <c r="C26" s="45">
        <v>1066475.6000000001</v>
      </c>
      <c r="D26" s="45">
        <v>4309133.79</v>
      </c>
      <c r="E26" s="45">
        <v>0</v>
      </c>
      <c r="F26" s="20">
        <f t="shared" si="0"/>
        <v>6610386.8300000001</v>
      </c>
      <c r="G26" s="44"/>
    </row>
    <row r="27" spans="1:7" s="1" customFormat="1" ht="18" customHeight="1" x14ac:dyDescent="0.25">
      <c r="A27" s="26" t="s">
        <v>17</v>
      </c>
      <c r="B27" s="46">
        <v>1562534.5699999901</v>
      </c>
      <c r="C27" s="45">
        <v>367281.02999999898</v>
      </c>
      <c r="D27" s="45">
        <v>270577.36</v>
      </c>
      <c r="E27" s="45">
        <v>0</v>
      </c>
      <c r="F27" s="20">
        <f t="shared" si="0"/>
        <v>2200392.9599999888</v>
      </c>
      <c r="G27" s="44"/>
    </row>
    <row r="28" spans="1:7" s="1" customFormat="1" ht="18" customHeight="1" x14ac:dyDescent="0.25">
      <c r="A28" s="26" t="s">
        <v>16</v>
      </c>
      <c r="B28" s="46">
        <v>7990590.9900000002</v>
      </c>
      <c r="C28" s="45">
        <v>871585.94</v>
      </c>
      <c r="D28" s="45">
        <v>0</v>
      </c>
      <c r="E28" s="45">
        <v>0</v>
      </c>
      <c r="F28" s="20">
        <f t="shared" si="0"/>
        <v>8862176.9299999997</v>
      </c>
      <c r="G28" s="44"/>
    </row>
    <row r="29" spans="1:7" s="1" customFormat="1" ht="18" customHeight="1" x14ac:dyDescent="0.3">
      <c r="A29" s="12" t="s">
        <v>15</v>
      </c>
      <c r="B29" s="46">
        <v>3360857.16</v>
      </c>
      <c r="C29" s="45">
        <v>2049470.9099999899</v>
      </c>
      <c r="D29" s="45">
        <v>11516279.970000001</v>
      </c>
      <c r="E29" s="45">
        <v>0</v>
      </c>
      <c r="F29" s="20">
        <f t="shared" si="0"/>
        <v>16926608.039999992</v>
      </c>
      <c r="G29" s="44"/>
    </row>
    <row r="30" spans="1:7" s="1" customFormat="1" ht="18" customHeight="1" x14ac:dyDescent="0.3">
      <c r="A30" s="26" t="s">
        <v>14</v>
      </c>
      <c r="B30" s="46">
        <v>21900153.719999999</v>
      </c>
      <c r="C30" s="45">
        <v>10258109.890000001</v>
      </c>
      <c r="D30" s="45">
        <v>2045380.39</v>
      </c>
      <c r="E30" s="45">
        <v>0</v>
      </c>
      <c r="F30" s="20">
        <f t="shared" si="0"/>
        <v>34203644</v>
      </c>
      <c r="G30" s="44"/>
    </row>
    <row r="31" spans="1:7" s="1" customFormat="1" ht="18" customHeight="1" x14ac:dyDescent="0.3">
      <c r="A31" s="26" t="s">
        <v>13</v>
      </c>
      <c r="B31" s="46">
        <v>2623058.11</v>
      </c>
      <c r="C31" s="45">
        <v>261565.78</v>
      </c>
      <c r="D31" s="45">
        <v>3374743.23</v>
      </c>
      <c r="E31" s="45">
        <v>0</v>
      </c>
      <c r="F31" s="20">
        <f t="shared" si="0"/>
        <v>6259367.1199999992</v>
      </c>
      <c r="G31" s="44"/>
    </row>
    <row r="32" spans="1:7" s="1" customFormat="1" ht="18" customHeight="1" x14ac:dyDescent="0.3">
      <c r="A32" s="26" t="s">
        <v>12</v>
      </c>
      <c r="B32" s="46">
        <v>1696966.5</v>
      </c>
      <c r="C32" s="45">
        <v>0</v>
      </c>
      <c r="D32" s="45">
        <v>0</v>
      </c>
      <c r="E32" s="45">
        <v>0</v>
      </c>
      <c r="F32" s="20">
        <f t="shared" si="0"/>
        <v>1696966.5</v>
      </c>
      <c r="G32" s="44"/>
    </row>
    <row r="33" spans="1:8" s="1" customFormat="1" ht="18" customHeight="1" x14ac:dyDescent="0.3">
      <c r="A33" s="12" t="s">
        <v>11</v>
      </c>
      <c r="B33" s="46">
        <v>-2186955.54</v>
      </c>
      <c r="C33" s="45">
        <v>-3780.85</v>
      </c>
      <c r="D33" s="45">
        <v>0</v>
      </c>
      <c r="E33" s="45">
        <v>0</v>
      </c>
      <c r="F33" s="20">
        <f t="shared" si="0"/>
        <v>-2190736.39</v>
      </c>
      <c r="G33" s="44"/>
      <c r="H33" s="38"/>
    </row>
    <row r="34" spans="1:8" s="1" customFormat="1" ht="18" customHeight="1" x14ac:dyDescent="0.3">
      <c r="A34" s="12" t="s">
        <v>346</v>
      </c>
      <c r="B34" s="46">
        <v>7774026.04</v>
      </c>
      <c r="C34" s="45">
        <v>0</v>
      </c>
      <c r="D34" s="45">
        <v>0</v>
      </c>
      <c r="E34" s="45">
        <v>0</v>
      </c>
      <c r="F34" s="20">
        <f t="shared" si="0"/>
        <v>7774026.04</v>
      </c>
      <c r="G34" s="44"/>
      <c r="H34" s="38"/>
    </row>
    <row r="35" spans="1:8" s="1" customFormat="1" ht="18" customHeight="1" x14ac:dyDescent="0.3">
      <c r="A35" s="26" t="s">
        <v>10</v>
      </c>
      <c r="B35" s="46">
        <v>13763624.279999999</v>
      </c>
      <c r="C35" s="45">
        <v>7114483.5499999998</v>
      </c>
      <c r="D35" s="45">
        <v>1852341.23999999</v>
      </c>
      <c r="E35" s="45">
        <v>0</v>
      </c>
      <c r="F35" s="20">
        <f t="shared" si="0"/>
        <v>22730449.069999989</v>
      </c>
      <c r="G35" s="44"/>
      <c r="H35" s="38"/>
    </row>
    <row r="36" spans="1:8" s="1" customFormat="1" ht="18" customHeight="1" x14ac:dyDescent="0.3">
      <c r="A36" s="26" t="s">
        <v>9</v>
      </c>
      <c r="B36" s="46">
        <v>-2601240.48</v>
      </c>
      <c r="C36" s="45">
        <v>-2044410.75</v>
      </c>
      <c r="D36" s="45">
        <v>0</v>
      </c>
      <c r="E36" s="45">
        <v>0</v>
      </c>
      <c r="F36" s="20">
        <f t="shared" si="0"/>
        <v>-4645651.2300000004</v>
      </c>
      <c r="G36" s="44"/>
      <c r="H36" s="38"/>
    </row>
    <row r="37" spans="1:8" s="1" customFormat="1" ht="18" customHeight="1" x14ac:dyDescent="0.3">
      <c r="A37" s="26" t="s">
        <v>8</v>
      </c>
      <c r="B37" s="16">
        <v>9748477.8200000003</v>
      </c>
      <c r="C37" s="17">
        <v>4221495.1899999902</v>
      </c>
      <c r="D37" s="17">
        <v>0</v>
      </c>
      <c r="E37" s="17">
        <v>0</v>
      </c>
      <c r="F37" s="21">
        <f t="shared" si="0"/>
        <v>13969973.00999999</v>
      </c>
      <c r="G37" s="44"/>
      <c r="H37" s="38"/>
    </row>
    <row r="38" spans="1:8" s="1" customFormat="1" ht="18" customHeight="1" x14ac:dyDescent="0.3">
      <c r="A38" s="22" t="s">
        <v>7</v>
      </c>
      <c r="B38" s="19">
        <f>SUM(B21:B37)</f>
        <v>135304762.21999967</v>
      </c>
      <c r="C38" s="19">
        <f>SUM(C21:C37)</f>
        <v>49795511.189999975</v>
      </c>
      <c r="D38" s="19">
        <f>SUM(D21:D37)</f>
        <v>23368455.979999993</v>
      </c>
      <c r="E38" s="19">
        <f>SUM(E21:E37)</f>
        <v>0</v>
      </c>
      <c r="F38" s="14">
        <f>SUM(F21:F37)</f>
        <v>208468729.38999966</v>
      </c>
      <c r="G38" s="44"/>
      <c r="H38" s="38"/>
    </row>
    <row r="39" spans="1:8" s="1" customFormat="1" ht="12" customHeight="1" x14ac:dyDescent="0.3">
      <c r="A39" s="26"/>
      <c r="B39" s="10"/>
      <c r="C39" s="10"/>
      <c r="D39" s="10"/>
      <c r="E39" s="10"/>
      <c r="F39" s="11"/>
      <c r="G39" s="44"/>
      <c r="H39" s="38"/>
    </row>
    <row r="40" spans="1:8" s="1" customFormat="1" ht="18" customHeight="1" x14ac:dyDescent="0.3">
      <c r="A40" s="31" t="s">
        <v>6</v>
      </c>
      <c r="B40" s="19">
        <f>B12-B38</f>
        <v>38483854.380000323</v>
      </c>
      <c r="C40" s="19">
        <f>C12-C38</f>
        <v>10020781.209999926</v>
      </c>
      <c r="D40" s="19">
        <f>D12-D38</f>
        <v>-23368455.979999993</v>
      </c>
      <c r="E40" s="19">
        <f>E12-E38</f>
        <v>0</v>
      </c>
      <c r="F40" s="14">
        <f>F12-F38</f>
        <v>25136179.610000223</v>
      </c>
      <c r="G40" s="44"/>
      <c r="H40" s="47"/>
    </row>
    <row r="41" spans="1:8" s="1" customFormat="1" ht="13.5" customHeight="1" x14ac:dyDescent="0.3">
      <c r="A41" s="26"/>
      <c r="B41" s="10"/>
      <c r="C41" s="10"/>
      <c r="D41" s="10"/>
      <c r="E41" s="10"/>
      <c r="F41" s="11"/>
      <c r="G41" s="44"/>
      <c r="H41" s="38"/>
    </row>
    <row r="42" spans="1:8" s="1" customFormat="1" ht="18" customHeight="1" x14ac:dyDescent="0.3">
      <c r="A42" s="31" t="s">
        <v>5</v>
      </c>
      <c r="B42" s="10"/>
      <c r="C42" s="10"/>
      <c r="D42" s="10"/>
      <c r="E42" s="10"/>
      <c r="F42" s="11"/>
      <c r="G42" s="44"/>
      <c r="H42" s="38"/>
    </row>
    <row r="43" spans="1:8" s="1" customFormat="1" ht="18" customHeight="1" x14ac:dyDescent="0.3">
      <c r="A43" s="26" t="s">
        <v>4</v>
      </c>
      <c r="B43" s="19">
        <v>0</v>
      </c>
      <c r="C43" s="19">
        <v>0</v>
      </c>
      <c r="D43" s="19">
        <v>0</v>
      </c>
      <c r="E43" s="19">
        <v>-6288365.8200000003</v>
      </c>
      <c r="F43" s="14">
        <f>SUM(B43:E43)</f>
        <v>-6288365.8200000003</v>
      </c>
      <c r="G43" s="44"/>
      <c r="H43" s="38"/>
    </row>
    <row r="44" spans="1:8" s="1" customFormat="1" ht="18" customHeight="1" x14ac:dyDescent="0.3">
      <c r="A44" s="48" t="s">
        <v>3</v>
      </c>
      <c r="B44" s="46">
        <v>0</v>
      </c>
      <c r="C44" s="45">
        <v>0</v>
      </c>
      <c r="D44" s="45">
        <v>0</v>
      </c>
      <c r="E44" s="45">
        <v>19137449.469999999</v>
      </c>
      <c r="F44" s="20">
        <f>SUM(B44:E44)</f>
        <v>19137449.469999999</v>
      </c>
      <c r="G44" s="44"/>
      <c r="H44" s="38"/>
    </row>
    <row r="45" spans="1:8" s="1" customFormat="1" ht="18" customHeight="1" x14ac:dyDescent="0.3">
      <c r="A45" s="48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  <c r="H45" s="38"/>
    </row>
    <row r="46" spans="1:8" s="1" customFormat="1" ht="18" customHeight="1" x14ac:dyDescent="0.3">
      <c r="A46" s="31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12849083.649999999</v>
      </c>
      <c r="F46" s="14">
        <f>SUM(F43:F45)</f>
        <v>12849083.649999999</v>
      </c>
      <c r="G46" s="44"/>
      <c r="H46" s="38"/>
    </row>
    <row r="47" spans="1:8" s="1" customFormat="1" ht="18" customHeight="1" x14ac:dyDescent="0.3">
      <c r="A47" s="26"/>
      <c r="B47" s="10"/>
      <c r="C47" s="10"/>
      <c r="D47" s="10"/>
      <c r="E47" s="10"/>
      <c r="F47" s="11"/>
      <c r="G47" s="44"/>
      <c r="H47" s="38"/>
    </row>
    <row r="48" spans="1:8" s="1" customFormat="1" ht="18" customHeight="1" x14ac:dyDescent="0.55000000000000004">
      <c r="A48" s="49" t="s">
        <v>0</v>
      </c>
      <c r="B48" s="50">
        <f>B40-B46</f>
        <v>38483854.380000323</v>
      </c>
      <c r="C48" s="50">
        <f>C40-C46</f>
        <v>10020781.209999926</v>
      </c>
      <c r="D48" s="50">
        <f>D40-D46</f>
        <v>-23368455.979999993</v>
      </c>
      <c r="E48" s="50">
        <f>E40-E46</f>
        <v>-12849083.649999999</v>
      </c>
      <c r="F48" s="51">
        <f>F40-F46</f>
        <v>12287095.960000224</v>
      </c>
      <c r="G48" s="44"/>
      <c r="H48" s="38"/>
    </row>
    <row r="49" spans="1:7" s="1" customFormat="1" ht="9.9" customHeight="1" x14ac:dyDescent="0.3">
      <c r="A49" s="52"/>
      <c r="B49" s="53"/>
      <c r="C49" s="53"/>
      <c r="D49" s="53"/>
      <c r="E49" s="53"/>
      <c r="F49" s="54"/>
      <c r="G49" s="44"/>
    </row>
    <row r="50" spans="1:7" s="1" customFormat="1" ht="18" customHeight="1" x14ac:dyDescent="0.3">
      <c r="B50" s="38"/>
      <c r="C50" s="38"/>
      <c r="D50" s="38"/>
      <c r="E50" s="38"/>
      <c r="F50" s="38"/>
      <c r="G50" s="44"/>
    </row>
    <row r="51" spans="1:7" s="1" customFormat="1" ht="18" customHeight="1" x14ac:dyDescent="0.3">
      <c r="B51" s="38"/>
      <c r="C51" s="38"/>
      <c r="D51" s="38"/>
      <c r="E51" s="38"/>
      <c r="F51" s="38"/>
      <c r="G51" s="44"/>
    </row>
    <row r="52" spans="1:7" s="1" customFormat="1" ht="18" customHeight="1" x14ac:dyDescent="0.3">
      <c r="B52" s="38"/>
      <c r="C52" s="38"/>
      <c r="D52" s="38"/>
      <c r="E52" s="38"/>
      <c r="F52" s="38"/>
      <c r="G52" s="44"/>
    </row>
    <row r="53" spans="1:7" s="1" customFormat="1" ht="18" customHeight="1" x14ac:dyDescent="0.3">
      <c r="B53" s="38"/>
      <c r="C53" s="38"/>
      <c r="D53" s="38"/>
      <c r="E53" s="38"/>
      <c r="F53" s="38"/>
      <c r="G53" s="44"/>
    </row>
    <row r="54" spans="1:7" s="1" customFormat="1" ht="18" customHeight="1" x14ac:dyDescent="0.3">
      <c r="B54" s="38"/>
      <c r="C54" s="38"/>
      <c r="D54" s="38"/>
      <c r="E54" s="38"/>
      <c r="F54" s="38"/>
      <c r="G54" s="44"/>
    </row>
    <row r="55" spans="1:7" s="1" customFormat="1" ht="18" customHeight="1" x14ac:dyDescent="0.3">
      <c r="B55" s="38"/>
      <c r="C55" s="38"/>
      <c r="D55" s="38"/>
      <c r="E55" s="38"/>
      <c r="F55" s="38"/>
      <c r="G55" s="44"/>
    </row>
    <row r="56" spans="1:7" s="1" customFormat="1" ht="18" customHeight="1" x14ac:dyDescent="0.3">
      <c r="B56" s="38"/>
      <c r="C56" s="38"/>
      <c r="D56" s="38"/>
      <c r="E56" s="38"/>
      <c r="F56" s="38"/>
      <c r="G56" s="44"/>
    </row>
    <row r="57" spans="1:7" s="1" customFormat="1" ht="18" customHeight="1" x14ac:dyDescent="0.3">
      <c r="B57" s="38"/>
      <c r="C57" s="38"/>
      <c r="D57" s="38"/>
      <c r="E57" s="38"/>
      <c r="F57" s="38"/>
      <c r="G57" s="44"/>
    </row>
    <row r="58" spans="1:7" s="1" customFormat="1" ht="18" customHeight="1" x14ac:dyDescent="0.3">
      <c r="B58" s="38"/>
      <c r="C58" s="38"/>
      <c r="D58" s="38"/>
      <c r="E58" s="38"/>
      <c r="F58" s="38"/>
      <c r="G58" s="44"/>
    </row>
    <row r="59" spans="1:7" s="1" customFormat="1" ht="18" customHeight="1" x14ac:dyDescent="0.3">
      <c r="B59" s="38"/>
      <c r="C59" s="38"/>
      <c r="D59" s="38"/>
      <c r="E59" s="38"/>
      <c r="F59" s="38"/>
      <c r="G59" s="44"/>
    </row>
    <row r="60" spans="1:7" s="1" customFormat="1" ht="18" customHeight="1" x14ac:dyDescent="0.3">
      <c r="B60" s="38"/>
      <c r="C60" s="38"/>
      <c r="D60" s="38"/>
      <c r="E60" s="38"/>
      <c r="F60" s="38"/>
      <c r="G60" s="44"/>
    </row>
    <row r="61" spans="1:7" s="1" customFormat="1" ht="18" customHeight="1" x14ac:dyDescent="0.3">
      <c r="B61" s="38"/>
      <c r="C61" s="38"/>
      <c r="D61" s="38"/>
      <c r="E61" s="38"/>
      <c r="F61" s="38"/>
      <c r="G61" s="44"/>
    </row>
    <row r="62" spans="1:7" s="1" customFormat="1" ht="18" customHeight="1" x14ac:dyDescent="0.3">
      <c r="B62" s="38"/>
      <c r="C62" s="38"/>
      <c r="D62" s="38"/>
      <c r="E62" s="38"/>
      <c r="F62" s="38"/>
      <c r="G62" s="44"/>
    </row>
    <row r="63" spans="1:7" s="1" customFormat="1" ht="18" customHeight="1" x14ac:dyDescent="0.3">
      <c r="B63" s="38"/>
      <c r="C63" s="38"/>
      <c r="D63" s="38"/>
      <c r="E63" s="38"/>
      <c r="F63" s="38"/>
      <c r="G63" s="44"/>
    </row>
    <row r="64" spans="1:7" s="1" customFormat="1" ht="18" customHeight="1" x14ac:dyDescent="0.3">
      <c r="B64" s="38"/>
      <c r="C64" s="38"/>
      <c r="D64" s="38"/>
      <c r="E64" s="38"/>
      <c r="F64" s="38"/>
      <c r="G64" s="44"/>
    </row>
    <row r="65" spans="7:7" s="1" customFormat="1" ht="18" customHeight="1" x14ac:dyDescent="0.3">
      <c r="G65" s="44"/>
    </row>
    <row r="66" spans="7:7" s="1" customFormat="1" ht="18" customHeight="1" x14ac:dyDescent="0.3">
      <c r="G66" s="44"/>
    </row>
    <row r="67" spans="7:7" s="1" customFormat="1" ht="18" customHeight="1" x14ac:dyDescent="0.3">
      <c r="G67" s="44"/>
    </row>
    <row r="68" spans="7:7" s="1" customFormat="1" ht="18" customHeight="1" x14ac:dyDescent="0.3">
      <c r="G68" s="44"/>
    </row>
    <row r="69" spans="7:7" s="1" customFormat="1" ht="18" customHeight="1" x14ac:dyDescent="0.3">
      <c r="G69" s="44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selection sqref="A1:I1"/>
    </sheetView>
  </sheetViews>
  <sheetFormatPr defaultRowHeight="10.199999999999999" outlineLevelCol="1" x14ac:dyDescent="0.2"/>
  <cols>
    <col min="1" max="1" width="48.44140625" style="124" customWidth="1"/>
    <col min="2" max="3" width="10.77734375" style="123" customWidth="1"/>
    <col min="4" max="4" width="13.77734375" style="123" customWidth="1"/>
    <col min="5" max="5" width="13.6640625" style="123" hidden="1" customWidth="1" outlineLevel="1"/>
    <col min="6" max="6" width="13" style="123" hidden="1" customWidth="1" outlineLevel="1"/>
    <col min="7" max="8" width="10.77734375" style="123" hidden="1" customWidth="1" outlineLevel="1"/>
    <col min="9" max="9" width="10.77734375" style="123" customWidth="1" collapsed="1"/>
    <col min="10" max="16384" width="8.88671875" style="123"/>
  </cols>
  <sheetData>
    <row r="1" spans="1:9" ht="13.2" x14ac:dyDescent="0.25">
      <c r="A1" s="140" t="s">
        <v>337</v>
      </c>
      <c r="B1" s="140"/>
      <c r="C1" s="140"/>
      <c r="D1" s="140"/>
      <c r="E1" s="140"/>
      <c r="F1" s="140"/>
      <c r="G1" s="140"/>
      <c r="H1" s="140"/>
      <c r="I1" s="140"/>
    </row>
    <row r="2" spans="1:9" ht="13.2" x14ac:dyDescent="0.25">
      <c r="A2" s="140" t="s">
        <v>348</v>
      </c>
      <c r="B2" s="140"/>
      <c r="C2" s="140"/>
      <c r="D2" s="140"/>
      <c r="E2" s="140"/>
      <c r="F2" s="140"/>
      <c r="G2" s="140"/>
      <c r="H2" s="140"/>
      <c r="I2" s="140"/>
    </row>
    <row r="3" spans="1:9" ht="13.2" x14ac:dyDescent="0.25">
      <c r="A3" s="140" t="str">
        <f>Allocated!A3</f>
        <v>FOR THE MONTH ENDED MAY 30, 2017</v>
      </c>
      <c r="B3" s="140"/>
      <c r="C3" s="140"/>
      <c r="D3" s="140"/>
      <c r="E3" s="140"/>
      <c r="F3" s="140"/>
      <c r="G3" s="140"/>
      <c r="H3" s="140"/>
      <c r="I3" s="140"/>
    </row>
    <row r="4" spans="1:9" s="122" customFormat="1" x14ac:dyDescent="0.2">
      <c r="A4" s="121"/>
    </row>
    <row r="5" spans="1:9" s="122" customFormat="1" ht="12" x14ac:dyDescent="0.25">
      <c r="A5" s="143"/>
      <c r="B5" s="111" t="s">
        <v>35</v>
      </c>
      <c r="C5" s="111" t="s">
        <v>349</v>
      </c>
      <c r="D5" s="111" t="s">
        <v>33</v>
      </c>
      <c r="E5" s="111" t="s">
        <v>350</v>
      </c>
      <c r="F5" s="111" t="s">
        <v>352</v>
      </c>
      <c r="G5" s="111" t="s">
        <v>351</v>
      </c>
      <c r="H5" s="111" t="s">
        <v>353</v>
      </c>
      <c r="I5" s="111" t="s">
        <v>347</v>
      </c>
    </row>
    <row r="6" spans="1:9" s="122" customFormat="1" x14ac:dyDescent="0.2">
      <c r="A6" s="121"/>
    </row>
    <row r="7" spans="1:9" ht="11.4" x14ac:dyDescent="0.2">
      <c r="A7" s="108"/>
      <c r="B7" s="125"/>
      <c r="C7" s="125"/>
      <c r="D7" s="125"/>
      <c r="E7" s="125"/>
      <c r="F7" s="125"/>
      <c r="G7" s="125"/>
      <c r="H7" s="125"/>
      <c r="I7" s="125"/>
    </row>
    <row r="8" spans="1:9" ht="12" x14ac:dyDescent="0.25">
      <c r="A8" s="110" t="s">
        <v>36</v>
      </c>
      <c r="B8" s="125"/>
      <c r="C8" s="125"/>
      <c r="D8" s="125"/>
      <c r="E8" s="125"/>
      <c r="F8" s="125"/>
      <c r="G8" s="125"/>
      <c r="H8" s="125"/>
      <c r="I8" s="125"/>
    </row>
    <row r="9" spans="1:9" ht="11.4" x14ac:dyDescent="0.2">
      <c r="A9" s="109" t="s">
        <v>37</v>
      </c>
      <c r="B9" s="125"/>
      <c r="C9" s="125"/>
      <c r="D9" s="125"/>
      <c r="E9" s="125"/>
      <c r="F9" s="125"/>
      <c r="G9" s="125"/>
      <c r="H9" s="125"/>
      <c r="I9" s="125"/>
    </row>
    <row r="10" spans="1:9" ht="11.4" x14ac:dyDescent="0.2">
      <c r="A10" s="108" t="s">
        <v>38</v>
      </c>
      <c r="B10" s="125">
        <v>83712674.509999901</v>
      </c>
      <c r="C10" s="125">
        <v>0</v>
      </c>
      <c r="D10" s="125">
        <v>0</v>
      </c>
      <c r="E10" s="125">
        <v>0</v>
      </c>
      <c r="F10" s="125">
        <v>0</v>
      </c>
      <c r="G10" s="125">
        <v>83712674.509999901</v>
      </c>
      <c r="H10" s="125">
        <v>0</v>
      </c>
      <c r="I10" s="125">
        <v>83712674.509999901</v>
      </c>
    </row>
    <row r="11" spans="1:9" ht="11.4" x14ac:dyDescent="0.2">
      <c r="A11" s="108" t="s">
        <v>39</v>
      </c>
      <c r="B11" s="125">
        <v>77834886.030000001</v>
      </c>
      <c r="C11" s="125">
        <v>0</v>
      </c>
      <c r="D11" s="125">
        <v>0</v>
      </c>
      <c r="E11" s="125">
        <v>0</v>
      </c>
      <c r="F11" s="125">
        <v>0</v>
      </c>
      <c r="G11" s="125">
        <v>77834886.030000001</v>
      </c>
      <c r="H11" s="125">
        <v>0</v>
      </c>
      <c r="I11" s="125">
        <v>77834886.030000001</v>
      </c>
    </row>
    <row r="12" spans="1:9" ht="11.4" x14ac:dyDescent="0.2">
      <c r="A12" s="108" t="s">
        <v>40</v>
      </c>
      <c r="B12" s="125">
        <v>1729097.75</v>
      </c>
      <c r="C12" s="125">
        <v>0</v>
      </c>
      <c r="D12" s="125">
        <v>0</v>
      </c>
      <c r="E12" s="125">
        <v>0</v>
      </c>
      <c r="F12" s="125">
        <v>0</v>
      </c>
      <c r="G12" s="125">
        <v>1729097.75</v>
      </c>
      <c r="H12" s="125">
        <v>0</v>
      </c>
      <c r="I12" s="125">
        <v>1729097.75</v>
      </c>
    </row>
    <row r="13" spans="1:9" ht="11.4" x14ac:dyDescent="0.2">
      <c r="A13" s="108" t="s">
        <v>41</v>
      </c>
      <c r="B13" s="125">
        <v>0</v>
      </c>
      <c r="C13" s="125">
        <v>38419607.960000001</v>
      </c>
      <c r="D13" s="125">
        <v>0</v>
      </c>
      <c r="E13" s="125">
        <v>0</v>
      </c>
      <c r="F13" s="125">
        <v>0</v>
      </c>
      <c r="G13" s="125">
        <v>0</v>
      </c>
      <c r="H13" s="125">
        <v>38419607.960000001</v>
      </c>
      <c r="I13" s="125">
        <v>38419607.960000001</v>
      </c>
    </row>
    <row r="14" spans="1:9" ht="11.4" x14ac:dyDescent="0.2">
      <c r="A14" s="108" t="s">
        <v>42</v>
      </c>
      <c r="B14" s="125">
        <v>0</v>
      </c>
      <c r="C14" s="125">
        <v>19809275.6399999</v>
      </c>
      <c r="D14" s="125">
        <v>0</v>
      </c>
      <c r="E14" s="125">
        <v>0</v>
      </c>
      <c r="F14" s="125">
        <v>0</v>
      </c>
      <c r="G14" s="125">
        <v>0</v>
      </c>
      <c r="H14" s="125">
        <v>19809275.6399999</v>
      </c>
      <c r="I14" s="125">
        <v>19809275.6399999</v>
      </c>
    </row>
    <row r="15" spans="1:9" ht="11.4" x14ac:dyDescent="0.2">
      <c r="A15" s="108" t="s">
        <v>43</v>
      </c>
      <c r="B15" s="125">
        <v>0</v>
      </c>
      <c r="C15" s="125">
        <v>1951494.17</v>
      </c>
      <c r="D15" s="125">
        <v>0</v>
      </c>
      <c r="E15" s="125">
        <v>0</v>
      </c>
      <c r="F15" s="125">
        <v>0</v>
      </c>
      <c r="G15" s="125">
        <v>0</v>
      </c>
      <c r="H15" s="125">
        <v>1951494.17</v>
      </c>
      <c r="I15" s="125">
        <v>1951494.17</v>
      </c>
    </row>
    <row r="16" spans="1:9" ht="11.4" x14ac:dyDescent="0.2">
      <c r="A16" s="108" t="s">
        <v>44</v>
      </c>
      <c r="B16" s="126">
        <v>163276658.28999999</v>
      </c>
      <c r="C16" s="126">
        <v>60180377.769999899</v>
      </c>
      <c r="D16" s="126">
        <v>0</v>
      </c>
      <c r="E16" s="127">
        <v>0</v>
      </c>
      <c r="F16" s="127">
        <v>0</v>
      </c>
      <c r="G16" s="127">
        <v>163276658.28999999</v>
      </c>
      <c r="H16" s="127">
        <v>60180377.769999899</v>
      </c>
      <c r="I16" s="127">
        <v>223457036.06</v>
      </c>
    </row>
    <row r="17" spans="1:9" ht="11.4" x14ac:dyDescent="0.2">
      <c r="A17" s="109" t="s">
        <v>45</v>
      </c>
      <c r="B17" s="125"/>
      <c r="C17" s="125"/>
      <c r="D17" s="125"/>
      <c r="E17" s="125"/>
      <c r="F17" s="125"/>
      <c r="G17" s="125"/>
      <c r="H17" s="125"/>
      <c r="I17" s="125"/>
    </row>
    <row r="18" spans="1:9" ht="11.4" x14ac:dyDescent="0.2">
      <c r="A18" s="108" t="s">
        <v>46</v>
      </c>
      <c r="B18" s="125">
        <v>22543.07</v>
      </c>
      <c r="C18" s="125">
        <v>0</v>
      </c>
      <c r="D18" s="125">
        <v>0</v>
      </c>
      <c r="E18" s="125">
        <v>0</v>
      </c>
      <c r="F18" s="125">
        <v>0</v>
      </c>
      <c r="G18" s="125">
        <v>22543.07</v>
      </c>
      <c r="H18" s="125">
        <v>0</v>
      </c>
      <c r="I18" s="125">
        <v>22543.07</v>
      </c>
    </row>
    <row r="19" spans="1:9" ht="11.4" x14ac:dyDescent="0.2">
      <c r="A19" s="108" t="s">
        <v>47</v>
      </c>
      <c r="B19" s="126">
        <v>22543.07</v>
      </c>
      <c r="C19" s="126">
        <v>0</v>
      </c>
      <c r="D19" s="126">
        <v>0</v>
      </c>
      <c r="E19" s="127">
        <v>0</v>
      </c>
      <c r="F19" s="127">
        <v>0</v>
      </c>
      <c r="G19" s="127">
        <v>22543.07</v>
      </c>
      <c r="H19" s="127">
        <v>0</v>
      </c>
      <c r="I19" s="127">
        <v>22543.07</v>
      </c>
    </row>
    <row r="20" spans="1:9" ht="11.4" x14ac:dyDescent="0.2">
      <c r="A20" s="109" t="s">
        <v>48</v>
      </c>
      <c r="B20" s="125"/>
      <c r="C20" s="125"/>
      <c r="D20" s="125"/>
      <c r="E20" s="125"/>
      <c r="F20" s="125"/>
      <c r="G20" s="125"/>
      <c r="H20" s="125"/>
      <c r="I20" s="125"/>
    </row>
    <row r="21" spans="1:9" ht="11.4" x14ac:dyDescent="0.2">
      <c r="A21" s="108" t="s">
        <v>49</v>
      </c>
      <c r="B21" s="125">
        <v>1783473.12</v>
      </c>
      <c r="C21" s="125">
        <v>0</v>
      </c>
      <c r="D21" s="125">
        <v>0</v>
      </c>
      <c r="E21" s="125">
        <v>0</v>
      </c>
      <c r="F21" s="125">
        <v>0</v>
      </c>
      <c r="G21" s="125">
        <v>1783473.12</v>
      </c>
      <c r="H21" s="125">
        <v>0</v>
      </c>
      <c r="I21" s="125">
        <v>1783473.12</v>
      </c>
    </row>
    <row r="22" spans="1:9" ht="11.4" x14ac:dyDescent="0.2">
      <c r="A22" s="108" t="s">
        <v>50</v>
      </c>
      <c r="B22" s="125">
        <v>3735333.96</v>
      </c>
      <c r="C22" s="125">
        <v>0</v>
      </c>
      <c r="D22" s="125">
        <v>0</v>
      </c>
      <c r="E22" s="125">
        <v>0</v>
      </c>
      <c r="F22" s="125">
        <v>0</v>
      </c>
      <c r="G22" s="125">
        <v>3735333.96</v>
      </c>
      <c r="H22" s="125">
        <v>0</v>
      </c>
      <c r="I22" s="125">
        <v>3735333.96</v>
      </c>
    </row>
    <row r="23" spans="1:9" ht="11.4" x14ac:dyDescent="0.2">
      <c r="A23" s="108" t="s">
        <v>51</v>
      </c>
      <c r="B23" s="126">
        <v>5518807.0800000001</v>
      </c>
      <c r="C23" s="126">
        <v>0</v>
      </c>
      <c r="D23" s="126">
        <v>0</v>
      </c>
      <c r="E23" s="127">
        <v>0</v>
      </c>
      <c r="F23" s="127">
        <v>0</v>
      </c>
      <c r="G23" s="127">
        <v>5518807.0800000001</v>
      </c>
      <c r="H23" s="127">
        <v>0</v>
      </c>
      <c r="I23" s="127">
        <v>5518807.0800000001</v>
      </c>
    </row>
    <row r="24" spans="1:9" ht="11.4" x14ac:dyDescent="0.2">
      <c r="A24" s="109" t="s">
        <v>52</v>
      </c>
      <c r="B24" s="125"/>
      <c r="C24" s="125"/>
      <c r="D24" s="125"/>
      <c r="E24" s="125"/>
      <c r="F24" s="125"/>
      <c r="G24" s="125"/>
      <c r="H24" s="125"/>
      <c r="I24" s="125"/>
    </row>
    <row r="25" spans="1:9" ht="11.4" x14ac:dyDescent="0.2">
      <c r="A25" s="108" t="s">
        <v>53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</row>
    <row r="26" spans="1:9" ht="11.4" x14ac:dyDescent="0.2">
      <c r="A26" s="108" t="s">
        <v>54</v>
      </c>
      <c r="B26" s="125">
        <v>313523.96999999997</v>
      </c>
      <c r="C26" s="125">
        <v>0</v>
      </c>
      <c r="D26" s="125">
        <v>0</v>
      </c>
      <c r="E26" s="125">
        <v>0</v>
      </c>
      <c r="F26" s="125">
        <v>0</v>
      </c>
      <c r="G26" s="125">
        <v>313523.96999999997</v>
      </c>
      <c r="H26" s="125">
        <v>0</v>
      </c>
      <c r="I26" s="125">
        <v>313523.96999999997</v>
      </c>
    </row>
    <row r="27" spans="1:9" ht="11.4" x14ac:dyDescent="0.2">
      <c r="A27" s="108" t="s">
        <v>55</v>
      </c>
      <c r="B27" s="125">
        <v>845727.32</v>
      </c>
      <c r="C27" s="125">
        <v>0</v>
      </c>
      <c r="D27" s="125">
        <v>0</v>
      </c>
      <c r="E27" s="125">
        <v>0</v>
      </c>
      <c r="F27" s="125">
        <v>0</v>
      </c>
      <c r="G27" s="125">
        <v>845727.32</v>
      </c>
      <c r="H27" s="125">
        <v>0</v>
      </c>
      <c r="I27" s="125">
        <v>845727.32</v>
      </c>
    </row>
    <row r="28" spans="1:9" ht="11.4" x14ac:dyDescent="0.2">
      <c r="A28" s="108" t="s">
        <v>56</v>
      </c>
      <c r="B28" s="125">
        <v>1177304.00999999</v>
      </c>
      <c r="C28" s="125">
        <v>0</v>
      </c>
      <c r="D28" s="125">
        <v>0</v>
      </c>
      <c r="E28" s="125">
        <v>0</v>
      </c>
      <c r="F28" s="125">
        <v>0</v>
      </c>
      <c r="G28" s="125">
        <v>1177304.00999999</v>
      </c>
      <c r="H28" s="125">
        <v>0</v>
      </c>
      <c r="I28" s="125">
        <v>1177304.00999999</v>
      </c>
    </row>
    <row r="29" spans="1:9" ht="11.4" x14ac:dyDescent="0.2">
      <c r="A29" s="108" t="s">
        <v>57</v>
      </c>
      <c r="B29" s="125">
        <v>407820.15</v>
      </c>
      <c r="C29" s="125">
        <v>0</v>
      </c>
      <c r="D29" s="125">
        <v>0</v>
      </c>
      <c r="E29" s="125">
        <v>0</v>
      </c>
      <c r="F29" s="125">
        <v>0</v>
      </c>
      <c r="G29" s="125">
        <v>407820.15</v>
      </c>
      <c r="H29" s="125">
        <v>0</v>
      </c>
      <c r="I29" s="125">
        <v>407820.15</v>
      </c>
    </row>
    <row r="30" spans="1:9" ht="11.4" x14ac:dyDescent="0.2">
      <c r="A30" s="108" t="s">
        <v>412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</row>
    <row r="31" spans="1:9" ht="11.4" x14ac:dyDescent="0.2">
      <c r="A31" s="108" t="s">
        <v>413</v>
      </c>
      <c r="B31" s="125">
        <v>2226232.7099999902</v>
      </c>
      <c r="C31" s="125">
        <v>0</v>
      </c>
      <c r="D31" s="125">
        <v>0</v>
      </c>
      <c r="E31" s="125">
        <v>0</v>
      </c>
      <c r="F31" s="125">
        <v>0</v>
      </c>
      <c r="G31" s="125">
        <v>2226232.7099999902</v>
      </c>
      <c r="H31" s="125">
        <v>0</v>
      </c>
      <c r="I31" s="125">
        <v>2226232.7099999902</v>
      </c>
    </row>
    <row r="32" spans="1:9" ht="11.4" x14ac:dyDescent="0.2">
      <c r="A32" s="108" t="s">
        <v>58</v>
      </c>
      <c r="B32" s="125">
        <v>0</v>
      </c>
      <c r="C32" s="125">
        <v>134209.21</v>
      </c>
      <c r="D32" s="125">
        <v>0</v>
      </c>
      <c r="E32" s="125">
        <v>0</v>
      </c>
      <c r="F32" s="125">
        <v>0</v>
      </c>
      <c r="G32" s="125">
        <v>0</v>
      </c>
      <c r="H32" s="125">
        <v>134209.21</v>
      </c>
      <c r="I32" s="125">
        <v>134209.21</v>
      </c>
    </row>
    <row r="33" spans="1:9" ht="11.4" x14ac:dyDescent="0.2">
      <c r="A33" s="108" t="s">
        <v>59</v>
      </c>
      <c r="B33" s="125">
        <v>0</v>
      </c>
      <c r="C33" s="125">
        <v>286833.06</v>
      </c>
      <c r="D33" s="125">
        <v>0</v>
      </c>
      <c r="E33" s="125">
        <v>0</v>
      </c>
      <c r="F33" s="125">
        <v>0</v>
      </c>
      <c r="G33" s="125">
        <v>0</v>
      </c>
      <c r="H33" s="125">
        <v>286833.06</v>
      </c>
      <c r="I33" s="125">
        <v>286833.06</v>
      </c>
    </row>
    <row r="34" spans="1:9" ht="11.4" x14ac:dyDescent="0.2">
      <c r="A34" s="108" t="s">
        <v>60</v>
      </c>
      <c r="B34" s="125">
        <v>0</v>
      </c>
      <c r="C34" s="125">
        <v>81668.75</v>
      </c>
      <c r="D34" s="125">
        <v>0</v>
      </c>
      <c r="E34" s="125">
        <v>0</v>
      </c>
      <c r="F34" s="125">
        <v>0</v>
      </c>
      <c r="G34" s="125">
        <v>0</v>
      </c>
      <c r="H34" s="125">
        <v>81668.75</v>
      </c>
      <c r="I34" s="125">
        <v>81668.75</v>
      </c>
    </row>
    <row r="35" spans="1:9" ht="11.4" x14ac:dyDescent="0.2">
      <c r="A35" s="108" t="s">
        <v>61</v>
      </c>
      <c r="B35" s="125">
        <v>0</v>
      </c>
      <c r="C35" s="125">
        <v>565954.31000000006</v>
      </c>
      <c r="D35" s="125">
        <v>0</v>
      </c>
      <c r="E35" s="125">
        <v>0</v>
      </c>
      <c r="F35" s="125">
        <v>0</v>
      </c>
      <c r="G35" s="125">
        <v>0</v>
      </c>
      <c r="H35" s="125">
        <v>565954.31000000006</v>
      </c>
      <c r="I35" s="125">
        <v>565954.31000000006</v>
      </c>
    </row>
    <row r="36" spans="1:9" ht="11.4" x14ac:dyDescent="0.2">
      <c r="A36" s="108" t="s">
        <v>62</v>
      </c>
      <c r="B36" s="125">
        <v>0</v>
      </c>
      <c r="C36" s="125">
        <v>-1432750.6999999899</v>
      </c>
      <c r="D36" s="125">
        <v>0</v>
      </c>
      <c r="E36" s="125">
        <v>0</v>
      </c>
      <c r="F36" s="125">
        <v>0</v>
      </c>
      <c r="G36" s="125">
        <v>0</v>
      </c>
      <c r="H36" s="125">
        <v>-1432750.6999999899</v>
      </c>
      <c r="I36" s="125">
        <v>-1432750.6999999899</v>
      </c>
    </row>
    <row r="37" spans="1:9" ht="11.4" x14ac:dyDescent="0.2">
      <c r="A37" s="108" t="s">
        <v>63</v>
      </c>
      <c r="B37" s="126">
        <v>4970608.1599999899</v>
      </c>
      <c r="C37" s="126">
        <v>-364085.36999999901</v>
      </c>
      <c r="D37" s="126">
        <v>0</v>
      </c>
      <c r="E37" s="127">
        <v>0</v>
      </c>
      <c r="F37" s="127">
        <v>0</v>
      </c>
      <c r="G37" s="127">
        <v>4970608.1599999899</v>
      </c>
      <c r="H37" s="127">
        <v>-364085.36999999901</v>
      </c>
      <c r="I37" s="127">
        <v>4606522.79</v>
      </c>
    </row>
    <row r="38" spans="1:9" ht="12" x14ac:dyDescent="0.25">
      <c r="A38" s="110" t="s">
        <v>64</v>
      </c>
      <c r="B38" s="128">
        <v>173788616.59999999</v>
      </c>
      <c r="C38" s="128">
        <v>59816292.399999999</v>
      </c>
      <c r="D38" s="128">
        <v>0</v>
      </c>
      <c r="E38" s="129">
        <v>0</v>
      </c>
      <c r="F38" s="129">
        <v>0</v>
      </c>
      <c r="G38" s="129">
        <v>173788616.59999999</v>
      </c>
      <c r="H38" s="129">
        <v>59816292.399999999</v>
      </c>
      <c r="I38" s="129">
        <v>233604909</v>
      </c>
    </row>
    <row r="39" spans="1:9" ht="11.4" x14ac:dyDescent="0.2">
      <c r="A39" s="108"/>
      <c r="B39" s="125"/>
      <c r="C39" s="125"/>
      <c r="D39" s="125"/>
      <c r="E39" s="125"/>
      <c r="F39" s="125"/>
      <c r="G39" s="125"/>
      <c r="H39" s="125"/>
      <c r="I39" s="125"/>
    </row>
    <row r="40" spans="1:9" ht="12" x14ac:dyDescent="0.25">
      <c r="A40" s="110" t="s">
        <v>65</v>
      </c>
      <c r="B40" s="125"/>
      <c r="C40" s="125"/>
      <c r="D40" s="125"/>
      <c r="E40" s="125"/>
      <c r="F40" s="125"/>
      <c r="G40" s="125"/>
      <c r="H40" s="125"/>
      <c r="I40" s="125"/>
    </row>
    <row r="41" spans="1:9" ht="11.4" x14ac:dyDescent="0.2">
      <c r="A41" s="109" t="s">
        <v>66</v>
      </c>
      <c r="B41" s="125"/>
      <c r="C41" s="125"/>
      <c r="D41" s="125"/>
      <c r="E41" s="125"/>
      <c r="F41" s="125"/>
      <c r="G41" s="125"/>
      <c r="H41" s="125"/>
      <c r="I41" s="125"/>
    </row>
    <row r="42" spans="1:9" ht="11.4" x14ac:dyDescent="0.2">
      <c r="A42" s="108" t="s">
        <v>67</v>
      </c>
      <c r="B42" s="125">
        <v>6396966.8299999898</v>
      </c>
      <c r="C42" s="125">
        <v>0</v>
      </c>
      <c r="D42" s="125">
        <v>0</v>
      </c>
      <c r="E42" s="125">
        <v>0</v>
      </c>
      <c r="F42" s="125">
        <v>0</v>
      </c>
      <c r="G42" s="125">
        <v>6396966.8299999898</v>
      </c>
      <c r="H42" s="125">
        <v>0</v>
      </c>
      <c r="I42" s="125">
        <v>6396966.8299999898</v>
      </c>
    </row>
    <row r="43" spans="1:9" ht="11.4" x14ac:dyDescent="0.2">
      <c r="A43" s="108" t="s">
        <v>68</v>
      </c>
      <c r="B43" s="125">
        <v>5232530.1999999899</v>
      </c>
      <c r="C43" s="125">
        <v>0</v>
      </c>
      <c r="D43" s="125">
        <v>0</v>
      </c>
      <c r="E43" s="125">
        <v>0</v>
      </c>
      <c r="F43" s="125">
        <v>0</v>
      </c>
      <c r="G43" s="125">
        <v>5232530.1999999899</v>
      </c>
      <c r="H43" s="125">
        <v>0</v>
      </c>
      <c r="I43" s="125">
        <v>5232530.1999999899</v>
      </c>
    </row>
    <row r="44" spans="1:9" ht="11.4" x14ac:dyDescent="0.2">
      <c r="A44" s="108" t="s">
        <v>69</v>
      </c>
      <c r="B44" s="126">
        <v>11629497.029999901</v>
      </c>
      <c r="C44" s="126">
        <v>0</v>
      </c>
      <c r="D44" s="126">
        <v>0</v>
      </c>
      <c r="E44" s="127">
        <v>0</v>
      </c>
      <c r="F44" s="127">
        <v>0</v>
      </c>
      <c r="G44" s="127">
        <v>11629497.029999901</v>
      </c>
      <c r="H44" s="127">
        <v>0</v>
      </c>
      <c r="I44" s="127">
        <v>11629497.029999901</v>
      </c>
    </row>
    <row r="45" spans="1:9" ht="11.4" x14ac:dyDescent="0.2">
      <c r="A45" s="109" t="s">
        <v>70</v>
      </c>
      <c r="B45" s="125"/>
      <c r="C45" s="125"/>
      <c r="D45" s="125"/>
      <c r="E45" s="125"/>
      <c r="F45" s="125"/>
      <c r="G45" s="125"/>
      <c r="H45" s="125"/>
      <c r="I45" s="125"/>
    </row>
    <row r="46" spans="1:9" ht="11.4" x14ac:dyDescent="0.2">
      <c r="A46" s="108" t="s">
        <v>71</v>
      </c>
      <c r="B46" s="125">
        <v>37689028.839999899</v>
      </c>
      <c r="C46" s="125">
        <v>0</v>
      </c>
      <c r="D46" s="125">
        <v>0</v>
      </c>
      <c r="E46" s="125">
        <v>0</v>
      </c>
      <c r="F46" s="125">
        <v>0</v>
      </c>
      <c r="G46" s="125">
        <v>37689028.839999899</v>
      </c>
      <c r="H46" s="125">
        <v>0</v>
      </c>
      <c r="I46" s="125">
        <v>37689028.839999899</v>
      </c>
    </row>
    <row r="47" spans="1:9" ht="11.4" x14ac:dyDescent="0.2">
      <c r="A47" s="108" t="s">
        <v>72</v>
      </c>
      <c r="B47" s="125">
        <v>-4913993.4799999902</v>
      </c>
      <c r="C47" s="125">
        <v>0</v>
      </c>
      <c r="D47" s="125">
        <v>0</v>
      </c>
      <c r="E47" s="125">
        <v>0</v>
      </c>
      <c r="F47" s="125">
        <v>0</v>
      </c>
      <c r="G47" s="125">
        <v>-4913993.4799999902</v>
      </c>
      <c r="H47" s="125">
        <v>0</v>
      </c>
      <c r="I47" s="125">
        <v>-4913993.4799999902</v>
      </c>
    </row>
    <row r="48" spans="1:9" ht="11.4" x14ac:dyDescent="0.2">
      <c r="A48" s="108" t="s">
        <v>73</v>
      </c>
      <c r="B48" s="125">
        <v>0</v>
      </c>
      <c r="C48" s="125">
        <v>26490086.629999999</v>
      </c>
      <c r="D48" s="125">
        <v>0</v>
      </c>
      <c r="E48" s="125">
        <v>0</v>
      </c>
      <c r="F48" s="125">
        <v>0</v>
      </c>
      <c r="G48" s="125">
        <v>0</v>
      </c>
      <c r="H48" s="125">
        <v>26490086.629999999</v>
      </c>
      <c r="I48" s="125">
        <v>26490086.629999999</v>
      </c>
    </row>
    <row r="49" spans="1:9" ht="11.4" x14ac:dyDescent="0.2">
      <c r="A49" s="108" t="s">
        <v>74</v>
      </c>
      <c r="B49" s="125">
        <v>0</v>
      </c>
      <c r="C49" s="125">
        <v>2281.9699999999998</v>
      </c>
      <c r="D49" s="125">
        <v>0</v>
      </c>
      <c r="E49" s="125">
        <v>0</v>
      </c>
      <c r="F49" s="125">
        <v>0</v>
      </c>
      <c r="G49" s="125">
        <v>0</v>
      </c>
      <c r="H49" s="125">
        <v>2281.9699999999998</v>
      </c>
      <c r="I49" s="125">
        <v>2281.9699999999998</v>
      </c>
    </row>
    <row r="50" spans="1:9" ht="11.4" x14ac:dyDescent="0.2">
      <c r="A50" s="108" t="s">
        <v>75</v>
      </c>
      <c r="B50" s="125">
        <v>0</v>
      </c>
      <c r="C50" s="125">
        <v>148588.49</v>
      </c>
      <c r="D50" s="125">
        <v>0</v>
      </c>
      <c r="E50" s="125">
        <v>0</v>
      </c>
      <c r="F50" s="125">
        <v>0</v>
      </c>
      <c r="G50" s="125">
        <v>0</v>
      </c>
      <c r="H50" s="125">
        <v>148588.49</v>
      </c>
      <c r="I50" s="125">
        <v>148588.49</v>
      </c>
    </row>
    <row r="51" spans="1:9" ht="11.4" x14ac:dyDescent="0.2">
      <c r="A51" s="108" t="s">
        <v>76</v>
      </c>
      <c r="B51" s="125">
        <v>0</v>
      </c>
      <c r="C51" s="125">
        <v>3063906.92</v>
      </c>
      <c r="D51" s="125">
        <v>0</v>
      </c>
      <c r="E51" s="125">
        <v>0</v>
      </c>
      <c r="F51" s="125">
        <v>0</v>
      </c>
      <c r="G51" s="125">
        <v>0</v>
      </c>
      <c r="H51" s="125">
        <v>3063906.92</v>
      </c>
      <c r="I51" s="125">
        <v>3063906.92</v>
      </c>
    </row>
    <row r="52" spans="1:9" ht="11.4" x14ac:dyDescent="0.2">
      <c r="A52" s="108" t="s">
        <v>77</v>
      </c>
      <c r="B52" s="125">
        <v>0</v>
      </c>
      <c r="C52" s="125">
        <v>-9593737.7200000007</v>
      </c>
      <c r="D52" s="125">
        <v>0</v>
      </c>
      <c r="E52" s="125">
        <v>0</v>
      </c>
      <c r="F52" s="125">
        <v>0</v>
      </c>
      <c r="G52" s="125">
        <v>0</v>
      </c>
      <c r="H52" s="125">
        <v>-9593737.7200000007</v>
      </c>
      <c r="I52" s="125">
        <v>-9593737.7200000007</v>
      </c>
    </row>
    <row r="53" spans="1:9" ht="11.4" x14ac:dyDescent="0.2">
      <c r="A53" s="108" t="s">
        <v>78</v>
      </c>
      <c r="B53" s="126">
        <v>32775035.359999899</v>
      </c>
      <c r="C53" s="126">
        <v>20111126.289999999</v>
      </c>
      <c r="D53" s="126">
        <v>0</v>
      </c>
      <c r="E53" s="127">
        <v>0</v>
      </c>
      <c r="F53" s="127">
        <v>0</v>
      </c>
      <c r="G53" s="127">
        <v>32775035.359999899</v>
      </c>
      <c r="H53" s="127">
        <v>20111126.289999999</v>
      </c>
      <c r="I53" s="127">
        <v>52886161.649999999</v>
      </c>
    </row>
    <row r="54" spans="1:9" ht="11.4" x14ac:dyDescent="0.2">
      <c r="A54" s="109" t="s">
        <v>79</v>
      </c>
      <c r="B54" s="125"/>
      <c r="C54" s="125"/>
      <c r="D54" s="125"/>
      <c r="E54" s="125"/>
      <c r="F54" s="125"/>
      <c r="G54" s="125"/>
      <c r="H54" s="125"/>
      <c r="I54" s="125"/>
    </row>
    <row r="55" spans="1:9" ht="11.4" x14ac:dyDescent="0.2">
      <c r="A55" s="108" t="s">
        <v>80</v>
      </c>
      <c r="B55" s="125">
        <v>9523702.4100000001</v>
      </c>
      <c r="C55" s="125">
        <v>0</v>
      </c>
      <c r="D55" s="125">
        <v>0</v>
      </c>
      <c r="E55" s="125">
        <v>0</v>
      </c>
      <c r="F55" s="125">
        <v>0</v>
      </c>
      <c r="G55" s="125">
        <v>9523702.4100000001</v>
      </c>
      <c r="H55" s="125">
        <v>0</v>
      </c>
      <c r="I55" s="125">
        <v>9523702.4100000001</v>
      </c>
    </row>
    <row r="56" spans="1:9" ht="11.4" x14ac:dyDescent="0.2">
      <c r="A56" s="108" t="s">
        <v>81</v>
      </c>
      <c r="B56" s="126">
        <v>9523702.4100000001</v>
      </c>
      <c r="C56" s="126">
        <v>0</v>
      </c>
      <c r="D56" s="126">
        <v>0</v>
      </c>
      <c r="E56" s="127">
        <v>0</v>
      </c>
      <c r="F56" s="127">
        <v>0</v>
      </c>
      <c r="G56" s="127">
        <v>9523702.4100000001</v>
      </c>
      <c r="H56" s="127">
        <v>0</v>
      </c>
      <c r="I56" s="127">
        <v>9523702.4100000001</v>
      </c>
    </row>
    <row r="57" spans="1:9" ht="11.4" x14ac:dyDescent="0.2">
      <c r="A57" s="109" t="s">
        <v>82</v>
      </c>
      <c r="B57" s="125"/>
      <c r="C57" s="125"/>
      <c r="D57" s="125"/>
      <c r="E57" s="125"/>
      <c r="F57" s="125"/>
      <c r="G57" s="125"/>
      <c r="H57" s="125"/>
      <c r="I57" s="125"/>
    </row>
    <row r="58" spans="1:9" ht="11.4" x14ac:dyDescent="0.2">
      <c r="A58" s="108" t="s">
        <v>83</v>
      </c>
      <c r="B58" s="125">
        <v>-4923619.53</v>
      </c>
      <c r="C58" s="125">
        <v>0</v>
      </c>
      <c r="D58" s="125">
        <v>0</v>
      </c>
      <c r="E58" s="125">
        <v>0</v>
      </c>
      <c r="F58" s="125">
        <v>0</v>
      </c>
      <c r="G58" s="125">
        <v>-4923619.53</v>
      </c>
      <c r="H58" s="125">
        <v>0</v>
      </c>
      <c r="I58" s="125">
        <v>-4923619.53</v>
      </c>
    </row>
    <row r="59" spans="1:9" ht="11.4" x14ac:dyDescent="0.2">
      <c r="A59" s="108" t="s">
        <v>84</v>
      </c>
      <c r="B59" s="125">
        <v>-4923619.53</v>
      </c>
      <c r="C59" s="125">
        <v>0</v>
      </c>
      <c r="D59" s="125">
        <v>0</v>
      </c>
      <c r="E59" s="125">
        <v>0</v>
      </c>
      <c r="F59" s="125">
        <v>0</v>
      </c>
      <c r="G59" s="125">
        <v>-4923619.53</v>
      </c>
      <c r="H59" s="125">
        <v>0</v>
      </c>
      <c r="I59" s="125">
        <v>-4923619.53</v>
      </c>
    </row>
    <row r="60" spans="1:9" ht="12" x14ac:dyDescent="0.25">
      <c r="A60" s="110" t="s">
        <v>85</v>
      </c>
      <c r="B60" s="128">
        <v>49004615.269999899</v>
      </c>
      <c r="C60" s="128">
        <v>20111126.289999999</v>
      </c>
      <c r="D60" s="128">
        <v>0</v>
      </c>
      <c r="E60" s="129">
        <v>0</v>
      </c>
      <c r="F60" s="129">
        <v>0</v>
      </c>
      <c r="G60" s="129">
        <v>49004615.269999899</v>
      </c>
      <c r="H60" s="129">
        <v>20111126.289999999</v>
      </c>
      <c r="I60" s="129">
        <v>69115741.560000002</v>
      </c>
    </row>
    <row r="61" spans="1:9" ht="11.4" x14ac:dyDescent="0.2">
      <c r="A61" s="108"/>
      <c r="B61" s="130"/>
      <c r="C61" s="130"/>
      <c r="D61" s="130"/>
      <c r="E61" s="130"/>
      <c r="F61" s="130"/>
      <c r="G61" s="130"/>
      <c r="H61" s="130"/>
      <c r="I61" s="130"/>
    </row>
    <row r="62" spans="1:9" ht="12.6" thickBot="1" x14ac:dyDescent="0.3">
      <c r="A62" s="110" t="s">
        <v>86</v>
      </c>
      <c r="B62" s="131">
        <v>124784001.33</v>
      </c>
      <c r="C62" s="131">
        <v>39705166.109999903</v>
      </c>
      <c r="D62" s="131">
        <v>0</v>
      </c>
      <c r="E62" s="132">
        <v>0</v>
      </c>
      <c r="F62" s="132">
        <v>0</v>
      </c>
      <c r="G62" s="132">
        <v>124784001.33</v>
      </c>
      <c r="H62" s="132">
        <v>39705166.109999903</v>
      </c>
      <c r="I62" s="132">
        <v>164489167.44</v>
      </c>
    </row>
    <row r="63" spans="1:9" ht="12" thickTop="1" x14ac:dyDescent="0.2">
      <c r="A63" s="108"/>
      <c r="B63" s="125"/>
      <c r="C63" s="125"/>
      <c r="D63" s="125"/>
      <c r="E63" s="125"/>
      <c r="F63" s="125"/>
      <c r="G63" s="125"/>
      <c r="H63" s="125"/>
      <c r="I63" s="125"/>
    </row>
    <row r="64" spans="1:9" ht="12" x14ac:dyDescent="0.25">
      <c r="A64" s="110" t="s">
        <v>87</v>
      </c>
      <c r="B64" s="125"/>
      <c r="C64" s="125"/>
      <c r="D64" s="125"/>
      <c r="E64" s="125"/>
      <c r="F64" s="125"/>
      <c r="G64" s="125"/>
      <c r="H64" s="125"/>
      <c r="I64" s="125"/>
    </row>
    <row r="65" spans="1:9" ht="11.4" x14ac:dyDescent="0.2">
      <c r="A65" s="108" t="s">
        <v>88</v>
      </c>
      <c r="B65" s="125"/>
      <c r="C65" s="125"/>
      <c r="D65" s="125"/>
      <c r="E65" s="125"/>
      <c r="F65" s="125"/>
      <c r="G65" s="125"/>
      <c r="H65" s="125"/>
      <c r="I65" s="125"/>
    </row>
    <row r="66" spans="1:9" ht="11.4" x14ac:dyDescent="0.2">
      <c r="A66" s="109" t="s">
        <v>89</v>
      </c>
      <c r="B66" s="125"/>
      <c r="C66" s="125"/>
      <c r="D66" s="125"/>
      <c r="E66" s="125"/>
      <c r="F66" s="125"/>
      <c r="G66" s="125"/>
      <c r="H66" s="125"/>
      <c r="I66" s="125"/>
    </row>
    <row r="67" spans="1:9" ht="11.4" x14ac:dyDescent="0.2">
      <c r="A67" s="108" t="s">
        <v>90</v>
      </c>
      <c r="B67" s="125">
        <v>149526.93999999901</v>
      </c>
      <c r="C67" s="125">
        <v>0</v>
      </c>
      <c r="D67" s="125">
        <v>0</v>
      </c>
      <c r="E67" s="125">
        <v>0</v>
      </c>
      <c r="F67" s="125">
        <v>0</v>
      </c>
      <c r="G67" s="125">
        <v>149526.93999999901</v>
      </c>
      <c r="H67" s="125">
        <v>0</v>
      </c>
      <c r="I67" s="125">
        <v>149526.93999999901</v>
      </c>
    </row>
    <row r="68" spans="1:9" ht="11.4" x14ac:dyDescent="0.2">
      <c r="A68" s="108" t="s">
        <v>91</v>
      </c>
      <c r="B68" s="125">
        <v>700476.73999999894</v>
      </c>
      <c r="C68" s="125">
        <v>0</v>
      </c>
      <c r="D68" s="125">
        <v>0</v>
      </c>
      <c r="E68" s="125">
        <v>0</v>
      </c>
      <c r="F68" s="125">
        <v>0</v>
      </c>
      <c r="G68" s="125">
        <v>700476.73999999894</v>
      </c>
      <c r="H68" s="125">
        <v>0</v>
      </c>
      <c r="I68" s="125">
        <v>700476.73999999894</v>
      </c>
    </row>
    <row r="69" spans="1:9" ht="11.4" x14ac:dyDescent="0.2">
      <c r="A69" s="108" t="s">
        <v>92</v>
      </c>
      <c r="B69" s="125">
        <v>154423.37</v>
      </c>
      <c r="C69" s="125">
        <v>0</v>
      </c>
      <c r="D69" s="125">
        <v>0</v>
      </c>
      <c r="E69" s="125">
        <v>0</v>
      </c>
      <c r="F69" s="125">
        <v>0</v>
      </c>
      <c r="G69" s="125">
        <v>154423.37</v>
      </c>
      <c r="H69" s="125">
        <v>0</v>
      </c>
      <c r="I69" s="125">
        <v>154423.37</v>
      </c>
    </row>
    <row r="70" spans="1:9" ht="11.4" x14ac:dyDescent="0.2">
      <c r="A70" s="108" t="s">
        <v>93</v>
      </c>
      <c r="B70" s="125">
        <v>656159.75</v>
      </c>
      <c r="C70" s="125">
        <v>0</v>
      </c>
      <c r="D70" s="125">
        <v>0</v>
      </c>
      <c r="E70" s="125">
        <v>0</v>
      </c>
      <c r="F70" s="125">
        <v>0</v>
      </c>
      <c r="G70" s="125">
        <v>656159.75</v>
      </c>
      <c r="H70" s="125">
        <v>0</v>
      </c>
      <c r="I70" s="125">
        <v>656159.75</v>
      </c>
    </row>
    <row r="71" spans="1:9" ht="11.4" x14ac:dyDescent="0.2">
      <c r="A71" s="108" t="s">
        <v>94</v>
      </c>
      <c r="B71" s="125">
        <v>3382.58</v>
      </c>
      <c r="C71" s="125">
        <v>0</v>
      </c>
      <c r="D71" s="125">
        <v>0</v>
      </c>
      <c r="E71" s="125">
        <v>0</v>
      </c>
      <c r="F71" s="125">
        <v>0</v>
      </c>
      <c r="G71" s="125">
        <v>3382.58</v>
      </c>
      <c r="H71" s="125">
        <v>0</v>
      </c>
      <c r="I71" s="125">
        <v>3382.58</v>
      </c>
    </row>
    <row r="72" spans="1:9" ht="11.4" x14ac:dyDescent="0.2">
      <c r="A72" s="108" t="s">
        <v>95</v>
      </c>
      <c r="B72" s="125">
        <v>124780.41999999899</v>
      </c>
      <c r="C72" s="125">
        <v>0</v>
      </c>
      <c r="D72" s="125">
        <v>0</v>
      </c>
      <c r="E72" s="125">
        <v>0</v>
      </c>
      <c r="F72" s="125">
        <v>0</v>
      </c>
      <c r="G72" s="125">
        <v>124780.41999999899</v>
      </c>
      <c r="H72" s="125">
        <v>0</v>
      </c>
      <c r="I72" s="125">
        <v>124780.41999999899</v>
      </c>
    </row>
    <row r="73" spans="1:9" ht="11.4" x14ac:dyDescent="0.2">
      <c r="A73" s="108" t="s">
        <v>96</v>
      </c>
      <c r="B73" s="125">
        <v>258619.69</v>
      </c>
      <c r="C73" s="125">
        <v>0</v>
      </c>
      <c r="D73" s="125">
        <v>0</v>
      </c>
      <c r="E73" s="125">
        <v>0</v>
      </c>
      <c r="F73" s="125">
        <v>0</v>
      </c>
      <c r="G73" s="125">
        <v>258619.69</v>
      </c>
      <c r="H73" s="125">
        <v>0</v>
      </c>
      <c r="I73" s="125">
        <v>258619.69</v>
      </c>
    </row>
    <row r="74" spans="1:9" ht="11.4" x14ac:dyDescent="0.2">
      <c r="A74" s="108" t="s">
        <v>97</v>
      </c>
      <c r="B74" s="125">
        <v>1682522.88</v>
      </c>
      <c r="C74" s="125">
        <v>0</v>
      </c>
      <c r="D74" s="125">
        <v>0</v>
      </c>
      <c r="E74" s="125">
        <v>0</v>
      </c>
      <c r="F74" s="125">
        <v>0</v>
      </c>
      <c r="G74" s="125">
        <v>1682522.88</v>
      </c>
      <c r="H74" s="125">
        <v>0</v>
      </c>
      <c r="I74" s="125">
        <v>1682522.88</v>
      </c>
    </row>
    <row r="75" spans="1:9" ht="11.4" x14ac:dyDescent="0.2">
      <c r="A75" s="108" t="s">
        <v>98</v>
      </c>
      <c r="B75" s="125">
        <v>993663.83</v>
      </c>
      <c r="C75" s="125">
        <v>0</v>
      </c>
      <c r="D75" s="125">
        <v>0</v>
      </c>
      <c r="E75" s="125">
        <v>0</v>
      </c>
      <c r="F75" s="125">
        <v>0</v>
      </c>
      <c r="G75" s="125">
        <v>993663.83</v>
      </c>
      <c r="H75" s="125">
        <v>0</v>
      </c>
      <c r="I75" s="125">
        <v>993663.83</v>
      </c>
    </row>
    <row r="76" spans="1:9" ht="11.4" x14ac:dyDescent="0.2">
      <c r="A76" s="108" t="s">
        <v>99</v>
      </c>
      <c r="B76" s="125">
        <v>484389.19</v>
      </c>
      <c r="C76" s="125">
        <v>0</v>
      </c>
      <c r="D76" s="125">
        <v>0</v>
      </c>
      <c r="E76" s="125">
        <v>0</v>
      </c>
      <c r="F76" s="125">
        <v>0</v>
      </c>
      <c r="G76" s="125">
        <v>484389.19</v>
      </c>
      <c r="H76" s="125">
        <v>0</v>
      </c>
      <c r="I76" s="125">
        <v>484389.19</v>
      </c>
    </row>
    <row r="77" spans="1:9" ht="11.4" x14ac:dyDescent="0.2">
      <c r="A77" s="108" t="s">
        <v>100</v>
      </c>
      <c r="B77" s="125">
        <v>160837.549999999</v>
      </c>
      <c r="C77" s="125">
        <v>0</v>
      </c>
      <c r="D77" s="125">
        <v>0</v>
      </c>
      <c r="E77" s="125">
        <v>0</v>
      </c>
      <c r="F77" s="125">
        <v>0</v>
      </c>
      <c r="G77" s="125">
        <v>160837.549999999</v>
      </c>
      <c r="H77" s="125">
        <v>0</v>
      </c>
      <c r="I77" s="125">
        <v>160837.549999999</v>
      </c>
    </row>
    <row r="78" spans="1:9" ht="11.4" x14ac:dyDescent="0.2">
      <c r="A78" s="108" t="s">
        <v>101</v>
      </c>
      <c r="B78" s="125">
        <v>0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</row>
    <row r="79" spans="1:9" ht="11.4" x14ac:dyDescent="0.2">
      <c r="A79" s="108" t="s">
        <v>102</v>
      </c>
      <c r="B79" s="125">
        <v>312052.64</v>
      </c>
      <c r="C79" s="125">
        <v>0</v>
      </c>
      <c r="D79" s="125">
        <v>0</v>
      </c>
      <c r="E79" s="125">
        <v>0</v>
      </c>
      <c r="F79" s="125">
        <v>0</v>
      </c>
      <c r="G79" s="125">
        <v>312052.64</v>
      </c>
      <c r="H79" s="125">
        <v>0</v>
      </c>
      <c r="I79" s="125">
        <v>312052.64</v>
      </c>
    </row>
    <row r="80" spans="1:9" ht="11.4" x14ac:dyDescent="0.2">
      <c r="A80" s="108" t="s">
        <v>103</v>
      </c>
      <c r="B80" s="125">
        <v>19199.259999999998</v>
      </c>
      <c r="C80" s="125">
        <v>0</v>
      </c>
      <c r="D80" s="125">
        <v>0</v>
      </c>
      <c r="E80" s="125">
        <v>0</v>
      </c>
      <c r="F80" s="125">
        <v>0</v>
      </c>
      <c r="G80" s="125">
        <v>19199.259999999998</v>
      </c>
      <c r="H80" s="125">
        <v>0</v>
      </c>
      <c r="I80" s="125">
        <v>19199.259999999998</v>
      </c>
    </row>
    <row r="81" spans="1:9" ht="11.4" x14ac:dyDescent="0.2">
      <c r="A81" s="108" t="s">
        <v>104</v>
      </c>
      <c r="B81" s="125">
        <v>177998.49</v>
      </c>
      <c r="C81" s="125">
        <v>0</v>
      </c>
      <c r="D81" s="125">
        <v>0</v>
      </c>
      <c r="E81" s="125">
        <v>0</v>
      </c>
      <c r="F81" s="125">
        <v>0</v>
      </c>
      <c r="G81" s="125">
        <v>177998.49</v>
      </c>
      <c r="H81" s="125">
        <v>0</v>
      </c>
      <c r="I81" s="125">
        <v>177998.49</v>
      </c>
    </row>
    <row r="82" spans="1:9" ht="11.4" x14ac:dyDescent="0.2">
      <c r="A82" s="108" t="s">
        <v>105</v>
      </c>
      <c r="B82" s="125"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</row>
    <row r="83" spans="1:9" ht="11.4" x14ac:dyDescent="0.2">
      <c r="A83" s="108" t="s">
        <v>106</v>
      </c>
      <c r="B83" s="125">
        <v>5583.74</v>
      </c>
      <c r="C83" s="125">
        <v>0</v>
      </c>
      <c r="D83" s="125">
        <v>0</v>
      </c>
      <c r="E83" s="125">
        <v>0</v>
      </c>
      <c r="F83" s="125">
        <v>0</v>
      </c>
      <c r="G83" s="125">
        <v>5583.74</v>
      </c>
      <c r="H83" s="125">
        <v>0</v>
      </c>
      <c r="I83" s="125">
        <v>5583.74</v>
      </c>
    </row>
    <row r="84" spans="1:9" ht="11.4" x14ac:dyDescent="0.2">
      <c r="A84" s="108" t="s">
        <v>107</v>
      </c>
      <c r="B84" s="125">
        <v>41878.379999999997</v>
      </c>
      <c r="C84" s="125">
        <v>0</v>
      </c>
      <c r="D84" s="125">
        <v>0</v>
      </c>
      <c r="E84" s="125">
        <v>0</v>
      </c>
      <c r="F84" s="125">
        <v>0</v>
      </c>
      <c r="G84" s="125">
        <v>41878.379999999997</v>
      </c>
      <c r="H84" s="125">
        <v>0</v>
      </c>
      <c r="I84" s="125">
        <v>41878.379999999997</v>
      </c>
    </row>
    <row r="85" spans="1:9" ht="11.4" x14ac:dyDescent="0.2">
      <c r="A85" s="108" t="s">
        <v>108</v>
      </c>
      <c r="B85" s="125">
        <v>29897.4</v>
      </c>
      <c r="C85" s="125">
        <v>0</v>
      </c>
      <c r="D85" s="125">
        <v>0</v>
      </c>
      <c r="E85" s="125">
        <v>0</v>
      </c>
      <c r="F85" s="125">
        <v>0</v>
      </c>
      <c r="G85" s="125">
        <v>29897.4</v>
      </c>
      <c r="H85" s="125">
        <v>0</v>
      </c>
      <c r="I85" s="125">
        <v>29897.4</v>
      </c>
    </row>
    <row r="86" spans="1:9" ht="11.4" x14ac:dyDescent="0.2">
      <c r="A86" s="108" t="s">
        <v>109</v>
      </c>
      <c r="B86" s="125">
        <v>91551.979999999894</v>
      </c>
      <c r="C86" s="125">
        <v>0</v>
      </c>
      <c r="D86" s="125">
        <v>0</v>
      </c>
      <c r="E86" s="125">
        <v>0</v>
      </c>
      <c r="F86" s="125">
        <v>0</v>
      </c>
      <c r="G86" s="125">
        <v>91551.979999999894</v>
      </c>
      <c r="H86" s="125">
        <v>0</v>
      </c>
      <c r="I86" s="125">
        <v>91551.979999999894</v>
      </c>
    </row>
    <row r="87" spans="1:9" ht="11.4" x14ac:dyDescent="0.2">
      <c r="A87" s="108" t="s">
        <v>110</v>
      </c>
      <c r="B87" s="125">
        <v>702121.2</v>
      </c>
      <c r="C87" s="125">
        <v>0</v>
      </c>
      <c r="D87" s="125">
        <v>0</v>
      </c>
      <c r="E87" s="125">
        <v>0</v>
      </c>
      <c r="F87" s="125">
        <v>0</v>
      </c>
      <c r="G87" s="125">
        <v>702121.2</v>
      </c>
      <c r="H87" s="125">
        <v>0</v>
      </c>
      <c r="I87" s="125">
        <v>702121.2</v>
      </c>
    </row>
    <row r="88" spans="1:9" ht="11.4" x14ac:dyDescent="0.2">
      <c r="A88" s="108" t="s">
        <v>111</v>
      </c>
      <c r="B88" s="125">
        <v>302540.06</v>
      </c>
      <c r="C88" s="125">
        <v>0</v>
      </c>
      <c r="D88" s="125">
        <v>0</v>
      </c>
      <c r="E88" s="125">
        <v>0</v>
      </c>
      <c r="F88" s="125">
        <v>0</v>
      </c>
      <c r="G88" s="125">
        <v>302540.06</v>
      </c>
      <c r="H88" s="125">
        <v>0</v>
      </c>
      <c r="I88" s="125">
        <v>302540.06</v>
      </c>
    </row>
    <row r="89" spans="1:9" ht="11.4" x14ac:dyDescent="0.2">
      <c r="A89" s="108" t="s">
        <v>112</v>
      </c>
      <c r="B89" s="125">
        <v>775829.86</v>
      </c>
      <c r="C89" s="125">
        <v>0</v>
      </c>
      <c r="D89" s="125">
        <v>0</v>
      </c>
      <c r="E89" s="125">
        <v>0</v>
      </c>
      <c r="F89" s="125">
        <v>0</v>
      </c>
      <c r="G89" s="125">
        <v>775829.86</v>
      </c>
      <c r="H89" s="125">
        <v>0</v>
      </c>
      <c r="I89" s="125">
        <v>775829.86</v>
      </c>
    </row>
    <row r="90" spans="1:9" ht="11.4" x14ac:dyDescent="0.2">
      <c r="A90" s="108" t="s">
        <v>113</v>
      </c>
      <c r="B90" s="125">
        <v>449226.47</v>
      </c>
      <c r="C90" s="125">
        <v>0</v>
      </c>
      <c r="D90" s="125">
        <v>0</v>
      </c>
      <c r="E90" s="125">
        <v>0</v>
      </c>
      <c r="F90" s="125">
        <v>0</v>
      </c>
      <c r="G90" s="125">
        <v>449226.47</v>
      </c>
      <c r="H90" s="125">
        <v>0</v>
      </c>
      <c r="I90" s="125">
        <v>449226.47</v>
      </c>
    </row>
    <row r="91" spans="1:9" ht="11.4" x14ac:dyDescent="0.2">
      <c r="A91" s="108" t="s">
        <v>114</v>
      </c>
      <c r="B91" s="125">
        <v>323227.89999999898</v>
      </c>
      <c r="C91" s="125">
        <v>0</v>
      </c>
      <c r="D91" s="125">
        <v>0</v>
      </c>
      <c r="E91" s="125">
        <v>0</v>
      </c>
      <c r="F91" s="125">
        <v>0</v>
      </c>
      <c r="G91" s="125">
        <v>323227.89999999898</v>
      </c>
      <c r="H91" s="125">
        <v>0</v>
      </c>
      <c r="I91" s="125">
        <v>323227.89999999898</v>
      </c>
    </row>
    <row r="92" spans="1:9" ht="11.4" x14ac:dyDescent="0.2">
      <c r="A92" s="108" t="s">
        <v>115</v>
      </c>
      <c r="B92" s="125">
        <v>68999.56</v>
      </c>
      <c r="C92" s="125">
        <v>0</v>
      </c>
      <c r="D92" s="125">
        <v>0</v>
      </c>
      <c r="E92" s="125">
        <v>0</v>
      </c>
      <c r="F92" s="125">
        <v>0</v>
      </c>
      <c r="G92" s="125">
        <v>68999.56</v>
      </c>
      <c r="H92" s="125">
        <v>0</v>
      </c>
      <c r="I92" s="125">
        <v>68999.56</v>
      </c>
    </row>
    <row r="93" spans="1:9" ht="11.4" x14ac:dyDescent="0.2">
      <c r="A93" s="108" t="s">
        <v>116</v>
      </c>
      <c r="B93" s="125">
        <v>29720.339999999898</v>
      </c>
      <c r="C93" s="125">
        <v>0</v>
      </c>
      <c r="D93" s="125">
        <v>0</v>
      </c>
      <c r="E93" s="125">
        <v>0</v>
      </c>
      <c r="F93" s="125">
        <v>0</v>
      </c>
      <c r="G93" s="125">
        <v>29720.339999999898</v>
      </c>
      <c r="H93" s="125">
        <v>0</v>
      </c>
      <c r="I93" s="125">
        <v>29720.339999999898</v>
      </c>
    </row>
    <row r="94" spans="1:9" ht="11.4" x14ac:dyDescent="0.2">
      <c r="A94" s="108" t="s">
        <v>117</v>
      </c>
      <c r="B94" s="125">
        <v>2441825.71</v>
      </c>
      <c r="C94" s="125">
        <v>0</v>
      </c>
      <c r="D94" s="125">
        <v>0</v>
      </c>
      <c r="E94" s="125">
        <v>0</v>
      </c>
      <c r="F94" s="125">
        <v>0</v>
      </c>
      <c r="G94" s="125">
        <v>2441825.71</v>
      </c>
      <c r="H94" s="125">
        <v>0</v>
      </c>
      <c r="I94" s="125">
        <v>2441825.71</v>
      </c>
    </row>
    <row r="95" spans="1:9" ht="11.4" x14ac:dyDescent="0.2">
      <c r="A95" s="108" t="s">
        <v>118</v>
      </c>
      <c r="B95" s="125">
        <v>258924.37</v>
      </c>
      <c r="C95" s="125">
        <v>0</v>
      </c>
      <c r="D95" s="125">
        <v>0</v>
      </c>
      <c r="E95" s="125">
        <v>0</v>
      </c>
      <c r="F95" s="125">
        <v>0</v>
      </c>
      <c r="G95" s="125">
        <v>258924.37</v>
      </c>
      <c r="H95" s="125">
        <v>0</v>
      </c>
      <c r="I95" s="125">
        <v>258924.37</v>
      </c>
    </row>
    <row r="96" spans="1:9" ht="11.4" x14ac:dyDescent="0.2">
      <c r="A96" s="108" t="s">
        <v>119</v>
      </c>
      <c r="B96" s="125">
        <v>850</v>
      </c>
      <c r="C96" s="125">
        <v>0</v>
      </c>
      <c r="D96" s="125">
        <v>0</v>
      </c>
      <c r="E96" s="125">
        <v>0</v>
      </c>
      <c r="F96" s="125">
        <v>0</v>
      </c>
      <c r="G96" s="125">
        <v>850</v>
      </c>
      <c r="H96" s="125">
        <v>0</v>
      </c>
      <c r="I96" s="125">
        <v>850</v>
      </c>
    </row>
    <row r="97" spans="1:9" ht="11.4" x14ac:dyDescent="0.2">
      <c r="A97" s="108" t="s">
        <v>120</v>
      </c>
      <c r="B97" s="125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</row>
    <row r="98" spans="1:9" ht="11.4" x14ac:dyDescent="0.2">
      <c r="A98" s="108" t="s">
        <v>121</v>
      </c>
      <c r="B98" s="125">
        <v>0</v>
      </c>
      <c r="C98" s="125">
        <v>45172.86</v>
      </c>
      <c r="D98" s="125">
        <v>0</v>
      </c>
      <c r="E98" s="125">
        <v>0</v>
      </c>
      <c r="F98" s="125">
        <v>0</v>
      </c>
      <c r="G98" s="125">
        <v>0</v>
      </c>
      <c r="H98" s="125">
        <v>45172.86</v>
      </c>
      <c r="I98" s="125">
        <v>45172.86</v>
      </c>
    </row>
    <row r="99" spans="1:9" ht="11.4" x14ac:dyDescent="0.2">
      <c r="A99" s="108" t="s">
        <v>122</v>
      </c>
      <c r="B99" s="125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</row>
    <row r="100" spans="1:9" ht="11.4" x14ac:dyDescent="0.2">
      <c r="A100" s="108" t="s">
        <v>123</v>
      </c>
      <c r="B100" s="125">
        <v>0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</row>
    <row r="101" spans="1:9" ht="11.4" x14ac:dyDescent="0.2">
      <c r="A101" s="108" t="s">
        <v>124</v>
      </c>
      <c r="B101" s="125">
        <v>0</v>
      </c>
      <c r="C101" s="125">
        <v>0</v>
      </c>
      <c r="D101" s="125">
        <v>0</v>
      </c>
      <c r="E101" s="125">
        <v>0</v>
      </c>
      <c r="F101" s="125">
        <v>0</v>
      </c>
      <c r="G101" s="125">
        <v>0</v>
      </c>
      <c r="H101" s="125">
        <v>0</v>
      </c>
      <c r="I101" s="125">
        <v>0</v>
      </c>
    </row>
    <row r="102" spans="1:9" ht="11.4" x14ac:dyDescent="0.2">
      <c r="A102" s="108" t="s">
        <v>125</v>
      </c>
      <c r="B102" s="125">
        <v>0</v>
      </c>
      <c r="C102" s="125">
        <v>0</v>
      </c>
      <c r="D102" s="125">
        <v>0</v>
      </c>
      <c r="E102" s="125">
        <v>0</v>
      </c>
      <c r="F102" s="125">
        <v>0</v>
      </c>
      <c r="G102" s="125">
        <v>0</v>
      </c>
      <c r="H102" s="125">
        <v>0</v>
      </c>
      <c r="I102" s="125">
        <v>0</v>
      </c>
    </row>
    <row r="103" spans="1:9" ht="11.4" x14ac:dyDescent="0.2">
      <c r="A103" s="108" t="s">
        <v>126</v>
      </c>
      <c r="B103" s="125">
        <v>0</v>
      </c>
      <c r="C103" s="125">
        <v>0</v>
      </c>
      <c r="D103" s="125">
        <v>0</v>
      </c>
      <c r="E103" s="125">
        <v>0</v>
      </c>
      <c r="F103" s="125">
        <v>0</v>
      </c>
      <c r="G103" s="125">
        <v>0</v>
      </c>
      <c r="H103" s="125">
        <v>0</v>
      </c>
      <c r="I103" s="125">
        <v>0</v>
      </c>
    </row>
    <row r="104" spans="1:9" ht="11.4" x14ac:dyDescent="0.2">
      <c r="A104" s="108" t="s">
        <v>414</v>
      </c>
      <c r="B104" s="125">
        <v>0</v>
      </c>
      <c r="C104" s="125">
        <v>249123.05</v>
      </c>
      <c r="D104" s="125">
        <v>0</v>
      </c>
      <c r="E104" s="125">
        <v>0</v>
      </c>
      <c r="F104" s="125">
        <v>0</v>
      </c>
      <c r="G104" s="125">
        <v>0</v>
      </c>
      <c r="H104" s="125">
        <v>249123.05</v>
      </c>
      <c r="I104" s="125">
        <v>249123.05</v>
      </c>
    </row>
    <row r="105" spans="1:9" ht="11.4" x14ac:dyDescent="0.2">
      <c r="A105" s="108" t="s">
        <v>127</v>
      </c>
      <c r="B105" s="125">
        <v>0</v>
      </c>
      <c r="C105" s="125">
        <v>-5439.77</v>
      </c>
      <c r="D105" s="125">
        <v>0</v>
      </c>
      <c r="E105" s="125">
        <v>0</v>
      </c>
      <c r="F105" s="125">
        <v>0</v>
      </c>
      <c r="G105" s="125">
        <v>0</v>
      </c>
      <c r="H105" s="125">
        <v>-5439.77</v>
      </c>
      <c r="I105" s="125">
        <v>-5439.77</v>
      </c>
    </row>
    <row r="106" spans="1:9" ht="11.4" x14ac:dyDescent="0.2">
      <c r="A106" s="108" t="s">
        <v>128</v>
      </c>
      <c r="B106" s="125">
        <v>0</v>
      </c>
      <c r="C106" s="125">
        <v>26955.1</v>
      </c>
      <c r="D106" s="125">
        <v>0</v>
      </c>
      <c r="E106" s="125">
        <v>0</v>
      </c>
      <c r="F106" s="125">
        <v>0</v>
      </c>
      <c r="G106" s="125">
        <v>0</v>
      </c>
      <c r="H106" s="125">
        <v>26955.1</v>
      </c>
      <c r="I106" s="125">
        <v>26955.1</v>
      </c>
    </row>
    <row r="107" spans="1:9" ht="11.4" x14ac:dyDescent="0.2">
      <c r="A107" s="108" t="s">
        <v>129</v>
      </c>
      <c r="B107" s="125">
        <v>0</v>
      </c>
      <c r="C107" s="125">
        <v>15456.17</v>
      </c>
      <c r="D107" s="125">
        <v>0</v>
      </c>
      <c r="E107" s="125">
        <v>0</v>
      </c>
      <c r="F107" s="125">
        <v>0</v>
      </c>
      <c r="G107" s="125">
        <v>0</v>
      </c>
      <c r="H107" s="125">
        <v>15456.17</v>
      </c>
      <c r="I107" s="125">
        <v>15456.17</v>
      </c>
    </row>
    <row r="108" spans="1:9" ht="11.4" x14ac:dyDescent="0.2">
      <c r="A108" s="108" t="s">
        <v>130</v>
      </c>
      <c r="B108" s="125">
        <v>0</v>
      </c>
      <c r="C108" s="125">
        <v>0</v>
      </c>
      <c r="D108" s="125">
        <v>0</v>
      </c>
      <c r="E108" s="125">
        <v>0</v>
      </c>
      <c r="F108" s="125">
        <v>0</v>
      </c>
      <c r="G108" s="125">
        <v>0</v>
      </c>
      <c r="H108" s="125">
        <v>0</v>
      </c>
      <c r="I108" s="125">
        <v>0</v>
      </c>
    </row>
    <row r="109" spans="1:9" ht="11.4" x14ac:dyDescent="0.2">
      <c r="A109" s="108" t="s">
        <v>131</v>
      </c>
      <c r="B109" s="125">
        <v>0</v>
      </c>
      <c r="C109" s="125">
        <v>670.18</v>
      </c>
      <c r="D109" s="125">
        <v>0</v>
      </c>
      <c r="E109" s="125">
        <v>0</v>
      </c>
      <c r="F109" s="125">
        <v>0</v>
      </c>
      <c r="G109" s="125">
        <v>0</v>
      </c>
      <c r="H109" s="125">
        <v>670.18</v>
      </c>
      <c r="I109" s="125">
        <v>670.18</v>
      </c>
    </row>
    <row r="110" spans="1:9" ht="11.4" x14ac:dyDescent="0.2">
      <c r="A110" s="108" t="s">
        <v>132</v>
      </c>
      <c r="B110" s="125">
        <v>0</v>
      </c>
      <c r="C110" s="125">
        <v>278.75</v>
      </c>
      <c r="D110" s="125">
        <v>0</v>
      </c>
      <c r="E110" s="125">
        <v>0</v>
      </c>
      <c r="F110" s="125">
        <v>0</v>
      </c>
      <c r="G110" s="125">
        <v>0</v>
      </c>
      <c r="H110" s="125">
        <v>278.75</v>
      </c>
      <c r="I110" s="125">
        <v>278.75</v>
      </c>
    </row>
    <row r="111" spans="1:9" ht="11.4" x14ac:dyDescent="0.2">
      <c r="A111" s="108" t="s">
        <v>133</v>
      </c>
      <c r="B111" s="125">
        <v>0</v>
      </c>
      <c r="C111" s="125">
        <v>22107.16</v>
      </c>
      <c r="D111" s="125">
        <v>0</v>
      </c>
      <c r="E111" s="125">
        <v>0</v>
      </c>
      <c r="F111" s="125">
        <v>0</v>
      </c>
      <c r="G111" s="125">
        <v>0</v>
      </c>
      <c r="H111" s="125">
        <v>22107.16</v>
      </c>
      <c r="I111" s="125">
        <v>22107.16</v>
      </c>
    </row>
    <row r="112" spans="1:9" ht="11.4" x14ac:dyDescent="0.2">
      <c r="A112" s="108" t="s">
        <v>134</v>
      </c>
      <c r="B112" s="125">
        <v>0</v>
      </c>
      <c r="C112" s="125">
        <v>2930.9</v>
      </c>
      <c r="D112" s="125">
        <v>0</v>
      </c>
      <c r="E112" s="125">
        <v>0</v>
      </c>
      <c r="F112" s="125">
        <v>0</v>
      </c>
      <c r="G112" s="125">
        <v>0</v>
      </c>
      <c r="H112" s="125">
        <v>2930.9</v>
      </c>
      <c r="I112" s="125">
        <v>2930.9</v>
      </c>
    </row>
    <row r="113" spans="1:9" ht="11.4" x14ac:dyDescent="0.2">
      <c r="A113" s="108" t="s">
        <v>135</v>
      </c>
      <c r="B113" s="125">
        <v>0</v>
      </c>
      <c r="C113" s="125">
        <v>1706.83</v>
      </c>
      <c r="D113" s="125">
        <v>0</v>
      </c>
      <c r="E113" s="125">
        <v>0</v>
      </c>
      <c r="F113" s="125">
        <v>0</v>
      </c>
      <c r="G113" s="125">
        <v>0</v>
      </c>
      <c r="H113" s="125">
        <v>1706.83</v>
      </c>
      <c r="I113" s="125">
        <v>1706.83</v>
      </c>
    </row>
    <row r="114" spans="1:9" ht="11.4" x14ac:dyDescent="0.2">
      <c r="A114" s="108" t="s">
        <v>136</v>
      </c>
      <c r="B114" s="125">
        <v>0</v>
      </c>
      <c r="C114" s="125">
        <v>0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125">
        <v>0</v>
      </c>
    </row>
    <row r="115" spans="1:9" ht="11.4" x14ac:dyDescent="0.2">
      <c r="A115" s="108" t="s">
        <v>137</v>
      </c>
      <c r="B115" s="125">
        <v>0</v>
      </c>
      <c r="C115" s="125">
        <v>0</v>
      </c>
      <c r="D115" s="125">
        <v>0</v>
      </c>
      <c r="E115" s="125">
        <v>0</v>
      </c>
      <c r="F115" s="125">
        <v>0</v>
      </c>
      <c r="G115" s="125">
        <v>0</v>
      </c>
      <c r="H115" s="125">
        <v>0</v>
      </c>
      <c r="I115" s="125">
        <v>0</v>
      </c>
    </row>
    <row r="116" spans="1:9" ht="11.4" x14ac:dyDescent="0.2">
      <c r="A116" s="108" t="s">
        <v>138</v>
      </c>
      <c r="B116" s="125">
        <v>0</v>
      </c>
      <c r="C116" s="125">
        <v>13031.63</v>
      </c>
      <c r="D116" s="125">
        <v>0</v>
      </c>
      <c r="E116" s="125">
        <v>0</v>
      </c>
      <c r="F116" s="125">
        <v>0</v>
      </c>
      <c r="G116" s="125">
        <v>0</v>
      </c>
      <c r="H116" s="125">
        <v>13031.63</v>
      </c>
      <c r="I116" s="125">
        <v>13031.63</v>
      </c>
    </row>
    <row r="117" spans="1:9" ht="11.4" x14ac:dyDescent="0.2">
      <c r="A117" s="108" t="s">
        <v>139</v>
      </c>
      <c r="B117" s="125">
        <v>0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</row>
    <row r="118" spans="1:9" ht="11.4" x14ac:dyDescent="0.2">
      <c r="A118" s="108" t="s">
        <v>140</v>
      </c>
      <c r="B118" s="125">
        <v>0</v>
      </c>
      <c r="C118" s="125">
        <v>0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</row>
    <row r="119" spans="1:9" ht="11.4" x14ac:dyDescent="0.2">
      <c r="A119" s="108" t="s">
        <v>141</v>
      </c>
      <c r="B119" s="125">
        <v>0</v>
      </c>
      <c r="C119" s="125">
        <v>13605.609999999901</v>
      </c>
      <c r="D119" s="125">
        <v>0</v>
      </c>
      <c r="E119" s="125">
        <v>0</v>
      </c>
      <c r="F119" s="125">
        <v>0</v>
      </c>
      <c r="G119" s="125">
        <v>0</v>
      </c>
      <c r="H119" s="125">
        <v>13605.609999999901</v>
      </c>
      <c r="I119" s="125">
        <v>13605.609999999901</v>
      </c>
    </row>
    <row r="120" spans="1:9" ht="11.4" x14ac:dyDescent="0.2">
      <c r="A120" s="108" t="s">
        <v>142</v>
      </c>
      <c r="B120" s="125">
        <v>0</v>
      </c>
      <c r="C120" s="125">
        <v>1132.47</v>
      </c>
      <c r="D120" s="125">
        <v>0</v>
      </c>
      <c r="E120" s="125">
        <v>0</v>
      </c>
      <c r="F120" s="125">
        <v>0</v>
      </c>
      <c r="G120" s="125">
        <v>0</v>
      </c>
      <c r="H120" s="125">
        <v>1132.47</v>
      </c>
      <c r="I120" s="125">
        <v>1132.47</v>
      </c>
    </row>
    <row r="121" spans="1:9" ht="11.4" x14ac:dyDescent="0.2">
      <c r="A121" s="108" t="s">
        <v>143</v>
      </c>
      <c r="B121" s="125">
        <v>0</v>
      </c>
      <c r="C121" s="125">
        <v>14513.56</v>
      </c>
      <c r="D121" s="125">
        <v>0</v>
      </c>
      <c r="E121" s="125">
        <v>0</v>
      </c>
      <c r="F121" s="125">
        <v>0</v>
      </c>
      <c r="G121" s="125">
        <v>0</v>
      </c>
      <c r="H121" s="125">
        <v>14513.56</v>
      </c>
      <c r="I121" s="125">
        <v>14513.56</v>
      </c>
    </row>
    <row r="122" spans="1:9" ht="11.4" x14ac:dyDescent="0.2">
      <c r="A122" s="108" t="s">
        <v>144</v>
      </c>
      <c r="B122" s="125">
        <v>0</v>
      </c>
      <c r="C122" s="125">
        <v>639.87</v>
      </c>
      <c r="D122" s="125">
        <v>0</v>
      </c>
      <c r="E122" s="125">
        <v>0</v>
      </c>
      <c r="F122" s="125">
        <v>0</v>
      </c>
      <c r="G122" s="125">
        <v>0</v>
      </c>
      <c r="H122" s="125">
        <v>639.87</v>
      </c>
      <c r="I122" s="125">
        <v>639.87</v>
      </c>
    </row>
    <row r="123" spans="1:9" ht="11.4" x14ac:dyDescent="0.2">
      <c r="A123" s="108" t="s">
        <v>145</v>
      </c>
      <c r="B123" s="125">
        <v>0</v>
      </c>
      <c r="C123" s="125">
        <v>10872.1</v>
      </c>
      <c r="D123" s="125">
        <v>0</v>
      </c>
      <c r="E123" s="125">
        <v>0</v>
      </c>
      <c r="F123" s="125">
        <v>0</v>
      </c>
      <c r="G123" s="125">
        <v>0</v>
      </c>
      <c r="H123" s="125">
        <v>10872.1</v>
      </c>
      <c r="I123" s="125">
        <v>10872.1</v>
      </c>
    </row>
    <row r="124" spans="1:9" ht="11.4" x14ac:dyDescent="0.2">
      <c r="A124" s="108" t="s">
        <v>146</v>
      </c>
      <c r="B124" s="125">
        <v>0</v>
      </c>
      <c r="C124" s="125">
        <v>0</v>
      </c>
      <c r="D124" s="125">
        <v>0</v>
      </c>
      <c r="E124" s="125">
        <v>0</v>
      </c>
      <c r="F124" s="125">
        <v>0</v>
      </c>
      <c r="G124" s="125">
        <v>0</v>
      </c>
      <c r="H124" s="125">
        <v>0</v>
      </c>
      <c r="I124" s="125">
        <v>0</v>
      </c>
    </row>
    <row r="125" spans="1:9" ht="11.4" x14ac:dyDescent="0.2">
      <c r="A125" s="108" t="s">
        <v>147</v>
      </c>
      <c r="B125" s="125">
        <v>0</v>
      </c>
      <c r="C125" s="125">
        <v>252.38</v>
      </c>
      <c r="D125" s="125">
        <v>0</v>
      </c>
      <c r="E125" s="125">
        <v>0</v>
      </c>
      <c r="F125" s="125">
        <v>0</v>
      </c>
      <c r="G125" s="125">
        <v>0</v>
      </c>
      <c r="H125" s="125">
        <v>252.38</v>
      </c>
      <c r="I125" s="125">
        <v>252.38</v>
      </c>
    </row>
    <row r="126" spans="1:9" ht="11.4" x14ac:dyDescent="0.2">
      <c r="A126" s="108" t="s">
        <v>148</v>
      </c>
      <c r="B126" s="125">
        <v>0</v>
      </c>
      <c r="C126" s="125">
        <v>2227.58</v>
      </c>
      <c r="D126" s="125">
        <v>0</v>
      </c>
      <c r="E126" s="125">
        <v>0</v>
      </c>
      <c r="F126" s="125">
        <v>0</v>
      </c>
      <c r="G126" s="125">
        <v>0</v>
      </c>
      <c r="H126" s="125">
        <v>2227.58</v>
      </c>
      <c r="I126" s="125">
        <v>2227.58</v>
      </c>
    </row>
    <row r="127" spans="1:9" ht="11.4" x14ac:dyDescent="0.2">
      <c r="A127" s="108" t="s">
        <v>149</v>
      </c>
      <c r="B127" s="125">
        <v>0</v>
      </c>
      <c r="C127" s="125">
        <v>39779.109999999899</v>
      </c>
      <c r="D127" s="125">
        <v>0</v>
      </c>
      <c r="E127" s="125">
        <v>0</v>
      </c>
      <c r="F127" s="125">
        <v>0</v>
      </c>
      <c r="G127" s="125">
        <v>0</v>
      </c>
      <c r="H127" s="125">
        <v>39779.109999999899</v>
      </c>
      <c r="I127" s="125">
        <v>39779.109999999899</v>
      </c>
    </row>
    <row r="128" spans="1:9" ht="11.4" x14ac:dyDescent="0.2">
      <c r="A128" s="108" t="s">
        <v>150</v>
      </c>
      <c r="B128" s="125">
        <v>0</v>
      </c>
      <c r="C128" s="125">
        <v>0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125">
        <v>0</v>
      </c>
    </row>
    <row r="129" spans="1:9" ht="11.4" x14ac:dyDescent="0.2">
      <c r="A129" s="108" t="s">
        <v>151</v>
      </c>
      <c r="B129" s="125">
        <v>0</v>
      </c>
      <c r="C129" s="125">
        <v>0</v>
      </c>
      <c r="D129" s="125">
        <v>0</v>
      </c>
      <c r="E129" s="125">
        <v>0</v>
      </c>
      <c r="F129" s="125">
        <v>0</v>
      </c>
      <c r="G129" s="125">
        <v>0</v>
      </c>
      <c r="H129" s="125">
        <v>0</v>
      </c>
      <c r="I129" s="125">
        <v>0</v>
      </c>
    </row>
    <row r="130" spans="1:9" ht="11.4" x14ac:dyDescent="0.2">
      <c r="A130" s="108" t="s">
        <v>152</v>
      </c>
      <c r="B130" s="125">
        <v>0</v>
      </c>
      <c r="C130" s="125">
        <v>0</v>
      </c>
      <c r="D130" s="125">
        <v>0</v>
      </c>
      <c r="E130" s="125">
        <v>0</v>
      </c>
      <c r="F130" s="125">
        <v>0</v>
      </c>
      <c r="G130" s="125">
        <v>0</v>
      </c>
      <c r="H130" s="125">
        <v>0</v>
      </c>
      <c r="I130" s="125">
        <v>0</v>
      </c>
    </row>
    <row r="131" spans="1:9" ht="11.4" x14ac:dyDescent="0.2">
      <c r="A131" s="108" t="s">
        <v>153</v>
      </c>
      <c r="B131" s="125">
        <v>0</v>
      </c>
      <c r="C131" s="125">
        <v>0</v>
      </c>
      <c r="D131" s="125">
        <v>0</v>
      </c>
      <c r="E131" s="125">
        <v>0</v>
      </c>
      <c r="F131" s="125">
        <v>0</v>
      </c>
      <c r="G131" s="125">
        <v>0</v>
      </c>
      <c r="H131" s="125">
        <v>0</v>
      </c>
      <c r="I131" s="125">
        <v>0</v>
      </c>
    </row>
    <row r="132" spans="1:9" ht="11.4" x14ac:dyDescent="0.2">
      <c r="A132" s="108" t="s">
        <v>154</v>
      </c>
      <c r="B132" s="125">
        <v>0</v>
      </c>
      <c r="C132" s="125">
        <v>0</v>
      </c>
      <c r="D132" s="125">
        <v>0</v>
      </c>
      <c r="E132" s="125">
        <v>0</v>
      </c>
      <c r="F132" s="125">
        <v>0</v>
      </c>
      <c r="G132" s="125">
        <v>0</v>
      </c>
      <c r="H132" s="125">
        <v>0</v>
      </c>
      <c r="I132" s="125">
        <v>0</v>
      </c>
    </row>
    <row r="133" spans="1:9" ht="11.4" x14ac:dyDescent="0.2">
      <c r="A133" s="108" t="s">
        <v>415</v>
      </c>
      <c r="B133" s="125">
        <v>0</v>
      </c>
      <c r="C133" s="125">
        <v>25.19</v>
      </c>
      <c r="D133" s="125">
        <v>0</v>
      </c>
      <c r="E133" s="125">
        <v>0</v>
      </c>
      <c r="F133" s="125">
        <v>0</v>
      </c>
      <c r="G133" s="125">
        <v>0</v>
      </c>
      <c r="H133" s="125">
        <v>25.19</v>
      </c>
      <c r="I133" s="125">
        <v>25.19</v>
      </c>
    </row>
    <row r="134" spans="1:9" ht="11.4" x14ac:dyDescent="0.2">
      <c r="A134" s="108" t="s">
        <v>155</v>
      </c>
      <c r="B134" s="126">
        <v>11400210.2999999</v>
      </c>
      <c r="C134" s="126">
        <v>455040.72999999899</v>
      </c>
      <c r="D134" s="126">
        <v>0</v>
      </c>
      <c r="E134" s="127">
        <v>0</v>
      </c>
      <c r="F134" s="127">
        <v>0</v>
      </c>
      <c r="G134" s="127">
        <v>11400210.2999999</v>
      </c>
      <c r="H134" s="127">
        <v>455040.72999999899</v>
      </c>
      <c r="I134" s="127">
        <v>11855251.029999999</v>
      </c>
    </row>
    <row r="135" spans="1:9" ht="11.4" x14ac:dyDescent="0.2">
      <c r="A135" s="109" t="s">
        <v>156</v>
      </c>
      <c r="B135" s="125"/>
      <c r="C135" s="125"/>
      <c r="D135" s="125"/>
      <c r="E135" s="125"/>
      <c r="F135" s="125"/>
      <c r="G135" s="125"/>
      <c r="H135" s="125"/>
      <c r="I135" s="125"/>
    </row>
    <row r="136" spans="1:9" ht="11.4" x14ac:dyDescent="0.2">
      <c r="A136" s="108" t="s">
        <v>157</v>
      </c>
      <c r="B136" s="125">
        <v>130728.97</v>
      </c>
      <c r="C136" s="125">
        <v>0</v>
      </c>
      <c r="D136" s="125">
        <v>0</v>
      </c>
      <c r="E136" s="125">
        <v>0</v>
      </c>
      <c r="F136" s="125">
        <v>0</v>
      </c>
      <c r="G136" s="125">
        <v>130728.97</v>
      </c>
      <c r="H136" s="125">
        <v>0</v>
      </c>
      <c r="I136" s="125">
        <v>130728.97</v>
      </c>
    </row>
    <row r="137" spans="1:9" ht="11.4" x14ac:dyDescent="0.2">
      <c r="A137" s="108" t="s">
        <v>158</v>
      </c>
      <c r="B137" s="125">
        <v>0</v>
      </c>
      <c r="C137" s="125">
        <v>0</v>
      </c>
      <c r="D137" s="125">
        <v>0</v>
      </c>
      <c r="E137" s="125">
        <v>0</v>
      </c>
      <c r="F137" s="125">
        <v>0</v>
      </c>
      <c r="G137" s="125">
        <v>0</v>
      </c>
      <c r="H137" s="125">
        <v>0</v>
      </c>
      <c r="I137" s="125">
        <v>0</v>
      </c>
    </row>
    <row r="138" spans="1:9" ht="11.4" x14ac:dyDescent="0.2">
      <c r="A138" s="108" t="s">
        <v>159</v>
      </c>
      <c r="B138" s="125">
        <v>3114.19</v>
      </c>
      <c r="C138" s="125">
        <v>0</v>
      </c>
      <c r="D138" s="125">
        <v>0</v>
      </c>
      <c r="E138" s="125">
        <v>0</v>
      </c>
      <c r="F138" s="125">
        <v>0</v>
      </c>
      <c r="G138" s="125">
        <v>3114.19</v>
      </c>
      <c r="H138" s="125">
        <v>0</v>
      </c>
      <c r="I138" s="125">
        <v>3114.19</v>
      </c>
    </row>
    <row r="139" spans="1:9" ht="11.4" x14ac:dyDescent="0.2">
      <c r="A139" s="108" t="s">
        <v>160</v>
      </c>
      <c r="B139" s="125">
        <v>-54403.06</v>
      </c>
      <c r="C139" s="125">
        <v>0</v>
      </c>
      <c r="D139" s="125">
        <v>0</v>
      </c>
      <c r="E139" s="125">
        <v>0</v>
      </c>
      <c r="F139" s="125">
        <v>0</v>
      </c>
      <c r="G139" s="125">
        <v>-54403.06</v>
      </c>
      <c r="H139" s="125">
        <v>0</v>
      </c>
      <c r="I139" s="125">
        <v>-54403.06</v>
      </c>
    </row>
    <row r="140" spans="1:9" ht="11.4" x14ac:dyDescent="0.2">
      <c r="A140" s="108" t="s">
        <v>161</v>
      </c>
      <c r="B140" s="125">
        <v>3114.18</v>
      </c>
      <c r="C140" s="125">
        <v>0</v>
      </c>
      <c r="D140" s="125">
        <v>0</v>
      </c>
      <c r="E140" s="125">
        <v>0</v>
      </c>
      <c r="F140" s="125">
        <v>0</v>
      </c>
      <c r="G140" s="125">
        <v>3114.18</v>
      </c>
      <c r="H140" s="125">
        <v>0</v>
      </c>
      <c r="I140" s="125">
        <v>3114.18</v>
      </c>
    </row>
    <row r="141" spans="1:9" ht="11.4" x14ac:dyDescent="0.2">
      <c r="A141" s="108" t="s">
        <v>162</v>
      </c>
      <c r="B141" s="125">
        <v>198015</v>
      </c>
      <c r="C141" s="125">
        <v>0</v>
      </c>
      <c r="D141" s="125">
        <v>0</v>
      </c>
      <c r="E141" s="125">
        <v>0</v>
      </c>
      <c r="F141" s="125">
        <v>0</v>
      </c>
      <c r="G141" s="125">
        <v>198015</v>
      </c>
      <c r="H141" s="125">
        <v>0</v>
      </c>
      <c r="I141" s="125">
        <v>198015</v>
      </c>
    </row>
    <row r="142" spans="1:9" ht="11.4" x14ac:dyDescent="0.2">
      <c r="A142" s="108" t="s">
        <v>163</v>
      </c>
      <c r="B142" s="125">
        <v>0</v>
      </c>
      <c r="C142" s="125">
        <v>0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125">
        <v>0</v>
      </c>
    </row>
    <row r="143" spans="1:9" ht="11.4" x14ac:dyDescent="0.2">
      <c r="A143" s="108" t="s">
        <v>164</v>
      </c>
      <c r="B143" s="125">
        <v>276418.64</v>
      </c>
      <c r="C143" s="125">
        <v>0</v>
      </c>
      <c r="D143" s="125">
        <v>0</v>
      </c>
      <c r="E143" s="125">
        <v>0</v>
      </c>
      <c r="F143" s="125">
        <v>0</v>
      </c>
      <c r="G143" s="125">
        <v>276418.64</v>
      </c>
      <c r="H143" s="125">
        <v>0</v>
      </c>
      <c r="I143" s="125">
        <v>276418.64</v>
      </c>
    </row>
    <row r="144" spans="1:9" ht="11.4" x14ac:dyDescent="0.2">
      <c r="A144" s="108" t="s">
        <v>165</v>
      </c>
      <c r="B144" s="125">
        <v>19794.88</v>
      </c>
      <c r="C144" s="125">
        <v>0</v>
      </c>
      <c r="D144" s="125">
        <v>0</v>
      </c>
      <c r="E144" s="125">
        <v>0</v>
      </c>
      <c r="F144" s="125">
        <v>0</v>
      </c>
      <c r="G144" s="125">
        <v>19794.88</v>
      </c>
      <c r="H144" s="125">
        <v>0</v>
      </c>
      <c r="I144" s="125">
        <v>19794.88</v>
      </c>
    </row>
    <row r="145" spans="1:9" ht="11.4" x14ac:dyDescent="0.2">
      <c r="A145" s="108" t="s">
        <v>166</v>
      </c>
      <c r="B145" s="125">
        <v>196172.49</v>
      </c>
      <c r="C145" s="125">
        <v>0</v>
      </c>
      <c r="D145" s="125">
        <v>0</v>
      </c>
      <c r="E145" s="125">
        <v>0</v>
      </c>
      <c r="F145" s="125">
        <v>0</v>
      </c>
      <c r="G145" s="125">
        <v>196172.49</v>
      </c>
      <c r="H145" s="125">
        <v>0</v>
      </c>
      <c r="I145" s="125">
        <v>196172.49</v>
      </c>
    </row>
    <row r="146" spans="1:9" ht="11.4" x14ac:dyDescent="0.2">
      <c r="A146" s="108" t="s">
        <v>167</v>
      </c>
      <c r="B146" s="125">
        <v>18201.439999999999</v>
      </c>
      <c r="C146" s="125">
        <v>0</v>
      </c>
      <c r="D146" s="125">
        <v>0</v>
      </c>
      <c r="E146" s="125">
        <v>0</v>
      </c>
      <c r="F146" s="125">
        <v>0</v>
      </c>
      <c r="G146" s="125">
        <v>18201.439999999999</v>
      </c>
      <c r="H146" s="125">
        <v>0</v>
      </c>
      <c r="I146" s="125">
        <v>18201.439999999999</v>
      </c>
    </row>
    <row r="147" spans="1:9" ht="11.4" x14ac:dyDescent="0.2">
      <c r="A147" s="108" t="s">
        <v>168</v>
      </c>
      <c r="B147" s="125">
        <v>154779.15</v>
      </c>
      <c r="C147" s="125">
        <v>0</v>
      </c>
      <c r="D147" s="125">
        <v>0</v>
      </c>
      <c r="E147" s="125">
        <v>0</v>
      </c>
      <c r="F147" s="125">
        <v>0</v>
      </c>
      <c r="G147" s="125">
        <v>154779.15</v>
      </c>
      <c r="H147" s="125">
        <v>0</v>
      </c>
      <c r="I147" s="125">
        <v>154779.15</v>
      </c>
    </row>
    <row r="148" spans="1:9" ht="11.4" x14ac:dyDescent="0.2">
      <c r="A148" s="108" t="s">
        <v>169</v>
      </c>
      <c r="B148" s="125">
        <v>-5377.01</v>
      </c>
      <c r="C148" s="125">
        <v>0</v>
      </c>
      <c r="D148" s="125">
        <v>0</v>
      </c>
      <c r="E148" s="125">
        <v>0</v>
      </c>
      <c r="F148" s="125">
        <v>0</v>
      </c>
      <c r="G148" s="125">
        <v>-5377.01</v>
      </c>
      <c r="H148" s="125">
        <v>0</v>
      </c>
      <c r="I148" s="125">
        <v>-5377.01</v>
      </c>
    </row>
    <row r="149" spans="1:9" ht="11.4" x14ac:dyDescent="0.2">
      <c r="A149" s="108" t="s">
        <v>170</v>
      </c>
      <c r="B149" s="125">
        <v>4447.68</v>
      </c>
      <c r="C149" s="125">
        <v>0</v>
      </c>
      <c r="D149" s="125">
        <v>0</v>
      </c>
      <c r="E149" s="125">
        <v>0</v>
      </c>
      <c r="F149" s="125">
        <v>0</v>
      </c>
      <c r="G149" s="125">
        <v>4447.68</v>
      </c>
      <c r="H149" s="125">
        <v>0</v>
      </c>
      <c r="I149" s="125">
        <v>4447.68</v>
      </c>
    </row>
    <row r="150" spans="1:9" ht="11.4" x14ac:dyDescent="0.2">
      <c r="A150" s="108" t="s">
        <v>171</v>
      </c>
      <c r="B150" s="125">
        <v>0</v>
      </c>
      <c r="C150" s="125">
        <v>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125">
        <v>0</v>
      </c>
    </row>
    <row r="151" spans="1:9" ht="11.4" x14ac:dyDescent="0.2">
      <c r="A151" s="108" t="s">
        <v>172</v>
      </c>
      <c r="B151" s="125">
        <v>0</v>
      </c>
      <c r="C151" s="125">
        <v>0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125">
        <v>0</v>
      </c>
    </row>
    <row r="152" spans="1:9" ht="11.4" x14ac:dyDescent="0.2">
      <c r="A152" s="108" t="s">
        <v>173</v>
      </c>
      <c r="B152" s="125">
        <v>9106.9500000000007</v>
      </c>
      <c r="C152" s="125">
        <v>0</v>
      </c>
      <c r="D152" s="125">
        <v>0</v>
      </c>
      <c r="E152" s="125">
        <v>0</v>
      </c>
      <c r="F152" s="125">
        <v>0</v>
      </c>
      <c r="G152" s="125">
        <v>9106.9500000000007</v>
      </c>
      <c r="H152" s="125">
        <v>0</v>
      </c>
      <c r="I152" s="125">
        <v>9106.9500000000007</v>
      </c>
    </row>
    <row r="153" spans="1:9" ht="11.4" x14ac:dyDescent="0.2">
      <c r="A153" s="108" t="s">
        <v>174</v>
      </c>
      <c r="B153" s="125">
        <v>274566.45999999897</v>
      </c>
      <c r="C153" s="125">
        <v>0</v>
      </c>
      <c r="D153" s="125">
        <v>0</v>
      </c>
      <c r="E153" s="125">
        <v>0</v>
      </c>
      <c r="F153" s="125">
        <v>0</v>
      </c>
      <c r="G153" s="125">
        <v>274566.45999999897</v>
      </c>
      <c r="H153" s="125">
        <v>0</v>
      </c>
      <c r="I153" s="125">
        <v>274566.45999999897</v>
      </c>
    </row>
    <row r="154" spans="1:9" ht="11.4" x14ac:dyDescent="0.2">
      <c r="A154" s="108" t="s">
        <v>175</v>
      </c>
      <c r="B154" s="125">
        <v>592352.76999999897</v>
      </c>
      <c r="C154" s="125">
        <v>0</v>
      </c>
      <c r="D154" s="125">
        <v>0</v>
      </c>
      <c r="E154" s="125">
        <v>0</v>
      </c>
      <c r="F154" s="125">
        <v>0</v>
      </c>
      <c r="G154" s="125">
        <v>592352.76999999897</v>
      </c>
      <c r="H154" s="125">
        <v>0</v>
      </c>
      <c r="I154" s="125">
        <v>592352.76999999897</v>
      </c>
    </row>
    <row r="155" spans="1:9" ht="11.4" x14ac:dyDescent="0.2">
      <c r="A155" s="108" t="s">
        <v>176</v>
      </c>
      <c r="B155" s="125">
        <v>0</v>
      </c>
      <c r="C155" s="125">
        <v>0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125">
        <v>0</v>
      </c>
    </row>
    <row r="156" spans="1:9" ht="11.4" x14ac:dyDescent="0.2">
      <c r="A156" s="108" t="s">
        <v>416</v>
      </c>
      <c r="B156" s="125">
        <v>34302.370000000003</v>
      </c>
      <c r="C156" s="125">
        <v>0</v>
      </c>
      <c r="D156" s="125">
        <v>0</v>
      </c>
      <c r="E156" s="125">
        <v>0</v>
      </c>
      <c r="F156" s="125">
        <v>0</v>
      </c>
      <c r="G156" s="125">
        <v>34302.370000000003</v>
      </c>
      <c r="H156" s="125">
        <v>0</v>
      </c>
      <c r="I156" s="125">
        <v>34302.370000000003</v>
      </c>
    </row>
    <row r="157" spans="1:9" ht="11.4" x14ac:dyDescent="0.2">
      <c r="A157" s="108" t="s">
        <v>177</v>
      </c>
      <c r="B157" s="125">
        <v>0</v>
      </c>
      <c r="C157" s="125">
        <v>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125">
        <v>0</v>
      </c>
    </row>
    <row r="158" spans="1:9" ht="11.4" x14ac:dyDescent="0.2">
      <c r="A158" s="108" t="s">
        <v>178</v>
      </c>
      <c r="B158" s="125">
        <v>0</v>
      </c>
      <c r="C158" s="125">
        <v>0</v>
      </c>
      <c r="D158" s="125">
        <v>0</v>
      </c>
      <c r="E158" s="125">
        <v>0</v>
      </c>
      <c r="F158" s="125">
        <v>0</v>
      </c>
      <c r="G158" s="125">
        <v>0</v>
      </c>
      <c r="H158" s="125">
        <v>0</v>
      </c>
      <c r="I158" s="125">
        <v>0</v>
      </c>
    </row>
    <row r="159" spans="1:9" ht="11.4" x14ac:dyDescent="0.2">
      <c r="A159" s="108" t="s">
        <v>179</v>
      </c>
      <c r="B159" s="125">
        <v>0</v>
      </c>
      <c r="C159" s="125">
        <v>0</v>
      </c>
      <c r="D159" s="125">
        <v>0</v>
      </c>
      <c r="E159" s="125">
        <v>0</v>
      </c>
      <c r="F159" s="125">
        <v>0</v>
      </c>
      <c r="G159" s="125">
        <v>0</v>
      </c>
      <c r="H159" s="125">
        <v>0</v>
      </c>
      <c r="I159" s="125">
        <v>0</v>
      </c>
    </row>
    <row r="160" spans="1:9" ht="11.4" x14ac:dyDescent="0.2">
      <c r="A160" s="108" t="s">
        <v>180</v>
      </c>
      <c r="B160" s="125">
        <v>0</v>
      </c>
      <c r="C160" s="125">
        <v>0</v>
      </c>
      <c r="D160" s="125">
        <v>0</v>
      </c>
      <c r="E160" s="125">
        <v>0</v>
      </c>
      <c r="F160" s="125">
        <v>0</v>
      </c>
      <c r="G160" s="125">
        <v>0</v>
      </c>
      <c r="H160" s="125">
        <v>0</v>
      </c>
      <c r="I160" s="125">
        <v>0</v>
      </c>
    </row>
    <row r="161" spans="1:9" ht="11.4" x14ac:dyDescent="0.2">
      <c r="A161" s="108" t="s">
        <v>181</v>
      </c>
      <c r="B161" s="125">
        <v>0</v>
      </c>
      <c r="C161" s="125">
        <v>0</v>
      </c>
      <c r="D161" s="125">
        <v>0</v>
      </c>
      <c r="E161" s="125">
        <v>0</v>
      </c>
      <c r="F161" s="125">
        <v>0</v>
      </c>
      <c r="G161" s="125">
        <v>0</v>
      </c>
      <c r="H161" s="125">
        <v>0</v>
      </c>
      <c r="I161" s="125">
        <v>0</v>
      </c>
    </row>
    <row r="162" spans="1:9" ht="11.4" x14ac:dyDescent="0.2">
      <c r="A162" s="108" t="s">
        <v>182</v>
      </c>
      <c r="B162" s="125">
        <v>0</v>
      </c>
      <c r="C162" s="125">
        <v>0</v>
      </c>
      <c r="D162" s="125">
        <v>0</v>
      </c>
      <c r="E162" s="125">
        <v>0</v>
      </c>
      <c r="F162" s="125">
        <v>0</v>
      </c>
      <c r="G162" s="125">
        <v>0</v>
      </c>
      <c r="H162" s="125">
        <v>0</v>
      </c>
      <c r="I162" s="125">
        <v>0</v>
      </c>
    </row>
    <row r="163" spans="1:9" ht="11.4" x14ac:dyDescent="0.2">
      <c r="A163" s="108" t="s">
        <v>183</v>
      </c>
      <c r="B163" s="125">
        <v>0</v>
      </c>
      <c r="C163" s="125">
        <v>0</v>
      </c>
      <c r="D163" s="125">
        <v>0</v>
      </c>
      <c r="E163" s="125">
        <v>0</v>
      </c>
      <c r="F163" s="125">
        <v>0</v>
      </c>
      <c r="G163" s="125">
        <v>0</v>
      </c>
      <c r="H163" s="125">
        <v>0</v>
      </c>
      <c r="I163" s="125">
        <v>0</v>
      </c>
    </row>
    <row r="164" spans="1:9" ht="11.4" x14ac:dyDescent="0.2">
      <c r="A164" s="108" t="s">
        <v>184</v>
      </c>
      <c r="B164" s="126">
        <v>1855335.1</v>
      </c>
      <c r="C164" s="126">
        <v>0</v>
      </c>
      <c r="D164" s="126">
        <v>0</v>
      </c>
      <c r="E164" s="127">
        <v>0</v>
      </c>
      <c r="F164" s="127">
        <v>0</v>
      </c>
      <c r="G164" s="127">
        <v>1855335.1</v>
      </c>
      <c r="H164" s="127">
        <v>0</v>
      </c>
      <c r="I164" s="127">
        <v>1855335.1</v>
      </c>
    </row>
    <row r="165" spans="1:9" ht="11.4" x14ac:dyDescent="0.2">
      <c r="A165" s="109" t="s">
        <v>185</v>
      </c>
      <c r="B165" s="125"/>
      <c r="C165" s="125"/>
      <c r="D165" s="125"/>
      <c r="E165" s="125"/>
      <c r="F165" s="125"/>
      <c r="G165" s="125"/>
      <c r="H165" s="125"/>
      <c r="I165" s="125"/>
    </row>
    <row r="166" spans="1:9" ht="11.4" x14ac:dyDescent="0.2">
      <c r="A166" s="108" t="s">
        <v>186</v>
      </c>
      <c r="B166" s="125">
        <v>-538302.11999999895</v>
      </c>
      <c r="C166" s="125">
        <v>0</v>
      </c>
      <c r="D166" s="125">
        <v>0</v>
      </c>
      <c r="E166" s="125">
        <v>0</v>
      </c>
      <c r="F166" s="125">
        <v>0</v>
      </c>
      <c r="G166" s="125">
        <v>-538302.11999999895</v>
      </c>
      <c r="H166" s="125">
        <v>0</v>
      </c>
      <c r="I166" s="125">
        <v>-538302.11999999895</v>
      </c>
    </row>
    <row r="167" spans="1:9" ht="11.4" x14ac:dyDescent="0.2">
      <c r="A167" s="108" t="s">
        <v>187</v>
      </c>
      <c r="B167" s="125">
        <v>225398.69999999899</v>
      </c>
      <c r="C167" s="125">
        <v>0</v>
      </c>
      <c r="D167" s="125">
        <v>0</v>
      </c>
      <c r="E167" s="125">
        <v>0</v>
      </c>
      <c r="F167" s="125">
        <v>0</v>
      </c>
      <c r="G167" s="125">
        <v>225398.69999999899</v>
      </c>
      <c r="H167" s="125">
        <v>0</v>
      </c>
      <c r="I167" s="125">
        <v>225398.69999999899</v>
      </c>
    </row>
    <row r="168" spans="1:9" ht="11.4" x14ac:dyDescent="0.2">
      <c r="A168" s="108" t="s">
        <v>188</v>
      </c>
      <c r="B168" s="125">
        <v>167258.21</v>
      </c>
      <c r="C168" s="125">
        <v>0</v>
      </c>
      <c r="D168" s="125">
        <v>0</v>
      </c>
      <c r="E168" s="125">
        <v>0</v>
      </c>
      <c r="F168" s="125">
        <v>0</v>
      </c>
      <c r="G168" s="125">
        <v>167258.21</v>
      </c>
      <c r="H168" s="125">
        <v>0</v>
      </c>
      <c r="I168" s="125">
        <v>167258.21</v>
      </c>
    </row>
    <row r="169" spans="1:9" ht="11.4" x14ac:dyDescent="0.2">
      <c r="A169" s="108" t="s">
        <v>189</v>
      </c>
      <c r="B169" s="125">
        <v>108224.03</v>
      </c>
      <c r="C169" s="125">
        <v>0</v>
      </c>
      <c r="D169" s="125">
        <v>0</v>
      </c>
      <c r="E169" s="125">
        <v>0</v>
      </c>
      <c r="F169" s="125">
        <v>0</v>
      </c>
      <c r="G169" s="125">
        <v>108224.03</v>
      </c>
      <c r="H169" s="125">
        <v>0</v>
      </c>
      <c r="I169" s="125">
        <v>108224.03</v>
      </c>
    </row>
    <row r="170" spans="1:9" ht="11.4" x14ac:dyDescent="0.2">
      <c r="A170" s="108" t="s">
        <v>190</v>
      </c>
      <c r="B170" s="125">
        <v>316966.75999999902</v>
      </c>
      <c r="C170" s="125">
        <v>0</v>
      </c>
      <c r="D170" s="125">
        <v>0</v>
      </c>
      <c r="E170" s="125">
        <v>0</v>
      </c>
      <c r="F170" s="125">
        <v>0</v>
      </c>
      <c r="G170" s="125">
        <v>316966.75999999902</v>
      </c>
      <c r="H170" s="125">
        <v>0</v>
      </c>
      <c r="I170" s="125">
        <v>316966.75999999902</v>
      </c>
    </row>
    <row r="171" spans="1:9" ht="11.4" x14ac:dyDescent="0.2">
      <c r="A171" s="108" t="s">
        <v>191</v>
      </c>
      <c r="B171" s="125">
        <v>77749.350000000006</v>
      </c>
      <c r="C171" s="125">
        <v>0</v>
      </c>
      <c r="D171" s="125">
        <v>0</v>
      </c>
      <c r="E171" s="125">
        <v>0</v>
      </c>
      <c r="F171" s="125">
        <v>0</v>
      </c>
      <c r="G171" s="125">
        <v>77749.350000000006</v>
      </c>
      <c r="H171" s="125">
        <v>0</v>
      </c>
      <c r="I171" s="125">
        <v>77749.350000000006</v>
      </c>
    </row>
    <row r="172" spans="1:9" ht="11.4" x14ac:dyDescent="0.2">
      <c r="A172" s="108" t="s">
        <v>192</v>
      </c>
      <c r="B172" s="125">
        <v>74986.459999999905</v>
      </c>
      <c r="C172" s="125">
        <v>0</v>
      </c>
      <c r="D172" s="125">
        <v>0</v>
      </c>
      <c r="E172" s="125">
        <v>0</v>
      </c>
      <c r="F172" s="125">
        <v>0</v>
      </c>
      <c r="G172" s="125">
        <v>74986.459999999905</v>
      </c>
      <c r="H172" s="125">
        <v>0</v>
      </c>
      <c r="I172" s="125">
        <v>74986.459999999905</v>
      </c>
    </row>
    <row r="173" spans="1:9" ht="11.4" x14ac:dyDescent="0.2">
      <c r="A173" s="108" t="s">
        <v>193</v>
      </c>
      <c r="B173" s="125">
        <v>268494.61999999901</v>
      </c>
      <c r="C173" s="125">
        <v>0</v>
      </c>
      <c r="D173" s="125">
        <v>0</v>
      </c>
      <c r="E173" s="125">
        <v>0</v>
      </c>
      <c r="F173" s="125">
        <v>0</v>
      </c>
      <c r="G173" s="125">
        <v>268494.61999999901</v>
      </c>
      <c r="H173" s="125">
        <v>0</v>
      </c>
      <c r="I173" s="125">
        <v>268494.61999999901</v>
      </c>
    </row>
    <row r="174" spans="1:9" ht="11.4" x14ac:dyDescent="0.2">
      <c r="A174" s="108" t="s">
        <v>194</v>
      </c>
      <c r="B174" s="125">
        <v>1442331.66</v>
      </c>
      <c r="C174" s="125">
        <v>0</v>
      </c>
      <c r="D174" s="125">
        <v>0</v>
      </c>
      <c r="E174" s="125">
        <v>0</v>
      </c>
      <c r="F174" s="125">
        <v>0</v>
      </c>
      <c r="G174" s="125">
        <v>1442331.66</v>
      </c>
      <c r="H174" s="125">
        <v>0</v>
      </c>
      <c r="I174" s="125">
        <v>1442331.66</v>
      </c>
    </row>
    <row r="175" spans="1:9" ht="11.4" x14ac:dyDescent="0.2">
      <c r="A175" s="108" t="s">
        <v>195</v>
      </c>
      <c r="B175" s="125">
        <v>76916.23</v>
      </c>
      <c r="C175" s="125">
        <v>0</v>
      </c>
      <c r="D175" s="125">
        <v>0</v>
      </c>
      <c r="E175" s="125">
        <v>0</v>
      </c>
      <c r="F175" s="125">
        <v>0</v>
      </c>
      <c r="G175" s="125">
        <v>76916.23</v>
      </c>
      <c r="H175" s="125">
        <v>0</v>
      </c>
      <c r="I175" s="125">
        <v>76916.23</v>
      </c>
    </row>
    <row r="176" spans="1:9" ht="11.4" x14ac:dyDescent="0.2">
      <c r="A176" s="108" t="s">
        <v>196</v>
      </c>
      <c r="B176" s="125">
        <v>45138.86</v>
      </c>
      <c r="C176" s="125">
        <v>0</v>
      </c>
      <c r="D176" s="125">
        <v>0</v>
      </c>
      <c r="E176" s="125">
        <v>0</v>
      </c>
      <c r="F176" s="125">
        <v>0</v>
      </c>
      <c r="G176" s="125">
        <v>45138.86</v>
      </c>
      <c r="H176" s="125">
        <v>0</v>
      </c>
      <c r="I176" s="125">
        <v>45138.86</v>
      </c>
    </row>
    <row r="177" spans="1:9" ht="11.4" x14ac:dyDescent="0.2">
      <c r="A177" s="108" t="s">
        <v>197</v>
      </c>
      <c r="B177" s="125">
        <v>0</v>
      </c>
      <c r="C177" s="125">
        <v>0</v>
      </c>
      <c r="D177" s="125">
        <v>0</v>
      </c>
      <c r="E177" s="125">
        <v>0</v>
      </c>
      <c r="F177" s="125">
        <v>0</v>
      </c>
      <c r="G177" s="125">
        <v>0</v>
      </c>
      <c r="H177" s="125">
        <v>0</v>
      </c>
      <c r="I177" s="125">
        <v>0</v>
      </c>
    </row>
    <row r="178" spans="1:9" ht="11.4" x14ac:dyDescent="0.2">
      <c r="A178" s="108" t="s">
        <v>198</v>
      </c>
      <c r="B178" s="125">
        <v>165188.04</v>
      </c>
      <c r="C178" s="125">
        <v>0</v>
      </c>
      <c r="D178" s="125">
        <v>0</v>
      </c>
      <c r="E178" s="125">
        <v>0</v>
      </c>
      <c r="F178" s="125">
        <v>0</v>
      </c>
      <c r="G178" s="125">
        <v>165188.04</v>
      </c>
      <c r="H178" s="125">
        <v>0</v>
      </c>
      <c r="I178" s="125">
        <v>165188.04</v>
      </c>
    </row>
    <row r="179" spans="1:9" ht="11.4" x14ac:dyDescent="0.2">
      <c r="A179" s="108" t="s">
        <v>199</v>
      </c>
      <c r="B179" s="125">
        <v>2473039.73999999</v>
      </c>
      <c r="C179" s="125">
        <v>0</v>
      </c>
      <c r="D179" s="125">
        <v>0</v>
      </c>
      <c r="E179" s="125">
        <v>0</v>
      </c>
      <c r="F179" s="125">
        <v>0</v>
      </c>
      <c r="G179" s="125">
        <v>2473039.73999999</v>
      </c>
      <c r="H179" s="125">
        <v>0</v>
      </c>
      <c r="I179" s="125">
        <v>2473039.73999999</v>
      </c>
    </row>
    <row r="180" spans="1:9" ht="11.4" x14ac:dyDescent="0.2">
      <c r="A180" s="108" t="s">
        <v>200</v>
      </c>
      <c r="B180" s="125">
        <v>1026058.3199999901</v>
      </c>
      <c r="C180" s="125">
        <v>0</v>
      </c>
      <c r="D180" s="125">
        <v>0</v>
      </c>
      <c r="E180" s="125">
        <v>0</v>
      </c>
      <c r="F180" s="125">
        <v>0</v>
      </c>
      <c r="G180" s="125">
        <v>1026058.3199999901</v>
      </c>
      <c r="H180" s="125">
        <v>0</v>
      </c>
      <c r="I180" s="125">
        <v>1026058.3199999901</v>
      </c>
    </row>
    <row r="181" spans="1:9" ht="11.4" x14ac:dyDescent="0.2">
      <c r="A181" s="108" t="s">
        <v>201</v>
      </c>
      <c r="B181" s="125">
        <v>16575.64</v>
      </c>
      <c r="C181" s="125">
        <v>0</v>
      </c>
      <c r="D181" s="125">
        <v>0</v>
      </c>
      <c r="E181" s="125">
        <v>0</v>
      </c>
      <c r="F181" s="125">
        <v>0</v>
      </c>
      <c r="G181" s="125">
        <v>16575.64</v>
      </c>
      <c r="H181" s="125">
        <v>0</v>
      </c>
      <c r="I181" s="125">
        <v>16575.64</v>
      </c>
    </row>
    <row r="182" spans="1:9" ht="11.4" x14ac:dyDescent="0.2">
      <c r="A182" s="108" t="s">
        <v>202</v>
      </c>
      <c r="B182" s="125">
        <v>164985.79</v>
      </c>
      <c r="C182" s="125">
        <v>0</v>
      </c>
      <c r="D182" s="125">
        <v>0</v>
      </c>
      <c r="E182" s="125">
        <v>0</v>
      </c>
      <c r="F182" s="125">
        <v>0</v>
      </c>
      <c r="G182" s="125">
        <v>164985.79</v>
      </c>
      <c r="H182" s="125">
        <v>0</v>
      </c>
      <c r="I182" s="125">
        <v>164985.79</v>
      </c>
    </row>
    <row r="183" spans="1:9" ht="11.4" x14ac:dyDescent="0.2">
      <c r="A183" s="108" t="s">
        <v>203</v>
      </c>
      <c r="B183" s="125">
        <v>66720.649999999994</v>
      </c>
      <c r="C183" s="125">
        <v>0</v>
      </c>
      <c r="D183" s="125">
        <v>0</v>
      </c>
      <c r="E183" s="125">
        <v>0</v>
      </c>
      <c r="F183" s="125">
        <v>0</v>
      </c>
      <c r="G183" s="125">
        <v>66720.649999999994</v>
      </c>
      <c r="H183" s="125">
        <v>0</v>
      </c>
      <c r="I183" s="125">
        <v>66720.649999999994</v>
      </c>
    </row>
    <row r="184" spans="1:9" ht="11.4" x14ac:dyDescent="0.2">
      <c r="A184" s="108" t="s">
        <v>204</v>
      </c>
      <c r="B184" s="125">
        <v>0</v>
      </c>
      <c r="C184" s="125">
        <v>0</v>
      </c>
      <c r="D184" s="125">
        <v>0</v>
      </c>
      <c r="E184" s="125">
        <v>0</v>
      </c>
      <c r="F184" s="125">
        <v>0</v>
      </c>
      <c r="G184" s="125">
        <v>0</v>
      </c>
      <c r="H184" s="125">
        <v>0</v>
      </c>
      <c r="I184" s="125">
        <v>0</v>
      </c>
    </row>
    <row r="185" spans="1:9" ht="11.4" x14ac:dyDescent="0.2">
      <c r="A185" s="108" t="s">
        <v>205</v>
      </c>
      <c r="B185" s="125">
        <v>0</v>
      </c>
      <c r="C185" s="125">
        <v>211559.519999999</v>
      </c>
      <c r="D185" s="125">
        <v>0</v>
      </c>
      <c r="E185" s="125">
        <v>0</v>
      </c>
      <c r="F185" s="125">
        <v>0</v>
      </c>
      <c r="G185" s="125">
        <v>0</v>
      </c>
      <c r="H185" s="125">
        <v>211559.519999999</v>
      </c>
      <c r="I185" s="125">
        <v>211559.519999999</v>
      </c>
    </row>
    <row r="186" spans="1:9" ht="11.4" x14ac:dyDescent="0.2">
      <c r="A186" s="108" t="s">
        <v>206</v>
      </c>
      <c r="B186" s="125">
        <v>0</v>
      </c>
      <c r="C186" s="125">
        <v>16309.75</v>
      </c>
      <c r="D186" s="125">
        <v>0</v>
      </c>
      <c r="E186" s="125">
        <v>0</v>
      </c>
      <c r="F186" s="125">
        <v>0</v>
      </c>
      <c r="G186" s="125">
        <v>0</v>
      </c>
      <c r="H186" s="125">
        <v>16309.75</v>
      </c>
      <c r="I186" s="125">
        <v>16309.75</v>
      </c>
    </row>
    <row r="187" spans="1:9" ht="11.4" x14ac:dyDescent="0.2">
      <c r="A187" s="108" t="s">
        <v>207</v>
      </c>
      <c r="B187" s="125">
        <v>0</v>
      </c>
      <c r="C187" s="125">
        <v>986360.49</v>
      </c>
      <c r="D187" s="125">
        <v>0</v>
      </c>
      <c r="E187" s="125">
        <v>0</v>
      </c>
      <c r="F187" s="125">
        <v>0</v>
      </c>
      <c r="G187" s="125">
        <v>0</v>
      </c>
      <c r="H187" s="125">
        <v>986360.49</v>
      </c>
      <c r="I187" s="125">
        <v>986360.49</v>
      </c>
    </row>
    <row r="188" spans="1:9" ht="11.4" x14ac:dyDescent="0.2">
      <c r="A188" s="108" t="s">
        <v>208</v>
      </c>
      <c r="B188" s="125">
        <v>0</v>
      </c>
      <c r="C188" s="125">
        <v>68702.31</v>
      </c>
      <c r="D188" s="125">
        <v>0</v>
      </c>
      <c r="E188" s="125">
        <v>0</v>
      </c>
      <c r="F188" s="125">
        <v>0</v>
      </c>
      <c r="G188" s="125">
        <v>0</v>
      </c>
      <c r="H188" s="125">
        <v>68702.31</v>
      </c>
      <c r="I188" s="125">
        <v>68702.31</v>
      </c>
    </row>
    <row r="189" spans="1:9" ht="11.4" x14ac:dyDescent="0.2">
      <c r="A189" s="108" t="s">
        <v>209</v>
      </c>
      <c r="B189" s="125">
        <v>0</v>
      </c>
      <c r="C189" s="125">
        <v>28289.7</v>
      </c>
      <c r="D189" s="125">
        <v>0</v>
      </c>
      <c r="E189" s="125">
        <v>0</v>
      </c>
      <c r="F189" s="125">
        <v>0</v>
      </c>
      <c r="G189" s="125">
        <v>0</v>
      </c>
      <c r="H189" s="125">
        <v>28289.7</v>
      </c>
      <c r="I189" s="125">
        <v>28289.7</v>
      </c>
    </row>
    <row r="190" spans="1:9" ht="11.4" x14ac:dyDescent="0.2">
      <c r="A190" s="108" t="s">
        <v>210</v>
      </c>
      <c r="B190" s="125">
        <v>0</v>
      </c>
      <c r="C190" s="125">
        <v>294130.14999999898</v>
      </c>
      <c r="D190" s="125">
        <v>0</v>
      </c>
      <c r="E190" s="125">
        <v>0</v>
      </c>
      <c r="F190" s="125">
        <v>0</v>
      </c>
      <c r="G190" s="125">
        <v>0</v>
      </c>
      <c r="H190" s="125">
        <v>294130.14999999898</v>
      </c>
      <c r="I190" s="125">
        <v>294130.14999999898</v>
      </c>
    </row>
    <row r="191" spans="1:9" ht="11.4" x14ac:dyDescent="0.2">
      <c r="A191" s="108" t="s">
        <v>211</v>
      </c>
      <c r="B191" s="125">
        <v>0</v>
      </c>
      <c r="C191" s="125">
        <v>208466.82</v>
      </c>
      <c r="D191" s="125">
        <v>0</v>
      </c>
      <c r="E191" s="125">
        <v>0</v>
      </c>
      <c r="F191" s="125">
        <v>0</v>
      </c>
      <c r="G191" s="125">
        <v>0</v>
      </c>
      <c r="H191" s="125">
        <v>208466.82</v>
      </c>
      <c r="I191" s="125">
        <v>208466.82</v>
      </c>
    </row>
    <row r="192" spans="1:9" ht="11.4" x14ac:dyDescent="0.2">
      <c r="A192" s="108" t="s">
        <v>212</v>
      </c>
      <c r="B192" s="125">
        <v>0</v>
      </c>
      <c r="C192" s="125">
        <v>1556296.6499999899</v>
      </c>
      <c r="D192" s="125">
        <v>0</v>
      </c>
      <c r="E192" s="125">
        <v>0</v>
      </c>
      <c r="F192" s="125">
        <v>0</v>
      </c>
      <c r="G192" s="125">
        <v>0</v>
      </c>
      <c r="H192" s="125">
        <v>1556296.6499999899</v>
      </c>
      <c r="I192" s="125">
        <v>1556296.6499999899</v>
      </c>
    </row>
    <row r="193" spans="1:9" ht="11.4" x14ac:dyDescent="0.2">
      <c r="A193" s="108" t="s">
        <v>213</v>
      </c>
      <c r="B193" s="125">
        <v>0</v>
      </c>
      <c r="C193" s="125">
        <v>1782.54</v>
      </c>
      <c r="D193" s="125">
        <v>0</v>
      </c>
      <c r="E193" s="125">
        <v>0</v>
      </c>
      <c r="F193" s="125">
        <v>0</v>
      </c>
      <c r="G193" s="125">
        <v>0</v>
      </c>
      <c r="H193" s="125">
        <v>1782.54</v>
      </c>
      <c r="I193" s="125">
        <v>1782.54</v>
      </c>
    </row>
    <row r="194" spans="1:9" ht="11.4" x14ac:dyDescent="0.2">
      <c r="A194" s="108" t="s">
        <v>417</v>
      </c>
      <c r="B194" s="125">
        <v>0</v>
      </c>
      <c r="C194" s="125">
        <v>77865.5</v>
      </c>
      <c r="D194" s="125">
        <v>0</v>
      </c>
      <c r="E194" s="125">
        <v>0</v>
      </c>
      <c r="F194" s="125">
        <v>0</v>
      </c>
      <c r="G194" s="125">
        <v>0</v>
      </c>
      <c r="H194" s="125">
        <v>77865.5</v>
      </c>
      <c r="I194" s="125">
        <v>77865.5</v>
      </c>
    </row>
    <row r="195" spans="1:9" ht="11.4" x14ac:dyDescent="0.2">
      <c r="A195" s="108" t="s">
        <v>410</v>
      </c>
      <c r="B195" s="125">
        <v>0</v>
      </c>
      <c r="C195" s="125">
        <v>5235.37</v>
      </c>
      <c r="D195" s="125">
        <v>0</v>
      </c>
      <c r="E195" s="125">
        <v>0</v>
      </c>
      <c r="F195" s="125">
        <v>0</v>
      </c>
      <c r="G195" s="125">
        <v>0</v>
      </c>
      <c r="H195" s="125">
        <v>5235.37</v>
      </c>
      <c r="I195" s="125">
        <v>5235.37</v>
      </c>
    </row>
    <row r="196" spans="1:9" ht="11.4" x14ac:dyDescent="0.2">
      <c r="A196" s="108" t="s">
        <v>214</v>
      </c>
      <c r="B196" s="125">
        <v>0</v>
      </c>
      <c r="C196" s="125">
        <v>782464.86</v>
      </c>
      <c r="D196" s="125">
        <v>0</v>
      </c>
      <c r="E196" s="125">
        <v>0</v>
      </c>
      <c r="F196" s="125">
        <v>0</v>
      </c>
      <c r="G196" s="125">
        <v>0</v>
      </c>
      <c r="H196" s="125">
        <v>782464.86</v>
      </c>
      <c r="I196" s="125">
        <v>782464.86</v>
      </c>
    </row>
    <row r="197" spans="1:9" ht="11.4" x14ac:dyDescent="0.2">
      <c r="A197" s="108" t="s">
        <v>215</v>
      </c>
      <c r="B197" s="125">
        <v>0</v>
      </c>
      <c r="C197" s="125">
        <v>60905.74</v>
      </c>
      <c r="D197" s="125">
        <v>0</v>
      </c>
      <c r="E197" s="125">
        <v>0</v>
      </c>
      <c r="F197" s="125">
        <v>0</v>
      </c>
      <c r="G197" s="125">
        <v>0</v>
      </c>
      <c r="H197" s="125">
        <v>60905.74</v>
      </c>
      <c r="I197" s="125">
        <v>60905.74</v>
      </c>
    </row>
    <row r="198" spans="1:9" ht="11.4" x14ac:dyDescent="0.2">
      <c r="A198" s="108" t="s">
        <v>216</v>
      </c>
      <c r="B198" s="125">
        <v>0</v>
      </c>
      <c r="C198" s="125">
        <v>19688.929999999898</v>
      </c>
      <c r="D198" s="125">
        <v>0</v>
      </c>
      <c r="E198" s="125">
        <v>0</v>
      </c>
      <c r="F198" s="125">
        <v>0</v>
      </c>
      <c r="G198" s="125">
        <v>0</v>
      </c>
      <c r="H198" s="125">
        <v>19688.929999999898</v>
      </c>
      <c r="I198" s="125">
        <v>19688.929999999898</v>
      </c>
    </row>
    <row r="199" spans="1:9" ht="11.4" x14ac:dyDescent="0.2">
      <c r="A199" s="108" t="s">
        <v>217</v>
      </c>
      <c r="B199" s="125">
        <v>0</v>
      </c>
      <c r="C199" s="125">
        <v>534525.68999999994</v>
      </c>
      <c r="D199" s="125">
        <v>0</v>
      </c>
      <c r="E199" s="125">
        <v>0</v>
      </c>
      <c r="F199" s="125">
        <v>0</v>
      </c>
      <c r="G199" s="125">
        <v>0</v>
      </c>
      <c r="H199" s="125">
        <v>534525.68999999994</v>
      </c>
      <c r="I199" s="125">
        <v>534525.68999999994</v>
      </c>
    </row>
    <row r="200" spans="1:9" ht="11.4" x14ac:dyDescent="0.2">
      <c r="A200" s="108" t="s">
        <v>218</v>
      </c>
      <c r="B200" s="125">
        <v>0</v>
      </c>
      <c r="C200" s="125">
        <v>153938.29</v>
      </c>
      <c r="D200" s="125">
        <v>0</v>
      </c>
      <c r="E200" s="125">
        <v>0</v>
      </c>
      <c r="F200" s="125">
        <v>0</v>
      </c>
      <c r="G200" s="125">
        <v>0</v>
      </c>
      <c r="H200" s="125">
        <v>153938.29</v>
      </c>
      <c r="I200" s="125">
        <v>153938.29</v>
      </c>
    </row>
    <row r="201" spans="1:9" ht="11.4" x14ac:dyDescent="0.2">
      <c r="A201" s="108" t="s">
        <v>219</v>
      </c>
      <c r="B201" s="125">
        <v>0</v>
      </c>
      <c r="C201" s="125">
        <v>60545.57</v>
      </c>
      <c r="D201" s="125">
        <v>0</v>
      </c>
      <c r="E201" s="125">
        <v>0</v>
      </c>
      <c r="F201" s="125">
        <v>0</v>
      </c>
      <c r="G201" s="125">
        <v>0</v>
      </c>
      <c r="H201" s="125">
        <v>60545.57</v>
      </c>
      <c r="I201" s="125">
        <v>60545.57</v>
      </c>
    </row>
    <row r="202" spans="1:9" ht="11.4" x14ac:dyDescent="0.2">
      <c r="A202" s="108" t="s">
        <v>220</v>
      </c>
      <c r="B202" s="126">
        <v>6177730.9399999902</v>
      </c>
      <c r="C202" s="126">
        <v>5067067.88</v>
      </c>
      <c r="D202" s="126">
        <v>0</v>
      </c>
      <c r="E202" s="127">
        <v>0</v>
      </c>
      <c r="F202" s="127">
        <v>0</v>
      </c>
      <c r="G202" s="127">
        <v>6177730.9399999902</v>
      </c>
      <c r="H202" s="127">
        <v>5067067.88</v>
      </c>
      <c r="I202" s="127">
        <v>11244798.8199999</v>
      </c>
    </row>
    <row r="203" spans="1:9" ht="11.4" x14ac:dyDescent="0.2">
      <c r="A203" s="109" t="s">
        <v>221</v>
      </c>
      <c r="B203" s="125"/>
      <c r="C203" s="125"/>
      <c r="D203" s="125"/>
      <c r="E203" s="125"/>
      <c r="F203" s="125"/>
      <c r="G203" s="125"/>
      <c r="H203" s="125"/>
      <c r="I203" s="125"/>
    </row>
    <row r="204" spans="1:9" ht="11.4" x14ac:dyDescent="0.2">
      <c r="A204" s="108" t="s">
        <v>222</v>
      </c>
      <c r="B204" s="125">
        <v>0</v>
      </c>
      <c r="C204" s="125">
        <v>0</v>
      </c>
      <c r="D204" s="125">
        <v>19923</v>
      </c>
      <c r="E204" s="125">
        <v>11575.263000000001</v>
      </c>
      <c r="F204" s="125">
        <v>8347.7369999999992</v>
      </c>
      <c r="G204" s="125">
        <v>11575.263000000001</v>
      </c>
      <c r="H204" s="125">
        <v>8347.7369999999992</v>
      </c>
      <c r="I204" s="125">
        <v>19923</v>
      </c>
    </row>
    <row r="205" spans="1:9" ht="11.4" x14ac:dyDescent="0.2">
      <c r="A205" s="108" t="s">
        <v>223</v>
      </c>
      <c r="B205" s="125">
        <v>822376.34</v>
      </c>
      <c r="C205" s="125">
        <v>593147.81999999995</v>
      </c>
      <c r="D205" s="125">
        <v>931398.04</v>
      </c>
      <c r="E205" s="125">
        <v>584638.54970800004</v>
      </c>
      <c r="F205" s="125">
        <v>346759.490292</v>
      </c>
      <c r="G205" s="125">
        <v>1407014.889708</v>
      </c>
      <c r="H205" s="125">
        <v>939907.31029199995</v>
      </c>
      <c r="I205" s="125">
        <v>2346922.2000000002</v>
      </c>
    </row>
    <row r="206" spans="1:9" ht="11.4" x14ac:dyDescent="0.2">
      <c r="A206" s="108" t="s">
        <v>224</v>
      </c>
      <c r="B206" s="125">
        <v>37688.29</v>
      </c>
      <c r="C206" s="125">
        <v>77475.41</v>
      </c>
      <c r="D206" s="125">
        <v>3357812.75</v>
      </c>
      <c r="E206" s="125">
        <v>1950889.2077500001</v>
      </c>
      <c r="F206" s="125">
        <v>1406923.5422499999</v>
      </c>
      <c r="G206" s="125">
        <v>1988577.4977500001</v>
      </c>
      <c r="H206" s="125">
        <v>1484398.9522500001</v>
      </c>
      <c r="I206" s="125">
        <v>3472976.45</v>
      </c>
    </row>
    <row r="207" spans="1:9" ht="11.4" x14ac:dyDescent="0.2">
      <c r="A207" s="108" t="s">
        <v>225</v>
      </c>
      <c r="B207" s="125">
        <v>374712.81</v>
      </c>
      <c r="C207" s="125">
        <v>395852.37</v>
      </c>
      <c r="D207" s="125">
        <v>0</v>
      </c>
      <c r="E207" s="125">
        <v>0</v>
      </c>
      <c r="F207" s="125">
        <v>0</v>
      </c>
      <c r="G207" s="125">
        <v>374712.81</v>
      </c>
      <c r="H207" s="125">
        <v>395852.37</v>
      </c>
      <c r="I207" s="125">
        <v>770565.179999999</v>
      </c>
    </row>
    <row r="208" spans="1:9" ht="11.4" x14ac:dyDescent="0.2">
      <c r="A208" s="108" t="s">
        <v>226</v>
      </c>
      <c r="B208" s="125">
        <v>0</v>
      </c>
      <c r="C208" s="125">
        <v>0</v>
      </c>
      <c r="D208" s="125">
        <v>0</v>
      </c>
      <c r="E208" s="125">
        <v>0</v>
      </c>
      <c r="F208" s="125">
        <v>0</v>
      </c>
      <c r="G208" s="125">
        <v>0</v>
      </c>
      <c r="H208" s="125">
        <v>0</v>
      </c>
      <c r="I208" s="125">
        <v>0</v>
      </c>
    </row>
    <row r="209" spans="1:9" ht="11.4" x14ac:dyDescent="0.2">
      <c r="A209" s="108" t="s">
        <v>227</v>
      </c>
      <c r="B209" s="126">
        <v>1234777.44</v>
      </c>
      <c r="C209" s="126">
        <v>1066475.6000000001</v>
      </c>
      <c r="D209" s="126">
        <v>4309133.79</v>
      </c>
      <c r="E209" s="127">
        <v>2547103.0204579998</v>
      </c>
      <c r="F209" s="127">
        <v>1762030.769542</v>
      </c>
      <c r="G209" s="127">
        <v>3781880.4604580002</v>
      </c>
      <c r="H209" s="127">
        <v>2828506.3695419999</v>
      </c>
      <c r="I209" s="127">
        <v>6610386.8300000001</v>
      </c>
    </row>
    <row r="210" spans="1:9" ht="11.4" x14ac:dyDescent="0.2">
      <c r="A210" s="109" t="s">
        <v>228</v>
      </c>
      <c r="B210" s="125"/>
      <c r="C210" s="125"/>
      <c r="D210" s="125"/>
      <c r="E210" s="125"/>
      <c r="F210" s="125"/>
      <c r="G210" s="125"/>
      <c r="H210" s="125"/>
      <c r="I210" s="125"/>
    </row>
    <row r="211" spans="1:9" ht="11.4" x14ac:dyDescent="0.2">
      <c r="A211" s="108" t="s">
        <v>229</v>
      </c>
      <c r="B211" s="125">
        <v>1249709.17</v>
      </c>
      <c r="C211" s="125">
        <v>366895.16</v>
      </c>
      <c r="D211" s="125">
        <v>114234.37</v>
      </c>
      <c r="E211" s="125">
        <v>66370.168969999999</v>
      </c>
      <c r="F211" s="125">
        <v>47864.201029999997</v>
      </c>
      <c r="G211" s="125">
        <v>1316079.3389699999</v>
      </c>
      <c r="H211" s="125">
        <v>414759.36102999997</v>
      </c>
      <c r="I211" s="125">
        <v>1730838.7</v>
      </c>
    </row>
    <row r="212" spans="1:9" ht="11.4" x14ac:dyDescent="0.2">
      <c r="A212" s="108" t="s">
        <v>230</v>
      </c>
      <c r="B212" s="125">
        <v>245857.42</v>
      </c>
      <c r="C212" s="125">
        <v>385.87</v>
      </c>
      <c r="D212" s="125">
        <v>156300.22</v>
      </c>
      <c r="E212" s="125">
        <v>90810.427819999997</v>
      </c>
      <c r="F212" s="125">
        <v>65489.792179999997</v>
      </c>
      <c r="G212" s="125">
        <v>336667.84782000002</v>
      </c>
      <c r="H212" s="125">
        <v>65875.662179999999</v>
      </c>
      <c r="I212" s="125">
        <v>402543.51</v>
      </c>
    </row>
    <row r="213" spans="1:9" ht="11.4" x14ac:dyDescent="0.2">
      <c r="A213" s="108" t="s">
        <v>231</v>
      </c>
      <c r="B213" s="125">
        <v>0</v>
      </c>
      <c r="C213" s="125">
        <v>0</v>
      </c>
      <c r="D213" s="125">
        <v>42.769999999999897</v>
      </c>
      <c r="E213" s="125">
        <v>24.84937</v>
      </c>
      <c r="F213" s="125">
        <v>17.920629999999999</v>
      </c>
      <c r="G213" s="125">
        <v>24.84937</v>
      </c>
      <c r="H213" s="125">
        <v>17.920629999999999</v>
      </c>
      <c r="I213" s="125">
        <v>42.769999999999897</v>
      </c>
    </row>
    <row r="214" spans="1:9" ht="11.4" x14ac:dyDescent="0.2">
      <c r="A214" s="108" t="s">
        <v>232</v>
      </c>
      <c r="B214" s="125">
        <v>0</v>
      </c>
      <c r="C214" s="125">
        <v>0</v>
      </c>
      <c r="D214" s="125">
        <v>0</v>
      </c>
      <c r="E214" s="125">
        <v>0</v>
      </c>
      <c r="F214" s="125">
        <v>0</v>
      </c>
      <c r="G214" s="125">
        <v>0</v>
      </c>
      <c r="H214" s="125">
        <v>0</v>
      </c>
      <c r="I214" s="125">
        <v>0</v>
      </c>
    </row>
    <row r="215" spans="1:9" ht="11.4" x14ac:dyDescent="0.2">
      <c r="A215" s="108" t="s">
        <v>233</v>
      </c>
      <c r="B215" s="125">
        <v>66967.98</v>
      </c>
      <c r="C215" s="125">
        <v>0</v>
      </c>
      <c r="D215" s="125">
        <v>0</v>
      </c>
      <c r="E215" s="125">
        <v>0</v>
      </c>
      <c r="F215" s="125">
        <v>0</v>
      </c>
      <c r="G215" s="125">
        <v>66967.98</v>
      </c>
      <c r="H215" s="125">
        <v>0</v>
      </c>
      <c r="I215" s="125">
        <v>66967.98</v>
      </c>
    </row>
    <row r="216" spans="1:9" ht="11.4" x14ac:dyDescent="0.2">
      <c r="A216" s="108" t="s">
        <v>234</v>
      </c>
      <c r="B216" s="125">
        <v>0</v>
      </c>
      <c r="C216" s="125">
        <v>0</v>
      </c>
      <c r="D216" s="125">
        <v>0</v>
      </c>
      <c r="E216" s="125">
        <v>0</v>
      </c>
      <c r="F216" s="125">
        <v>0</v>
      </c>
      <c r="G216" s="125">
        <v>0</v>
      </c>
      <c r="H216" s="125">
        <v>0</v>
      </c>
      <c r="I216" s="125">
        <v>0</v>
      </c>
    </row>
    <row r="217" spans="1:9" ht="11.4" x14ac:dyDescent="0.2">
      <c r="A217" s="108" t="s">
        <v>235</v>
      </c>
      <c r="B217" s="125">
        <v>0</v>
      </c>
      <c r="C217" s="125">
        <v>0</v>
      </c>
      <c r="D217" s="125">
        <v>0</v>
      </c>
      <c r="E217" s="125">
        <v>0</v>
      </c>
      <c r="F217" s="125">
        <v>0</v>
      </c>
      <c r="G217" s="125">
        <v>0</v>
      </c>
      <c r="H217" s="125">
        <v>0</v>
      </c>
      <c r="I217" s="125">
        <v>0</v>
      </c>
    </row>
    <row r="218" spans="1:9" ht="11.4" x14ac:dyDescent="0.2">
      <c r="A218" s="108" t="s">
        <v>236</v>
      </c>
      <c r="B218" s="126">
        <v>1562534.5699999901</v>
      </c>
      <c r="C218" s="126">
        <v>367281.02999999898</v>
      </c>
      <c r="D218" s="126">
        <v>270577.36</v>
      </c>
      <c r="E218" s="127">
        <v>157205.44615999999</v>
      </c>
      <c r="F218" s="127">
        <v>113371.91383999999</v>
      </c>
      <c r="G218" s="127">
        <v>1719740.0161599901</v>
      </c>
      <c r="H218" s="127">
        <v>480652.94384000002</v>
      </c>
      <c r="I218" s="127">
        <v>2200392.96</v>
      </c>
    </row>
    <row r="219" spans="1:9" ht="11.4" x14ac:dyDescent="0.2">
      <c r="A219" s="109" t="s">
        <v>237</v>
      </c>
      <c r="B219" s="125"/>
      <c r="C219" s="125"/>
      <c r="D219" s="125"/>
      <c r="E219" s="125"/>
      <c r="F219" s="125"/>
      <c r="G219" s="125"/>
      <c r="H219" s="125"/>
      <c r="I219" s="125"/>
    </row>
    <row r="220" spans="1:9" ht="11.4" x14ac:dyDescent="0.2">
      <c r="A220" s="108" t="s">
        <v>238</v>
      </c>
      <c r="B220" s="125">
        <v>7990590.9900000002</v>
      </c>
      <c r="C220" s="125">
        <v>871585.94</v>
      </c>
      <c r="D220" s="125">
        <v>0</v>
      </c>
      <c r="E220" s="125">
        <v>0</v>
      </c>
      <c r="F220" s="125">
        <v>0</v>
      </c>
      <c r="G220" s="125">
        <v>7990590.9900000002</v>
      </c>
      <c r="H220" s="125">
        <v>871585.94</v>
      </c>
      <c r="I220" s="125">
        <v>8862176.9299999997</v>
      </c>
    </row>
    <row r="221" spans="1:9" ht="11.4" x14ac:dyDescent="0.2">
      <c r="A221" s="108" t="s">
        <v>239</v>
      </c>
      <c r="B221" s="126">
        <v>7990590.9900000002</v>
      </c>
      <c r="C221" s="126">
        <v>871585.94</v>
      </c>
      <c r="D221" s="126">
        <v>0</v>
      </c>
      <c r="E221" s="127">
        <v>0</v>
      </c>
      <c r="F221" s="127">
        <v>0</v>
      </c>
      <c r="G221" s="127">
        <v>7990590.9900000002</v>
      </c>
      <c r="H221" s="127">
        <v>871585.94</v>
      </c>
      <c r="I221" s="127">
        <v>8862176.9299999997</v>
      </c>
    </row>
    <row r="222" spans="1:9" ht="11.4" x14ac:dyDescent="0.2">
      <c r="A222" s="109" t="s">
        <v>240</v>
      </c>
      <c r="B222" s="125"/>
      <c r="C222" s="125"/>
      <c r="D222" s="125"/>
      <c r="E222" s="125"/>
      <c r="F222" s="125"/>
      <c r="G222" s="125"/>
      <c r="H222" s="125"/>
      <c r="I222" s="125"/>
    </row>
    <row r="223" spans="1:9" ht="11.4" x14ac:dyDescent="0.2">
      <c r="A223" s="108" t="s">
        <v>241</v>
      </c>
      <c r="B223" s="125">
        <v>271213.21999999997</v>
      </c>
      <c r="C223" s="125">
        <v>243350.18</v>
      </c>
      <c r="D223" s="125">
        <v>5759204.3099999996</v>
      </c>
      <c r="E223" s="125">
        <v>3845420.7177869999</v>
      </c>
      <c r="F223" s="125">
        <v>1913783.5922129999</v>
      </c>
      <c r="G223" s="125">
        <v>4116633.9377870001</v>
      </c>
      <c r="H223" s="125">
        <v>2157133.7722129999</v>
      </c>
      <c r="I223" s="125">
        <v>6273767.71</v>
      </c>
    </row>
    <row r="224" spans="1:9" ht="11.4" x14ac:dyDescent="0.2">
      <c r="A224" s="108" t="s">
        <v>242</v>
      </c>
      <c r="B224" s="125">
        <v>53102.89</v>
      </c>
      <c r="C224" s="125">
        <v>23326.659999999902</v>
      </c>
      <c r="D224" s="125">
        <v>-389917.15999999898</v>
      </c>
      <c r="E224" s="125">
        <v>-260347.687731999</v>
      </c>
      <c r="F224" s="125">
        <v>-129569.47226799899</v>
      </c>
      <c r="G224" s="125">
        <v>-207244.79773199899</v>
      </c>
      <c r="H224" s="125">
        <v>-106242.812267999</v>
      </c>
      <c r="I224" s="125">
        <v>-313487.609999999</v>
      </c>
    </row>
    <row r="225" spans="1:9" ht="11.4" x14ac:dyDescent="0.2">
      <c r="A225" s="108" t="s">
        <v>243</v>
      </c>
      <c r="B225" s="125">
        <v>0</v>
      </c>
      <c r="C225" s="125">
        <v>0</v>
      </c>
      <c r="D225" s="125">
        <v>-2897452.37</v>
      </c>
      <c r="E225" s="125">
        <v>-1934628.9474489901</v>
      </c>
      <c r="F225" s="125">
        <v>-962823.42255100003</v>
      </c>
      <c r="G225" s="125">
        <v>-1934628.9474489901</v>
      </c>
      <c r="H225" s="125">
        <v>-962823.42255100003</v>
      </c>
      <c r="I225" s="125">
        <v>-2897452.37</v>
      </c>
    </row>
    <row r="226" spans="1:9" ht="11.4" x14ac:dyDescent="0.2">
      <c r="A226" s="108" t="s">
        <v>244</v>
      </c>
      <c r="B226" s="125">
        <v>93926.720000000001</v>
      </c>
      <c r="C226" s="125">
        <v>-18631.32</v>
      </c>
      <c r="D226" s="125">
        <v>1874176.59</v>
      </c>
      <c r="E226" s="125">
        <v>1251387.709143</v>
      </c>
      <c r="F226" s="125">
        <v>622788.88085700001</v>
      </c>
      <c r="G226" s="125">
        <v>1345314.4291429999</v>
      </c>
      <c r="H226" s="125">
        <v>604157.56085699995</v>
      </c>
      <c r="I226" s="125">
        <v>1949471.99</v>
      </c>
    </row>
    <row r="227" spans="1:9" ht="11.4" x14ac:dyDescent="0.2">
      <c r="A227" s="108" t="s">
        <v>245</v>
      </c>
      <c r="B227" s="125">
        <v>653092.64</v>
      </c>
      <c r="C227" s="125">
        <v>-163601.97</v>
      </c>
      <c r="D227" s="125">
        <v>87162.859999999899</v>
      </c>
      <c r="E227" s="125">
        <v>52977.586307999904</v>
      </c>
      <c r="F227" s="125">
        <v>34185.273691999901</v>
      </c>
      <c r="G227" s="125">
        <v>706070.22630800004</v>
      </c>
      <c r="H227" s="125">
        <v>-129416.696308</v>
      </c>
      <c r="I227" s="125">
        <v>576653.53</v>
      </c>
    </row>
    <row r="228" spans="1:9" ht="11.4" x14ac:dyDescent="0.2">
      <c r="A228" s="108" t="s">
        <v>246</v>
      </c>
      <c r="B228" s="125">
        <v>0</v>
      </c>
      <c r="C228" s="125">
        <v>103212.01</v>
      </c>
      <c r="D228" s="125">
        <v>1482369.4099999899</v>
      </c>
      <c r="E228" s="125">
        <v>861256.62720999995</v>
      </c>
      <c r="F228" s="125">
        <v>621112.78278999904</v>
      </c>
      <c r="G228" s="125">
        <v>861256.62720999995</v>
      </c>
      <c r="H228" s="125">
        <v>724324.79278999905</v>
      </c>
      <c r="I228" s="125">
        <v>1585581.42</v>
      </c>
    </row>
    <row r="229" spans="1:9" ht="11.4" x14ac:dyDescent="0.2">
      <c r="A229" s="108" t="s">
        <v>247</v>
      </c>
      <c r="B229" s="125">
        <v>1585765.69</v>
      </c>
      <c r="C229" s="125">
        <v>761390.01999999897</v>
      </c>
      <c r="D229" s="125">
        <v>1883870.8</v>
      </c>
      <c r="E229" s="125">
        <v>1272177.9512400001</v>
      </c>
      <c r="F229" s="125">
        <v>611692.84875999996</v>
      </c>
      <c r="G229" s="125">
        <v>2857943.6412399998</v>
      </c>
      <c r="H229" s="125">
        <v>1373082.86876</v>
      </c>
      <c r="I229" s="125">
        <v>4231026.51</v>
      </c>
    </row>
    <row r="230" spans="1:9" ht="11.4" x14ac:dyDescent="0.2">
      <c r="A230" s="108" t="s">
        <v>248</v>
      </c>
      <c r="B230" s="125">
        <v>588906.13</v>
      </c>
      <c r="C230" s="125">
        <v>988233.13</v>
      </c>
      <c r="D230" s="125">
        <v>170689.16</v>
      </c>
      <c r="E230" s="125">
        <v>113969.152132</v>
      </c>
      <c r="F230" s="125">
        <v>56720.007868000001</v>
      </c>
      <c r="G230" s="125">
        <v>702875.28213199996</v>
      </c>
      <c r="H230" s="125">
        <v>1044953.137868</v>
      </c>
      <c r="I230" s="125">
        <v>1747828.42</v>
      </c>
    </row>
    <row r="231" spans="1:9" ht="11.4" x14ac:dyDescent="0.2">
      <c r="A231" s="108" t="s">
        <v>249</v>
      </c>
      <c r="B231" s="125">
        <v>0</v>
      </c>
      <c r="C231" s="125">
        <v>0</v>
      </c>
      <c r="D231" s="125">
        <v>0</v>
      </c>
      <c r="E231" s="125">
        <v>0</v>
      </c>
      <c r="F231" s="125">
        <v>0</v>
      </c>
      <c r="G231" s="125">
        <v>0</v>
      </c>
      <c r="H231" s="125">
        <v>0</v>
      </c>
      <c r="I231" s="125">
        <v>0</v>
      </c>
    </row>
    <row r="232" spans="1:9" ht="11.4" x14ac:dyDescent="0.2">
      <c r="A232" s="108" t="s">
        <v>250</v>
      </c>
      <c r="B232" s="125">
        <v>54780.47</v>
      </c>
      <c r="C232" s="125">
        <v>42320.5</v>
      </c>
      <c r="D232" s="125">
        <v>150720.85</v>
      </c>
      <c r="E232" s="125">
        <v>100636.311545</v>
      </c>
      <c r="F232" s="125">
        <v>50084.538455000002</v>
      </c>
      <c r="G232" s="125">
        <v>155416.78154500001</v>
      </c>
      <c r="H232" s="125">
        <v>92405.038455000002</v>
      </c>
      <c r="I232" s="125">
        <v>247821.82</v>
      </c>
    </row>
    <row r="233" spans="1:9" ht="11.4" x14ac:dyDescent="0.2">
      <c r="A233" s="108" t="s">
        <v>251</v>
      </c>
      <c r="B233" s="125">
        <v>18490</v>
      </c>
      <c r="C233" s="125">
        <v>0</v>
      </c>
      <c r="D233" s="125">
        <v>1751655.47</v>
      </c>
      <c r="E233" s="125">
        <v>1169580.3573189999</v>
      </c>
      <c r="F233" s="125">
        <v>582075.11268099898</v>
      </c>
      <c r="G233" s="125">
        <v>1188070.3573189999</v>
      </c>
      <c r="H233" s="125">
        <v>582075.11268099898</v>
      </c>
      <c r="I233" s="125">
        <v>1770145.46999999</v>
      </c>
    </row>
    <row r="234" spans="1:9" ht="11.4" x14ac:dyDescent="0.2">
      <c r="A234" s="108" t="s">
        <v>252</v>
      </c>
      <c r="B234" s="125">
        <v>0</v>
      </c>
      <c r="C234" s="125">
        <v>69871.7</v>
      </c>
      <c r="D234" s="125">
        <v>0</v>
      </c>
      <c r="E234" s="125">
        <v>0</v>
      </c>
      <c r="F234" s="125">
        <v>0</v>
      </c>
      <c r="G234" s="125">
        <v>0</v>
      </c>
      <c r="H234" s="125">
        <v>69871.7</v>
      </c>
      <c r="I234" s="125">
        <v>69871.7</v>
      </c>
    </row>
    <row r="235" spans="1:9" ht="11.4" x14ac:dyDescent="0.2">
      <c r="A235" s="108" t="s">
        <v>253</v>
      </c>
      <c r="B235" s="125">
        <v>41579.3999999999</v>
      </c>
      <c r="C235" s="125">
        <v>0</v>
      </c>
      <c r="D235" s="125">
        <v>1643800.05</v>
      </c>
      <c r="E235" s="125">
        <v>1097565.293385</v>
      </c>
      <c r="F235" s="125">
        <v>546234.75661499996</v>
      </c>
      <c r="G235" s="125">
        <v>1139144.6933850001</v>
      </c>
      <c r="H235" s="125">
        <v>546234.75661499996</v>
      </c>
      <c r="I235" s="125">
        <v>1685379.45</v>
      </c>
    </row>
    <row r="236" spans="1:9" ht="11.4" x14ac:dyDescent="0.2">
      <c r="A236" s="108" t="s">
        <v>254</v>
      </c>
      <c r="B236" s="126">
        <v>3360857.16</v>
      </c>
      <c r="C236" s="126">
        <v>2049470.9099999899</v>
      </c>
      <c r="D236" s="126">
        <v>11516279.970000001</v>
      </c>
      <c r="E236" s="127">
        <v>7569995.0708879996</v>
      </c>
      <c r="F236" s="127">
        <v>3946284.8991120001</v>
      </c>
      <c r="G236" s="127">
        <v>10930852.230888</v>
      </c>
      <c r="H236" s="127">
        <v>5995755.8091120003</v>
      </c>
      <c r="I236" s="127">
        <v>16926608.039999999</v>
      </c>
    </row>
    <row r="237" spans="1:9" ht="12" thickBot="1" x14ac:dyDescent="0.25">
      <c r="A237" s="108" t="s">
        <v>255</v>
      </c>
      <c r="B237" s="126">
        <v>33582036.5</v>
      </c>
      <c r="C237" s="126">
        <v>9876922.0899999999</v>
      </c>
      <c r="D237" s="126">
        <v>16095991.119999999</v>
      </c>
      <c r="E237" s="127">
        <v>10274303.537505999</v>
      </c>
      <c r="F237" s="127">
        <v>5821687.582494</v>
      </c>
      <c r="G237" s="127">
        <v>43856340.037505999</v>
      </c>
      <c r="H237" s="127">
        <v>15698609.672494</v>
      </c>
      <c r="I237" s="127">
        <v>59554949.710000001</v>
      </c>
    </row>
    <row r="238" spans="1:9" ht="12" thickTop="1" x14ac:dyDescent="0.2">
      <c r="A238" s="108"/>
      <c r="B238" s="133"/>
      <c r="C238" s="133"/>
      <c r="D238" s="133"/>
      <c r="E238" s="133"/>
      <c r="F238" s="133"/>
      <c r="G238" s="133"/>
      <c r="H238" s="133"/>
      <c r="I238" s="133"/>
    </row>
    <row r="239" spans="1:9" ht="11.4" x14ac:dyDescent="0.2">
      <c r="A239" s="108" t="s">
        <v>256</v>
      </c>
      <c r="B239" s="125"/>
      <c r="C239" s="125"/>
      <c r="D239" s="125"/>
      <c r="E239" s="125"/>
      <c r="F239" s="125"/>
      <c r="G239" s="125"/>
      <c r="H239" s="125"/>
      <c r="I239" s="125"/>
    </row>
    <row r="240" spans="1:9" ht="11.4" x14ac:dyDescent="0.2">
      <c r="A240" s="109" t="s">
        <v>257</v>
      </c>
      <c r="B240" s="125"/>
      <c r="C240" s="125"/>
      <c r="D240" s="125"/>
      <c r="E240" s="125"/>
      <c r="F240" s="125"/>
      <c r="G240" s="125"/>
      <c r="H240" s="125"/>
      <c r="I240" s="125"/>
    </row>
    <row r="241" spans="1:9" ht="11.4" x14ac:dyDescent="0.2">
      <c r="A241" s="108" t="s">
        <v>258</v>
      </c>
      <c r="B241" s="125">
        <v>21308767.989999998</v>
      </c>
      <c r="C241" s="125">
        <v>10247304.82</v>
      </c>
      <c r="D241" s="125">
        <v>2045380.39</v>
      </c>
      <c r="E241" s="125">
        <v>1365700.4864029901</v>
      </c>
      <c r="F241" s="125">
        <v>679679.90359699901</v>
      </c>
      <c r="G241" s="125">
        <v>22674468.476403002</v>
      </c>
      <c r="H241" s="125">
        <v>10926984.723596999</v>
      </c>
      <c r="I241" s="125">
        <v>33601453.200000003</v>
      </c>
    </row>
    <row r="242" spans="1:9" ht="11.4" x14ac:dyDescent="0.2">
      <c r="A242" s="108" t="s">
        <v>259</v>
      </c>
      <c r="B242" s="125">
        <v>591385.73</v>
      </c>
      <c r="C242" s="125">
        <v>10805.07</v>
      </c>
      <c r="D242" s="125">
        <v>0</v>
      </c>
      <c r="E242" s="125">
        <v>0</v>
      </c>
      <c r="F242" s="125">
        <v>0</v>
      </c>
      <c r="G242" s="125">
        <v>591385.73</v>
      </c>
      <c r="H242" s="125">
        <v>10805.07</v>
      </c>
      <c r="I242" s="125">
        <v>602190.799999999</v>
      </c>
    </row>
    <row r="243" spans="1:9" ht="11.4" x14ac:dyDescent="0.2">
      <c r="A243" s="108" t="s">
        <v>260</v>
      </c>
      <c r="B243" s="126">
        <v>21900153.719999999</v>
      </c>
      <c r="C243" s="126">
        <v>10258109.890000001</v>
      </c>
      <c r="D243" s="126">
        <v>2045380.39</v>
      </c>
      <c r="E243" s="127">
        <v>1365700.4864029901</v>
      </c>
      <c r="F243" s="127">
        <v>679679.90359699901</v>
      </c>
      <c r="G243" s="127">
        <v>23265854.206402998</v>
      </c>
      <c r="H243" s="127">
        <v>10937789.793597</v>
      </c>
      <c r="I243" s="127">
        <v>34203644</v>
      </c>
    </row>
    <row r="244" spans="1:9" ht="11.4" x14ac:dyDescent="0.2">
      <c r="A244" s="109" t="s">
        <v>261</v>
      </c>
      <c r="B244" s="125"/>
      <c r="C244" s="125"/>
      <c r="D244" s="125"/>
      <c r="E244" s="125"/>
      <c r="F244" s="125"/>
      <c r="G244" s="125"/>
      <c r="H244" s="125"/>
      <c r="I244" s="125"/>
    </row>
    <row r="245" spans="1:9" ht="11.4" x14ac:dyDescent="0.2">
      <c r="A245" s="108" t="s">
        <v>262</v>
      </c>
      <c r="B245" s="125">
        <v>1203575.45</v>
      </c>
      <c r="C245" s="125">
        <v>259639.41</v>
      </c>
      <c r="D245" s="125">
        <v>3374743.23</v>
      </c>
      <c r="E245" s="125">
        <v>2253316.05467099</v>
      </c>
      <c r="F245" s="125">
        <v>1121427.175329</v>
      </c>
      <c r="G245" s="125">
        <v>3456891.5046709999</v>
      </c>
      <c r="H245" s="125">
        <v>1381066.5853289999</v>
      </c>
      <c r="I245" s="125">
        <v>4837958.09</v>
      </c>
    </row>
    <row r="246" spans="1:9" ht="11.4" x14ac:dyDescent="0.2">
      <c r="A246" s="108" t="s">
        <v>263</v>
      </c>
      <c r="B246" s="125">
        <v>971432.45</v>
      </c>
      <c r="C246" s="125">
        <v>0</v>
      </c>
      <c r="D246" s="125">
        <v>0</v>
      </c>
      <c r="E246" s="125">
        <v>0</v>
      </c>
      <c r="F246" s="125">
        <v>0</v>
      </c>
      <c r="G246" s="125">
        <v>971432.45</v>
      </c>
      <c r="H246" s="125">
        <v>0</v>
      </c>
      <c r="I246" s="125">
        <v>971432.45</v>
      </c>
    </row>
    <row r="247" spans="1:9" ht="11.4" x14ac:dyDescent="0.2">
      <c r="A247" s="108" t="s">
        <v>264</v>
      </c>
      <c r="B247" s="125">
        <v>448050.21</v>
      </c>
      <c r="C247" s="125">
        <v>1926.37</v>
      </c>
      <c r="D247" s="125">
        <v>0</v>
      </c>
      <c r="E247" s="125">
        <v>0</v>
      </c>
      <c r="F247" s="125">
        <v>0</v>
      </c>
      <c r="G247" s="125">
        <v>448050.21</v>
      </c>
      <c r="H247" s="125">
        <v>1926.37</v>
      </c>
      <c r="I247" s="125">
        <v>449976.58</v>
      </c>
    </row>
    <row r="248" spans="1:9" ht="11.4" x14ac:dyDescent="0.2">
      <c r="A248" s="108" t="s">
        <v>265</v>
      </c>
      <c r="B248" s="126">
        <v>2623058.11</v>
      </c>
      <c r="C248" s="126">
        <v>261565.78</v>
      </c>
      <c r="D248" s="126">
        <v>3374743.23</v>
      </c>
      <c r="E248" s="127">
        <v>2253316.05467099</v>
      </c>
      <c r="F248" s="127">
        <v>1121427.175329</v>
      </c>
      <c r="G248" s="127">
        <v>4876374.1646710001</v>
      </c>
      <c r="H248" s="127">
        <v>1382992.955329</v>
      </c>
      <c r="I248" s="127">
        <v>6259367.1200000001</v>
      </c>
    </row>
    <row r="249" spans="1:9" ht="11.4" x14ac:dyDescent="0.2">
      <c r="A249" s="109" t="s">
        <v>266</v>
      </c>
      <c r="B249" s="125"/>
      <c r="C249" s="125"/>
      <c r="D249" s="125"/>
      <c r="E249" s="125"/>
      <c r="F249" s="125"/>
      <c r="G249" s="125"/>
      <c r="H249" s="125"/>
      <c r="I249" s="125"/>
    </row>
    <row r="250" spans="1:9" ht="11.4" x14ac:dyDescent="0.2">
      <c r="A250" s="108" t="s">
        <v>267</v>
      </c>
      <c r="B250" s="125">
        <v>1696966.5</v>
      </c>
      <c r="C250" s="125">
        <v>0</v>
      </c>
      <c r="D250" s="125">
        <v>0</v>
      </c>
      <c r="E250" s="125">
        <v>0</v>
      </c>
      <c r="F250" s="125">
        <v>0</v>
      </c>
      <c r="G250" s="125">
        <v>1696966.5</v>
      </c>
      <c r="H250" s="125">
        <v>0</v>
      </c>
      <c r="I250" s="125">
        <v>1696966.5</v>
      </c>
    </row>
    <row r="251" spans="1:9" ht="11.4" x14ac:dyDescent="0.2">
      <c r="A251" s="108" t="s">
        <v>268</v>
      </c>
      <c r="B251" s="126">
        <v>1696966.5</v>
      </c>
      <c r="C251" s="126">
        <v>0</v>
      </c>
      <c r="D251" s="126">
        <v>0</v>
      </c>
      <c r="E251" s="127">
        <v>0</v>
      </c>
      <c r="F251" s="127">
        <v>0</v>
      </c>
      <c r="G251" s="127">
        <v>1696966.5</v>
      </c>
      <c r="H251" s="127">
        <v>0</v>
      </c>
      <c r="I251" s="127">
        <v>1696966.5</v>
      </c>
    </row>
    <row r="252" spans="1:9" ht="11.4" x14ac:dyDescent="0.2">
      <c r="A252" s="109" t="s">
        <v>269</v>
      </c>
      <c r="B252" s="125"/>
      <c r="C252" s="125"/>
      <c r="D252" s="125"/>
      <c r="E252" s="125"/>
      <c r="F252" s="125"/>
      <c r="G252" s="125"/>
      <c r="H252" s="125"/>
      <c r="I252" s="125"/>
    </row>
    <row r="253" spans="1:9" ht="11.4" x14ac:dyDescent="0.2">
      <c r="A253" s="108" t="s">
        <v>270</v>
      </c>
      <c r="B253" s="125">
        <v>950865</v>
      </c>
      <c r="C253" s="125">
        <v>0</v>
      </c>
      <c r="D253" s="125">
        <v>0</v>
      </c>
      <c r="E253" s="125">
        <v>0</v>
      </c>
      <c r="F253" s="125">
        <v>0</v>
      </c>
      <c r="G253" s="125">
        <v>950865</v>
      </c>
      <c r="H253" s="125">
        <v>0</v>
      </c>
      <c r="I253" s="125">
        <v>950865</v>
      </c>
    </row>
    <row r="254" spans="1:9" ht="11.4" x14ac:dyDescent="0.2">
      <c r="A254" s="108" t="s">
        <v>271</v>
      </c>
      <c r="B254" s="125">
        <v>-3094731.15</v>
      </c>
      <c r="C254" s="125">
        <v>0</v>
      </c>
      <c r="D254" s="125">
        <v>0</v>
      </c>
      <c r="E254" s="125">
        <v>0</v>
      </c>
      <c r="F254" s="125">
        <v>0</v>
      </c>
      <c r="G254" s="125">
        <v>-3094731.15</v>
      </c>
      <c r="H254" s="125">
        <v>0</v>
      </c>
      <c r="I254" s="125">
        <v>-3094731.15</v>
      </c>
    </row>
    <row r="255" spans="1:9" ht="11.4" x14ac:dyDescent="0.2">
      <c r="A255" s="108" t="s">
        <v>272</v>
      </c>
      <c r="B255" s="125">
        <v>-52750.64</v>
      </c>
      <c r="C255" s="125">
        <v>-5154.09</v>
      </c>
      <c r="D255" s="125">
        <v>0</v>
      </c>
      <c r="E255" s="125">
        <v>0</v>
      </c>
      <c r="F255" s="125">
        <v>0</v>
      </c>
      <c r="G255" s="125">
        <v>-52750.64</v>
      </c>
      <c r="H255" s="125">
        <v>-5154.09</v>
      </c>
      <c r="I255" s="125">
        <v>-57904.729999999901</v>
      </c>
    </row>
    <row r="256" spans="1:9" ht="11.4" x14ac:dyDescent="0.2">
      <c r="A256" s="108" t="s">
        <v>273</v>
      </c>
      <c r="B256" s="125">
        <v>11054.05</v>
      </c>
      <c r="C256" s="125">
        <v>1373.24</v>
      </c>
      <c r="D256" s="125">
        <v>0</v>
      </c>
      <c r="E256" s="125">
        <v>0</v>
      </c>
      <c r="F256" s="125">
        <v>0</v>
      </c>
      <c r="G256" s="125">
        <v>11054.05</v>
      </c>
      <c r="H256" s="125">
        <v>1373.24</v>
      </c>
      <c r="I256" s="125">
        <v>12427.289999999901</v>
      </c>
    </row>
    <row r="257" spans="1:9" ht="11.4" x14ac:dyDescent="0.2">
      <c r="A257" s="108" t="s">
        <v>274</v>
      </c>
      <c r="B257" s="125">
        <v>-1392.8</v>
      </c>
      <c r="C257" s="125">
        <v>0</v>
      </c>
      <c r="D257" s="125">
        <v>0</v>
      </c>
      <c r="E257" s="125">
        <v>0</v>
      </c>
      <c r="F257" s="125">
        <v>0</v>
      </c>
      <c r="G257" s="125">
        <v>-1392.8</v>
      </c>
      <c r="H257" s="125">
        <v>0</v>
      </c>
      <c r="I257" s="125">
        <v>-1392.8</v>
      </c>
    </row>
    <row r="258" spans="1:9" ht="11.4" x14ac:dyDescent="0.2">
      <c r="A258" s="108" t="s">
        <v>275</v>
      </c>
      <c r="B258" s="125">
        <v>0</v>
      </c>
      <c r="C258" s="125">
        <v>0</v>
      </c>
      <c r="D258" s="125">
        <v>0</v>
      </c>
      <c r="E258" s="125">
        <v>0</v>
      </c>
      <c r="F258" s="125">
        <v>0</v>
      </c>
      <c r="G258" s="125">
        <v>0</v>
      </c>
      <c r="H258" s="125">
        <v>0</v>
      </c>
      <c r="I258" s="125">
        <v>0</v>
      </c>
    </row>
    <row r="259" spans="1:9" ht="11.4" x14ac:dyDescent="0.2">
      <c r="A259" s="108" t="s">
        <v>276</v>
      </c>
      <c r="B259" s="126">
        <v>-2186955.54</v>
      </c>
      <c r="C259" s="126">
        <v>-3780.85</v>
      </c>
      <c r="D259" s="126">
        <v>0</v>
      </c>
      <c r="E259" s="127">
        <v>0</v>
      </c>
      <c r="F259" s="127">
        <v>0</v>
      </c>
      <c r="G259" s="127">
        <v>-2186955.54</v>
      </c>
      <c r="H259" s="127">
        <v>-3780.85</v>
      </c>
      <c r="I259" s="127">
        <v>-2190736.39</v>
      </c>
    </row>
    <row r="260" spans="1:9" ht="11.4" x14ac:dyDescent="0.2">
      <c r="A260" s="109" t="s">
        <v>277</v>
      </c>
      <c r="B260" s="125"/>
      <c r="C260" s="125"/>
      <c r="D260" s="125"/>
      <c r="E260" s="125"/>
      <c r="F260" s="125"/>
      <c r="G260" s="125"/>
      <c r="H260" s="125"/>
      <c r="I260" s="125"/>
    </row>
    <row r="261" spans="1:9" ht="11.4" x14ac:dyDescent="0.2">
      <c r="A261" s="108" t="s">
        <v>278</v>
      </c>
      <c r="B261" s="125">
        <v>5068195.08</v>
      </c>
      <c r="C261" s="125">
        <v>0</v>
      </c>
      <c r="D261" s="125">
        <v>0</v>
      </c>
      <c r="E261" s="125">
        <v>0</v>
      </c>
      <c r="F261" s="125">
        <v>0</v>
      </c>
      <c r="G261" s="125">
        <v>5068195.08</v>
      </c>
      <c r="H261" s="125">
        <v>0</v>
      </c>
      <c r="I261" s="125">
        <v>5068195.08</v>
      </c>
    </row>
    <row r="262" spans="1:9" ht="11.4" x14ac:dyDescent="0.2">
      <c r="A262" s="108" t="s">
        <v>279</v>
      </c>
      <c r="B262" s="125">
        <v>2705830.96</v>
      </c>
      <c r="C262" s="125">
        <v>0</v>
      </c>
      <c r="D262" s="125">
        <v>0</v>
      </c>
      <c r="E262" s="125">
        <v>0</v>
      </c>
      <c r="F262" s="125">
        <v>0</v>
      </c>
      <c r="G262" s="125">
        <v>2705830.96</v>
      </c>
      <c r="H262" s="125">
        <v>0</v>
      </c>
      <c r="I262" s="125">
        <v>2705830.96</v>
      </c>
    </row>
    <row r="263" spans="1:9" ht="11.4" x14ac:dyDescent="0.2">
      <c r="A263" s="108" t="s">
        <v>280</v>
      </c>
      <c r="B263" s="126">
        <v>7774026.04</v>
      </c>
      <c r="C263" s="126">
        <v>0</v>
      </c>
      <c r="D263" s="126">
        <v>0</v>
      </c>
      <c r="E263" s="127">
        <v>0</v>
      </c>
      <c r="F263" s="127">
        <v>0</v>
      </c>
      <c r="G263" s="127">
        <v>7774026.04</v>
      </c>
      <c r="H263" s="127">
        <v>0</v>
      </c>
      <c r="I263" s="127">
        <v>7774026.04</v>
      </c>
    </row>
    <row r="264" spans="1:9" ht="12" thickBot="1" x14ac:dyDescent="0.25">
      <c r="A264" s="108" t="s">
        <v>281</v>
      </c>
      <c r="B264" s="126">
        <v>31807248.829999998</v>
      </c>
      <c r="C264" s="126">
        <v>10515894.82</v>
      </c>
      <c r="D264" s="126">
        <v>5420123.6200000001</v>
      </c>
      <c r="E264" s="127">
        <v>3619016.5410739901</v>
      </c>
      <c r="F264" s="127">
        <v>1801107.07892599</v>
      </c>
      <c r="G264" s="127">
        <v>35426265.371073999</v>
      </c>
      <c r="H264" s="127">
        <v>12317001.898925999</v>
      </c>
      <c r="I264" s="127">
        <v>47743267.270000003</v>
      </c>
    </row>
    <row r="265" spans="1:9" ht="12" thickTop="1" x14ac:dyDescent="0.2">
      <c r="A265" s="108" t="s">
        <v>282</v>
      </c>
      <c r="B265" s="133"/>
      <c r="C265" s="133"/>
      <c r="D265" s="133"/>
      <c r="E265" s="133"/>
      <c r="F265" s="133"/>
      <c r="G265" s="133"/>
      <c r="H265" s="133"/>
      <c r="I265" s="133"/>
    </row>
    <row r="266" spans="1:9" ht="11.4" x14ac:dyDescent="0.2">
      <c r="A266" s="109" t="s">
        <v>283</v>
      </c>
      <c r="B266" s="125"/>
      <c r="C266" s="125"/>
      <c r="D266" s="125"/>
      <c r="E266" s="125"/>
      <c r="F266" s="125"/>
      <c r="G266" s="125"/>
      <c r="H266" s="125"/>
      <c r="I266" s="125"/>
    </row>
    <row r="267" spans="1:9" ht="11.4" x14ac:dyDescent="0.2">
      <c r="A267" s="108" t="s">
        <v>284</v>
      </c>
      <c r="B267" s="125">
        <v>13763624.279999999</v>
      </c>
      <c r="C267" s="125">
        <v>7114483.5499999998</v>
      </c>
      <c r="D267" s="125">
        <v>1852341.23999999</v>
      </c>
      <c r="E267" s="125">
        <v>1236808.2459479901</v>
      </c>
      <c r="F267" s="125">
        <v>615532.99405199895</v>
      </c>
      <c r="G267" s="125">
        <v>15000432.525947999</v>
      </c>
      <c r="H267" s="125">
        <v>7730016.5440520002</v>
      </c>
      <c r="I267" s="125">
        <v>22730449.07</v>
      </c>
    </row>
    <row r="268" spans="1:9" ht="11.4" x14ac:dyDescent="0.2">
      <c r="A268" s="108" t="s">
        <v>285</v>
      </c>
      <c r="B268" s="126">
        <v>13763624.279999999</v>
      </c>
      <c r="C268" s="126">
        <v>7114483.5499999998</v>
      </c>
      <c r="D268" s="126">
        <v>1852341.23999999</v>
      </c>
      <c r="E268" s="127">
        <v>1236808.2459479901</v>
      </c>
      <c r="F268" s="127">
        <v>615532.99405199895</v>
      </c>
      <c r="G268" s="127">
        <v>15000432.525947999</v>
      </c>
      <c r="H268" s="127">
        <v>7730016.5440520002</v>
      </c>
      <c r="I268" s="127">
        <v>22730449.07</v>
      </c>
    </row>
    <row r="269" spans="1:9" ht="11.4" x14ac:dyDescent="0.2">
      <c r="A269" s="109" t="s">
        <v>286</v>
      </c>
      <c r="B269" s="125"/>
      <c r="C269" s="125"/>
      <c r="D269" s="125"/>
      <c r="E269" s="125"/>
      <c r="F269" s="125"/>
      <c r="G269" s="125"/>
      <c r="H269" s="125"/>
      <c r="I269" s="125"/>
    </row>
    <row r="270" spans="1:9" ht="11.4" x14ac:dyDescent="0.2">
      <c r="A270" s="108" t="s">
        <v>287</v>
      </c>
      <c r="B270" s="125">
        <v>0</v>
      </c>
      <c r="C270" s="125">
        <v>0</v>
      </c>
      <c r="D270" s="125">
        <v>0</v>
      </c>
      <c r="E270" s="125">
        <v>0</v>
      </c>
      <c r="F270" s="125">
        <v>0</v>
      </c>
      <c r="G270" s="125">
        <v>0</v>
      </c>
      <c r="H270" s="125">
        <v>0</v>
      </c>
      <c r="I270" s="125">
        <v>0</v>
      </c>
    </row>
    <row r="271" spans="1:9" ht="11.4" x14ac:dyDescent="0.2">
      <c r="A271" s="108" t="s">
        <v>288</v>
      </c>
      <c r="B271" s="125">
        <v>-218.75</v>
      </c>
      <c r="C271" s="125">
        <v>0</v>
      </c>
      <c r="D271" s="125">
        <v>0</v>
      </c>
      <c r="E271" s="125">
        <v>0</v>
      </c>
      <c r="F271" s="125">
        <v>0</v>
      </c>
      <c r="G271" s="125">
        <v>-218.75</v>
      </c>
      <c r="H271" s="125">
        <v>0</v>
      </c>
      <c r="I271" s="125">
        <v>-218.75</v>
      </c>
    </row>
    <row r="272" spans="1:9" ht="11.4" x14ac:dyDescent="0.2">
      <c r="A272" s="108" t="s">
        <v>289</v>
      </c>
      <c r="B272" s="125">
        <v>-2601021.73</v>
      </c>
      <c r="C272" s="125">
        <v>-2044410.75</v>
      </c>
      <c r="D272" s="125">
        <v>0</v>
      </c>
      <c r="E272" s="125">
        <v>0</v>
      </c>
      <c r="F272" s="125">
        <v>0</v>
      </c>
      <c r="G272" s="125">
        <v>-2601021.73</v>
      </c>
      <c r="H272" s="125">
        <v>-2044410.75</v>
      </c>
      <c r="I272" s="125">
        <v>-4645432.4800000004</v>
      </c>
    </row>
    <row r="273" spans="1:9" ht="11.4" x14ac:dyDescent="0.2">
      <c r="A273" s="108" t="s">
        <v>290</v>
      </c>
      <c r="B273" s="126">
        <v>-2601240.48</v>
      </c>
      <c r="C273" s="126">
        <v>-2044410.75</v>
      </c>
      <c r="D273" s="126">
        <v>0</v>
      </c>
      <c r="E273" s="127">
        <v>0</v>
      </c>
      <c r="F273" s="127">
        <v>0</v>
      </c>
      <c r="G273" s="127">
        <v>-2601240.48</v>
      </c>
      <c r="H273" s="127">
        <v>-2044410.75</v>
      </c>
      <c r="I273" s="127">
        <v>-4645651.2300000004</v>
      </c>
    </row>
    <row r="274" spans="1:9" ht="11.4" x14ac:dyDescent="0.2">
      <c r="A274" s="109" t="s">
        <v>291</v>
      </c>
      <c r="B274" s="125"/>
      <c r="C274" s="125"/>
      <c r="D274" s="125"/>
      <c r="E274" s="125"/>
      <c r="F274" s="125"/>
      <c r="G274" s="125"/>
      <c r="H274" s="125"/>
      <c r="I274" s="125"/>
    </row>
    <row r="275" spans="1:9" ht="11.4" x14ac:dyDescent="0.2">
      <c r="A275" s="108" t="s">
        <v>292</v>
      </c>
      <c r="B275" s="125">
        <v>26930268.75</v>
      </c>
      <c r="C275" s="125">
        <v>9589541.7599999998</v>
      </c>
      <c r="D275" s="125">
        <v>0</v>
      </c>
      <c r="E275" s="125">
        <v>0</v>
      </c>
      <c r="F275" s="125">
        <v>0</v>
      </c>
      <c r="G275" s="125">
        <v>26930268.75</v>
      </c>
      <c r="H275" s="125">
        <v>9589541.7599999998</v>
      </c>
      <c r="I275" s="125">
        <v>36519810.509999998</v>
      </c>
    </row>
    <row r="276" spans="1:9" ht="11.4" x14ac:dyDescent="0.2">
      <c r="A276" s="108" t="s">
        <v>293</v>
      </c>
      <c r="B276" s="125">
        <v>-17181790.93</v>
      </c>
      <c r="C276" s="125">
        <v>-5368046.57</v>
      </c>
      <c r="D276" s="125">
        <v>0</v>
      </c>
      <c r="E276" s="125">
        <v>0</v>
      </c>
      <c r="F276" s="125">
        <v>0</v>
      </c>
      <c r="G276" s="125">
        <v>-17181790.93</v>
      </c>
      <c r="H276" s="125">
        <v>-5368046.57</v>
      </c>
      <c r="I276" s="125">
        <v>-22549837.5</v>
      </c>
    </row>
    <row r="277" spans="1:9" ht="11.4" x14ac:dyDescent="0.2">
      <c r="A277" s="108" t="s">
        <v>294</v>
      </c>
      <c r="B277" s="125">
        <v>0</v>
      </c>
      <c r="C277" s="125">
        <v>0</v>
      </c>
      <c r="D277" s="125">
        <v>0</v>
      </c>
      <c r="E277" s="125">
        <v>0</v>
      </c>
      <c r="F277" s="125">
        <v>0</v>
      </c>
      <c r="G277" s="125">
        <v>0</v>
      </c>
      <c r="H277" s="125">
        <v>0</v>
      </c>
      <c r="I277" s="125">
        <v>0</v>
      </c>
    </row>
    <row r="278" spans="1:9" ht="11.4" x14ac:dyDescent="0.2">
      <c r="A278" s="108" t="s">
        <v>295</v>
      </c>
      <c r="B278" s="126">
        <v>9748477.8200000003</v>
      </c>
      <c r="C278" s="126">
        <v>4221495.1899999902</v>
      </c>
      <c r="D278" s="126">
        <v>0</v>
      </c>
      <c r="E278" s="127">
        <v>0</v>
      </c>
      <c r="F278" s="127">
        <v>0</v>
      </c>
      <c r="G278" s="127">
        <v>9748477.8200000003</v>
      </c>
      <c r="H278" s="127">
        <v>4221495.1899999902</v>
      </c>
      <c r="I278" s="127">
        <v>13969973.01</v>
      </c>
    </row>
    <row r="279" spans="1:9" ht="11.4" x14ac:dyDescent="0.2">
      <c r="A279" s="108"/>
      <c r="B279" s="130"/>
      <c r="C279" s="130"/>
      <c r="D279" s="130"/>
      <c r="E279" s="130"/>
      <c r="F279" s="130"/>
      <c r="G279" s="130"/>
      <c r="H279" s="130"/>
      <c r="I279" s="130"/>
    </row>
    <row r="280" spans="1:9" ht="12.6" thickBot="1" x14ac:dyDescent="0.3">
      <c r="A280" s="110" t="s">
        <v>6</v>
      </c>
      <c r="B280" s="131">
        <v>38483854.380000003</v>
      </c>
      <c r="C280" s="131">
        <v>10020781.2099999</v>
      </c>
      <c r="D280" s="131">
        <v>-23368455.98</v>
      </c>
      <c r="E280" s="132">
        <v>-15130128.324527999</v>
      </c>
      <c r="F280" s="132">
        <v>-8238327.6554720001</v>
      </c>
      <c r="G280" s="132">
        <v>23353726.055472001</v>
      </c>
      <c r="H280" s="132">
        <v>1782453.5545279901</v>
      </c>
      <c r="I280" s="132">
        <v>25136179.609999999</v>
      </c>
    </row>
    <row r="281" spans="1:9" ht="12" thickTop="1" x14ac:dyDescent="0.2">
      <c r="A281" s="108"/>
      <c r="B281" s="125"/>
      <c r="C281" s="125"/>
      <c r="D281" s="125"/>
      <c r="E281" s="125"/>
      <c r="F281" s="125"/>
      <c r="G281" s="125"/>
      <c r="H281" s="125"/>
      <c r="I281" s="125"/>
    </row>
    <row r="282" spans="1:9" ht="12" x14ac:dyDescent="0.25">
      <c r="A282" s="110" t="s">
        <v>5</v>
      </c>
      <c r="B282" s="125"/>
      <c r="C282" s="125"/>
      <c r="D282" s="125"/>
      <c r="E282" s="125"/>
      <c r="F282" s="125"/>
      <c r="G282" s="125"/>
      <c r="H282" s="125"/>
      <c r="I282" s="125"/>
    </row>
    <row r="283" spans="1:9" ht="11.4" x14ac:dyDescent="0.2">
      <c r="A283" s="109" t="s">
        <v>296</v>
      </c>
      <c r="B283" s="125"/>
      <c r="C283" s="125"/>
      <c r="D283" s="125"/>
      <c r="E283" s="125"/>
      <c r="F283" s="125"/>
      <c r="G283" s="125"/>
      <c r="H283" s="125"/>
      <c r="I283" s="125"/>
    </row>
    <row r="284" spans="1:9" ht="11.4" x14ac:dyDescent="0.2">
      <c r="A284" s="108" t="s">
        <v>297</v>
      </c>
      <c r="B284" s="135">
        <v>29855.040000000001</v>
      </c>
      <c r="C284" s="135">
        <v>0</v>
      </c>
      <c r="D284" s="135">
        <v>0</v>
      </c>
      <c r="E284" s="135">
        <v>0</v>
      </c>
      <c r="F284" s="135">
        <v>0</v>
      </c>
      <c r="G284" s="135">
        <v>29855.040000000001</v>
      </c>
      <c r="H284" s="135">
        <v>0</v>
      </c>
      <c r="I284" s="135">
        <v>29855.040000000001</v>
      </c>
    </row>
    <row r="285" spans="1:9" ht="11.4" x14ac:dyDescent="0.2">
      <c r="A285" s="108" t="s">
        <v>298</v>
      </c>
      <c r="B285" s="125">
        <v>0</v>
      </c>
      <c r="C285" s="125">
        <v>0</v>
      </c>
      <c r="D285" s="125">
        <v>-6230372.1200000001</v>
      </c>
      <c r="E285" s="125">
        <v>-4160019.464524</v>
      </c>
      <c r="F285" s="125">
        <v>-2070352.6554759999</v>
      </c>
      <c r="G285" s="125">
        <v>-4160019.464524</v>
      </c>
      <c r="H285" s="125">
        <v>-2070352.6554759999</v>
      </c>
      <c r="I285" s="125">
        <v>-6230372.1200000001</v>
      </c>
    </row>
    <row r="286" spans="1:9" ht="11.4" x14ac:dyDescent="0.2">
      <c r="A286" s="108" t="s">
        <v>299</v>
      </c>
      <c r="B286" s="125">
        <v>0</v>
      </c>
      <c r="C286" s="125">
        <v>0</v>
      </c>
      <c r="D286" s="125">
        <v>900023.22</v>
      </c>
      <c r="E286" s="125">
        <v>600945.50399399898</v>
      </c>
      <c r="F286" s="125">
        <v>299077.716006</v>
      </c>
      <c r="G286" s="125">
        <v>600945.50399399898</v>
      </c>
      <c r="H286" s="125">
        <v>299077.716006</v>
      </c>
      <c r="I286" s="125">
        <v>900023.22</v>
      </c>
    </row>
    <row r="287" spans="1:9" ht="11.4" x14ac:dyDescent="0.2">
      <c r="A287" s="108" t="s">
        <v>300</v>
      </c>
      <c r="B287" s="125">
        <v>0</v>
      </c>
      <c r="C287" s="125">
        <v>0</v>
      </c>
      <c r="D287" s="125">
        <v>0</v>
      </c>
      <c r="E287" s="125">
        <v>0</v>
      </c>
      <c r="F287" s="125">
        <v>0</v>
      </c>
      <c r="G287" s="125">
        <v>0</v>
      </c>
      <c r="H287" s="125">
        <v>0</v>
      </c>
      <c r="I287" s="125">
        <v>0</v>
      </c>
    </row>
    <row r="288" spans="1:9" ht="11.4" x14ac:dyDescent="0.2">
      <c r="A288" s="108" t="s">
        <v>301</v>
      </c>
      <c r="B288" s="125">
        <v>0</v>
      </c>
      <c r="C288" s="125">
        <v>0</v>
      </c>
      <c r="D288" s="125">
        <v>-5493.04</v>
      </c>
      <c r="E288" s="125">
        <v>-3667.70280799999</v>
      </c>
      <c r="F288" s="125">
        <v>-1825.337192</v>
      </c>
      <c r="G288" s="125">
        <v>-3667.70280799999</v>
      </c>
      <c r="H288" s="125">
        <v>-1825.337192</v>
      </c>
      <c r="I288" s="125">
        <v>-5493.03999999999</v>
      </c>
    </row>
    <row r="289" spans="1:9" ht="11.4" x14ac:dyDescent="0.2">
      <c r="A289" s="108" t="s">
        <v>302</v>
      </c>
      <c r="B289" s="125">
        <v>0</v>
      </c>
      <c r="C289" s="125">
        <v>0</v>
      </c>
      <c r="D289" s="125">
        <v>13529.869999999901</v>
      </c>
      <c r="E289" s="125">
        <v>9033.8941989999894</v>
      </c>
      <c r="F289" s="125">
        <v>4495.9758009999996</v>
      </c>
      <c r="G289" s="125">
        <v>9033.8941989999894</v>
      </c>
      <c r="H289" s="125">
        <v>4495.9758009999996</v>
      </c>
      <c r="I289" s="125">
        <v>13529.869999999901</v>
      </c>
    </row>
    <row r="290" spans="1:9" ht="11.4" x14ac:dyDescent="0.2">
      <c r="A290" s="108" t="s">
        <v>303</v>
      </c>
      <c r="B290" s="125">
        <v>0</v>
      </c>
      <c r="C290" s="125">
        <v>0</v>
      </c>
      <c r="D290" s="125">
        <v>-3131737.26</v>
      </c>
      <c r="E290" s="125">
        <v>-2091060.96850199</v>
      </c>
      <c r="F290" s="125">
        <v>-1040676.29149799</v>
      </c>
      <c r="G290" s="125">
        <v>-2091060.96850199</v>
      </c>
      <c r="H290" s="125">
        <v>-1040676.29149799</v>
      </c>
      <c r="I290" s="125">
        <v>-3131737.26</v>
      </c>
    </row>
    <row r="291" spans="1:9" ht="11.4" x14ac:dyDescent="0.2">
      <c r="A291" s="108" t="s">
        <v>304</v>
      </c>
      <c r="B291" s="125">
        <v>0</v>
      </c>
      <c r="C291" s="125">
        <v>0</v>
      </c>
      <c r="D291" s="125">
        <v>0</v>
      </c>
      <c r="E291" s="125">
        <v>0</v>
      </c>
      <c r="F291" s="125">
        <v>0</v>
      </c>
      <c r="G291" s="125">
        <v>0</v>
      </c>
      <c r="H291" s="125">
        <v>0</v>
      </c>
      <c r="I291" s="125">
        <v>0</v>
      </c>
    </row>
    <row r="292" spans="1:9" ht="11.4" x14ac:dyDescent="0.2">
      <c r="A292" s="108" t="s">
        <v>305</v>
      </c>
      <c r="B292" s="125">
        <v>0</v>
      </c>
      <c r="C292" s="125">
        <v>0</v>
      </c>
      <c r="D292" s="125">
        <v>2351734.1800000002</v>
      </c>
      <c r="E292" s="125">
        <v>1570252.9119859999</v>
      </c>
      <c r="F292" s="125">
        <v>781481.26801400003</v>
      </c>
      <c r="G292" s="125">
        <v>1570252.9119859999</v>
      </c>
      <c r="H292" s="125">
        <v>781481.26801400003</v>
      </c>
      <c r="I292" s="125">
        <v>2351734.1799999899</v>
      </c>
    </row>
    <row r="293" spans="1:9" ht="11.4" x14ac:dyDescent="0.2">
      <c r="A293" s="108" t="s">
        <v>306</v>
      </c>
      <c r="B293" s="125">
        <v>0</v>
      </c>
      <c r="C293" s="125">
        <v>0</v>
      </c>
      <c r="D293" s="125">
        <v>0</v>
      </c>
      <c r="E293" s="125">
        <v>0</v>
      </c>
      <c r="F293" s="125">
        <v>0</v>
      </c>
      <c r="G293" s="125">
        <v>0</v>
      </c>
      <c r="H293" s="125">
        <v>0</v>
      </c>
      <c r="I293" s="125">
        <v>0</v>
      </c>
    </row>
    <row r="294" spans="1:9" ht="11.4" x14ac:dyDescent="0.2">
      <c r="A294" s="108" t="s">
        <v>307</v>
      </c>
      <c r="B294" s="125">
        <v>0</v>
      </c>
      <c r="C294" s="125">
        <v>0</v>
      </c>
      <c r="D294" s="125">
        <v>0</v>
      </c>
      <c r="E294" s="125">
        <v>0</v>
      </c>
      <c r="F294" s="125">
        <v>0</v>
      </c>
      <c r="G294" s="125">
        <v>0</v>
      </c>
      <c r="H294" s="125">
        <v>0</v>
      </c>
      <c r="I294" s="125">
        <v>0</v>
      </c>
    </row>
    <row r="295" spans="1:9" ht="11.4" x14ac:dyDescent="0.2">
      <c r="A295" s="108" t="s">
        <v>308</v>
      </c>
      <c r="B295" s="125">
        <v>0</v>
      </c>
      <c r="C295" s="125">
        <v>0</v>
      </c>
      <c r="D295" s="125">
        <v>-43725.62</v>
      </c>
      <c r="E295" s="125">
        <v>-29195.596474000002</v>
      </c>
      <c r="F295" s="125">
        <v>-14530.023526000001</v>
      </c>
      <c r="G295" s="125">
        <v>-29195.596474000002</v>
      </c>
      <c r="H295" s="125">
        <v>-14530.023526000001</v>
      </c>
      <c r="I295" s="125">
        <v>-43725.62</v>
      </c>
    </row>
    <row r="296" spans="1:9" ht="11.4" x14ac:dyDescent="0.2">
      <c r="A296" s="108" t="s">
        <v>309</v>
      </c>
      <c r="B296" s="125">
        <v>-769164.61</v>
      </c>
      <c r="C296" s="125">
        <v>-264386.05</v>
      </c>
      <c r="D296" s="125">
        <v>-232369.08</v>
      </c>
      <c r="E296" s="125">
        <v>-155152.83471599899</v>
      </c>
      <c r="F296" s="125">
        <v>-77216.245283999902</v>
      </c>
      <c r="G296" s="125">
        <v>-924317.444716</v>
      </c>
      <c r="H296" s="125">
        <v>-341602.29528399999</v>
      </c>
      <c r="I296" s="125">
        <v>-1265919.74</v>
      </c>
    </row>
    <row r="297" spans="1:9" ht="11.4" x14ac:dyDescent="0.2">
      <c r="A297" s="108" t="s">
        <v>310</v>
      </c>
      <c r="B297" s="125">
        <v>-100</v>
      </c>
      <c r="C297" s="125">
        <v>-100</v>
      </c>
      <c r="D297" s="125">
        <v>-334</v>
      </c>
      <c r="E297" s="125">
        <v>-223.01179999999999</v>
      </c>
      <c r="F297" s="125">
        <v>-110.988199999999</v>
      </c>
      <c r="G297" s="125">
        <v>-323.01179999999999</v>
      </c>
      <c r="H297" s="125">
        <v>-210.98820000000001</v>
      </c>
      <c r="I297" s="125">
        <v>-534</v>
      </c>
    </row>
    <row r="298" spans="1:9" ht="11.4" x14ac:dyDescent="0.2">
      <c r="A298" s="108" t="s">
        <v>311</v>
      </c>
      <c r="B298" s="125">
        <v>0</v>
      </c>
      <c r="C298" s="125">
        <v>0</v>
      </c>
      <c r="D298" s="125">
        <v>0</v>
      </c>
      <c r="E298" s="125">
        <v>0</v>
      </c>
      <c r="F298" s="125">
        <v>0</v>
      </c>
      <c r="G298" s="125">
        <v>0</v>
      </c>
      <c r="H298" s="125">
        <v>0</v>
      </c>
      <c r="I298" s="125">
        <v>0</v>
      </c>
    </row>
    <row r="299" spans="1:9" ht="11.4" x14ac:dyDescent="0.2">
      <c r="A299" s="108" t="s">
        <v>312</v>
      </c>
      <c r="B299" s="125">
        <v>0</v>
      </c>
      <c r="C299" s="125">
        <v>0</v>
      </c>
      <c r="D299" s="125">
        <v>0</v>
      </c>
      <c r="E299" s="125">
        <v>0</v>
      </c>
      <c r="F299" s="125">
        <v>0</v>
      </c>
      <c r="G299" s="125">
        <v>0</v>
      </c>
      <c r="H299" s="125">
        <v>0</v>
      </c>
      <c r="I299" s="125">
        <v>0</v>
      </c>
    </row>
    <row r="300" spans="1:9" ht="11.4" x14ac:dyDescent="0.2">
      <c r="A300" s="108" t="s">
        <v>313</v>
      </c>
      <c r="B300" s="125">
        <v>15804.93</v>
      </c>
      <c r="C300" s="125">
        <v>0</v>
      </c>
      <c r="D300" s="125">
        <v>0</v>
      </c>
      <c r="E300" s="125">
        <v>0</v>
      </c>
      <c r="F300" s="125">
        <v>0</v>
      </c>
      <c r="G300" s="125">
        <v>15804.93</v>
      </c>
      <c r="H300" s="125">
        <v>0</v>
      </c>
      <c r="I300" s="125">
        <v>15804.93</v>
      </c>
    </row>
    <row r="301" spans="1:9" ht="11.4" x14ac:dyDescent="0.2">
      <c r="A301" s="108" t="s">
        <v>314</v>
      </c>
      <c r="B301" s="125">
        <v>0</v>
      </c>
      <c r="C301" s="125">
        <v>0</v>
      </c>
      <c r="D301" s="125">
        <v>0</v>
      </c>
      <c r="E301" s="125">
        <v>0</v>
      </c>
      <c r="F301" s="125">
        <v>0</v>
      </c>
      <c r="G301" s="125">
        <v>0</v>
      </c>
      <c r="H301" s="125">
        <v>0</v>
      </c>
      <c r="I301" s="125">
        <v>0</v>
      </c>
    </row>
    <row r="302" spans="1:9" ht="11.4" x14ac:dyDescent="0.2">
      <c r="A302" s="108" t="s">
        <v>315</v>
      </c>
      <c r="B302" s="125">
        <v>0</v>
      </c>
      <c r="C302" s="125">
        <v>0</v>
      </c>
      <c r="D302" s="125">
        <v>0</v>
      </c>
      <c r="E302" s="125">
        <v>0</v>
      </c>
      <c r="F302" s="125">
        <v>0</v>
      </c>
      <c r="G302" s="125">
        <v>0</v>
      </c>
      <c r="H302" s="125">
        <v>0</v>
      </c>
      <c r="I302" s="125">
        <v>0</v>
      </c>
    </row>
    <row r="303" spans="1:9" ht="11.4" x14ac:dyDescent="0.2">
      <c r="A303" s="108" t="s">
        <v>316</v>
      </c>
      <c r="B303" s="125">
        <v>0</v>
      </c>
      <c r="C303" s="125">
        <v>0</v>
      </c>
      <c r="D303" s="125">
        <v>4361.6099999999997</v>
      </c>
      <c r="E303" s="125">
        <v>2912.2469969999902</v>
      </c>
      <c r="F303" s="125">
        <v>1449.3630029999999</v>
      </c>
      <c r="G303" s="125">
        <v>2912.2469969999902</v>
      </c>
      <c r="H303" s="125">
        <v>1449.3630029999999</v>
      </c>
      <c r="I303" s="125">
        <v>4361.6099999999997</v>
      </c>
    </row>
    <row r="304" spans="1:9" ht="11.4" x14ac:dyDescent="0.2">
      <c r="A304" s="108" t="s">
        <v>317</v>
      </c>
      <c r="B304" s="125">
        <v>0</v>
      </c>
      <c r="C304" s="125">
        <v>0</v>
      </c>
      <c r="D304" s="125">
        <v>0</v>
      </c>
      <c r="E304" s="125">
        <v>0</v>
      </c>
      <c r="F304" s="125">
        <v>0</v>
      </c>
      <c r="G304" s="125">
        <v>0</v>
      </c>
      <c r="H304" s="125">
        <v>0</v>
      </c>
      <c r="I304" s="125">
        <v>0</v>
      </c>
    </row>
    <row r="305" spans="1:9" ht="11.4" x14ac:dyDescent="0.2">
      <c r="A305" s="108" t="s">
        <v>318</v>
      </c>
      <c r="B305" s="125">
        <v>0</v>
      </c>
      <c r="C305" s="125">
        <v>0</v>
      </c>
      <c r="D305" s="125">
        <v>0</v>
      </c>
      <c r="E305" s="125">
        <v>0</v>
      </c>
      <c r="F305" s="125">
        <v>0</v>
      </c>
      <c r="G305" s="125">
        <v>0</v>
      </c>
      <c r="H305" s="125">
        <v>0</v>
      </c>
      <c r="I305" s="125">
        <v>0</v>
      </c>
    </row>
    <row r="306" spans="1:9" ht="11.4" x14ac:dyDescent="0.2">
      <c r="A306" s="108" t="s">
        <v>319</v>
      </c>
      <c r="B306" s="125">
        <v>0</v>
      </c>
      <c r="C306" s="125">
        <v>0</v>
      </c>
      <c r="D306" s="125">
        <v>421974.66</v>
      </c>
      <c r="E306" s="125">
        <v>281752.48048199998</v>
      </c>
      <c r="F306" s="125">
        <v>140222.17951799999</v>
      </c>
      <c r="G306" s="125">
        <v>281752.48048199998</v>
      </c>
      <c r="H306" s="125">
        <v>140222.17951799999</v>
      </c>
      <c r="I306" s="125">
        <v>421974.66</v>
      </c>
    </row>
    <row r="307" spans="1:9" ht="11.4" x14ac:dyDescent="0.2">
      <c r="A307" s="108" t="s">
        <v>320</v>
      </c>
      <c r="B307" s="125">
        <v>0</v>
      </c>
      <c r="C307" s="125">
        <v>0</v>
      </c>
      <c r="D307" s="125">
        <v>652132.44999999995</v>
      </c>
      <c r="E307" s="125">
        <v>435428.83686499897</v>
      </c>
      <c r="F307" s="125">
        <v>216703.613134999</v>
      </c>
      <c r="G307" s="125">
        <v>435428.83686499897</v>
      </c>
      <c r="H307" s="125">
        <v>216703.613134999</v>
      </c>
      <c r="I307" s="125">
        <v>652132.44999999995</v>
      </c>
    </row>
    <row r="308" spans="1:9" ht="11.4" x14ac:dyDescent="0.2">
      <c r="A308" s="108" t="s">
        <v>321</v>
      </c>
      <c r="B308" s="126">
        <v>-723604.63999999897</v>
      </c>
      <c r="C308" s="126">
        <v>-264486.05</v>
      </c>
      <c r="D308" s="126">
        <v>-5300275.13</v>
      </c>
      <c r="E308" s="127">
        <v>-3538993.7043010001</v>
      </c>
      <c r="F308" s="127">
        <v>-1761281.42569899</v>
      </c>
      <c r="G308" s="127">
        <v>-4262598.3443010002</v>
      </c>
      <c r="H308" s="127">
        <v>-2025767.47569899</v>
      </c>
      <c r="I308" s="127">
        <v>-6288365.8200000003</v>
      </c>
    </row>
    <row r="309" spans="1:9" ht="11.4" x14ac:dyDescent="0.2">
      <c r="A309" s="109" t="s">
        <v>322</v>
      </c>
      <c r="B309" s="125"/>
      <c r="C309" s="125"/>
      <c r="D309" s="125"/>
      <c r="E309" s="125"/>
      <c r="F309" s="125"/>
      <c r="G309" s="125"/>
      <c r="H309" s="125"/>
      <c r="I309" s="125"/>
    </row>
    <row r="310" spans="1:9" ht="11.4" x14ac:dyDescent="0.2">
      <c r="A310" s="108" t="s">
        <v>323</v>
      </c>
      <c r="B310" s="125">
        <v>0</v>
      </c>
      <c r="C310" s="125">
        <v>0</v>
      </c>
      <c r="D310" s="125">
        <v>18178069.5</v>
      </c>
      <c r="E310" s="125">
        <v>12137497.00515</v>
      </c>
      <c r="F310" s="125">
        <v>6040572.4948499901</v>
      </c>
      <c r="G310" s="134">
        <v>12137497.00515</v>
      </c>
      <c r="H310" s="134">
        <v>6040572.4948499901</v>
      </c>
      <c r="I310" s="134">
        <v>18178069.5</v>
      </c>
    </row>
    <row r="311" spans="1:9" ht="11.4" x14ac:dyDescent="0.2">
      <c r="A311" s="108" t="s">
        <v>324</v>
      </c>
      <c r="B311" s="125">
        <v>0</v>
      </c>
      <c r="C311" s="125">
        <v>0</v>
      </c>
      <c r="D311" s="125">
        <v>0</v>
      </c>
      <c r="E311" s="125">
        <v>0</v>
      </c>
      <c r="F311" s="125">
        <v>0</v>
      </c>
      <c r="G311" s="125">
        <v>0</v>
      </c>
      <c r="H311" s="125">
        <v>0</v>
      </c>
      <c r="I311" s="125">
        <v>0</v>
      </c>
    </row>
    <row r="312" spans="1:9" ht="11.4" x14ac:dyDescent="0.2">
      <c r="A312" s="108" t="s">
        <v>325</v>
      </c>
      <c r="B312" s="125">
        <v>0</v>
      </c>
      <c r="C312" s="125">
        <v>0</v>
      </c>
      <c r="D312" s="125">
        <v>212818.68</v>
      </c>
      <c r="E312" s="125">
        <v>142099.03263599999</v>
      </c>
      <c r="F312" s="125">
        <v>70719.647364000004</v>
      </c>
      <c r="G312" s="125">
        <v>142099.03263599999</v>
      </c>
      <c r="H312" s="125">
        <v>70719.647364000004</v>
      </c>
      <c r="I312" s="125">
        <v>212818.68</v>
      </c>
    </row>
    <row r="313" spans="1:9" ht="11.4" x14ac:dyDescent="0.2">
      <c r="A313" s="108" t="s">
        <v>326</v>
      </c>
      <c r="B313" s="125">
        <v>774.98</v>
      </c>
      <c r="C313" s="125">
        <v>474.99</v>
      </c>
      <c r="D313" s="125">
        <v>229734.48</v>
      </c>
      <c r="E313" s="125">
        <v>153393.71229600001</v>
      </c>
      <c r="F313" s="125">
        <v>76340.767703999998</v>
      </c>
      <c r="G313" s="125">
        <v>154168.69229599999</v>
      </c>
      <c r="H313" s="125">
        <v>76815.757704000003</v>
      </c>
      <c r="I313" s="125">
        <v>230984.45</v>
      </c>
    </row>
    <row r="314" spans="1:9" ht="11.4" x14ac:dyDescent="0.2">
      <c r="A314" s="108" t="s">
        <v>327</v>
      </c>
      <c r="B314" s="125">
        <v>0</v>
      </c>
      <c r="C314" s="125">
        <v>0</v>
      </c>
      <c r="D314" s="125">
        <v>0</v>
      </c>
      <c r="E314" s="125">
        <v>0</v>
      </c>
      <c r="F314" s="125">
        <v>0</v>
      </c>
      <c r="G314" s="125">
        <v>0</v>
      </c>
      <c r="H314" s="125">
        <v>0</v>
      </c>
      <c r="I314" s="125">
        <v>0</v>
      </c>
    </row>
    <row r="315" spans="1:9" ht="11.4" x14ac:dyDescent="0.2">
      <c r="A315" s="108" t="s">
        <v>328</v>
      </c>
      <c r="B315" s="125">
        <v>0</v>
      </c>
      <c r="C315" s="125">
        <v>0</v>
      </c>
      <c r="D315" s="125">
        <v>0</v>
      </c>
      <c r="E315" s="125">
        <v>0</v>
      </c>
      <c r="F315" s="125">
        <v>0</v>
      </c>
      <c r="G315" s="125">
        <v>0</v>
      </c>
      <c r="H315" s="125">
        <v>0</v>
      </c>
      <c r="I315" s="125">
        <v>0</v>
      </c>
    </row>
    <row r="316" spans="1:9" ht="11.4" x14ac:dyDescent="0.2">
      <c r="A316" s="108" t="s">
        <v>329</v>
      </c>
      <c r="B316" s="125">
        <v>0</v>
      </c>
      <c r="C316" s="125">
        <v>0</v>
      </c>
      <c r="D316" s="125">
        <v>0</v>
      </c>
      <c r="E316" s="125">
        <v>0</v>
      </c>
      <c r="F316" s="125">
        <v>0</v>
      </c>
      <c r="G316" s="125">
        <v>0</v>
      </c>
      <c r="H316" s="125">
        <v>0</v>
      </c>
      <c r="I316" s="125">
        <v>0</v>
      </c>
    </row>
    <row r="317" spans="1:9" ht="11.4" x14ac:dyDescent="0.2">
      <c r="A317" s="108" t="s">
        <v>330</v>
      </c>
      <c r="B317" s="125">
        <v>1125782.01999999</v>
      </c>
      <c r="C317" s="125">
        <v>59610.239999999998</v>
      </c>
      <c r="D317" s="125">
        <v>126049.88</v>
      </c>
      <c r="E317" s="125">
        <v>84163.504875999904</v>
      </c>
      <c r="F317" s="125">
        <v>41886.375123999998</v>
      </c>
      <c r="G317" s="125">
        <v>1209945.5248759999</v>
      </c>
      <c r="H317" s="125">
        <v>101496.615124</v>
      </c>
      <c r="I317" s="125">
        <v>1311442.1399999999</v>
      </c>
    </row>
    <row r="318" spans="1:9" ht="11.4" x14ac:dyDescent="0.2">
      <c r="A318" s="108" t="s">
        <v>331</v>
      </c>
      <c r="B318" s="125">
        <v>-476472.86</v>
      </c>
      <c r="C318" s="125">
        <v>-172657.39</v>
      </c>
      <c r="D318" s="125">
        <v>-146735.04999999999</v>
      </c>
      <c r="E318" s="125">
        <v>-97974.992884999898</v>
      </c>
      <c r="F318" s="125">
        <v>-48760.057114999901</v>
      </c>
      <c r="G318" s="125">
        <v>-574447.85288499994</v>
      </c>
      <c r="H318" s="125">
        <v>-221417.44711499999</v>
      </c>
      <c r="I318" s="125">
        <v>-795865.299999999</v>
      </c>
    </row>
    <row r="319" spans="1:9" ht="11.4" x14ac:dyDescent="0.2">
      <c r="A319" s="108" t="s">
        <v>332</v>
      </c>
      <c r="B319" s="126">
        <v>650084.13999999897</v>
      </c>
      <c r="C319" s="126">
        <v>-112572.16</v>
      </c>
      <c r="D319" s="126">
        <v>18599937.489999998</v>
      </c>
      <c r="E319" s="127">
        <v>12419178.262073001</v>
      </c>
      <c r="F319" s="127">
        <v>6180759.22792699</v>
      </c>
      <c r="G319" s="127">
        <v>13069262.402073</v>
      </c>
      <c r="H319" s="127">
        <v>6068187.0679269899</v>
      </c>
      <c r="I319" s="127">
        <v>19137449.469999999</v>
      </c>
    </row>
    <row r="320" spans="1:9" ht="11.4" x14ac:dyDescent="0.2">
      <c r="A320" s="109" t="s">
        <v>333</v>
      </c>
      <c r="B320" s="125"/>
      <c r="C320" s="125"/>
      <c r="D320" s="125"/>
      <c r="E320" s="125"/>
      <c r="F320" s="125"/>
      <c r="G320" s="125"/>
      <c r="H320" s="125"/>
      <c r="I320" s="125"/>
    </row>
    <row r="321" spans="1:9" ht="11.4" x14ac:dyDescent="0.2">
      <c r="A321" s="108" t="s">
        <v>334</v>
      </c>
      <c r="B321" s="125">
        <v>0</v>
      </c>
      <c r="C321" s="125">
        <v>0</v>
      </c>
      <c r="D321" s="125">
        <v>0</v>
      </c>
      <c r="E321" s="125">
        <v>0</v>
      </c>
      <c r="F321" s="125">
        <v>0</v>
      </c>
      <c r="G321" s="125">
        <v>0</v>
      </c>
      <c r="H321" s="125">
        <v>0</v>
      </c>
      <c r="I321" s="125">
        <v>0</v>
      </c>
    </row>
    <row r="322" spans="1:9" ht="11.4" x14ac:dyDescent="0.2">
      <c r="A322" s="108" t="s">
        <v>335</v>
      </c>
      <c r="B322" s="125">
        <v>0</v>
      </c>
      <c r="C322" s="125">
        <v>0</v>
      </c>
      <c r="D322" s="125">
        <v>0</v>
      </c>
      <c r="E322" s="125">
        <v>0</v>
      </c>
      <c r="F322" s="125">
        <v>0</v>
      </c>
      <c r="G322" s="125">
        <v>0</v>
      </c>
      <c r="H322" s="125">
        <v>0</v>
      </c>
      <c r="I322" s="125">
        <v>0</v>
      </c>
    </row>
    <row r="323" spans="1:9" ht="11.4" x14ac:dyDescent="0.2">
      <c r="A323" s="108" t="s">
        <v>336</v>
      </c>
      <c r="B323" s="126">
        <v>0</v>
      </c>
      <c r="C323" s="126">
        <v>0</v>
      </c>
      <c r="D323" s="126">
        <v>0</v>
      </c>
      <c r="E323" s="127">
        <v>0</v>
      </c>
      <c r="F323" s="127">
        <v>0</v>
      </c>
      <c r="G323" s="127">
        <v>0</v>
      </c>
      <c r="H323" s="127">
        <v>0</v>
      </c>
      <c r="I323" s="127">
        <v>0</v>
      </c>
    </row>
    <row r="324" spans="1:9" ht="11.4" x14ac:dyDescent="0.2">
      <c r="A324" s="108"/>
      <c r="B324" s="130"/>
      <c r="C324" s="130"/>
      <c r="D324" s="130"/>
      <c r="E324" s="130"/>
      <c r="F324" s="130"/>
      <c r="G324" s="130"/>
      <c r="H324" s="130"/>
      <c r="I324" s="130"/>
    </row>
    <row r="325" spans="1:9" ht="12.6" thickBot="1" x14ac:dyDescent="0.3">
      <c r="A325" s="110" t="s">
        <v>1</v>
      </c>
      <c r="B325" s="131">
        <v>-73520.500000000102</v>
      </c>
      <c r="C325" s="131">
        <v>-377058.20999999897</v>
      </c>
      <c r="D325" s="131">
        <v>13299662.359999999</v>
      </c>
      <c r="E325" s="132">
        <v>8880184.5577719994</v>
      </c>
      <c r="F325" s="132">
        <v>4419477.802228</v>
      </c>
      <c r="G325" s="132">
        <v>8806664.0577719994</v>
      </c>
      <c r="H325" s="132">
        <v>4042419.5922279898</v>
      </c>
      <c r="I325" s="132">
        <v>12849083.6499999</v>
      </c>
    </row>
    <row r="326" spans="1:9" ht="12" thickTop="1" x14ac:dyDescent="0.2">
      <c r="A326" s="108"/>
      <c r="B326" s="130"/>
      <c r="C326" s="130"/>
      <c r="D326" s="130"/>
      <c r="E326" s="130"/>
      <c r="F326" s="130"/>
      <c r="G326" s="130"/>
      <c r="H326" s="130"/>
      <c r="I326" s="130"/>
    </row>
    <row r="327" spans="1:9" ht="12.6" thickBot="1" x14ac:dyDescent="0.3">
      <c r="A327" s="110" t="s">
        <v>0</v>
      </c>
      <c r="B327" s="136">
        <v>38557374.880000003</v>
      </c>
      <c r="C327" s="136">
        <v>10397839.419999899</v>
      </c>
      <c r="D327" s="136">
        <v>-36668118.340000004</v>
      </c>
      <c r="E327" s="137">
        <v>-24010312.882300001</v>
      </c>
      <c r="F327" s="137">
        <v>-12657805.457699999</v>
      </c>
      <c r="G327" s="137">
        <v>14547061.9977</v>
      </c>
      <c r="H327" s="137">
        <v>-2259966.0377000002</v>
      </c>
      <c r="I327" s="137">
        <v>12287095.960000001</v>
      </c>
    </row>
    <row r="328" spans="1:9" ht="12" thickTop="1" x14ac:dyDescent="0.2">
      <c r="A328" s="108"/>
    </row>
    <row r="329" spans="1:9" ht="11.4" x14ac:dyDescent="0.2">
      <c r="A329" s="108" t="s">
        <v>418</v>
      </c>
      <c r="B329" s="123">
        <v>0</v>
      </c>
      <c r="C329" s="123">
        <v>0</v>
      </c>
      <c r="D329" s="123">
        <v>0</v>
      </c>
      <c r="E329" s="123">
        <v>0</v>
      </c>
      <c r="F329" s="123">
        <v>0</v>
      </c>
      <c r="G329" s="123">
        <v>0</v>
      </c>
      <c r="H329" s="123">
        <v>0</v>
      </c>
      <c r="I329" s="123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94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9"/>
  <sheetViews>
    <sheetView topLeftCell="A41" zoomScaleNormal="100" workbookViewId="0">
      <selection activeCell="H54" sqref="H54"/>
    </sheetView>
  </sheetViews>
  <sheetFormatPr defaultColWidth="8.88671875" defaultRowHeight="13.2" outlineLevelCol="1" x14ac:dyDescent="0.25"/>
  <cols>
    <col min="1" max="1" width="3.33203125" style="56" customWidth="1"/>
    <col min="2" max="2" width="43.5546875" style="56" customWidth="1"/>
    <col min="3" max="3" width="15.109375" style="56" customWidth="1"/>
    <col min="4" max="4" width="13.88671875" style="56" customWidth="1"/>
    <col min="5" max="5" width="11" style="56" customWidth="1"/>
    <col min="6" max="6" width="13.6640625" style="56" customWidth="1"/>
    <col min="7" max="8" width="12.33203125" style="56" customWidth="1"/>
    <col min="9" max="9" width="5" style="56" hidden="1" customWidth="1" outlineLevel="1"/>
    <col min="10" max="10" width="22.6640625" style="56" hidden="1" customWidth="1" outlineLevel="1"/>
    <col min="11" max="11" width="12.5546875" style="56" customWidth="1" collapsed="1"/>
    <col min="12" max="16384" width="8.88671875" style="56"/>
  </cols>
  <sheetData>
    <row r="1" spans="1:10" ht="15.9" customHeight="1" x14ac:dyDescent="0.2">
      <c r="A1" s="55"/>
      <c r="B1" s="141" t="s">
        <v>337</v>
      </c>
      <c r="C1" s="141"/>
      <c r="D1" s="141"/>
      <c r="E1" s="141"/>
      <c r="F1" s="141"/>
      <c r="G1" s="141"/>
      <c r="H1" s="141"/>
    </row>
    <row r="2" spans="1:10" ht="15.9" customHeight="1" x14ac:dyDescent="0.2">
      <c r="A2" s="36"/>
      <c r="B2" s="140" t="s">
        <v>356</v>
      </c>
      <c r="C2" s="140"/>
      <c r="D2" s="140"/>
      <c r="E2" s="140"/>
      <c r="F2" s="140"/>
      <c r="G2" s="140"/>
      <c r="H2" s="140"/>
    </row>
    <row r="3" spans="1:10" ht="15.9" customHeight="1" x14ac:dyDescent="0.2">
      <c r="A3" s="140" t="str">
        <f>Allocated!A3</f>
        <v>FOR THE MONTH ENDED MAY 30, 2017</v>
      </c>
      <c r="B3" s="140"/>
      <c r="C3" s="140"/>
      <c r="D3" s="140"/>
      <c r="E3" s="140"/>
      <c r="F3" s="140"/>
      <c r="G3" s="140"/>
      <c r="H3" s="140"/>
    </row>
    <row r="4" spans="1:10" ht="15.9" customHeight="1" x14ac:dyDescent="0.2">
      <c r="A4" s="57"/>
      <c r="B4" s="142" t="str">
        <f>Allocated!A5</f>
        <v>(Based on allocation factors developed using 12 ME 12/31/2016 information)</v>
      </c>
      <c r="C4" s="142"/>
      <c r="D4" s="142"/>
      <c r="E4" s="142"/>
      <c r="F4" s="142"/>
      <c r="G4" s="142"/>
      <c r="H4" s="142"/>
      <c r="J4" s="56" t="s">
        <v>357</v>
      </c>
    </row>
    <row r="5" spans="1:10" ht="51" x14ac:dyDescent="0.2">
      <c r="A5" s="58"/>
      <c r="B5" s="59" t="s">
        <v>358</v>
      </c>
      <c r="C5" s="60" t="s">
        <v>359</v>
      </c>
      <c r="D5" s="60" t="s">
        <v>360</v>
      </c>
      <c r="E5" s="61" t="s">
        <v>361</v>
      </c>
      <c r="F5" s="62" t="s">
        <v>362</v>
      </c>
      <c r="G5" s="62" t="s">
        <v>363</v>
      </c>
      <c r="H5" s="60" t="s">
        <v>33</v>
      </c>
    </row>
    <row r="6" spans="1:10" ht="15.9" customHeight="1" x14ac:dyDescent="0.2">
      <c r="A6" s="63" t="s">
        <v>18</v>
      </c>
      <c r="B6" s="64"/>
      <c r="C6" s="65"/>
      <c r="D6" s="65"/>
      <c r="E6" s="66"/>
      <c r="F6" s="67"/>
      <c r="G6" s="67"/>
      <c r="H6" s="20"/>
    </row>
    <row r="7" spans="1:10" ht="15.9" customHeight="1" x14ac:dyDescent="0.2">
      <c r="A7" s="63"/>
      <c r="B7" s="68" t="s">
        <v>364</v>
      </c>
      <c r="C7" s="69">
        <f t="shared" ref="C7:D10" si="0">$H7*F7</f>
        <v>11575.262999999999</v>
      </c>
      <c r="D7" s="69">
        <f t="shared" si="0"/>
        <v>8347.7369999999992</v>
      </c>
      <c r="E7" s="70">
        <v>1</v>
      </c>
      <c r="F7" s="71">
        <f>VLOOKUP($E7,$B$60:$G$66,5,FALSE)</f>
        <v>0.58099999999999996</v>
      </c>
      <c r="G7" s="71">
        <f>VLOOKUP($E7,$B$60:$G$66,6,FALSE)</f>
        <v>0.41899999999999998</v>
      </c>
      <c r="H7" s="14">
        <f>'Unallocated Detail'!D204</f>
        <v>19923</v>
      </c>
    </row>
    <row r="8" spans="1:10" ht="15.9" customHeight="1" x14ac:dyDescent="0.2">
      <c r="A8" s="63" t="s">
        <v>365</v>
      </c>
      <c r="B8" s="68" t="s">
        <v>366</v>
      </c>
      <c r="C8" s="72">
        <f t="shared" si="0"/>
        <v>584638.54970800004</v>
      </c>
      <c r="D8" s="72">
        <f t="shared" si="0"/>
        <v>346759.49029200006</v>
      </c>
      <c r="E8" s="70">
        <v>2</v>
      </c>
      <c r="F8" s="71">
        <f>VLOOKUP($E8,$B$60:$G$66,5,FALSE)</f>
        <v>0.62770000000000004</v>
      </c>
      <c r="G8" s="71">
        <f>VLOOKUP($E8,$B$60:$G$66,6,FALSE)</f>
        <v>0.37230000000000002</v>
      </c>
      <c r="H8" s="115">
        <f>'Unallocated Detail'!D205</f>
        <v>931398.04</v>
      </c>
    </row>
    <row r="9" spans="1:10" ht="15.9" customHeight="1" x14ac:dyDescent="0.2">
      <c r="A9" s="63" t="s">
        <v>365</v>
      </c>
      <c r="B9" s="68" t="s">
        <v>367</v>
      </c>
      <c r="C9" s="72">
        <f t="shared" si="0"/>
        <v>1950889.2077499998</v>
      </c>
      <c r="D9" s="72">
        <f t="shared" si="0"/>
        <v>1406923.5422499999</v>
      </c>
      <c r="E9" s="70">
        <v>1</v>
      </c>
      <c r="F9" s="71">
        <f>VLOOKUP($E9,$B$60:$G$66,5,FALSE)</f>
        <v>0.58099999999999996</v>
      </c>
      <c r="G9" s="71">
        <f>VLOOKUP($E9,$B$60:$G$66,6,FALSE)</f>
        <v>0.41899999999999998</v>
      </c>
      <c r="H9" s="115">
        <f>'Unallocated Detail'!D206</f>
        <v>3357812.75</v>
      </c>
    </row>
    <row r="10" spans="1:10" ht="15.9" customHeight="1" x14ac:dyDescent="0.2">
      <c r="A10" s="63" t="s">
        <v>365</v>
      </c>
      <c r="B10" s="68" t="s">
        <v>368</v>
      </c>
      <c r="C10" s="73">
        <f t="shared" si="0"/>
        <v>0</v>
      </c>
      <c r="D10" s="73">
        <f t="shared" si="0"/>
        <v>0</v>
      </c>
      <c r="E10" s="74">
        <v>1</v>
      </c>
      <c r="F10" s="75">
        <f>VLOOKUP($E10,$B$60:$G$66,5,FALSE)</f>
        <v>0.58099999999999996</v>
      </c>
      <c r="G10" s="75">
        <f>VLOOKUP($E10,$B$60:$G$66,6,FALSE)</f>
        <v>0.41899999999999998</v>
      </c>
      <c r="H10" s="116">
        <f>'Unallocated Detail'!D207</f>
        <v>0</v>
      </c>
      <c r="J10" s="13">
        <f>+C11+D11-H11</f>
        <v>0</v>
      </c>
    </row>
    <row r="11" spans="1:10" ht="15.9" customHeight="1" x14ac:dyDescent="0.2">
      <c r="A11" s="63" t="s">
        <v>365</v>
      </c>
      <c r="B11" s="64" t="s">
        <v>369</v>
      </c>
      <c r="C11" s="117">
        <f>SUM(C7:C10)</f>
        <v>2547103.0204579998</v>
      </c>
      <c r="D11" s="117">
        <f>SUM(D7:D10)</f>
        <v>1762030.769542</v>
      </c>
      <c r="E11" s="70"/>
      <c r="F11" s="69"/>
      <c r="G11" s="76"/>
      <c r="H11" s="115">
        <f>SUM(H7:H10)</f>
        <v>4309133.79</v>
      </c>
      <c r="J11" s="13" t="e">
        <f>H11-#REF!</f>
        <v>#REF!</v>
      </c>
    </row>
    <row r="12" spans="1:10" ht="15.9" customHeight="1" x14ac:dyDescent="0.2">
      <c r="A12" s="63" t="s">
        <v>17</v>
      </c>
      <c r="B12" s="64"/>
      <c r="C12" s="117"/>
      <c r="D12" s="117"/>
      <c r="E12" s="70"/>
      <c r="F12" s="76"/>
      <c r="G12" s="76"/>
      <c r="H12" s="20"/>
    </row>
    <row r="13" spans="1:10" ht="15.9" customHeight="1" x14ac:dyDescent="0.2">
      <c r="A13" s="63"/>
      <c r="B13" s="68" t="s">
        <v>370</v>
      </c>
      <c r="C13" s="117">
        <f t="shared" ref="C13:D19" si="1">$H13*F13</f>
        <v>66370.168969999999</v>
      </c>
      <c r="D13" s="117">
        <f t="shared" si="1"/>
        <v>47864.201029999997</v>
      </c>
      <c r="E13" s="70">
        <v>1</v>
      </c>
      <c r="F13" s="71">
        <f t="shared" ref="F13:F19" si="2">VLOOKUP($E13,$B$60:$G$66,5,FALSE)</f>
        <v>0.58099999999999996</v>
      </c>
      <c r="G13" s="71">
        <f t="shared" ref="G13:G19" si="3">VLOOKUP($E13,$B$60:$G$66,6,FALSE)</f>
        <v>0.41899999999999998</v>
      </c>
      <c r="H13" s="115">
        <f>'Unallocated Detail'!D211</f>
        <v>114234.37</v>
      </c>
    </row>
    <row r="14" spans="1:10" ht="15.9" customHeight="1" x14ac:dyDescent="0.2">
      <c r="A14" s="63" t="s">
        <v>365</v>
      </c>
      <c r="B14" s="68" t="s">
        <v>371</v>
      </c>
      <c r="C14" s="117">
        <f t="shared" si="1"/>
        <v>90810.427819999997</v>
      </c>
      <c r="D14" s="117">
        <f t="shared" si="1"/>
        <v>65489.792179999997</v>
      </c>
      <c r="E14" s="70">
        <v>1</v>
      </c>
      <c r="F14" s="71">
        <f t="shared" si="2"/>
        <v>0.58099999999999996</v>
      </c>
      <c r="G14" s="71">
        <f t="shared" si="3"/>
        <v>0.41899999999999998</v>
      </c>
      <c r="H14" s="115">
        <f>'Unallocated Detail'!D212</f>
        <v>156300.22</v>
      </c>
    </row>
    <row r="15" spans="1:10" ht="15.9" customHeight="1" x14ac:dyDescent="0.2">
      <c r="A15" s="63" t="s">
        <v>365</v>
      </c>
      <c r="B15" s="68" t="s">
        <v>372</v>
      </c>
      <c r="C15" s="117">
        <f t="shared" si="1"/>
        <v>24.849369999999936</v>
      </c>
      <c r="D15" s="117">
        <f t="shared" si="1"/>
        <v>17.920629999999957</v>
      </c>
      <c r="E15" s="70">
        <v>1</v>
      </c>
      <c r="F15" s="71">
        <f t="shared" si="2"/>
        <v>0.58099999999999996</v>
      </c>
      <c r="G15" s="71">
        <f t="shared" si="3"/>
        <v>0.41899999999999998</v>
      </c>
      <c r="H15" s="115">
        <f>'Unallocated Detail'!D213</f>
        <v>42.769999999999897</v>
      </c>
    </row>
    <row r="16" spans="1:10" ht="15.9" customHeight="1" x14ac:dyDescent="0.2">
      <c r="A16" s="63"/>
      <c r="B16" s="68" t="s">
        <v>373</v>
      </c>
      <c r="C16" s="117">
        <f t="shared" si="1"/>
        <v>0</v>
      </c>
      <c r="D16" s="117">
        <f t="shared" si="1"/>
        <v>0</v>
      </c>
      <c r="E16" s="70">
        <v>1</v>
      </c>
      <c r="F16" s="71">
        <f t="shared" si="2"/>
        <v>0.58099999999999996</v>
      </c>
      <c r="G16" s="71">
        <f t="shared" si="3"/>
        <v>0.41899999999999998</v>
      </c>
      <c r="H16" s="115">
        <f>'Unallocated Detail'!D214</f>
        <v>0</v>
      </c>
    </row>
    <row r="17" spans="1:11" ht="15.9" customHeight="1" x14ac:dyDescent="0.2">
      <c r="A17" s="63" t="s">
        <v>365</v>
      </c>
      <c r="B17" s="68" t="s">
        <v>374</v>
      </c>
      <c r="C17" s="117">
        <f t="shared" si="1"/>
        <v>0</v>
      </c>
      <c r="D17" s="117">
        <f t="shared" si="1"/>
        <v>0</v>
      </c>
      <c r="E17" s="70">
        <v>1</v>
      </c>
      <c r="F17" s="71">
        <f t="shared" si="2"/>
        <v>0.58099999999999996</v>
      </c>
      <c r="G17" s="71">
        <f t="shared" si="3"/>
        <v>0.41899999999999998</v>
      </c>
      <c r="H17" s="115">
        <f>'Unallocated Detail'!D215</f>
        <v>0</v>
      </c>
    </row>
    <row r="18" spans="1:11" ht="15.9" customHeight="1" x14ac:dyDescent="0.2">
      <c r="A18" s="63"/>
      <c r="B18" s="68" t="s">
        <v>375</v>
      </c>
      <c r="C18" s="117">
        <f t="shared" si="1"/>
        <v>0</v>
      </c>
      <c r="D18" s="117">
        <f t="shared" si="1"/>
        <v>0</v>
      </c>
      <c r="E18" s="70">
        <v>1</v>
      </c>
      <c r="F18" s="71">
        <f t="shared" si="2"/>
        <v>0.58099999999999996</v>
      </c>
      <c r="G18" s="71">
        <f t="shared" si="3"/>
        <v>0.41899999999999998</v>
      </c>
      <c r="H18" s="115">
        <f>'Unallocated Detail'!D216</f>
        <v>0</v>
      </c>
    </row>
    <row r="19" spans="1:11" ht="15.9" customHeight="1" x14ac:dyDescent="0.2">
      <c r="A19" s="63"/>
      <c r="B19" s="68" t="s">
        <v>376</v>
      </c>
      <c r="C19" s="116">
        <f t="shared" si="1"/>
        <v>0</v>
      </c>
      <c r="D19" s="116">
        <f t="shared" si="1"/>
        <v>0</v>
      </c>
      <c r="E19" s="74">
        <v>1</v>
      </c>
      <c r="F19" s="75">
        <f t="shared" si="2"/>
        <v>0.58099999999999996</v>
      </c>
      <c r="G19" s="75">
        <f t="shared" si="3"/>
        <v>0.41899999999999998</v>
      </c>
      <c r="H19" s="116">
        <f>'Unallocated Detail'!D217</f>
        <v>0</v>
      </c>
      <c r="J19" s="13">
        <f>+C20+D20-H20</f>
        <v>0</v>
      </c>
    </row>
    <row r="20" spans="1:11" ht="15.9" customHeight="1" x14ac:dyDescent="0.2">
      <c r="A20" s="63" t="s">
        <v>365</v>
      </c>
      <c r="B20" s="64" t="s">
        <v>369</v>
      </c>
      <c r="C20" s="117">
        <f>SUM(C13:C18)</f>
        <v>157205.44615999999</v>
      </c>
      <c r="D20" s="117">
        <f>SUM(D13:D18)</f>
        <v>113371.91383999998</v>
      </c>
      <c r="E20" s="70"/>
      <c r="F20" s="69"/>
      <c r="G20" s="76"/>
      <c r="H20" s="115">
        <f>SUM(H13:H18)</f>
        <v>270577.36</v>
      </c>
      <c r="J20" s="13" t="e">
        <f>H20-#REF!</f>
        <v>#REF!</v>
      </c>
    </row>
    <row r="21" spans="1:11" ht="15.9" customHeight="1" x14ac:dyDescent="0.2">
      <c r="A21" s="63" t="s">
        <v>15</v>
      </c>
      <c r="B21" s="64"/>
      <c r="C21" s="117"/>
      <c r="D21" s="117"/>
      <c r="E21" s="70"/>
      <c r="F21" s="76"/>
      <c r="G21" s="76"/>
      <c r="H21" s="115"/>
    </row>
    <row r="22" spans="1:11" ht="15.9" customHeight="1" x14ac:dyDescent="0.2">
      <c r="A22" s="63"/>
      <c r="B22" s="68" t="s">
        <v>377</v>
      </c>
      <c r="C22" s="117">
        <f t="shared" ref="C22:D33" si="4">$H22*F22</f>
        <v>3845420.7177869994</v>
      </c>
      <c r="D22" s="117">
        <f t="shared" si="4"/>
        <v>1913783.5922129997</v>
      </c>
      <c r="E22" s="70">
        <v>4</v>
      </c>
      <c r="F22" s="71">
        <f t="shared" ref="F22:F34" si="5">VLOOKUP($E22,$B$60:$G$66,5,FALSE)</f>
        <v>0.66769999999999996</v>
      </c>
      <c r="G22" s="71">
        <f t="shared" ref="G22:G34" si="6">VLOOKUP($E22,$B$60:$G$66,6,FALSE)</f>
        <v>0.33229999999999998</v>
      </c>
      <c r="H22" s="115">
        <f>'Unallocated Detail'!D223</f>
        <v>5759204.3099999996</v>
      </c>
      <c r="K22" s="120"/>
    </row>
    <row r="23" spans="1:11" ht="15.9" customHeight="1" x14ac:dyDescent="0.2">
      <c r="A23" s="63"/>
      <c r="B23" s="68" t="s">
        <v>378</v>
      </c>
      <c r="C23" s="117">
        <f t="shared" si="4"/>
        <v>-260347.68773199929</v>
      </c>
      <c r="D23" s="117">
        <f t="shared" si="4"/>
        <v>-129569.47226799966</v>
      </c>
      <c r="E23" s="70">
        <v>4</v>
      </c>
      <c r="F23" s="71">
        <f t="shared" si="5"/>
        <v>0.66769999999999996</v>
      </c>
      <c r="G23" s="71">
        <f t="shared" si="6"/>
        <v>0.33229999999999998</v>
      </c>
      <c r="H23" s="115">
        <f>'Unallocated Detail'!D224</f>
        <v>-389917.15999999898</v>
      </c>
      <c r="K23" s="120"/>
    </row>
    <row r="24" spans="1:11" ht="15.9" customHeight="1" x14ac:dyDescent="0.2">
      <c r="A24" s="63" t="s">
        <v>365</v>
      </c>
      <c r="B24" s="68" t="s">
        <v>379</v>
      </c>
      <c r="C24" s="117">
        <f t="shared" si="4"/>
        <v>-1934628.9474489999</v>
      </c>
      <c r="D24" s="117">
        <f t="shared" si="4"/>
        <v>-962823.42255100003</v>
      </c>
      <c r="E24" s="70">
        <v>4</v>
      </c>
      <c r="F24" s="71">
        <f t="shared" si="5"/>
        <v>0.66769999999999996</v>
      </c>
      <c r="G24" s="71">
        <f t="shared" si="6"/>
        <v>0.33229999999999998</v>
      </c>
      <c r="H24" s="115">
        <f>'Unallocated Detail'!D225</f>
        <v>-2897452.37</v>
      </c>
      <c r="K24" s="120"/>
    </row>
    <row r="25" spans="1:11" ht="15.9" customHeight="1" x14ac:dyDescent="0.2">
      <c r="A25" s="63" t="s">
        <v>365</v>
      </c>
      <c r="B25" s="68" t="s">
        <v>380</v>
      </c>
      <c r="C25" s="117">
        <f t="shared" si="4"/>
        <v>1251387.709143</v>
      </c>
      <c r="D25" s="117">
        <f t="shared" si="4"/>
        <v>622788.88085700001</v>
      </c>
      <c r="E25" s="70">
        <v>4</v>
      </c>
      <c r="F25" s="71">
        <f t="shared" si="5"/>
        <v>0.66769999999999996</v>
      </c>
      <c r="G25" s="71">
        <f t="shared" si="6"/>
        <v>0.33229999999999998</v>
      </c>
      <c r="H25" s="115">
        <f>'Unallocated Detail'!D226</f>
        <v>1874176.59</v>
      </c>
      <c r="K25" s="120"/>
    </row>
    <row r="26" spans="1:11" ht="15.9" customHeight="1" x14ac:dyDescent="0.2">
      <c r="A26" s="63" t="s">
        <v>365</v>
      </c>
      <c r="B26" s="68" t="s">
        <v>381</v>
      </c>
      <c r="C26" s="117">
        <f t="shared" si="4"/>
        <v>52977.58630799994</v>
      </c>
      <c r="D26" s="117">
        <f t="shared" si="4"/>
        <v>34185.273691999959</v>
      </c>
      <c r="E26" s="70">
        <v>3</v>
      </c>
      <c r="F26" s="71">
        <f t="shared" si="5"/>
        <v>0.60780000000000001</v>
      </c>
      <c r="G26" s="71">
        <f t="shared" si="6"/>
        <v>0.39219999999999999</v>
      </c>
      <c r="H26" s="115">
        <f>'Unallocated Detail'!D227</f>
        <v>87162.859999999899</v>
      </c>
      <c r="K26" s="120"/>
    </row>
    <row r="27" spans="1:11" ht="15.9" customHeight="1" x14ac:dyDescent="0.2">
      <c r="A27" s="63" t="s">
        <v>365</v>
      </c>
      <c r="B27" s="68" t="s">
        <v>382</v>
      </c>
      <c r="C27" s="117">
        <f t="shared" si="4"/>
        <v>861256.62720999413</v>
      </c>
      <c r="D27" s="117">
        <f t="shared" si="4"/>
        <v>621112.78278999578</v>
      </c>
      <c r="E27" s="70">
        <v>1</v>
      </c>
      <c r="F27" s="71">
        <f t="shared" si="5"/>
        <v>0.58099999999999996</v>
      </c>
      <c r="G27" s="71">
        <f t="shared" si="6"/>
        <v>0.41899999999999998</v>
      </c>
      <c r="H27" s="115">
        <f>'Unallocated Detail'!D228</f>
        <v>1482369.4099999899</v>
      </c>
      <c r="K27" s="120"/>
    </row>
    <row r="28" spans="1:11" ht="15.9" customHeight="1" x14ac:dyDescent="0.2">
      <c r="A28" s="63" t="s">
        <v>365</v>
      </c>
      <c r="B28" s="68" t="s">
        <v>383</v>
      </c>
      <c r="C28" s="117">
        <f t="shared" si="4"/>
        <v>1272177.9512400001</v>
      </c>
      <c r="D28" s="117">
        <f t="shared" si="4"/>
        <v>611692.84875999996</v>
      </c>
      <c r="E28" s="70">
        <v>5</v>
      </c>
      <c r="F28" s="71">
        <f t="shared" si="5"/>
        <v>0.67530000000000001</v>
      </c>
      <c r="G28" s="71">
        <f t="shared" si="6"/>
        <v>0.32469999999999999</v>
      </c>
      <c r="H28" s="115">
        <f>'Unallocated Detail'!D229</f>
        <v>1883870.8</v>
      </c>
      <c r="K28" s="120"/>
    </row>
    <row r="29" spans="1:11" ht="15.9" customHeight="1" x14ac:dyDescent="0.2">
      <c r="A29" s="63"/>
      <c r="B29" s="68" t="s">
        <v>384</v>
      </c>
      <c r="C29" s="117">
        <f t="shared" si="4"/>
        <v>113969.15213199999</v>
      </c>
      <c r="D29" s="117">
        <f t="shared" si="4"/>
        <v>56720.007868000001</v>
      </c>
      <c r="E29" s="70">
        <v>4</v>
      </c>
      <c r="F29" s="71">
        <f t="shared" si="5"/>
        <v>0.66769999999999996</v>
      </c>
      <c r="G29" s="71">
        <f t="shared" si="6"/>
        <v>0.33229999999999998</v>
      </c>
      <c r="H29" s="115">
        <f>'Unallocated Detail'!D230</f>
        <v>170689.16</v>
      </c>
      <c r="K29" s="120"/>
    </row>
    <row r="30" spans="1:11" ht="15.9" customHeight="1" x14ac:dyDescent="0.2">
      <c r="A30" s="63" t="s">
        <v>365</v>
      </c>
      <c r="B30" s="68" t="s">
        <v>385</v>
      </c>
      <c r="C30" s="117">
        <f t="shared" si="4"/>
        <v>0</v>
      </c>
      <c r="D30" s="117">
        <f t="shared" si="4"/>
        <v>0</v>
      </c>
      <c r="E30" s="70">
        <v>4</v>
      </c>
      <c r="F30" s="71">
        <f t="shared" si="5"/>
        <v>0.66769999999999996</v>
      </c>
      <c r="G30" s="71">
        <f t="shared" si="6"/>
        <v>0.33229999999999998</v>
      </c>
      <c r="H30" s="115">
        <f>'Unallocated Detail'!D231</f>
        <v>0</v>
      </c>
      <c r="K30" s="120"/>
    </row>
    <row r="31" spans="1:11" ht="15.9" customHeight="1" x14ac:dyDescent="0.2">
      <c r="A31" s="63" t="s">
        <v>365</v>
      </c>
      <c r="B31" s="68" t="s">
        <v>386</v>
      </c>
      <c r="C31" s="117">
        <f t="shared" si="4"/>
        <v>100636.311545</v>
      </c>
      <c r="D31" s="117">
        <f t="shared" si="4"/>
        <v>50084.538455000002</v>
      </c>
      <c r="E31" s="70">
        <v>4</v>
      </c>
      <c r="F31" s="71">
        <f t="shared" si="5"/>
        <v>0.66769999999999996</v>
      </c>
      <c r="G31" s="71">
        <f t="shared" si="6"/>
        <v>0.33229999999999998</v>
      </c>
      <c r="H31" s="115">
        <f>'Unallocated Detail'!D232</f>
        <v>150720.85</v>
      </c>
      <c r="K31" s="120"/>
    </row>
    <row r="32" spans="1:11" ht="15.9" customHeight="1" x14ac:dyDescent="0.2">
      <c r="A32" s="63" t="s">
        <v>365</v>
      </c>
      <c r="B32" s="68" t="s">
        <v>387</v>
      </c>
      <c r="C32" s="117">
        <f t="shared" si="4"/>
        <v>1169580.3573189999</v>
      </c>
      <c r="D32" s="117">
        <f t="shared" si="4"/>
        <v>582075.11268099991</v>
      </c>
      <c r="E32" s="70">
        <v>4</v>
      </c>
      <c r="F32" s="71">
        <f t="shared" si="5"/>
        <v>0.66769999999999996</v>
      </c>
      <c r="G32" s="71">
        <f t="shared" si="6"/>
        <v>0.33229999999999998</v>
      </c>
      <c r="H32" s="115">
        <f>'Unallocated Detail'!D233</f>
        <v>1751655.47</v>
      </c>
      <c r="K32" s="120"/>
    </row>
    <row r="33" spans="1:11" ht="15.9" customHeight="1" x14ac:dyDescent="0.2">
      <c r="A33" s="63"/>
      <c r="B33" s="68" t="s">
        <v>388</v>
      </c>
      <c r="C33" s="117">
        <f t="shared" si="4"/>
        <v>0</v>
      </c>
      <c r="D33" s="117">
        <f t="shared" si="4"/>
        <v>0</v>
      </c>
      <c r="E33" s="70">
        <v>4</v>
      </c>
      <c r="F33" s="71">
        <f t="shared" si="5"/>
        <v>0.66769999999999996</v>
      </c>
      <c r="G33" s="71">
        <f t="shared" si="6"/>
        <v>0.33229999999999998</v>
      </c>
      <c r="H33" s="115">
        <f>'Unallocated Detail'!D234</f>
        <v>0</v>
      </c>
      <c r="K33" s="120">
        <v>0</v>
      </c>
    </row>
    <row r="34" spans="1:11" ht="15.9" customHeight="1" x14ac:dyDescent="0.2">
      <c r="A34" s="63"/>
      <c r="B34" s="68" t="s">
        <v>389</v>
      </c>
      <c r="C34" s="116">
        <f>$H34*F34</f>
        <v>1097565.293385</v>
      </c>
      <c r="D34" s="116">
        <f>$H34*G34</f>
        <v>546234.75661499996</v>
      </c>
      <c r="E34" s="74">
        <v>4</v>
      </c>
      <c r="F34" s="75">
        <f t="shared" si="5"/>
        <v>0.66769999999999996</v>
      </c>
      <c r="G34" s="75">
        <f t="shared" si="6"/>
        <v>0.33229999999999998</v>
      </c>
      <c r="H34" s="116">
        <f>'Unallocated Detail'!D235</f>
        <v>1643800.05</v>
      </c>
      <c r="J34" s="13">
        <f>+C35+D35-H35</f>
        <v>0</v>
      </c>
      <c r="K34" s="120"/>
    </row>
    <row r="35" spans="1:11" ht="15.9" customHeight="1" x14ac:dyDescent="0.2">
      <c r="A35" s="63" t="s">
        <v>365</v>
      </c>
      <c r="B35" s="64" t="s">
        <v>369</v>
      </c>
      <c r="C35" s="117">
        <f>SUM(C22:C34)</f>
        <v>7569995.070887995</v>
      </c>
      <c r="D35" s="117">
        <f>SUM(D22:D34)</f>
        <v>3946284.8991119955</v>
      </c>
      <c r="E35" s="70"/>
      <c r="F35" s="69"/>
      <c r="G35" s="76"/>
      <c r="H35" s="115">
        <f>SUM(H22:H34)</f>
        <v>11516279.969999991</v>
      </c>
      <c r="J35" s="13" t="e">
        <f>H35-#REF!</f>
        <v>#REF!</v>
      </c>
    </row>
    <row r="36" spans="1:11" ht="15.9" customHeight="1" x14ac:dyDescent="0.2">
      <c r="A36" s="63" t="s">
        <v>390</v>
      </c>
      <c r="B36" s="64"/>
      <c r="C36" s="117"/>
      <c r="D36" s="117"/>
      <c r="E36" s="70"/>
      <c r="F36" s="76"/>
      <c r="G36" s="76"/>
      <c r="H36" s="20"/>
    </row>
    <row r="37" spans="1:11" ht="15.9" customHeight="1" x14ac:dyDescent="0.2">
      <c r="A37" s="63"/>
      <c r="B37" s="68" t="s">
        <v>391</v>
      </c>
      <c r="C37" s="117">
        <f>$H37*F37</f>
        <v>1365700.4864029998</v>
      </c>
      <c r="D37" s="117">
        <f>$H37*G37</f>
        <v>679679.90359699994</v>
      </c>
      <c r="E37" s="70">
        <v>4</v>
      </c>
      <c r="F37" s="71">
        <f>VLOOKUP($E37,$B$60:$G$66,5,FALSE)</f>
        <v>0.66769999999999996</v>
      </c>
      <c r="G37" s="71">
        <f>VLOOKUP($E37,$B$60:$G$66,6,FALSE)</f>
        <v>0.33229999999999998</v>
      </c>
      <c r="H37" s="117">
        <f>'Unallocated Detail'!D241</f>
        <v>2045380.39</v>
      </c>
    </row>
    <row r="38" spans="1:11" ht="15.9" customHeight="1" x14ac:dyDescent="0.2">
      <c r="A38" s="63"/>
      <c r="B38" s="78" t="s">
        <v>392</v>
      </c>
      <c r="C38" s="116">
        <f>$H38*F38</f>
        <v>0</v>
      </c>
      <c r="D38" s="116">
        <f>$H38*G38</f>
        <v>0</v>
      </c>
      <c r="E38" s="74">
        <v>4</v>
      </c>
      <c r="F38" s="75">
        <f>VLOOKUP($E38,$B$60:$G$66,5,FALSE)</f>
        <v>0.66769999999999996</v>
      </c>
      <c r="G38" s="75">
        <f>VLOOKUP($E38,$B$60:$G$66,6,FALSE)</f>
        <v>0.33229999999999998</v>
      </c>
      <c r="H38" s="116">
        <f>'Unallocated Detail'!D242</f>
        <v>0</v>
      </c>
      <c r="J38" s="13">
        <f>+C39+D39-H39</f>
        <v>0</v>
      </c>
    </row>
    <row r="39" spans="1:11" ht="15.9" customHeight="1" x14ac:dyDescent="0.2">
      <c r="A39" s="63"/>
      <c r="B39" s="64" t="s">
        <v>369</v>
      </c>
      <c r="C39" s="117">
        <f>SUM(C37:C38)</f>
        <v>1365700.4864029998</v>
      </c>
      <c r="D39" s="117">
        <f>SUM(D37:D38)</f>
        <v>679679.90359699994</v>
      </c>
      <c r="E39" s="70"/>
      <c r="F39" s="76"/>
      <c r="G39" s="76"/>
      <c r="H39" s="118">
        <f>SUM(H37:H38)</f>
        <v>2045380.39</v>
      </c>
      <c r="J39" s="13" t="e">
        <f>H39-#REF!</f>
        <v>#REF!</v>
      </c>
    </row>
    <row r="40" spans="1:11" ht="15.9" customHeight="1" x14ac:dyDescent="0.2">
      <c r="A40" s="63" t="s">
        <v>13</v>
      </c>
      <c r="B40" s="68"/>
      <c r="C40" s="117"/>
      <c r="D40" s="117"/>
      <c r="E40" s="70"/>
      <c r="F40" s="76"/>
      <c r="G40" s="76"/>
      <c r="H40" s="115"/>
    </row>
    <row r="41" spans="1:11" ht="15.9" customHeight="1" x14ac:dyDescent="0.2">
      <c r="A41" s="63"/>
      <c r="B41" s="68" t="s">
        <v>393</v>
      </c>
      <c r="C41" s="117">
        <f t="shared" ref="C41:D43" si="7">$H41*F41</f>
        <v>2253316.0546709998</v>
      </c>
      <c r="D41" s="117">
        <f t="shared" si="7"/>
        <v>1121427.175329</v>
      </c>
      <c r="E41" s="70">
        <v>4</v>
      </c>
      <c r="F41" s="71">
        <f>VLOOKUP($E41,$B$60:$G$66,5,FALSE)</f>
        <v>0.66769999999999996</v>
      </c>
      <c r="G41" s="71">
        <f>VLOOKUP($E41,$B$60:$G$66,6,FALSE)</f>
        <v>0.33229999999999998</v>
      </c>
      <c r="H41" s="117">
        <f>'Unallocated Detail'!D245</f>
        <v>3374743.23</v>
      </c>
    </row>
    <row r="42" spans="1:11" ht="15.9" customHeight="1" x14ac:dyDescent="0.2">
      <c r="A42" s="63"/>
      <c r="B42" s="68" t="s">
        <v>394</v>
      </c>
      <c r="C42" s="117">
        <f t="shared" si="7"/>
        <v>0</v>
      </c>
      <c r="D42" s="117">
        <f t="shared" si="7"/>
        <v>0</v>
      </c>
      <c r="E42" s="70">
        <v>4</v>
      </c>
      <c r="F42" s="71">
        <f>VLOOKUP($E42,$B$60:$G$66,5,FALSE)</f>
        <v>0.66769999999999996</v>
      </c>
      <c r="G42" s="71">
        <f>VLOOKUP($E42,$B$60:$G$66,6,FALSE)</f>
        <v>0.33229999999999998</v>
      </c>
      <c r="H42" s="117">
        <f>'Unallocated Detail'!D246</f>
        <v>0</v>
      </c>
    </row>
    <row r="43" spans="1:11" ht="15.9" customHeight="1" x14ac:dyDescent="0.2">
      <c r="A43" s="63"/>
      <c r="B43" s="78" t="s">
        <v>395</v>
      </c>
      <c r="C43" s="116">
        <f t="shared" si="7"/>
        <v>0</v>
      </c>
      <c r="D43" s="116">
        <f t="shared" si="7"/>
        <v>0</v>
      </c>
      <c r="E43" s="74">
        <v>4</v>
      </c>
      <c r="F43" s="75">
        <f>VLOOKUP($E43,$B$60:$G$66,5,FALSE)</f>
        <v>0.66769999999999996</v>
      </c>
      <c r="G43" s="75">
        <f>VLOOKUP($E43,$B$60:$G$66,6,FALSE)</f>
        <v>0.33229999999999998</v>
      </c>
      <c r="H43" s="117">
        <f>'Unallocated Detail'!D247</f>
        <v>0</v>
      </c>
      <c r="J43" s="13">
        <f>+C44+D44-H44</f>
        <v>0</v>
      </c>
    </row>
    <row r="44" spans="1:11" ht="15.9" customHeight="1" x14ac:dyDescent="0.2">
      <c r="A44" s="63" t="s">
        <v>365</v>
      </c>
      <c r="B44" s="64" t="s">
        <v>369</v>
      </c>
      <c r="C44" s="117">
        <f>SUM(C41:C43)</f>
        <v>2253316.0546709998</v>
      </c>
      <c r="D44" s="117">
        <f>SUM(D41:D43)</f>
        <v>1121427.175329</v>
      </c>
      <c r="E44" s="70"/>
      <c r="F44" s="76"/>
      <c r="G44" s="76"/>
      <c r="H44" s="118">
        <f>SUM(H41:H43)</f>
        <v>3374743.23</v>
      </c>
      <c r="J44" s="13" t="e">
        <f>H44-#REF!</f>
        <v>#REF!</v>
      </c>
    </row>
    <row r="45" spans="1:11" ht="15.9" customHeight="1" x14ac:dyDescent="0.2">
      <c r="A45" s="63" t="s">
        <v>396</v>
      </c>
      <c r="B45" s="64"/>
      <c r="C45" s="117"/>
      <c r="D45" s="117"/>
      <c r="E45" s="70"/>
      <c r="F45" s="76"/>
      <c r="G45" s="76"/>
      <c r="H45" s="115"/>
    </row>
    <row r="46" spans="1:11" ht="15.9" customHeight="1" x14ac:dyDescent="0.2">
      <c r="A46" s="63"/>
      <c r="B46" s="78" t="s">
        <v>397</v>
      </c>
      <c r="C46" s="116">
        <f>$H46*F46</f>
        <v>1236808.2459479931</v>
      </c>
      <c r="D46" s="116">
        <f>$H46*G46</f>
        <v>615532.99405199662</v>
      </c>
      <c r="E46" s="74">
        <v>4</v>
      </c>
      <c r="F46" s="75">
        <f>VLOOKUP($E46,$B$60:$G$66,5,FALSE)</f>
        <v>0.66769999999999996</v>
      </c>
      <c r="G46" s="75">
        <f>VLOOKUP($E46,$B$60:$G$66,6,FALSE)</f>
        <v>0.33229999999999998</v>
      </c>
      <c r="H46" s="119">
        <f>'Unallocated Detail'!D267</f>
        <v>1852341.23999999</v>
      </c>
      <c r="J46" s="13">
        <f>+C47+D47-H47</f>
        <v>0</v>
      </c>
    </row>
    <row r="47" spans="1:11" ht="15.9" customHeight="1" x14ac:dyDescent="0.2">
      <c r="A47" s="63" t="s">
        <v>365</v>
      </c>
      <c r="B47" s="64" t="s">
        <v>369</v>
      </c>
      <c r="C47" s="117">
        <f>C46</f>
        <v>1236808.2459479931</v>
      </c>
      <c r="D47" s="117">
        <f>D46</f>
        <v>615532.99405199662</v>
      </c>
      <c r="E47" s="70"/>
      <c r="F47" s="76"/>
      <c r="G47" s="76"/>
      <c r="H47" s="115">
        <f>H46</f>
        <v>1852341.23999999</v>
      </c>
      <c r="J47" s="13" t="e">
        <f>H47-#REF!</f>
        <v>#REF!</v>
      </c>
    </row>
    <row r="48" spans="1:11" ht="15.9" customHeight="1" x14ac:dyDescent="0.2">
      <c r="A48" s="63"/>
      <c r="B48" s="64"/>
      <c r="C48" s="117"/>
      <c r="D48" s="117"/>
      <c r="E48" s="70"/>
      <c r="F48" s="76"/>
      <c r="G48" s="76"/>
      <c r="H48" s="115"/>
    </row>
    <row r="49" spans="1:10" ht="15.9" customHeight="1" x14ac:dyDescent="0.2">
      <c r="A49" s="79" t="s">
        <v>398</v>
      </c>
      <c r="B49" s="57"/>
      <c r="C49" s="117"/>
      <c r="D49" s="117"/>
      <c r="E49" s="80"/>
      <c r="F49" s="80"/>
      <c r="G49" s="80"/>
      <c r="H49" s="115"/>
    </row>
    <row r="50" spans="1:10" ht="15.9" customHeight="1" x14ac:dyDescent="0.2">
      <c r="A50" s="79"/>
      <c r="B50" s="78" t="s">
        <v>399</v>
      </c>
      <c r="C50" s="116">
        <v>0</v>
      </c>
      <c r="D50" s="116">
        <v>0</v>
      </c>
      <c r="E50" s="74">
        <v>4</v>
      </c>
      <c r="F50" s="75">
        <f>VLOOKUP($E50,$B$60:$G$66,5,FALSE)</f>
        <v>0.66769999999999996</v>
      </c>
      <c r="G50" s="75">
        <f>VLOOKUP($E50,$B$60:$G$66,6,FALSE)</f>
        <v>0.33229999999999998</v>
      </c>
      <c r="H50" s="119">
        <f>'Unallocated Detail'!D271</f>
        <v>0</v>
      </c>
      <c r="J50" s="13">
        <f>+C51+D51-H51</f>
        <v>0</v>
      </c>
    </row>
    <row r="51" spans="1:10" ht="15.9" customHeight="1" x14ac:dyDescent="0.2">
      <c r="A51" s="79"/>
      <c r="B51" s="64" t="s">
        <v>369</v>
      </c>
      <c r="C51" s="117">
        <f>SUM(C50)</f>
        <v>0</v>
      </c>
      <c r="D51" s="117">
        <f>SUM(D50)</f>
        <v>0</v>
      </c>
      <c r="E51" s="70"/>
      <c r="F51" s="81"/>
      <c r="G51" s="81"/>
      <c r="H51" s="115">
        <f>SUM(H50)</f>
        <v>0</v>
      </c>
    </row>
    <row r="52" spans="1:10" ht="15.9" customHeight="1" x14ac:dyDescent="0.2">
      <c r="A52" s="79"/>
      <c r="B52" s="57"/>
      <c r="C52" s="117"/>
      <c r="D52" s="117"/>
      <c r="E52" s="70"/>
      <c r="F52" s="76"/>
      <c r="G52" s="76"/>
      <c r="H52" s="115"/>
    </row>
    <row r="53" spans="1:10" ht="15.9" customHeight="1" x14ac:dyDescent="0.2">
      <c r="A53" s="63" t="s">
        <v>400</v>
      </c>
      <c r="B53" s="64"/>
      <c r="C53" s="117"/>
      <c r="D53" s="117"/>
      <c r="E53" s="70"/>
      <c r="F53" s="76"/>
      <c r="G53" s="76"/>
      <c r="H53" s="115"/>
    </row>
    <row r="54" spans="1:10" ht="15.9" customHeight="1" x14ac:dyDescent="0.2">
      <c r="A54" s="63"/>
      <c r="B54" s="78" t="s">
        <v>401</v>
      </c>
      <c r="C54" s="117">
        <f>$H54*F54</f>
        <v>0</v>
      </c>
      <c r="D54" s="117">
        <f>$H54*G54</f>
        <v>0</v>
      </c>
      <c r="E54" s="70">
        <v>4</v>
      </c>
      <c r="F54" s="71">
        <f>VLOOKUP($E54,$B$60:$G$66,5,FALSE)</f>
        <v>0.66769999999999996</v>
      </c>
      <c r="G54" s="107">
        <f>VLOOKUP($E54,$B$60:$G$66,6,FALSE)</f>
        <v>0.33229999999999998</v>
      </c>
      <c r="H54" s="117">
        <f>'Unallocated Detail'!D275</f>
        <v>0</v>
      </c>
    </row>
    <row r="55" spans="1:10" ht="15.9" customHeight="1" x14ac:dyDescent="0.2">
      <c r="A55" s="63"/>
      <c r="B55" s="78" t="s">
        <v>402</v>
      </c>
      <c r="C55" s="116">
        <f>$H55*F55</f>
        <v>0</v>
      </c>
      <c r="D55" s="116">
        <f>$H55*G55</f>
        <v>0</v>
      </c>
      <c r="E55" s="82">
        <v>4</v>
      </c>
      <c r="F55" s="75">
        <f>VLOOKUP($E55,$B$60:$G$66,5,FALSE)</f>
        <v>0.66769999999999996</v>
      </c>
      <c r="G55" s="75">
        <f>VLOOKUP($E55,$B$60:$G$66,6,FALSE)</f>
        <v>0.33229999999999998</v>
      </c>
      <c r="H55" s="116">
        <f>'Unallocated Detail'!D276</f>
        <v>0</v>
      </c>
      <c r="J55" s="13">
        <f>+C56+D56-H56</f>
        <v>0</v>
      </c>
    </row>
    <row r="56" spans="1:10" ht="15.9" customHeight="1" x14ac:dyDescent="0.2">
      <c r="A56" s="83" t="s">
        <v>365</v>
      </c>
      <c r="B56" s="84" t="s">
        <v>369</v>
      </c>
      <c r="C56" s="116">
        <f>SUM(C54:C55)</f>
        <v>0</v>
      </c>
      <c r="D56" s="116">
        <f>SUM(D54:D55)</f>
        <v>0</v>
      </c>
      <c r="E56" s="74"/>
      <c r="F56" s="85"/>
      <c r="G56" s="85"/>
      <c r="H56" s="119">
        <f>SUM(H54:H55)</f>
        <v>0</v>
      </c>
      <c r="J56" s="13">
        <v>0</v>
      </c>
    </row>
    <row r="57" spans="1:10" ht="15.9" customHeight="1" x14ac:dyDescent="0.2">
      <c r="A57" s="63"/>
      <c r="B57" s="64"/>
      <c r="C57" s="77"/>
      <c r="D57" s="77"/>
      <c r="E57" s="77"/>
      <c r="F57" s="76"/>
      <c r="G57" s="76"/>
      <c r="H57" s="20"/>
    </row>
    <row r="58" spans="1:10" ht="15.9" customHeight="1" x14ac:dyDescent="0.35">
      <c r="A58" s="83" t="s">
        <v>403</v>
      </c>
      <c r="B58" s="84"/>
      <c r="C58" s="86">
        <f>C56+C51+C47+C44+C39+C35+C20+C11</f>
        <v>15130128.324527988</v>
      </c>
      <c r="D58" s="86">
        <f>D11+D20+D35+D39+D44+D47+D51+D56</f>
        <v>8238327.6554719917</v>
      </c>
      <c r="E58" s="86"/>
      <c r="F58" s="86"/>
      <c r="G58" s="87"/>
      <c r="H58" s="88">
        <f>H11+H20+H35+H39+H44+H47+H51+H56</f>
        <v>23368455.979999982</v>
      </c>
    </row>
    <row r="59" spans="1:10" ht="15.9" customHeight="1" x14ac:dyDescent="0.2">
      <c r="C59" s="89"/>
      <c r="D59" s="89"/>
      <c r="E59" s="89"/>
      <c r="F59" s="89"/>
      <c r="G59" s="89"/>
      <c r="H59" s="89"/>
    </row>
    <row r="60" spans="1:10" ht="15.9" customHeight="1" x14ac:dyDescent="0.2">
      <c r="A60" s="90"/>
      <c r="B60" s="91" t="s">
        <v>404</v>
      </c>
      <c r="C60" s="92"/>
      <c r="D60" s="92"/>
      <c r="E60" s="92"/>
      <c r="F60" s="93" t="s">
        <v>35</v>
      </c>
      <c r="G60" s="93" t="s">
        <v>34</v>
      </c>
      <c r="H60" s="94"/>
    </row>
    <row r="61" spans="1:10" ht="15.9" customHeight="1" x14ac:dyDescent="0.25">
      <c r="A61" s="63"/>
      <c r="B61" s="95">
        <v>1</v>
      </c>
      <c r="C61" s="96" t="s">
        <v>405</v>
      </c>
      <c r="D61" s="45"/>
      <c r="E61" s="45"/>
      <c r="F61" s="97">
        <v>0.58099999999999996</v>
      </c>
      <c r="G61" s="98">
        <v>0.41899999999999998</v>
      </c>
      <c r="H61" s="99">
        <f>SUM(F61:G61)</f>
        <v>1</v>
      </c>
    </row>
    <row r="62" spans="1:10" ht="15.9" customHeight="1" x14ac:dyDescent="0.25">
      <c r="A62" s="63"/>
      <c r="B62" s="95">
        <v>2</v>
      </c>
      <c r="C62" s="96" t="s">
        <v>406</v>
      </c>
      <c r="D62" s="45"/>
      <c r="E62" s="45"/>
      <c r="F62" s="100">
        <v>0.62770000000000004</v>
      </c>
      <c r="G62" s="99">
        <v>0.37230000000000002</v>
      </c>
      <c r="H62" s="99">
        <f>SUM(F62:G62)</f>
        <v>1</v>
      </c>
    </row>
    <row r="63" spans="1:10" ht="15.9" customHeight="1" x14ac:dyDescent="0.25">
      <c r="A63" s="63"/>
      <c r="B63" s="95">
        <v>3</v>
      </c>
      <c r="C63" s="45" t="s">
        <v>407</v>
      </c>
      <c r="D63" s="45"/>
      <c r="E63" s="45"/>
      <c r="F63" s="100">
        <v>0.60780000000000001</v>
      </c>
      <c r="G63" s="99">
        <v>0.39219999999999999</v>
      </c>
      <c r="H63" s="99">
        <f>SUM(F63:G63)</f>
        <v>1</v>
      </c>
    </row>
    <row r="64" spans="1:10" ht="15.9" customHeight="1" x14ac:dyDescent="0.25">
      <c r="A64" s="63"/>
      <c r="B64" s="95">
        <v>4</v>
      </c>
      <c r="C64" s="96" t="s">
        <v>408</v>
      </c>
      <c r="D64" s="45"/>
      <c r="E64" s="45"/>
      <c r="F64" s="100">
        <v>0.66769999999999996</v>
      </c>
      <c r="G64" s="99">
        <v>0.33229999999999998</v>
      </c>
      <c r="H64" s="99">
        <f>SUM(F64:G64)</f>
        <v>1</v>
      </c>
    </row>
    <row r="65" spans="1:8" ht="15.9" customHeight="1" x14ac:dyDescent="0.25">
      <c r="A65" s="83"/>
      <c r="B65" s="101">
        <v>5</v>
      </c>
      <c r="C65" s="102" t="s">
        <v>409</v>
      </c>
      <c r="D65" s="17"/>
      <c r="E65" s="17"/>
      <c r="F65" s="103">
        <v>0.67530000000000001</v>
      </c>
      <c r="G65" s="104">
        <v>0.32469999999999999</v>
      </c>
      <c r="H65" s="104">
        <f>SUM(F65:G65)</f>
        <v>1</v>
      </c>
    </row>
    <row r="66" spans="1:8" ht="12" customHeight="1" x14ac:dyDescent="0.25"/>
    <row r="68" spans="1:8" ht="15.9" customHeight="1" x14ac:dyDescent="0.2">
      <c r="A68" s="105"/>
      <c r="C68" s="106"/>
      <c r="D68" s="106"/>
      <c r="E68" s="106"/>
      <c r="F68" s="106"/>
      <c r="G68" s="106"/>
      <c r="H68" s="106"/>
    </row>
    <row r="69" spans="1:8" ht="15.9" customHeight="1" x14ac:dyDescent="0.2">
      <c r="C69" s="106"/>
      <c r="D69" s="106"/>
      <c r="E69" s="106"/>
      <c r="F69" s="106"/>
      <c r="G69" s="106"/>
      <c r="H69" s="106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5474627A5BDC4581594AF672DB1EB9" ma:contentTypeVersion="104" ma:contentTypeDescription="" ma:contentTypeScope="" ma:versionID="7b9984255d9eafaec3d33af75b4710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170886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C1B6D64-957C-41D4-8ED3-6C99E901F134}"/>
</file>

<file path=customXml/itemProps2.xml><?xml version="1.0" encoding="utf-8"?>
<ds:datastoreItem xmlns:ds="http://schemas.openxmlformats.org/officeDocument/2006/customXml" ds:itemID="{63BB2CD4-84F8-4660-8BFA-6F6442FBF426}"/>
</file>

<file path=customXml/itemProps3.xml><?xml version="1.0" encoding="utf-8"?>
<ds:datastoreItem xmlns:ds="http://schemas.openxmlformats.org/officeDocument/2006/customXml" ds:itemID="{07C17CBF-4580-4411-9875-90457973D4D3}"/>
</file>

<file path=customXml/itemProps4.xml><?xml version="1.0" encoding="utf-8"?>
<ds:datastoreItem xmlns:ds="http://schemas.openxmlformats.org/officeDocument/2006/customXml" ds:itemID="{30A00F61-AC29-41A6-9F98-19E4A341C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2017-08-10T18:11:37Z</cp:lastPrinted>
  <dcterms:created xsi:type="dcterms:W3CDTF">2016-04-22T16:40:43Z</dcterms:created>
  <dcterms:modified xsi:type="dcterms:W3CDTF">2017-08-10T18:13:00Z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0x0101006E56B4D1795A2E4DB2F0B01679ED314A00BF5474627A5BDC4581594AF672DB1EB9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