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490" windowHeight="68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<sst xmlns="http://schemas.openxmlformats.org/spreadsheetml/2006/main" count="79" uniqueCount="71">
  <si>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ITEM</t>
  </si>
  <si>
    <t>Quantity</t>
  </si>
  <si>
    <t>Unit Price</t>
  </si>
  <si>
    <t>Amount</t>
  </si>
  <si>
    <t>Materials</t>
  </si>
  <si>
    <t>8" PVC class 200 pipe</t>
  </si>
  <si>
    <t>Blow off Assembly</t>
  </si>
  <si>
    <t>Warning Tape</t>
  </si>
  <si>
    <t>Thrust Blocks</t>
  </si>
  <si>
    <t>LS</t>
  </si>
  <si>
    <t>Labor</t>
  </si>
  <si>
    <t>Supervisor</t>
  </si>
  <si>
    <t>Laborers</t>
  </si>
  <si>
    <t>Job</t>
  </si>
  <si>
    <t>Hours</t>
  </si>
  <si>
    <t>Hourly Rate</t>
  </si>
  <si>
    <t>Extension</t>
  </si>
  <si>
    <t>Labor Total</t>
  </si>
  <si>
    <t>Miscellaneous Expenses</t>
  </si>
  <si>
    <t>Engineering &amp; Mobilization</t>
  </si>
  <si>
    <t>Summary of Costs</t>
  </si>
  <si>
    <t>Subtotal</t>
  </si>
  <si>
    <t>Overhead @ 10%</t>
  </si>
  <si>
    <t>Profit @ 10%</t>
  </si>
  <si>
    <t>Total Cost</t>
  </si>
  <si>
    <t>Subtotal:</t>
  </si>
  <si>
    <t>Bid Price:</t>
  </si>
  <si>
    <t>6" Ductile  Iron Pipe</t>
  </si>
  <si>
    <t>Ball valve w/ pack joint</t>
  </si>
  <si>
    <t>Bac T Test</t>
  </si>
  <si>
    <t>Test Pump Rental</t>
  </si>
  <si>
    <t>Fuel, Grease, Oil</t>
  </si>
  <si>
    <t>Mega Lugs 6" Ductile</t>
  </si>
  <si>
    <t>Stortz Fittings, Fire Hydrants</t>
  </si>
  <si>
    <t>Concrete  Pads, Hydrants</t>
  </si>
  <si>
    <t>Backhoe Rental</t>
  </si>
  <si>
    <t>8" MJ Gland Pack</t>
  </si>
  <si>
    <t>Corp Stop w/ pack joint</t>
  </si>
  <si>
    <t>14 Guage Locate Wire</t>
  </si>
  <si>
    <t>1" Stainless Inserts</t>
  </si>
  <si>
    <t>Y branch Meter Yoke (7" spread)</t>
  </si>
  <si>
    <t>Meter Box Lid for above</t>
  </si>
  <si>
    <t>8" Transition Gaskets</t>
  </si>
  <si>
    <t>Valve Box Lids  (950)</t>
  </si>
  <si>
    <t>Valve Box Tops  (950)</t>
  </si>
  <si>
    <t>DAYS</t>
  </si>
  <si>
    <t>Misc. Expenses</t>
  </si>
  <si>
    <t>6" Flange Pack Neo rings &amp; Bolts</t>
  </si>
  <si>
    <t>Meter Setter w/o check valve</t>
  </si>
  <si>
    <t>County Road Permit</t>
  </si>
  <si>
    <t>Gravel For Road Restoration</t>
  </si>
  <si>
    <t>W/O Services</t>
  </si>
  <si>
    <t>6" MJ x Flange Gate Valve</t>
  </si>
  <si>
    <t>8" MJ x MJ Gate Valve</t>
  </si>
  <si>
    <t>8" x 1" Saddle</t>
  </si>
  <si>
    <t>Dual Meter Box MS 13"x24"x12"</t>
  </si>
  <si>
    <t>8" x 6" MJ x Flg Tee</t>
  </si>
  <si>
    <t>2500 gpm ASTM Fire Hydrants 4' bury</t>
  </si>
  <si>
    <t>Compactor Rental</t>
  </si>
  <si>
    <t>Road Crossings (1)</t>
  </si>
  <si>
    <t>Asphalt Patches and Asphalt Removal</t>
  </si>
  <si>
    <t>Ashalt cutting</t>
  </si>
  <si>
    <t>Excise Tax @ 8.7%</t>
  </si>
  <si>
    <t>Lake Saint Clair/ Coleman Extension</t>
  </si>
  <si>
    <t>8" 90 Bend</t>
  </si>
  <si>
    <t>8" MJ cap w 2" tap</t>
  </si>
  <si>
    <t>2" RW Gate Valve</t>
  </si>
  <si>
    <t>Chlorine 5# Granular</t>
  </si>
  <si>
    <t>1" Poly 240 psi</t>
  </si>
  <si>
    <t>Flaggers</t>
  </si>
  <si>
    <t>PWC Contribution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</si>
</sst>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  <numFmt numFmtId="166" formatCode="&quot;$&quot;#,##0.0000_);[Red]\(&quot;$&quot;#,##0.0000\)"/>
    <numFmt numFmtId="167" formatCode="&quot;$&quot;#,##0.00000_);[Red]\(&quot;$&quot;#,##0.00000\)"/>
    <numFmt numFmtId="168" formatCode="&quot;$&quot;#,##0.00"/>
    <numFmt numFmtId="169" formatCode="&quot;$&quot;#,##0.000"/>
  </numFmts>
  <fonts count="4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44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0" fontId="0" fillId="0" borderId="0" xfId="0" applyFont="1" applyAlignment="1">
      <alignment/>
    </xf>
    <xf numFmtId="168" fontId="2" fillId="0" borderId="10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44" applyFont="1" applyAlignment="1">
      <alignment horizontal="center"/>
    </xf>
    <xf numFmtId="8" fontId="0" fillId="0" borderId="10" xfId="0" applyNumberFormat="1" applyFont="1" applyBorder="1" applyAlignment="1">
      <alignment/>
    </xf>
    <xf numFmtId="8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A40" sqref="A40"/>
    </sheetView>
  </sheetViews>
  <sheetFormatPr defaultColWidth="9.140625" defaultRowHeight="12.75"/>
  <cols>
    <col min="1" max="1" width="35.8515625" style="0" customWidth="1"/>
    <col min="3" max="3" width="13.00390625" style="0" customWidth="1"/>
    <col min="4" max="4" width="12.00390625" style="0" customWidth="1"/>
    <col min="5" max="5" width="14.28125" style="0" customWidth="1"/>
    <col min="6" max="6" width="11.00390625" style="0" customWidth="1"/>
    <col min="7" max="7" width="14.28125" style="0" customWidth="1"/>
    <col min="8" max="8" width="11.00390625" style="0" customWidth="1"/>
    <col min="9" max="9" width="11.140625" style="0" customWidth="1"/>
    <col min="10" max="10" width="10.7109375" style="0" bestFit="1" customWidth="1"/>
    <col min="11" max="11" width="11.00390625" style="0" customWidth="1"/>
  </cols>
  <sheetData>
    <row r="1" ht="23.25">
      <c r="A1" s="11" t="s">
        <v>63</v>
      </c>
    </row>
    <row r="3" ht="18">
      <c r="A3" s="1" t="s">
        <v>4</v>
      </c>
    </row>
    <row r="4" spans="1:10" ht="12.75">
      <c r="A4" s="2" t="s">
        <v>0</v>
      </c>
      <c r="B4" s="2" t="s">
        <v>1</v>
      </c>
      <c r="C4" s="2" t="s">
        <v>2</v>
      </c>
      <c r="D4" s="2" t="s">
        <v>3</v>
      </c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2:6" ht="12.75">
      <c r="B6" s="3"/>
      <c r="C6" s="2"/>
      <c r="E6" s="6" t="s">
        <v>51</v>
      </c>
      <c r="F6" s="2"/>
    </row>
    <row r="7" spans="1:7" ht="12.75">
      <c r="A7" t="s">
        <v>5</v>
      </c>
      <c r="B7" s="3">
        <v>1260</v>
      </c>
      <c r="C7" s="14">
        <v>6.64</v>
      </c>
      <c r="D7" s="4">
        <f aca="true" t="shared" si="0" ref="D7:D34">B7*C7</f>
        <v>8366.4</v>
      </c>
      <c r="E7" s="4">
        <f aca="true" t="shared" si="1" ref="E7:E37">D7</f>
        <v>8366.4</v>
      </c>
      <c r="F7" s="4"/>
      <c r="G7" s="4"/>
    </row>
    <row r="8" spans="1:7" ht="12.75">
      <c r="A8" t="s">
        <v>68</v>
      </c>
      <c r="B8" s="3">
        <v>100</v>
      </c>
      <c r="C8" s="5">
        <v>0.61</v>
      </c>
      <c r="D8" s="4">
        <f t="shared" si="0"/>
        <v>61</v>
      </c>
      <c r="E8" s="4">
        <v>0</v>
      </c>
      <c r="F8" s="4"/>
      <c r="G8" s="4"/>
    </row>
    <row r="9" spans="1:7" ht="12.75">
      <c r="A9" t="s">
        <v>27</v>
      </c>
      <c r="B9" s="3">
        <v>18</v>
      </c>
      <c r="C9" s="5">
        <v>14.27</v>
      </c>
      <c r="D9" s="4">
        <f t="shared" si="0"/>
        <v>256.86</v>
      </c>
      <c r="E9" s="4">
        <f t="shared" si="1"/>
        <v>256.86</v>
      </c>
      <c r="F9" s="4"/>
      <c r="G9" s="4"/>
    </row>
    <row r="10" spans="1:7" ht="12.75">
      <c r="A10" t="s">
        <v>56</v>
      </c>
      <c r="B10" s="3">
        <v>2</v>
      </c>
      <c r="C10" s="14">
        <v>123.47</v>
      </c>
      <c r="D10" s="4">
        <f t="shared" si="0"/>
        <v>246.94</v>
      </c>
      <c r="E10" s="4">
        <f>B10*C10</f>
        <v>246.94</v>
      </c>
      <c r="F10" s="4"/>
      <c r="G10" s="4"/>
    </row>
    <row r="11" spans="1:7" ht="12.75">
      <c r="A11" t="s">
        <v>66</v>
      </c>
      <c r="B11" s="3">
        <v>2</v>
      </c>
      <c r="C11" s="14">
        <v>274.61</v>
      </c>
      <c r="D11" s="4">
        <f>B11*C11</f>
        <v>549.22</v>
      </c>
      <c r="E11" s="4">
        <f>B11*C11</f>
        <v>549.22</v>
      </c>
      <c r="F11" s="4"/>
      <c r="G11" s="4"/>
    </row>
    <row r="12" spans="1:7" ht="12.75">
      <c r="A12" t="s">
        <v>53</v>
      </c>
      <c r="B12" s="3">
        <v>1</v>
      </c>
      <c r="C12" s="14">
        <v>914.61</v>
      </c>
      <c r="D12" s="4">
        <f t="shared" si="0"/>
        <v>914.61</v>
      </c>
      <c r="E12" s="4">
        <f t="shared" si="1"/>
        <v>914.61</v>
      </c>
      <c r="F12" s="4"/>
      <c r="G12" s="4"/>
    </row>
    <row r="13" spans="1:7" ht="12.75">
      <c r="A13" t="s">
        <v>52</v>
      </c>
      <c r="B13" s="3">
        <v>2</v>
      </c>
      <c r="C13" s="14">
        <v>574.23</v>
      </c>
      <c r="D13" s="4">
        <f t="shared" si="0"/>
        <v>1148.46</v>
      </c>
      <c r="E13" s="4">
        <f t="shared" si="1"/>
        <v>1148.46</v>
      </c>
      <c r="F13" s="4"/>
      <c r="G13" s="4"/>
    </row>
    <row r="14" spans="1:7" ht="12.75">
      <c r="A14" t="s">
        <v>64</v>
      </c>
      <c r="B14" s="3">
        <v>1</v>
      </c>
      <c r="C14" s="14">
        <v>88.84</v>
      </c>
      <c r="D14" s="4">
        <f t="shared" si="0"/>
        <v>88.84</v>
      </c>
      <c r="E14" s="4">
        <f t="shared" si="1"/>
        <v>88.84</v>
      </c>
      <c r="F14" s="4"/>
      <c r="G14" s="4"/>
    </row>
    <row r="15" spans="1:7" ht="12.75">
      <c r="A15" t="s">
        <v>32</v>
      </c>
      <c r="B15" s="3">
        <v>4</v>
      </c>
      <c r="C15" s="14">
        <v>42.44</v>
      </c>
      <c r="D15" s="4">
        <f t="shared" si="0"/>
        <v>169.76</v>
      </c>
      <c r="E15" s="4">
        <f t="shared" si="1"/>
        <v>169.76</v>
      </c>
      <c r="F15" s="4"/>
      <c r="G15" s="4"/>
    </row>
    <row r="16" spans="1:7" ht="12.75">
      <c r="A16" t="s">
        <v>36</v>
      </c>
      <c r="B16" s="3">
        <v>10</v>
      </c>
      <c r="C16" s="14">
        <v>25.2</v>
      </c>
      <c r="D16" s="4">
        <f t="shared" si="0"/>
        <v>252</v>
      </c>
      <c r="E16" s="4">
        <f t="shared" si="1"/>
        <v>252</v>
      </c>
      <c r="F16" s="4"/>
      <c r="G16" s="4"/>
    </row>
    <row r="17" spans="1:7" ht="12.75">
      <c r="A17" t="s">
        <v>42</v>
      </c>
      <c r="B17" s="3">
        <v>10</v>
      </c>
      <c r="C17" s="14">
        <v>6.67</v>
      </c>
      <c r="D17" s="4">
        <f t="shared" si="0"/>
        <v>66.7</v>
      </c>
      <c r="E17" s="4">
        <f t="shared" si="1"/>
        <v>66.7</v>
      </c>
      <c r="F17" s="4"/>
      <c r="G17" s="4"/>
    </row>
    <row r="18" spans="1:7" ht="12.75">
      <c r="A18" t="s">
        <v>47</v>
      </c>
      <c r="B18" s="3">
        <v>2</v>
      </c>
      <c r="C18" s="14">
        <v>17.36</v>
      </c>
      <c r="D18" s="4">
        <f t="shared" si="0"/>
        <v>34.72</v>
      </c>
      <c r="E18" s="4">
        <f t="shared" si="1"/>
        <v>34.72</v>
      </c>
      <c r="F18" s="4"/>
      <c r="G18" s="4"/>
    </row>
    <row r="19" spans="1:7" ht="12.75">
      <c r="A19" t="s">
        <v>65</v>
      </c>
      <c r="B19" s="3">
        <v>1</v>
      </c>
      <c r="C19" s="14">
        <v>55.16</v>
      </c>
      <c r="D19" s="4">
        <f t="shared" si="0"/>
        <v>55.16</v>
      </c>
      <c r="E19" s="4">
        <f t="shared" si="1"/>
        <v>55.16</v>
      </c>
      <c r="F19" s="4"/>
      <c r="G19" s="4"/>
    </row>
    <row r="20" spans="1:7" ht="12.75">
      <c r="A20" t="s">
        <v>57</v>
      </c>
      <c r="B20" s="3">
        <v>2</v>
      </c>
      <c r="C20" s="14">
        <v>2027.08</v>
      </c>
      <c r="D20" s="4">
        <f t="shared" si="0"/>
        <v>4054.16</v>
      </c>
      <c r="E20" s="4">
        <f t="shared" si="1"/>
        <v>4054.16</v>
      </c>
      <c r="F20" s="4"/>
      <c r="G20" s="4"/>
    </row>
    <row r="21" spans="1:7" ht="12.75">
      <c r="A21" t="s">
        <v>33</v>
      </c>
      <c r="B21" s="3">
        <v>1</v>
      </c>
      <c r="C21" s="14">
        <v>135.29</v>
      </c>
      <c r="D21" s="4">
        <f t="shared" si="0"/>
        <v>135.29</v>
      </c>
      <c r="E21" s="4">
        <f t="shared" si="1"/>
        <v>135.29</v>
      </c>
      <c r="F21" s="4"/>
      <c r="G21" s="4"/>
    </row>
    <row r="22" spans="1:7" ht="12.75">
      <c r="A22" t="s">
        <v>54</v>
      </c>
      <c r="B22" s="3">
        <v>7</v>
      </c>
      <c r="C22" s="14">
        <v>62.6</v>
      </c>
      <c r="D22" s="4">
        <f t="shared" si="0"/>
        <v>438.2</v>
      </c>
      <c r="E22" s="4">
        <v>0</v>
      </c>
      <c r="F22" s="4"/>
      <c r="G22" s="4"/>
    </row>
    <row r="23" spans="1:7" ht="12.75">
      <c r="A23" t="s">
        <v>39</v>
      </c>
      <c r="B23" s="3">
        <v>14</v>
      </c>
      <c r="C23" s="14">
        <v>1.63</v>
      </c>
      <c r="D23" s="4">
        <f t="shared" si="0"/>
        <v>22.82</v>
      </c>
      <c r="E23" s="4">
        <v>0</v>
      </c>
      <c r="F23" s="4"/>
      <c r="G23" s="4"/>
    </row>
    <row r="24" spans="1:7" ht="12.75">
      <c r="A24" t="s">
        <v>37</v>
      </c>
      <c r="B24" s="3">
        <v>7</v>
      </c>
      <c r="C24" s="14">
        <v>64.2</v>
      </c>
      <c r="D24" s="4">
        <f t="shared" si="0"/>
        <v>449.40000000000003</v>
      </c>
      <c r="E24" s="4">
        <v>0</v>
      </c>
      <c r="F24" s="4"/>
      <c r="G24" s="4"/>
    </row>
    <row r="25" spans="1:7" ht="12.75">
      <c r="A25" t="s">
        <v>28</v>
      </c>
      <c r="B25" s="3">
        <v>7</v>
      </c>
      <c r="C25" s="14">
        <v>85.26</v>
      </c>
      <c r="D25" s="4">
        <f t="shared" si="0"/>
        <v>596.82</v>
      </c>
      <c r="E25" s="4">
        <v>0</v>
      </c>
      <c r="F25" s="4"/>
      <c r="G25" s="4"/>
    </row>
    <row r="26" spans="1:7" ht="12.75">
      <c r="A26" t="s">
        <v>48</v>
      </c>
      <c r="B26" s="3">
        <v>9</v>
      </c>
      <c r="C26" s="14">
        <v>100.73</v>
      </c>
      <c r="D26" s="4">
        <f t="shared" si="0"/>
        <v>906.57</v>
      </c>
      <c r="E26" s="4">
        <v>0</v>
      </c>
      <c r="F26" s="4"/>
      <c r="G26" s="4"/>
    </row>
    <row r="27" spans="1:7" ht="12.75">
      <c r="A27" t="s">
        <v>40</v>
      </c>
      <c r="B27" s="3">
        <v>3</v>
      </c>
      <c r="C27" s="14">
        <v>33.08</v>
      </c>
      <c r="D27" s="4">
        <f t="shared" si="0"/>
        <v>99.24</v>
      </c>
      <c r="E27" s="4">
        <v>0</v>
      </c>
      <c r="F27" s="4"/>
      <c r="G27" s="4"/>
    </row>
    <row r="28" spans="1:7" ht="12.75">
      <c r="A28" t="s">
        <v>55</v>
      </c>
      <c r="B28" s="3">
        <v>7</v>
      </c>
      <c r="C28" s="14">
        <v>60.53</v>
      </c>
      <c r="D28" s="4">
        <f t="shared" si="0"/>
        <v>423.71000000000004</v>
      </c>
      <c r="E28" s="4">
        <v>0</v>
      </c>
      <c r="F28" s="4"/>
      <c r="G28" s="4"/>
    </row>
    <row r="29" spans="1:7" ht="12.75">
      <c r="A29" t="s">
        <v>41</v>
      </c>
      <c r="B29" s="3">
        <v>7</v>
      </c>
      <c r="C29" s="14">
        <v>89.36</v>
      </c>
      <c r="D29" s="4">
        <f t="shared" si="0"/>
        <v>625.52</v>
      </c>
      <c r="E29" s="4">
        <v>0</v>
      </c>
      <c r="F29" s="4"/>
      <c r="G29" s="4"/>
    </row>
    <row r="30" spans="1:7" ht="12.75">
      <c r="A30" t="s">
        <v>38</v>
      </c>
      <c r="B30" s="3">
        <v>1500</v>
      </c>
      <c r="C30" s="18">
        <v>0.045</v>
      </c>
      <c r="D30" s="4">
        <f t="shared" si="0"/>
        <v>67.5</v>
      </c>
      <c r="E30" s="4">
        <f t="shared" si="1"/>
        <v>67.5</v>
      </c>
      <c r="F30" s="15"/>
      <c r="G30" s="4"/>
    </row>
    <row r="31" spans="1:7" ht="12.75">
      <c r="A31" t="s">
        <v>7</v>
      </c>
      <c r="B31" s="3">
        <v>2000</v>
      </c>
      <c r="C31" s="17">
        <v>0.01615</v>
      </c>
      <c r="D31" s="4">
        <f t="shared" si="0"/>
        <v>32.300000000000004</v>
      </c>
      <c r="E31" s="4">
        <f t="shared" si="1"/>
        <v>32.300000000000004</v>
      </c>
      <c r="F31" s="15"/>
      <c r="G31" s="4"/>
    </row>
    <row r="32" spans="1:7" ht="12.75">
      <c r="A32" t="s">
        <v>44</v>
      </c>
      <c r="B32" s="3">
        <v>5</v>
      </c>
      <c r="C32" s="14">
        <v>79.6</v>
      </c>
      <c r="D32" s="4">
        <f t="shared" si="0"/>
        <v>398</v>
      </c>
      <c r="E32" s="4">
        <f t="shared" si="1"/>
        <v>398</v>
      </c>
      <c r="F32" s="15"/>
      <c r="G32" s="4"/>
    </row>
    <row r="33" spans="1:7" ht="12.75">
      <c r="A33" t="s">
        <v>43</v>
      </c>
      <c r="B33" s="3">
        <v>5</v>
      </c>
      <c r="C33" s="14">
        <v>24.53</v>
      </c>
      <c r="D33" s="4">
        <f t="shared" si="0"/>
        <v>122.65</v>
      </c>
      <c r="E33" s="4">
        <f t="shared" si="1"/>
        <v>122.65</v>
      </c>
      <c r="F33" s="4"/>
      <c r="G33" s="4"/>
    </row>
    <row r="34" spans="1:7" ht="12.75">
      <c r="A34" t="s">
        <v>67</v>
      </c>
      <c r="B34" s="3">
        <v>2</v>
      </c>
      <c r="C34" s="14">
        <v>23.15</v>
      </c>
      <c r="D34" s="4">
        <f t="shared" si="0"/>
        <v>46.3</v>
      </c>
      <c r="E34" s="4">
        <f t="shared" si="1"/>
        <v>46.3</v>
      </c>
      <c r="F34" s="4"/>
      <c r="G34" s="4"/>
    </row>
    <row r="35" spans="1:7" ht="12.75">
      <c r="A35" t="s">
        <v>34</v>
      </c>
      <c r="B35" s="3">
        <v>2</v>
      </c>
      <c r="C35" s="14">
        <v>100</v>
      </c>
      <c r="D35" s="4">
        <f>B35*C35</f>
        <v>200</v>
      </c>
      <c r="E35" s="4">
        <f t="shared" si="1"/>
        <v>200</v>
      </c>
      <c r="F35" s="4"/>
      <c r="G35" s="4"/>
    </row>
    <row r="36" spans="1:7" ht="12.75">
      <c r="A36" t="s">
        <v>6</v>
      </c>
      <c r="B36" s="3">
        <v>1</v>
      </c>
      <c r="C36" s="14">
        <v>100</v>
      </c>
      <c r="D36" s="4">
        <f>B36*C36</f>
        <v>100</v>
      </c>
      <c r="E36" s="4">
        <f t="shared" si="1"/>
        <v>100</v>
      </c>
      <c r="F36" s="4"/>
      <c r="G36" s="4"/>
    </row>
    <row r="37" spans="1:7" ht="12.75">
      <c r="A37" t="s">
        <v>8</v>
      </c>
      <c r="B37" s="3">
        <v>3</v>
      </c>
      <c r="C37" s="14">
        <v>25</v>
      </c>
      <c r="D37" s="4">
        <f>B37*C37</f>
        <v>75</v>
      </c>
      <c r="E37" s="4">
        <f t="shared" si="1"/>
        <v>75</v>
      </c>
      <c r="F37" s="4"/>
      <c r="G37" s="4"/>
    </row>
    <row r="38" spans="3:7" ht="12.75">
      <c r="C38" s="16"/>
      <c r="D38" s="10">
        <f>SUM(D7:D37)</f>
        <v>21004.150000000005</v>
      </c>
      <c r="E38" s="10">
        <f>SUM(E7:E37)</f>
        <v>17380.870000000003</v>
      </c>
      <c r="F38" s="4"/>
      <c r="G38" s="10"/>
    </row>
    <row r="39" spans="3:7" ht="12.75">
      <c r="C39" s="16"/>
      <c r="D39" s="10"/>
      <c r="E39" s="10"/>
      <c r="F39" s="4"/>
      <c r="G39" s="4"/>
    </row>
    <row r="40" spans="3:7" ht="12.75">
      <c r="C40" s="16"/>
      <c r="F40" s="4"/>
      <c r="G40" s="4"/>
    </row>
    <row r="41" spans="1:7" ht="15.75">
      <c r="A41" s="8"/>
      <c r="C41" s="16"/>
      <c r="F41" s="4"/>
      <c r="G41" s="4"/>
    </row>
    <row r="42" spans="6:7" ht="12.75">
      <c r="F42" s="4"/>
      <c r="G42" s="4"/>
    </row>
    <row r="43" spans="6:7" ht="12.75">
      <c r="F43" s="4"/>
      <c r="G43" s="4"/>
    </row>
    <row r="44" spans="6:7" ht="12.75">
      <c r="F44" s="4"/>
      <c r="G44" s="4"/>
    </row>
    <row r="45" spans="6:7" ht="12.75">
      <c r="F45" s="4"/>
      <c r="G45" s="4"/>
    </row>
    <row r="46" spans="6:7" ht="12.75">
      <c r="F46" s="4"/>
      <c r="G46" s="4"/>
    </row>
    <row r="47" spans="6:7" ht="12.75">
      <c r="F47" s="4"/>
      <c r="G47" s="4"/>
    </row>
    <row r="48" spans="6:7" ht="12.75">
      <c r="F48" s="4"/>
      <c r="G48" s="4"/>
    </row>
    <row r="49" spans="6:7" ht="12.75">
      <c r="F49" s="4"/>
      <c r="G49" s="4"/>
    </row>
    <row r="50" spans="6:7" ht="12.75">
      <c r="F50" s="4"/>
      <c r="G50" s="4"/>
    </row>
    <row r="51" spans="6:7" ht="12.75">
      <c r="F51" s="10"/>
      <c r="G51" s="4"/>
    </row>
    <row r="52" spans="6:7" ht="12.75">
      <c r="F52" s="10"/>
      <c r="G52" s="4"/>
    </row>
    <row r="53" ht="12.75">
      <c r="G53" s="4"/>
    </row>
    <row r="54" ht="12.75">
      <c r="G54" s="10"/>
    </row>
    <row r="55" ht="12.75">
      <c r="G55" s="10"/>
    </row>
    <row r="86" ht="12.75">
      <c r="H86" s="4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&amp;CPATTISON WATER COMPANY</oddHeader>
    <oddFooter>&amp;CPLEASE FAX TO JIM @ 412-0677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view="pageLayout" workbookViewId="0" topLeftCell="A34">
      <selection activeCell="C40" sqref="C40"/>
    </sheetView>
  </sheetViews>
  <sheetFormatPr defaultColWidth="9.140625" defaultRowHeight="12.75"/>
  <cols>
    <col min="1" max="1" width="23.7109375" style="0" customWidth="1"/>
    <col min="3" max="3" width="11.8515625" style="0" customWidth="1"/>
    <col min="5" max="5" width="10.28125" style="0" bestFit="1" customWidth="1"/>
    <col min="7" max="7" width="11.7109375" style="0" customWidth="1"/>
  </cols>
  <sheetData>
    <row r="1" spans="1:7" ht="18">
      <c r="A1" s="12" t="s">
        <v>10</v>
      </c>
      <c r="B1" s="1"/>
      <c r="D1" s="3"/>
      <c r="G1" s="4"/>
    </row>
    <row r="2" spans="1:7" ht="12.75">
      <c r="A2" s="2" t="s">
        <v>13</v>
      </c>
      <c r="C2" s="6" t="s">
        <v>14</v>
      </c>
      <c r="D2" s="7" t="s">
        <v>15</v>
      </c>
      <c r="E2" s="7"/>
      <c r="G2" s="6" t="s">
        <v>16</v>
      </c>
    </row>
    <row r="3" ht="12.75">
      <c r="D3" s="3"/>
    </row>
    <row r="4" spans="3:7" ht="12.75">
      <c r="C4" s="3"/>
      <c r="D4" s="5"/>
      <c r="G4" s="4"/>
    </row>
    <row r="5" spans="1:7" ht="12.75">
      <c r="A5" t="s">
        <v>11</v>
      </c>
      <c r="C5" s="3">
        <v>64</v>
      </c>
      <c r="D5" s="26">
        <v>50</v>
      </c>
      <c r="G5" s="4">
        <f>C5*D5</f>
        <v>3200</v>
      </c>
    </row>
    <row r="6" spans="1:7" ht="12.75">
      <c r="A6" t="s">
        <v>12</v>
      </c>
      <c r="C6" s="3">
        <v>128</v>
      </c>
      <c r="D6" s="26">
        <v>35</v>
      </c>
      <c r="G6" s="28">
        <f>C6*D6</f>
        <v>4480</v>
      </c>
    </row>
    <row r="7" spans="1:7" ht="12.75">
      <c r="A7" t="s">
        <v>69</v>
      </c>
      <c r="C7" s="3">
        <v>128</v>
      </c>
      <c r="D7" s="26">
        <v>28</v>
      </c>
      <c r="G7" s="27">
        <f>C7*D7</f>
        <v>3584</v>
      </c>
    </row>
    <row r="8" spans="3:7" ht="12.75">
      <c r="C8" s="3"/>
      <c r="D8" s="3"/>
      <c r="E8" t="s">
        <v>17</v>
      </c>
      <c r="G8" s="25">
        <f>SUM(G5:G7)</f>
        <v>11264</v>
      </c>
    </row>
    <row r="9" spans="4:7" ht="12.75">
      <c r="D9" s="3"/>
      <c r="G9" s="10"/>
    </row>
    <row r="10" spans="1:7" ht="18">
      <c r="A10" s="12" t="s">
        <v>18</v>
      </c>
      <c r="D10" s="3"/>
      <c r="G10" s="10"/>
    </row>
    <row r="11" spans="4:7" ht="12.75">
      <c r="D11" s="3" t="s">
        <v>45</v>
      </c>
      <c r="G11" s="10"/>
    </row>
    <row r="12" spans="1:7" ht="12.75">
      <c r="A12" t="s">
        <v>35</v>
      </c>
      <c r="D12" s="3">
        <v>8</v>
      </c>
      <c r="E12" s="20">
        <v>300</v>
      </c>
      <c r="G12" s="19">
        <f aca="true" t="shared" si="0" ref="G12:G18">D12*E12</f>
        <v>2400</v>
      </c>
    </row>
    <row r="13" spans="1:7" ht="12.75">
      <c r="A13" t="s">
        <v>61</v>
      </c>
      <c r="D13" s="3" t="s">
        <v>9</v>
      </c>
      <c r="E13" s="20">
        <v>250</v>
      </c>
      <c r="G13" s="19">
        <f>E13</f>
        <v>250</v>
      </c>
    </row>
    <row r="14" spans="1:7" ht="12.75">
      <c r="A14" t="s">
        <v>19</v>
      </c>
      <c r="D14" s="3" t="s">
        <v>9</v>
      </c>
      <c r="E14" s="19">
        <v>400</v>
      </c>
      <c r="G14" s="19">
        <f>E14</f>
        <v>400</v>
      </c>
    </row>
    <row r="15" spans="1:7" ht="12.75">
      <c r="A15" t="s">
        <v>59</v>
      </c>
      <c r="D15" s="3" t="s">
        <v>9</v>
      </c>
      <c r="E15" s="19">
        <v>400</v>
      </c>
      <c r="G15" s="19">
        <f>E15</f>
        <v>400</v>
      </c>
    </row>
    <row r="16" spans="1:7" ht="12.75">
      <c r="A16" t="s">
        <v>58</v>
      </c>
      <c r="D16" s="3">
        <v>4</v>
      </c>
      <c r="E16" s="20">
        <v>150</v>
      </c>
      <c r="G16" s="19">
        <f t="shared" si="0"/>
        <v>600</v>
      </c>
    </row>
    <row r="17" spans="1:7" ht="12.75">
      <c r="A17" t="s">
        <v>29</v>
      </c>
      <c r="D17" s="3">
        <v>2</v>
      </c>
      <c r="E17" s="20">
        <v>21</v>
      </c>
      <c r="G17" s="19">
        <f t="shared" si="0"/>
        <v>42</v>
      </c>
    </row>
    <row r="18" spans="1:7" ht="12.75">
      <c r="A18" t="s">
        <v>30</v>
      </c>
      <c r="D18" s="3">
        <v>1</v>
      </c>
      <c r="E18" s="20">
        <v>60</v>
      </c>
      <c r="G18" s="19">
        <f t="shared" si="0"/>
        <v>60</v>
      </c>
    </row>
    <row r="19" spans="1:7" ht="12.75">
      <c r="A19" t="s">
        <v>31</v>
      </c>
      <c r="D19" s="3" t="s">
        <v>9</v>
      </c>
      <c r="E19" s="20">
        <v>200</v>
      </c>
      <c r="G19" s="19">
        <f>E19</f>
        <v>200</v>
      </c>
    </row>
    <row r="20" spans="1:7" ht="12.75">
      <c r="A20" t="s">
        <v>60</v>
      </c>
      <c r="D20" s="3" t="s">
        <v>9</v>
      </c>
      <c r="E20" s="20">
        <v>500</v>
      </c>
      <c r="G20" s="19">
        <f>E20</f>
        <v>500</v>
      </c>
    </row>
    <row r="21" spans="1:7" ht="12.75">
      <c r="A21" t="s">
        <v>49</v>
      </c>
      <c r="D21" s="3">
        <v>1</v>
      </c>
      <c r="E21" s="20">
        <v>872</v>
      </c>
      <c r="G21" s="19">
        <f>D21*E21</f>
        <v>872</v>
      </c>
    </row>
    <row r="22" spans="1:7" ht="12.75">
      <c r="A22" t="s">
        <v>50</v>
      </c>
      <c r="D22" s="3"/>
      <c r="E22" s="20">
        <v>1000</v>
      </c>
      <c r="G22" s="19">
        <f>E22</f>
        <v>1000</v>
      </c>
    </row>
    <row r="23" ht="12.75">
      <c r="G23" s="23">
        <f>SUM(G12:G22)</f>
        <v>6724</v>
      </c>
    </row>
    <row r="24" spans="1:7" ht="15">
      <c r="A24" s="9" t="s">
        <v>20</v>
      </c>
      <c r="G24" s="4"/>
    </row>
    <row r="26" spans="1:3" ht="12.75">
      <c r="A26" t="s">
        <v>4</v>
      </c>
      <c r="C26" s="20">
        <v>17380.87</v>
      </c>
    </row>
    <row r="27" spans="1:3" ht="12.75">
      <c r="A27" t="s">
        <v>10</v>
      </c>
      <c r="C27" s="20">
        <f>G8</f>
        <v>11264</v>
      </c>
    </row>
    <row r="28" spans="1:3" ht="12.75">
      <c r="A28" t="s">
        <v>46</v>
      </c>
      <c r="C28" s="20">
        <f>G23</f>
        <v>6724</v>
      </c>
    </row>
    <row r="29" ht="12.75">
      <c r="C29" s="20"/>
    </row>
    <row r="30" spans="1:3" ht="12.75">
      <c r="A30" t="s">
        <v>21</v>
      </c>
      <c r="C30" s="21">
        <f>C26+C27+C28</f>
        <v>35368.869999999995</v>
      </c>
    </row>
    <row r="31" ht="12.75">
      <c r="C31" s="20"/>
    </row>
    <row r="32" spans="1:3" ht="12.75">
      <c r="A32" t="s">
        <v>22</v>
      </c>
      <c r="C32" s="20">
        <f>C30*0.1</f>
        <v>3536.8869999999997</v>
      </c>
    </row>
    <row r="33" ht="12.75">
      <c r="C33" s="20"/>
    </row>
    <row r="34" spans="1:3" ht="12.75">
      <c r="A34" t="s">
        <v>25</v>
      </c>
      <c r="C34" s="21">
        <f>SUM(C30:C32)</f>
        <v>38905.757</v>
      </c>
    </row>
    <row r="35" spans="1:3" ht="12.75">
      <c r="A35" s="2"/>
      <c r="C35" s="20"/>
    </row>
    <row r="36" spans="1:3" ht="12.75">
      <c r="A36" t="s">
        <v>23</v>
      </c>
      <c r="C36" s="20">
        <f>C34*0.1</f>
        <v>3890.5757</v>
      </c>
    </row>
    <row r="37" ht="12.75">
      <c r="C37" s="20"/>
    </row>
    <row r="38" spans="1:3" ht="12.75">
      <c r="A38" t="s">
        <v>25</v>
      </c>
      <c r="C38" s="21">
        <f>SUM(C34:C36)</f>
        <v>42796.3327</v>
      </c>
    </row>
    <row r="39" spans="1:3" ht="12.75">
      <c r="A39" t="s">
        <v>70</v>
      </c>
      <c r="C39" s="20">
        <v>-11340</v>
      </c>
    </row>
    <row r="40" spans="1:3" ht="12.75">
      <c r="A40" s="2" t="s">
        <v>26</v>
      </c>
      <c r="C40" s="21">
        <f>(C38+C39)</f>
        <v>31456.3327</v>
      </c>
    </row>
    <row r="41" spans="1:3" ht="12.75">
      <c r="A41" s="22" t="s">
        <v>62</v>
      </c>
      <c r="C41" s="20">
        <f>C40*0.087</f>
        <v>2736.7009448999997</v>
      </c>
    </row>
    <row r="42" ht="12.75">
      <c r="C42" s="20"/>
    </row>
    <row r="43" spans="1:3" ht="13.5" thickBot="1">
      <c r="A43" s="2" t="s">
        <v>21</v>
      </c>
      <c r="B43" s="2"/>
      <c r="C43" s="24">
        <f>SUM(C40:C41)</f>
        <v>34193.0336449</v>
      </c>
    </row>
    <row r="44" spans="1:3" ht="13.5" thickTop="1">
      <c r="A44" s="13"/>
      <c r="C44" s="20"/>
    </row>
    <row r="45" spans="1:3" ht="12.75">
      <c r="A45" s="13"/>
      <c r="C45" s="20"/>
    </row>
    <row r="46" spans="1:3" ht="12.75">
      <c r="A46" s="2" t="s">
        <v>24</v>
      </c>
      <c r="C46" s="21">
        <f>SUM(C43:C45)</f>
        <v>34193.0336449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&amp;C&amp;16Sitkum Drive Water Main Replacement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Casebolt</dc:creator>
  <cp:keywords/>
  <dc:description/>
  <cp:lastModifiedBy>User</cp:lastModifiedBy>
  <cp:lastPrinted>2017-07-10T21:45:29Z</cp:lastPrinted>
  <dcterms:created xsi:type="dcterms:W3CDTF">2000-09-19T21:32:44Z</dcterms:created>
  <dcterms:modified xsi:type="dcterms:W3CDTF">2017-07-10T21:47:35Z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CaseCompanyNam">
    <vt:lpwstr>Pattison Water Company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170797</vt:lpwstr>
  </property>
  <property fmtid="{D5CDD505-2E9C-101B-9397-08002B2CF9AE}" pid="9" name="Dat">
    <vt:lpwstr>2017-07-11T00:00:00Z</vt:lpwstr>
  </property>
  <property fmtid="{D5CDD505-2E9C-101B-9397-08002B2CF9AE}" pid="10" name="Nickna">
    <vt:lpwstr/>
  </property>
  <property fmtid="{D5CDD505-2E9C-101B-9397-08002B2CF9AE}" pid="11" name="CaseTy">
    <vt:lpwstr>Contract</vt:lpwstr>
  </property>
  <property fmtid="{D5CDD505-2E9C-101B-9397-08002B2CF9AE}" pid="12" name="OpenedDa">
    <vt:lpwstr>2017-07-11T00:00:00Z</vt:lpwstr>
  </property>
  <property fmtid="{D5CDD505-2E9C-101B-9397-08002B2CF9AE}" pid="13" name="Pref">
    <vt:lpwstr>UW</vt:lpwstr>
  </property>
  <property fmtid="{D5CDD505-2E9C-101B-9397-08002B2CF9AE}" pid="14" name="IndustryCo">
    <vt:lpwstr>160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