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0730" windowHeight="9150"/>
  </bookViews>
  <sheets>
    <sheet name="Rate Adjustment Summary" sheetId="1" r:id="rId1"/>
    <sheet name="4176 Tonnage" sheetId="2" r:id="rId2"/>
    <sheet name="Wage Summary" sheetId="5" r:id="rId3"/>
    <sheet name="Wage Details" sheetId="4" r:id="rId4"/>
    <sheet name="MRF Tonnage" sheetId="6" r:id="rId5"/>
  </sheets>
  <externalReferences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G37" i="5" l="1"/>
  <c r="G31" i="5"/>
  <c r="E12" i="5"/>
  <c r="C12" i="5"/>
  <c r="E11" i="5"/>
  <c r="E15" i="5" s="1"/>
  <c r="C32" i="5" s="1"/>
  <c r="C33" i="5" s="1"/>
  <c r="C38" i="5" s="1"/>
  <c r="C39" i="5" s="1"/>
  <c r="C11" i="5"/>
  <c r="E8" i="5"/>
  <c r="C8" i="5"/>
  <c r="G8" i="5" s="1"/>
  <c r="E7" i="5"/>
  <c r="E9" i="5" s="1"/>
  <c r="C7" i="5"/>
  <c r="C15" i="5" l="1"/>
  <c r="E13" i="5"/>
  <c r="E17" i="5" s="1"/>
  <c r="C16" i="5"/>
  <c r="C13" i="5"/>
  <c r="C9" i="5"/>
  <c r="E16" i="5"/>
  <c r="G32" i="5" s="1"/>
  <c r="G33" i="5" s="1"/>
  <c r="G38" i="5" s="1"/>
  <c r="G39" i="5" s="1"/>
  <c r="C22" i="5"/>
  <c r="G7" i="5"/>
  <c r="C17" i="5" l="1"/>
  <c r="G12" i="5"/>
  <c r="G16" i="5" s="1"/>
  <c r="G9" i="5"/>
  <c r="C21" i="5"/>
  <c r="G11" i="5"/>
  <c r="I22" i="5"/>
  <c r="E22" i="5"/>
  <c r="G22" i="5"/>
  <c r="G13" i="5" l="1"/>
  <c r="G17" i="5" s="1"/>
  <c r="G15" i="5"/>
  <c r="I21" i="5"/>
  <c r="I23" i="5" s="1"/>
  <c r="G21" i="5"/>
  <c r="G23" i="5" s="1"/>
  <c r="E21" i="5"/>
  <c r="E23" i="5" s="1"/>
  <c r="C23" i="5"/>
  <c r="G25" i="5" l="1"/>
  <c r="G27" i="5" s="1"/>
  <c r="G41" i="5"/>
  <c r="G43" i="5" s="1"/>
  <c r="G45" i="5" l="1"/>
  <c r="G47" i="5" s="1"/>
  <c r="H22" i="1" l="1"/>
  <c r="Q23" i="2"/>
  <c r="P23" i="2"/>
  <c r="O23" i="2"/>
  <c r="N23" i="2"/>
  <c r="M23" i="2"/>
  <c r="L23" i="2"/>
  <c r="K23" i="2"/>
  <c r="J23" i="2"/>
  <c r="I23" i="2"/>
  <c r="H23" i="2"/>
  <c r="G23" i="2"/>
  <c r="F23" i="2"/>
  <c r="E169" i="2" l="1"/>
  <c r="E161" i="2"/>
  <c r="E172" i="2" s="1"/>
  <c r="E160" i="2"/>
  <c r="E171" i="2" s="1"/>
  <c r="E159" i="2"/>
  <c r="E170" i="2" s="1"/>
  <c r="E158" i="2"/>
  <c r="E157" i="2"/>
  <c r="E168" i="2" s="1"/>
  <c r="E156" i="2"/>
  <c r="E167" i="2" s="1"/>
  <c r="H148" i="2"/>
  <c r="I148" i="2" s="1"/>
  <c r="J148" i="2" s="1"/>
  <c r="K148" i="2" s="1"/>
  <c r="L148" i="2" s="1"/>
  <c r="M148" i="2" s="1"/>
  <c r="N148" i="2" s="1"/>
  <c r="O148" i="2" s="1"/>
  <c r="P148" i="2" s="1"/>
  <c r="Q148" i="2" s="1"/>
  <c r="G148" i="2"/>
  <c r="E148" i="2"/>
  <c r="H147" i="2"/>
  <c r="I147" i="2" s="1"/>
  <c r="J147" i="2" s="1"/>
  <c r="K147" i="2" s="1"/>
  <c r="L147" i="2" s="1"/>
  <c r="M147" i="2" s="1"/>
  <c r="N147" i="2" s="1"/>
  <c r="O147" i="2" s="1"/>
  <c r="P147" i="2" s="1"/>
  <c r="Q147" i="2" s="1"/>
  <c r="G147" i="2"/>
  <c r="E147" i="2"/>
  <c r="L146" i="2"/>
  <c r="M146" i="2" s="1"/>
  <c r="N146" i="2" s="1"/>
  <c r="O146" i="2" s="1"/>
  <c r="P146" i="2" s="1"/>
  <c r="Q146" i="2" s="1"/>
  <c r="H146" i="2"/>
  <c r="I146" i="2" s="1"/>
  <c r="J146" i="2" s="1"/>
  <c r="K146" i="2" s="1"/>
  <c r="G146" i="2"/>
  <c r="E146" i="2"/>
  <c r="P145" i="2"/>
  <c r="Q145" i="2" s="1"/>
  <c r="H145" i="2"/>
  <c r="I145" i="2" s="1"/>
  <c r="J145" i="2" s="1"/>
  <c r="K145" i="2" s="1"/>
  <c r="L145" i="2" s="1"/>
  <c r="M145" i="2" s="1"/>
  <c r="N145" i="2" s="1"/>
  <c r="O145" i="2" s="1"/>
  <c r="G145" i="2"/>
  <c r="E145" i="2"/>
  <c r="H144" i="2"/>
  <c r="I144" i="2" s="1"/>
  <c r="J144" i="2" s="1"/>
  <c r="K144" i="2" s="1"/>
  <c r="L144" i="2" s="1"/>
  <c r="M144" i="2" s="1"/>
  <c r="N144" i="2" s="1"/>
  <c r="O144" i="2" s="1"/>
  <c r="P144" i="2" s="1"/>
  <c r="Q144" i="2" s="1"/>
  <c r="G144" i="2"/>
  <c r="E144" i="2"/>
  <c r="H143" i="2"/>
  <c r="I143" i="2" s="1"/>
  <c r="J143" i="2" s="1"/>
  <c r="K143" i="2" s="1"/>
  <c r="L143" i="2" s="1"/>
  <c r="M143" i="2" s="1"/>
  <c r="N143" i="2" s="1"/>
  <c r="O143" i="2" s="1"/>
  <c r="P143" i="2" s="1"/>
  <c r="Q143" i="2" s="1"/>
  <c r="G143" i="2"/>
  <c r="E143" i="2"/>
  <c r="E118" i="2"/>
  <c r="K116" i="2"/>
  <c r="E113" i="2"/>
  <c r="D101" i="2"/>
  <c r="C101" i="2"/>
  <c r="B101" i="2"/>
  <c r="A101" i="2"/>
  <c r="A103" i="2" s="1"/>
  <c r="C98" i="2"/>
  <c r="E97" i="2"/>
  <c r="P90" i="2"/>
  <c r="L90" i="2"/>
  <c r="H90" i="2"/>
  <c r="Q90" i="2"/>
  <c r="M90" i="2"/>
  <c r="I90" i="2"/>
  <c r="O90" i="2"/>
  <c r="N90" i="2"/>
  <c r="K90" i="2"/>
  <c r="J90" i="2"/>
  <c r="G90" i="2"/>
  <c r="F90" i="2"/>
  <c r="N84" i="2"/>
  <c r="O84" i="2" s="1"/>
  <c r="P84" i="2" s="1"/>
  <c r="Q84" i="2" s="1"/>
  <c r="F84" i="2"/>
  <c r="G84" i="2" s="1"/>
  <c r="H84" i="2" s="1"/>
  <c r="I84" i="2" s="1"/>
  <c r="J84" i="2" s="1"/>
  <c r="K84" i="2" s="1"/>
  <c r="L84" i="2" s="1"/>
  <c r="M84" i="2" s="1"/>
  <c r="E84" i="2"/>
  <c r="O83" i="2"/>
  <c r="P83" i="2" s="1"/>
  <c r="Q83" i="2" s="1"/>
  <c r="G83" i="2"/>
  <c r="H83" i="2" s="1"/>
  <c r="I83" i="2" s="1"/>
  <c r="J83" i="2" s="1"/>
  <c r="K83" i="2" s="1"/>
  <c r="L83" i="2" s="1"/>
  <c r="M83" i="2" s="1"/>
  <c r="N83" i="2" s="1"/>
  <c r="F83" i="2"/>
  <c r="E83" i="2"/>
  <c r="E117" i="2" s="1"/>
  <c r="L82" i="2"/>
  <c r="M82" i="2" s="1"/>
  <c r="N82" i="2" s="1"/>
  <c r="O82" i="2" s="1"/>
  <c r="P82" i="2" s="1"/>
  <c r="Q82" i="2" s="1"/>
  <c r="F82" i="2"/>
  <c r="G82" i="2" s="1"/>
  <c r="H82" i="2" s="1"/>
  <c r="I82" i="2" s="1"/>
  <c r="J82" i="2" s="1"/>
  <c r="K82" i="2" s="1"/>
  <c r="E82" i="2"/>
  <c r="E116" i="2" s="1"/>
  <c r="I81" i="2"/>
  <c r="J81" i="2" s="1"/>
  <c r="K81" i="2" s="1"/>
  <c r="L81" i="2" s="1"/>
  <c r="M81" i="2" s="1"/>
  <c r="N81" i="2" s="1"/>
  <c r="O81" i="2" s="1"/>
  <c r="P81" i="2" s="1"/>
  <c r="Q81" i="2" s="1"/>
  <c r="G81" i="2"/>
  <c r="H81" i="2" s="1"/>
  <c r="E81" i="2"/>
  <c r="E115" i="2" s="1"/>
  <c r="J80" i="2"/>
  <c r="K80" i="2" s="1"/>
  <c r="L80" i="2" s="1"/>
  <c r="M80" i="2" s="1"/>
  <c r="N80" i="2" s="1"/>
  <c r="O80" i="2" s="1"/>
  <c r="P80" i="2" s="1"/>
  <c r="Q80" i="2" s="1"/>
  <c r="E80" i="2"/>
  <c r="E114" i="2" s="1"/>
  <c r="G79" i="2"/>
  <c r="H79" i="2" s="1"/>
  <c r="I79" i="2" s="1"/>
  <c r="J79" i="2" s="1"/>
  <c r="K79" i="2" s="1"/>
  <c r="L79" i="2" s="1"/>
  <c r="M79" i="2" s="1"/>
  <c r="N79" i="2" s="1"/>
  <c r="O79" i="2" s="1"/>
  <c r="P79" i="2" s="1"/>
  <c r="Q79" i="2" s="1"/>
  <c r="F79" i="2"/>
  <c r="E79" i="2"/>
  <c r="E78" i="2"/>
  <c r="E112" i="2" s="1"/>
  <c r="L76" i="2"/>
  <c r="M76" i="2" s="1"/>
  <c r="N76" i="2" s="1"/>
  <c r="O76" i="2" s="1"/>
  <c r="P76" i="2" s="1"/>
  <c r="Q76" i="2" s="1"/>
  <c r="H76" i="2"/>
  <c r="I76" i="2" s="1"/>
  <c r="J76" i="2" s="1"/>
  <c r="K76" i="2" s="1"/>
  <c r="G76" i="2"/>
  <c r="E76" i="2"/>
  <c r="E109" i="2" s="1"/>
  <c r="N75" i="2"/>
  <c r="O75" i="2" s="1"/>
  <c r="P75" i="2" s="1"/>
  <c r="Q75" i="2" s="1"/>
  <c r="I75" i="2"/>
  <c r="J75" i="2" s="1"/>
  <c r="K75" i="2" s="1"/>
  <c r="L75" i="2" s="1"/>
  <c r="M75" i="2" s="1"/>
  <c r="F75" i="2"/>
  <c r="G75" i="2" s="1"/>
  <c r="H75" i="2" s="1"/>
  <c r="E75" i="2"/>
  <c r="E108" i="2" s="1"/>
  <c r="Q74" i="2"/>
  <c r="K74" i="2"/>
  <c r="L74" i="2" s="1"/>
  <c r="M74" i="2" s="1"/>
  <c r="N74" i="2" s="1"/>
  <c r="O74" i="2" s="1"/>
  <c r="P74" i="2" s="1"/>
  <c r="F74" i="2"/>
  <c r="G74" i="2" s="1"/>
  <c r="H74" i="2" s="1"/>
  <c r="I74" i="2" s="1"/>
  <c r="J74" i="2" s="1"/>
  <c r="E74" i="2"/>
  <c r="E107" i="2" s="1"/>
  <c r="N73" i="2"/>
  <c r="O73" i="2" s="1"/>
  <c r="P73" i="2" s="1"/>
  <c r="Q73" i="2" s="1"/>
  <c r="H73" i="2"/>
  <c r="I73" i="2" s="1"/>
  <c r="J73" i="2" s="1"/>
  <c r="K73" i="2" s="1"/>
  <c r="L73" i="2" s="1"/>
  <c r="M73" i="2" s="1"/>
  <c r="F73" i="2"/>
  <c r="G73" i="2" s="1"/>
  <c r="E73" i="2"/>
  <c r="E106" i="2" s="1"/>
  <c r="E72" i="2"/>
  <c r="E105" i="2" s="1"/>
  <c r="E67" i="2"/>
  <c r="E98" i="2" s="1"/>
  <c r="M66" i="2"/>
  <c r="N66" i="2" s="1"/>
  <c r="O66" i="2" s="1"/>
  <c r="P66" i="2" s="1"/>
  <c r="Q66" i="2" s="1"/>
  <c r="G66" i="2"/>
  <c r="H66" i="2" s="1"/>
  <c r="I66" i="2" s="1"/>
  <c r="J66" i="2" s="1"/>
  <c r="K66" i="2" s="1"/>
  <c r="L66" i="2" s="1"/>
  <c r="E66" i="2"/>
  <c r="F65" i="2"/>
  <c r="F80" i="2" s="1"/>
  <c r="G80" i="2" s="1"/>
  <c r="H80" i="2" s="1"/>
  <c r="I80" i="2" s="1"/>
  <c r="E65" i="2"/>
  <c r="E96" i="2" s="1"/>
  <c r="K64" i="2"/>
  <c r="L64" i="2" s="1"/>
  <c r="M64" i="2" s="1"/>
  <c r="N64" i="2" s="1"/>
  <c r="O64" i="2" s="1"/>
  <c r="P64" i="2" s="1"/>
  <c r="Q64" i="2" s="1"/>
  <c r="G64" i="2"/>
  <c r="H64" i="2" s="1"/>
  <c r="I64" i="2" s="1"/>
  <c r="J64" i="2" s="1"/>
  <c r="E64" i="2"/>
  <c r="E95" i="2" s="1"/>
  <c r="E63" i="2"/>
  <c r="E94" i="2" s="1"/>
  <c r="Q56" i="2"/>
  <c r="L56" i="2"/>
  <c r="H51" i="2"/>
  <c r="Q50" i="2"/>
  <c r="M50" i="2"/>
  <c r="I50" i="2"/>
  <c r="I51" i="2" s="1"/>
  <c r="E50" i="2"/>
  <c r="E119" i="2" s="1"/>
  <c r="E49" i="2"/>
  <c r="B49" i="2"/>
  <c r="O118" i="2"/>
  <c r="N118" i="2"/>
  <c r="J118" i="2"/>
  <c r="I118" i="2"/>
  <c r="H118" i="2"/>
  <c r="G118" i="2"/>
  <c r="F118" i="2"/>
  <c r="M117" i="2"/>
  <c r="K117" i="2"/>
  <c r="J117" i="2"/>
  <c r="I117" i="2"/>
  <c r="H117" i="2"/>
  <c r="G117" i="2"/>
  <c r="F117" i="2"/>
  <c r="B46" i="2"/>
  <c r="E46" i="2" s="1"/>
  <c r="N116" i="2"/>
  <c r="J116" i="2"/>
  <c r="F116" i="2"/>
  <c r="P56" i="2"/>
  <c r="M56" i="2"/>
  <c r="I56" i="2"/>
  <c r="H115" i="2"/>
  <c r="G115" i="2"/>
  <c r="D44" i="2"/>
  <c r="D47" i="2" s="1"/>
  <c r="C44" i="2"/>
  <c r="C47" i="2" s="1"/>
  <c r="A44" i="2"/>
  <c r="A46" i="2" s="1"/>
  <c r="A47" i="2" s="1"/>
  <c r="A49" i="2" s="1"/>
  <c r="F49" i="2" s="1"/>
  <c r="B43" i="2"/>
  <c r="E43" i="2" s="1"/>
  <c r="A43" i="2"/>
  <c r="G114" i="2"/>
  <c r="F114" i="2"/>
  <c r="L50" i="2"/>
  <c r="L51" i="2" s="1"/>
  <c r="K50" i="2"/>
  <c r="K51" i="2" s="1"/>
  <c r="H50" i="2"/>
  <c r="F113" i="2"/>
  <c r="E37" i="2"/>
  <c r="E110" i="2" s="1"/>
  <c r="B36" i="2"/>
  <c r="E36" i="2" s="1"/>
  <c r="J109" i="2"/>
  <c r="H109" i="2"/>
  <c r="G109" i="2"/>
  <c r="F109" i="2"/>
  <c r="K108" i="2"/>
  <c r="G108" i="2"/>
  <c r="D34" i="2"/>
  <c r="C34" i="2"/>
  <c r="A34" i="2"/>
  <c r="A36" i="2" s="1"/>
  <c r="B33" i="2"/>
  <c r="E33" i="2" s="1"/>
  <c r="A33" i="2"/>
  <c r="I107" i="2"/>
  <c r="G107" i="2"/>
  <c r="I106" i="2"/>
  <c r="F106" i="2"/>
  <c r="E28" i="2"/>
  <c r="E103" i="2" s="1"/>
  <c r="A28" i="2"/>
  <c r="F26" i="2"/>
  <c r="F24" i="2"/>
  <c r="E23" i="2"/>
  <c r="E99" i="2" s="1"/>
  <c r="B22" i="2"/>
  <c r="B98" i="2" s="1"/>
  <c r="D20" i="2"/>
  <c r="C20" i="2"/>
  <c r="E19" i="2"/>
  <c r="B19" i="2"/>
  <c r="A19" i="2"/>
  <c r="A20" i="2" s="1"/>
  <c r="A22" i="2" s="1"/>
  <c r="A98" i="2" s="1"/>
  <c r="O14" i="2"/>
  <c r="J14" i="2"/>
  <c r="S13" i="2"/>
  <c r="K14" i="2"/>
  <c r="S12" i="2"/>
  <c r="S11" i="2"/>
  <c r="S10" i="2"/>
  <c r="N14" i="2"/>
  <c r="F14" i="2"/>
  <c r="Q14" i="2"/>
  <c r="M14" i="2"/>
  <c r="I14" i="2"/>
  <c r="G14" i="2"/>
  <c r="G4" i="2"/>
  <c r="F4" i="2"/>
  <c r="G3" i="2"/>
  <c r="H3" i="2" s="1"/>
  <c r="H4" i="2" l="1"/>
  <c r="I3" i="2"/>
  <c r="G172" i="2"/>
  <c r="G168" i="2"/>
  <c r="G158" i="2"/>
  <c r="G164" i="2" s="1"/>
  <c r="G170" i="2"/>
  <c r="G174" i="2"/>
  <c r="G171" i="2"/>
  <c r="G173" i="2"/>
  <c r="G49" i="2"/>
  <c r="G106" i="2"/>
  <c r="G37" i="2"/>
  <c r="G38" i="2" s="1"/>
  <c r="O106" i="2"/>
  <c r="O37" i="2"/>
  <c r="O38" i="2" s="1"/>
  <c r="G113" i="2"/>
  <c r="G50" i="2"/>
  <c r="G51" i="2" s="1"/>
  <c r="O113" i="2"/>
  <c r="O50" i="2"/>
  <c r="O51" i="2" s="1"/>
  <c r="F172" i="2"/>
  <c r="L106" i="2"/>
  <c r="O115" i="2"/>
  <c r="O56" i="2"/>
  <c r="G22" i="2"/>
  <c r="O108" i="2"/>
  <c r="M109" i="2"/>
  <c r="M114" i="2"/>
  <c r="S48" i="2"/>
  <c r="M51" i="2"/>
  <c r="K113" i="2"/>
  <c r="F97" i="2"/>
  <c r="K106" i="2"/>
  <c r="K37" i="2"/>
  <c r="K38" i="2" s="1"/>
  <c r="S45" i="2"/>
  <c r="S8" i="2"/>
  <c r="S9" i="2"/>
  <c r="E22" i="2"/>
  <c r="G24" i="2"/>
  <c r="H106" i="2"/>
  <c r="P106" i="2"/>
  <c r="P37" i="2"/>
  <c r="P38" i="2" s="1"/>
  <c r="P113" i="2"/>
  <c r="K115" i="2"/>
  <c r="K56" i="2"/>
  <c r="H14" i="2"/>
  <c r="S14" i="2" s="1"/>
  <c r="L14" i="2"/>
  <c r="P14" i="2"/>
  <c r="F95" i="2"/>
  <c r="F53" i="2"/>
  <c r="F107" i="2"/>
  <c r="J107" i="2"/>
  <c r="J37" i="2"/>
  <c r="J38" i="2" s="1"/>
  <c r="N107" i="2"/>
  <c r="S32" i="2"/>
  <c r="Q108" i="2"/>
  <c r="N109" i="2"/>
  <c r="S35" i="2"/>
  <c r="Q37" i="2"/>
  <c r="Q38" i="2" s="1"/>
  <c r="J114" i="2"/>
  <c r="N114" i="2"/>
  <c r="S42" i="2"/>
  <c r="Q116" i="2"/>
  <c r="O117" i="2"/>
  <c r="Q51" i="2"/>
  <c r="G56" i="2"/>
  <c r="M106" i="2"/>
  <c r="Q106" i="2"/>
  <c r="L107" i="2"/>
  <c r="F158" i="2"/>
  <c r="F22" i="2"/>
  <c r="J106" i="2"/>
  <c r="J110" i="2" s="1"/>
  <c r="N106" i="2"/>
  <c r="S31" i="2"/>
  <c r="M107" i="2"/>
  <c r="Q107" i="2"/>
  <c r="F37" i="2"/>
  <c r="F38" i="2" s="1"/>
  <c r="J108" i="2"/>
  <c r="N108" i="2"/>
  <c r="I109" i="2"/>
  <c r="S109" i="2" s="1"/>
  <c r="Q109" i="2"/>
  <c r="J113" i="2"/>
  <c r="J119" i="2" s="1"/>
  <c r="N113" i="2"/>
  <c r="S41" i="2"/>
  <c r="I114" i="2"/>
  <c r="Q114" i="2"/>
  <c r="F115" i="2"/>
  <c r="F119" i="2" s="1"/>
  <c r="F56" i="2"/>
  <c r="J115" i="2"/>
  <c r="J56" i="2"/>
  <c r="N115" i="2"/>
  <c r="N56" i="2"/>
  <c r="S44" i="2"/>
  <c r="I116" i="2"/>
  <c r="M116" i="2"/>
  <c r="N117" i="2"/>
  <c r="S47" i="2"/>
  <c r="M118" i="2"/>
  <c r="Q118" i="2"/>
  <c r="P50" i="2"/>
  <c r="P51" i="2" s="1"/>
  <c r="G65" i="2"/>
  <c r="H65" i="2" s="1"/>
  <c r="I65" i="2" s="1"/>
  <c r="J65" i="2" s="1"/>
  <c r="K65" i="2" s="1"/>
  <c r="L65" i="2" s="1"/>
  <c r="M65" i="2" s="1"/>
  <c r="N65" i="2" s="1"/>
  <c r="O65" i="2" s="1"/>
  <c r="P65" i="2" s="1"/>
  <c r="Q65" i="2" s="1"/>
  <c r="K107" i="2"/>
  <c r="O107" i="2"/>
  <c r="H108" i="2"/>
  <c r="L108" i="2"/>
  <c r="P108" i="2"/>
  <c r="K109" i="2"/>
  <c r="O109" i="2"/>
  <c r="H113" i="2"/>
  <c r="L113" i="2"/>
  <c r="K114" i="2"/>
  <c r="O114" i="2"/>
  <c r="L115" i="2"/>
  <c r="P115" i="2"/>
  <c r="G116" i="2"/>
  <c r="O116" i="2"/>
  <c r="L117" i="2"/>
  <c r="P117" i="2"/>
  <c r="K118" i="2"/>
  <c r="F50" i="2"/>
  <c r="F51" i="2" s="1"/>
  <c r="J50" i="2"/>
  <c r="J51" i="2" s="1"/>
  <c r="N50" i="2"/>
  <c r="N51" i="2" s="1"/>
  <c r="H56" i="2"/>
  <c r="S90" i="2"/>
  <c r="S88" i="2"/>
  <c r="I115" i="2"/>
  <c r="H107" i="2"/>
  <c r="P107" i="2"/>
  <c r="L109" i="2"/>
  <c r="P109" i="2"/>
  <c r="I113" i="2"/>
  <c r="I119" i="2" s="1"/>
  <c r="M113" i="2"/>
  <c r="Q113" i="2"/>
  <c r="H114" i="2"/>
  <c r="L114" i="2"/>
  <c r="P114" i="2"/>
  <c r="M115" i="2"/>
  <c r="Q115" i="2"/>
  <c r="H116" i="2"/>
  <c r="S116" i="2" s="1"/>
  <c r="L116" i="2"/>
  <c r="P116" i="2"/>
  <c r="Q117" i="2"/>
  <c r="L118" i="2"/>
  <c r="S118" i="2" s="1"/>
  <c r="P118" i="2"/>
  <c r="S89" i="2"/>
  <c r="S129" i="2"/>
  <c r="S114" i="2" l="1"/>
  <c r="S117" i="2"/>
  <c r="S113" i="2"/>
  <c r="F167" i="2"/>
  <c r="F151" i="2"/>
  <c r="F140" i="2"/>
  <c r="J3" i="2"/>
  <c r="I4" i="2"/>
  <c r="F169" i="2"/>
  <c r="P110" i="2"/>
  <c r="K119" i="2"/>
  <c r="G102" i="2"/>
  <c r="H171" i="2"/>
  <c r="H158" i="2"/>
  <c r="H164" i="2" s="1"/>
  <c r="H174" i="2"/>
  <c r="H170" i="2"/>
  <c r="H168" i="2"/>
  <c r="H173" i="2"/>
  <c r="H102" i="2"/>
  <c r="H49" i="2"/>
  <c r="H22" i="2"/>
  <c r="H96" i="2"/>
  <c r="F67" i="2"/>
  <c r="G96" i="2"/>
  <c r="O119" i="2"/>
  <c r="O110" i="2"/>
  <c r="F170" i="2"/>
  <c r="F69" i="2"/>
  <c r="F173" i="2"/>
  <c r="N37" i="2"/>
  <c r="N38" i="2" s="1"/>
  <c r="H37" i="2"/>
  <c r="H38" i="2" s="1"/>
  <c r="K110" i="2"/>
  <c r="L37" i="2"/>
  <c r="L38" i="2" s="1"/>
  <c r="G119" i="2"/>
  <c r="G110" i="2"/>
  <c r="S106" i="2"/>
  <c r="I108" i="2"/>
  <c r="I110" i="2" s="1"/>
  <c r="I37" i="2"/>
  <c r="I38" i="2" s="1"/>
  <c r="H119" i="2"/>
  <c r="F174" i="2"/>
  <c r="Q110" i="2"/>
  <c r="F54" i="2"/>
  <c r="G97" i="2"/>
  <c r="G55" i="2"/>
  <c r="G57" i="2" s="1"/>
  <c r="F168" i="2"/>
  <c r="Q119" i="2"/>
  <c r="S56" i="2"/>
  <c r="S50" i="2"/>
  <c r="S51" i="2" s="1"/>
  <c r="F164" i="2"/>
  <c r="M119" i="2"/>
  <c r="M108" i="2"/>
  <c r="M110" i="2" s="1"/>
  <c r="M37" i="2"/>
  <c r="M38" i="2" s="1"/>
  <c r="L119" i="2"/>
  <c r="S115" i="2"/>
  <c r="N119" i="2"/>
  <c r="F108" i="2"/>
  <c r="S34" i="2"/>
  <c r="S37" i="2" s="1"/>
  <c r="S38" i="2" s="1"/>
  <c r="N110" i="2"/>
  <c r="F96" i="2"/>
  <c r="F99" i="2" s="1"/>
  <c r="F102" i="2"/>
  <c r="F171" i="2"/>
  <c r="S107" i="2"/>
  <c r="P119" i="2"/>
  <c r="H110" i="2"/>
  <c r="F55" i="2"/>
  <c r="L110" i="2"/>
  <c r="G95" i="2"/>
  <c r="G26" i="2"/>
  <c r="G53" i="2"/>
  <c r="G67" i="2"/>
  <c r="G169" i="2"/>
  <c r="S119" i="2" l="1"/>
  <c r="F57" i="2"/>
  <c r="G167" i="2"/>
  <c r="G175" i="2" s="1"/>
  <c r="G151" i="2"/>
  <c r="G152" i="2" s="1"/>
  <c r="G153" i="2" s="1"/>
  <c r="G140" i="2"/>
  <c r="H67" i="2"/>
  <c r="G54" i="2"/>
  <c r="G58" i="2"/>
  <c r="G59" i="2" s="1"/>
  <c r="H95" i="2"/>
  <c r="H53" i="2"/>
  <c r="H26" i="2"/>
  <c r="H69" i="2" s="1"/>
  <c r="H24" i="2"/>
  <c r="G27" i="2"/>
  <c r="G70" i="2" s="1"/>
  <c r="H140" i="2"/>
  <c r="H167" i="2"/>
  <c r="H151" i="2"/>
  <c r="H152" i="2" s="1"/>
  <c r="H153" i="2" s="1"/>
  <c r="G121" i="2"/>
  <c r="G99" i="2"/>
  <c r="G123" i="2" s="1"/>
  <c r="G124" i="2" s="1"/>
  <c r="S108" i="2"/>
  <c r="F110" i="2"/>
  <c r="S110" i="2" s="1"/>
  <c r="H169" i="2"/>
  <c r="F121" i="2"/>
  <c r="I158" i="2"/>
  <c r="I164" i="2" s="1"/>
  <c r="I172" i="2"/>
  <c r="I49" i="2"/>
  <c r="I24" i="2"/>
  <c r="I22" i="2"/>
  <c r="F152" i="2"/>
  <c r="G69" i="2"/>
  <c r="H97" i="2"/>
  <c r="H55" i="2"/>
  <c r="H57" i="2" s="1"/>
  <c r="F58" i="2"/>
  <c r="H172" i="2"/>
  <c r="J4" i="2"/>
  <c r="K3" i="2"/>
  <c r="F175" i="2"/>
  <c r="H27" i="2" l="1"/>
  <c r="H70" i="2" s="1"/>
  <c r="I169" i="2"/>
  <c r="H58" i="2"/>
  <c r="H59" i="2" s="1"/>
  <c r="H54" i="2"/>
  <c r="I95" i="2"/>
  <c r="I26" i="2"/>
  <c r="I69" i="2" s="1"/>
  <c r="I171" i="2"/>
  <c r="K4" i="2"/>
  <c r="L3" i="2"/>
  <c r="F59" i="2"/>
  <c r="F153" i="2"/>
  <c r="J173" i="2"/>
  <c r="J158" i="2"/>
  <c r="J164" i="2" s="1"/>
  <c r="J171" i="2"/>
  <c r="J170" i="2"/>
  <c r="J168" i="2"/>
  <c r="J174" i="2"/>
  <c r="J22" i="2"/>
  <c r="J24" i="2"/>
  <c r="J49" i="2"/>
  <c r="I97" i="2"/>
  <c r="I55" i="2"/>
  <c r="I27" i="2"/>
  <c r="I102" i="2"/>
  <c r="I168" i="2"/>
  <c r="I170" i="2"/>
  <c r="H175" i="2"/>
  <c r="I174" i="2"/>
  <c r="H99" i="2"/>
  <c r="H123" i="2" s="1"/>
  <c r="H124" i="2" s="1"/>
  <c r="H121" i="2"/>
  <c r="F123" i="2"/>
  <c r="F124" i="2" s="1"/>
  <c r="I67" i="2"/>
  <c r="I53" i="2"/>
  <c r="I173" i="2"/>
  <c r="I54" i="2" l="1"/>
  <c r="I58" i="2"/>
  <c r="J95" i="2"/>
  <c r="J26" i="2"/>
  <c r="J69" i="2" s="1"/>
  <c r="J96" i="2"/>
  <c r="I167" i="2"/>
  <c r="I151" i="2"/>
  <c r="I140" i="2"/>
  <c r="I57" i="2"/>
  <c r="J67" i="2"/>
  <c r="J172" i="2"/>
  <c r="I96" i="2"/>
  <c r="I70" i="2"/>
  <c r="I121" i="2"/>
  <c r="I99" i="2"/>
  <c r="I123" i="2" s="1"/>
  <c r="I124" i="2" s="1"/>
  <c r="M3" i="2"/>
  <c r="L4" i="2"/>
  <c r="J102" i="2"/>
  <c r="J97" i="2"/>
  <c r="J55" i="2"/>
  <c r="J57" i="2" s="1"/>
  <c r="J169" i="2"/>
  <c r="K172" i="2"/>
  <c r="K158" i="2"/>
  <c r="K171" i="2"/>
  <c r="K102" i="2"/>
  <c r="K49" i="2"/>
  <c r="K22" i="2"/>
  <c r="K24" i="2"/>
  <c r="J27" i="2" l="1"/>
  <c r="J70" i="2" s="1"/>
  <c r="K170" i="2"/>
  <c r="J121" i="2"/>
  <c r="J99" i="2"/>
  <c r="K95" i="2"/>
  <c r="K26" i="2"/>
  <c r="K173" i="2"/>
  <c r="L171" i="2"/>
  <c r="L158" i="2"/>
  <c r="L164" i="2" s="1"/>
  <c r="L174" i="2"/>
  <c r="L170" i="2"/>
  <c r="L168" i="2"/>
  <c r="L173" i="2"/>
  <c r="L49" i="2"/>
  <c r="L22" i="2"/>
  <c r="L24" i="2"/>
  <c r="I152" i="2"/>
  <c r="K97" i="2"/>
  <c r="K55" i="2"/>
  <c r="K57" i="2" s="1"/>
  <c r="K174" i="2"/>
  <c r="K164" i="2"/>
  <c r="N3" i="2"/>
  <c r="M4" i="2"/>
  <c r="I175" i="2"/>
  <c r="J167" i="2"/>
  <c r="J175" i="2" s="1"/>
  <c r="J151" i="2"/>
  <c r="J152" i="2" s="1"/>
  <c r="J153" i="2" s="1"/>
  <c r="J140" i="2"/>
  <c r="K67" i="2"/>
  <c r="K27" i="2"/>
  <c r="K70" i="2" s="1"/>
  <c r="K69" i="2"/>
  <c r="K169" i="2"/>
  <c r="K168" i="2"/>
  <c r="J53" i="2"/>
  <c r="I59" i="2"/>
  <c r="K96" i="2" l="1"/>
  <c r="K99" i="2" s="1"/>
  <c r="K123" i="2" s="1"/>
  <c r="K124" i="2" s="1"/>
  <c r="L96" i="2"/>
  <c r="L67" i="2"/>
  <c r="L169" i="2"/>
  <c r="K121" i="2"/>
  <c r="M158" i="2"/>
  <c r="M170" i="2"/>
  <c r="M173" i="2"/>
  <c r="M172" i="2"/>
  <c r="M169" i="2"/>
  <c r="M49" i="2"/>
  <c r="M24" i="2"/>
  <c r="M22" i="2"/>
  <c r="M102" i="2"/>
  <c r="L97" i="2"/>
  <c r="L55" i="2"/>
  <c r="L102" i="2"/>
  <c r="K53" i="2"/>
  <c r="J123" i="2"/>
  <c r="J124" i="2" s="1"/>
  <c r="L69" i="2"/>
  <c r="J58" i="2"/>
  <c r="J54" i="2"/>
  <c r="N4" i="2"/>
  <c r="O3" i="2"/>
  <c r="L95" i="2"/>
  <c r="L53" i="2"/>
  <c r="L26" i="2"/>
  <c r="L27" i="2" s="1"/>
  <c r="K167" i="2"/>
  <c r="K175" i="2" s="1"/>
  <c r="K151" i="2"/>
  <c r="K152" i="2" s="1"/>
  <c r="K153" i="2" s="1"/>
  <c r="K140" i="2"/>
  <c r="I153" i="2"/>
  <c r="L172" i="2"/>
  <c r="M167" i="2" l="1"/>
  <c r="M151" i="2"/>
  <c r="M152" i="2" s="1"/>
  <c r="M153" i="2" s="1"/>
  <c r="M140" i="2"/>
  <c r="M164" i="2"/>
  <c r="O4" i="2"/>
  <c r="P3" i="2"/>
  <c r="M97" i="2"/>
  <c r="M55" i="2"/>
  <c r="M57" i="2" s="1"/>
  <c r="L140" i="2"/>
  <c r="L167" i="2"/>
  <c r="L175" i="2" s="1"/>
  <c r="L151" i="2"/>
  <c r="M95" i="2"/>
  <c r="M26" i="2"/>
  <c r="M27" i="2" s="1"/>
  <c r="M70" i="2" s="1"/>
  <c r="M171" i="2"/>
  <c r="L57" i="2"/>
  <c r="M168" i="2"/>
  <c r="L58" i="2"/>
  <c r="L59" i="2" s="1"/>
  <c r="L54" i="2"/>
  <c r="N174" i="2"/>
  <c r="N158" i="2"/>
  <c r="N164" i="2" s="1"/>
  <c r="N168" i="2"/>
  <c r="N102" i="2"/>
  <c r="N171" i="2"/>
  <c r="N22" i="2"/>
  <c r="N49" i="2"/>
  <c r="N24" i="2"/>
  <c r="J59" i="2"/>
  <c r="K58" i="2"/>
  <c r="K59" i="2" s="1"/>
  <c r="K54" i="2"/>
  <c r="M53" i="2"/>
  <c r="L121" i="2"/>
  <c r="L99" i="2"/>
  <c r="L70" i="2"/>
  <c r="M67" i="2"/>
  <c r="M174" i="2"/>
  <c r="M54" i="2" l="1"/>
  <c r="M58" i="2"/>
  <c r="M59" i="2" s="1"/>
  <c r="L152" i="2"/>
  <c r="N95" i="2"/>
  <c r="N26" i="2"/>
  <c r="N69" i="2" s="1"/>
  <c r="N172" i="2"/>
  <c r="M69" i="2"/>
  <c r="P4" i="2"/>
  <c r="Q3" i="2"/>
  <c r="Q4" i="2" s="1"/>
  <c r="M96" i="2"/>
  <c r="M99" i="2" s="1"/>
  <c r="M123" i="2" s="1"/>
  <c r="M124" i="2" s="1"/>
  <c r="N97" i="2"/>
  <c r="N96" i="2"/>
  <c r="N169" i="2"/>
  <c r="O172" i="2"/>
  <c r="O168" i="2"/>
  <c r="O158" i="2"/>
  <c r="O164" i="2" s="1"/>
  <c r="O171" i="2"/>
  <c r="O174" i="2"/>
  <c r="O170" i="2"/>
  <c r="O173" i="2"/>
  <c r="O49" i="2"/>
  <c r="O24" i="2"/>
  <c r="O22" i="2"/>
  <c r="N67" i="2"/>
  <c r="L123" i="2"/>
  <c r="L124" i="2" s="1"/>
  <c r="N55" i="2"/>
  <c r="N170" i="2"/>
  <c r="N173" i="2"/>
  <c r="M121" i="2"/>
  <c r="M175" i="2"/>
  <c r="N27" i="2" l="1"/>
  <c r="N70" i="2" s="1"/>
  <c r="N57" i="2"/>
  <c r="O102" i="2"/>
  <c r="O169" i="2"/>
  <c r="L153" i="2"/>
  <c r="O95" i="2"/>
  <c r="O26" i="2"/>
  <c r="O27" i="2" s="1"/>
  <c r="O53" i="2"/>
  <c r="O67" i="2"/>
  <c r="Q158" i="2"/>
  <c r="Q49" i="2"/>
  <c r="Q22" i="2"/>
  <c r="N53" i="2"/>
  <c r="O97" i="2"/>
  <c r="O55" i="2"/>
  <c r="O57" i="2" s="1"/>
  <c r="P171" i="2"/>
  <c r="P158" i="2"/>
  <c r="P164" i="2" s="1"/>
  <c r="P174" i="2"/>
  <c r="P172" i="2"/>
  <c r="P169" i="2"/>
  <c r="P173" i="2"/>
  <c r="P170" i="2"/>
  <c r="P168" i="2"/>
  <c r="P49" i="2"/>
  <c r="P22" i="2"/>
  <c r="P24" i="2"/>
  <c r="P96" i="2"/>
  <c r="N121" i="2"/>
  <c r="N99" i="2"/>
  <c r="N123" i="2" s="1"/>
  <c r="N124" i="2" s="1"/>
  <c r="N167" i="2"/>
  <c r="N151" i="2"/>
  <c r="N140" i="2"/>
  <c r="O69" i="2"/>
  <c r="Q55" i="2" l="1"/>
  <c r="Q97" i="2"/>
  <c r="S20" i="2"/>
  <c r="Q167" i="2"/>
  <c r="Q151" i="2"/>
  <c r="Q152" i="2" s="1"/>
  <c r="Q153" i="2" s="1"/>
  <c r="Q140" i="2"/>
  <c r="Q171" i="2"/>
  <c r="S171" i="2" s="1"/>
  <c r="S136" i="2"/>
  <c r="Q164" i="2"/>
  <c r="S164" i="2" s="1"/>
  <c r="S158" i="2"/>
  <c r="O121" i="2"/>
  <c r="O70" i="2"/>
  <c r="P95" i="2"/>
  <c r="P53" i="2"/>
  <c r="P26" i="2"/>
  <c r="P69" i="2" s="1"/>
  <c r="P97" i="2"/>
  <c r="P55" i="2"/>
  <c r="P57" i="2" s="1"/>
  <c r="S132" i="2"/>
  <c r="N54" i="2"/>
  <c r="N58" i="2"/>
  <c r="Q96" i="2"/>
  <c r="Q102" i="2"/>
  <c r="S103" i="2"/>
  <c r="Q169" i="2"/>
  <c r="S169" i="2" s="1"/>
  <c r="S134" i="2"/>
  <c r="Q173" i="2"/>
  <c r="S173" i="2" s="1"/>
  <c r="S138" i="2"/>
  <c r="O96" i="2"/>
  <c r="O99" i="2" s="1"/>
  <c r="O123" i="2" s="1"/>
  <c r="O124" i="2" s="1"/>
  <c r="S18" i="2"/>
  <c r="O167" i="2"/>
  <c r="O175" i="2" s="1"/>
  <c r="O151" i="2"/>
  <c r="O152" i="2" s="1"/>
  <c r="O153" i="2" s="1"/>
  <c r="O140" i="2"/>
  <c r="N152" i="2"/>
  <c r="N175" i="2"/>
  <c r="P27" i="2"/>
  <c r="P67" i="2"/>
  <c r="P102" i="2"/>
  <c r="Q53" i="2"/>
  <c r="Q95" i="2"/>
  <c r="Q26" i="2"/>
  <c r="S17" i="2"/>
  <c r="S101" i="2"/>
  <c r="Q172" i="2"/>
  <c r="S172" i="2" s="1"/>
  <c r="S137" i="2"/>
  <c r="Q170" i="2"/>
  <c r="S170" i="2" s="1"/>
  <c r="S135" i="2"/>
  <c r="O58" i="2"/>
  <c r="O59" i="2" s="1"/>
  <c r="O54" i="2"/>
  <c r="S21" i="2"/>
  <c r="Q24" i="2"/>
  <c r="S23" i="2"/>
  <c r="S24" i="2" s="1"/>
  <c r="Q67" i="2"/>
  <c r="S98" i="2"/>
  <c r="Q168" i="2"/>
  <c r="S168" i="2" s="1"/>
  <c r="S133" i="2"/>
  <c r="Q174" i="2"/>
  <c r="S174" i="2" s="1"/>
  <c r="S139" i="2"/>
  <c r="S102" i="2" l="1"/>
  <c r="S26" i="2"/>
  <c r="S97" i="2"/>
  <c r="Q27" i="2"/>
  <c r="N59" i="2"/>
  <c r="P121" i="2"/>
  <c r="P99" i="2"/>
  <c r="P123" i="2" s="1"/>
  <c r="P124" i="2" s="1"/>
  <c r="Q175" i="2"/>
  <c r="Q121" i="2"/>
  <c r="Q99" i="2"/>
  <c r="S95" i="2"/>
  <c r="P70" i="2"/>
  <c r="P140" i="2"/>
  <c r="S140" i="2" s="1"/>
  <c r="P167" i="2"/>
  <c r="P151" i="2"/>
  <c r="Q69" i="2"/>
  <c r="Q58" i="2"/>
  <c r="Q59" i="2" s="1"/>
  <c r="Q54" i="2"/>
  <c r="S53" i="2"/>
  <c r="S54" i="2" s="1"/>
  <c r="Q70" i="2"/>
  <c r="N153" i="2"/>
  <c r="S96" i="2"/>
  <c r="P58" i="2"/>
  <c r="P59" i="2" s="1"/>
  <c r="P54" i="2"/>
  <c r="Q57" i="2"/>
  <c r="S55" i="2"/>
  <c r="S57" i="2" s="1"/>
  <c r="S121" i="2" l="1"/>
  <c r="S58" i="2"/>
  <c r="S59" i="2" s="1"/>
  <c r="P175" i="2"/>
  <c r="S175" i="2" s="1"/>
  <c r="S167" i="2"/>
  <c r="Q123" i="2"/>
  <c r="Q124" i="2" s="1"/>
  <c r="S99" i="2"/>
  <c r="S123" i="2" s="1"/>
  <c r="S124" i="2" s="1"/>
  <c r="P152" i="2"/>
  <c r="S151" i="2"/>
  <c r="P153" i="2" l="1"/>
  <c r="S152" i="2"/>
  <c r="S153" i="2" s="1"/>
  <c r="H18" i="1" l="1"/>
  <c r="B24" i="1" l="1"/>
  <c r="D10" i="1" l="1"/>
  <c r="D11" i="1" s="1"/>
  <c r="C10" i="1"/>
  <c r="B10" i="1"/>
  <c r="F15" i="1" s="1"/>
  <c r="D9" i="1"/>
  <c r="C9" i="1"/>
  <c r="B9" i="1"/>
  <c r="B6" i="1"/>
  <c r="D5" i="1"/>
  <c r="G14" i="1" s="1"/>
  <c r="C5" i="1"/>
  <c r="C6" i="1" s="1"/>
  <c r="B5" i="1"/>
  <c r="F14" i="1" s="1"/>
  <c r="C11" i="1" l="1"/>
  <c r="D6" i="1"/>
  <c r="G15" i="1"/>
  <c r="B11" i="1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N56" i="4" l="1"/>
  <c r="M56" i="4"/>
  <c r="L56" i="4"/>
  <c r="K56" i="4"/>
  <c r="J56" i="4"/>
  <c r="I56" i="4"/>
  <c r="H56" i="4"/>
  <c r="G56" i="4"/>
  <c r="F56" i="4"/>
  <c r="E56" i="4"/>
  <c r="D56" i="4"/>
  <c r="C56" i="4"/>
  <c r="B56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N53" i="4"/>
  <c r="M53" i="4"/>
  <c r="L53" i="4"/>
  <c r="L57" i="4" s="1"/>
  <c r="K53" i="4"/>
  <c r="J53" i="4"/>
  <c r="I53" i="4"/>
  <c r="H53" i="4"/>
  <c r="H57" i="4" s="1"/>
  <c r="G53" i="4"/>
  <c r="F53" i="4"/>
  <c r="E53" i="4"/>
  <c r="D53" i="4"/>
  <c r="D57" i="4" s="1"/>
  <c r="C53" i="4"/>
  <c r="B53" i="4"/>
  <c r="N49" i="4"/>
  <c r="M49" i="4"/>
  <c r="M57" i="4" s="1"/>
  <c r="L49" i="4"/>
  <c r="K49" i="4"/>
  <c r="K57" i="4" s="1"/>
  <c r="J49" i="4"/>
  <c r="I49" i="4"/>
  <c r="I57" i="4" s="1"/>
  <c r="H49" i="4"/>
  <c r="G49" i="4"/>
  <c r="G57" i="4" s="1"/>
  <c r="F49" i="4"/>
  <c r="E49" i="4"/>
  <c r="E57" i="4" s="1"/>
  <c r="D49" i="4"/>
  <c r="C49" i="4"/>
  <c r="C57" i="4" s="1"/>
  <c r="B49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N39" i="4"/>
  <c r="M39" i="4"/>
  <c r="L39" i="4"/>
  <c r="L43" i="4" s="1"/>
  <c r="K39" i="4"/>
  <c r="J39" i="4"/>
  <c r="I39" i="4"/>
  <c r="H39" i="4"/>
  <c r="H43" i="4" s="1"/>
  <c r="G39" i="4"/>
  <c r="F39" i="4"/>
  <c r="F43" i="4" s="1"/>
  <c r="E39" i="4"/>
  <c r="E43" i="4" s="1"/>
  <c r="D39" i="4"/>
  <c r="D43" i="4" s="1"/>
  <c r="C39" i="4"/>
  <c r="B39" i="4"/>
  <c r="B43" i="4" s="1"/>
  <c r="N36" i="4"/>
  <c r="M36" i="4"/>
  <c r="L36" i="4"/>
  <c r="K36" i="4"/>
  <c r="K43" i="4" s="1"/>
  <c r="J36" i="4"/>
  <c r="I36" i="4"/>
  <c r="G43" i="4"/>
  <c r="E36" i="4"/>
  <c r="D36" i="4"/>
  <c r="C36" i="4"/>
  <c r="C43" i="4" s="1"/>
  <c r="B36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N12" i="4"/>
  <c r="M12" i="4"/>
  <c r="M16" i="4" s="1"/>
  <c r="L12" i="4"/>
  <c r="K12" i="4"/>
  <c r="J12" i="4"/>
  <c r="I12" i="4"/>
  <c r="I16" i="4" s="1"/>
  <c r="H12" i="4"/>
  <c r="G12" i="4"/>
  <c r="F12" i="4"/>
  <c r="E12" i="4"/>
  <c r="E16" i="4" s="1"/>
  <c r="D12" i="4"/>
  <c r="C12" i="4"/>
  <c r="B12" i="4"/>
  <c r="N8" i="4"/>
  <c r="M8" i="4"/>
  <c r="L8" i="4"/>
  <c r="K8" i="4"/>
  <c r="K16" i="4" s="1"/>
  <c r="J8" i="4"/>
  <c r="I8" i="4"/>
  <c r="H8" i="4"/>
  <c r="G8" i="4"/>
  <c r="G16" i="4" s="1"/>
  <c r="F8" i="4"/>
  <c r="E8" i="4"/>
  <c r="D8" i="4"/>
  <c r="C8" i="4"/>
  <c r="C16" i="4" s="1"/>
  <c r="B8" i="4"/>
  <c r="C4" i="4"/>
  <c r="D4" i="4" s="1"/>
  <c r="E4" i="4" s="1"/>
  <c r="F4" i="4" s="1"/>
  <c r="G4" i="4" s="1"/>
  <c r="H4" i="4" s="1"/>
  <c r="I4" i="4" s="1"/>
  <c r="J4" i="4" s="1"/>
  <c r="K4" i="4" s="1"/>
  <c r="L4" i="4" s="1"/>
  <c r="M4" i="4" s="1"/>
  <c r="N4" i="4" s="1"/>
  <c r="B18" i="4" s="1"/>
  <c r="C18" i="4" s="1"/>
  <c r="D18" i="4" s="1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B32" i="4" s="1"/>
  <c r="C32" i="4" s="1"/>
  <c r="D32" i="4" s="1"/>
  <c r="E32" i="4" s="1"/>
  <c r="F32" i="4" s="1"/>
  <c r="G32" i="4" s="1"/>
  <c r="H32" i="4" s="1"/>
  <c r="I32" i="4" s="1"/>
  <c r="J32" i="4" s="1"/>
  <c r="K32" i="4" s="1"/>
  <c r="L32" i="4" s="1"/>
  <c r="M32" i="4" s="1"/>
  <c r="N32" i="4" s="1"/>
  <c r="B45" i="4" s="1"/>
  <c r="C45" i="4" s="1"/>
  <c r="D45" i="4" s="1"/>
  <c r="E45" i="4" s="1"/>
  <c r="F45" i="4" s="1"/>
  <c r="G45" i="4" s="1"/>
  <c r="H45" i="4" s="1"/>
  <c r="I45" i="4" s="1"/>
  <c r="J45" i="4" s="1"/>
  <c r="K45" i="4" s="1"/>
  <c r="L45" i="4" s="1"/>
  <c r="M45" i="4" s="1"/>
  <c r="N45" i="4" s="1"/>
  <c r="B16" i="4" l="1"/>
  <c r="F16" i="4"/>
  <c r="J16" i="4"/>
  <c r="N16" i="4"/>
  <c r="B30" i="4"/>
  <c r="F30" i="4"/>
  <c r="J30" i="4"/>
  <c r="N30" i="4"/>
  <c r="I43" i="4"/>
  <c r="M43" i="4"/>
  <c r="C30" i="4"/>
  <c r="G30" i="4"/>
  <c r="K30" i="4"/>
  <c r="J43" i="4"/>
  <c r="N43" i="4"/>
  <c r="B57" i="4"/>
  <c r="F57" i="4"/>
  <c r="J57" i="4"/>
  <c r="N57" i="4"/>
  <c r="D16" i="4"/>
  <c r="H16" i="4"/>
  <c r="L16" i="4"/>
  <c r="E30" i="4"/>
  <c r="I30" i="4"/>
  <c r="M30" i="4"/>
  <c r="D30" i="4"/>
  <c r="H30" i="4"/>
  <c r="L30" i="4"/>
  <c r="E15" i="1"/>
  <c r="H15" i="1" s="1"/>
  <c r="E14" i="1" l="1"/>
  <c r="H14" i="1" s="1"/>
  <c r="H16" i="1" s="1"/>
  <c r="H20" i="1" s="1"/>
  <c r="H24" i="1" s="1"/>
  <c r="H26" i="1" s="1"/>
  <c r="H28" i="1" s="1"/>
  <c r="H32" i="1" s="1"/>
  <c r="H36" i="1" s="1"/>
  <c r="F27" i="2" l="1"/>
  <c r="S27" i="2" s="1"/>
  <c r="S28" i="2"/>
  <c r="F70" i="2" l="1"/>
</calcChain>
</file>

<file path=xl/comments1.xml><?xml version="1.0" encoding="utf-8"?>
<comments xmlns="http://schemas.openxmlformats.org/spreadsheetml/2006/main">
  <authors>
    <author>Sevall, Scott (UTC)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why is this not $14.44?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Why is this not $16.41?
</t>
        </r>
        <r>
          <rPr>
            <b/>
            <sz val="9"/>
            <color indexed="81"/>
            <rFont val="Tahoma"/>
            <family val="2"/>
          </rPr>
          <t>Blended rate, since new wage didn't take effect until 4/1/15</t>
        </r>
      </text>
    </comment>
  </commentList>
</comments>
</file>

<file path=xl/comments2.xml><?xml version="1.0" encoding="utf-8"?>
<comments xmlns="http://schemas.openxmlformats.org/spreadsheetml/2006/main">
  <authors>
    <author>Sevall, Scott (UTC)</author>
    <author>Vander Zalm, Connor</author>
  </authors>
  <commentList>
    <comment ref="D31" author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Changed these to match the codes in the Tones report. This way the sum if statement pulles the correct information.</t>
        </r>
      </text>
    </comment>
    <comment ref="A138" authorId="1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B138" authorId="1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C138" authorId="1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A139" authorId="1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Anacortes Recycling
</t>
        </r>
      </text>
    </comment>
  </commentList>
</comments>
</file>

<file path=xl/sharedStrings.xml><?xml version="1.0" encoding="utf-8"?>
<sst xmlns="http://schemas.openxmlformats.org/spreadsheetml/2006/main" count="1023" uniqueCount="336">
  <si>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</si>
  <si>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</si>
  <si>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</si>
  <si>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</si>
  <si>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</si>
  <si>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</si>
  <si>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</si>
  <si>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</si>
  <si>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</si>
  <si>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</si>
  <si>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</si>
  <si>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</si>
  <si>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</si>
  <si>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</si>
  <si>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</si>
  <si>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</si>
  <si>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Regulated Garbage</t>
  </si>
  <si>
    <t>Unregulated Garbage</t>
  </si>
  <si>
    <t>RCY</t>
  </si>
  <si>
    <t>Regulated RCY (MF)</t>
  </si>
  <si>
    <t>Unregulated RCY / COGS</t>
  </si>
  <si>
    <t>YW</t>
  </si>
  <si>
    <t>Variance to GL</t>
  </si>
  <si>
    <t>Regulated Pass Thru Disposal Tons</t>
  </si>
  <si>
    <t>Unregulated Pass Thru Disposal Tons</t>
  </si>
  <si>
    <t>Commercial</t>
  </si>
  <si>
    <t>C</t>
  </si>
  <si>
    <t>R</t>
  </si>
  <si>
    <t>U</t>
  </si>
  <si>
    <t>Residential</t>
  </si>
  <si>
    <t>Regulated Yardwaste</t>
  </si>
  <si>
    <t>Unregulated Yardwaste</t>
  </si>
  <si>
    <t>Regulated RCY</t>
  </si>
  <si>
    <t>Unregulated RCY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</si>
  <si>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</si>
  <si>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</si>
  <si>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</si>
  <si>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</si>
  <si>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</si>
  <si>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</si>
  <si>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</si>
  <si>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</si>
  <si>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</si>
  <si>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</si>
  <si>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Total</t>
  </si>
  <si>
    <t>Calculated:</t>
  </si>
  <si>
    <t>Regulated Pass Thru Disposal $</t>
  </si>
  <si>
    <t>Unregulated Pass Thru Disposal $</t>
  </si>
  <si>
    <t>TOTAL REGULATED DISP COST</t>
  </si>
  <si>
    <t>TOTAL CALC'D DISP COST</t>
  </si>
  <si>
    <t>INTERCOMPANY ANALYSIS</t>
  </si>
  <si>
    <t>I/C Disposal Cost per GL</t>
  </si>
  <si>
    <t>Disp Code 1</t>
  </si>
  <si>
    <t>Disp Code 2</t>
  </si>
  <si>
    <t>Disp Code 3</t>
  </si>
  <si>
    <t>Disp Code 4</t>
  </si>
  <si>
    <t>Total Tons</t>
  </si>
  <si>
    <t>Rabanco MRF - Mixed Comm</t>
  </si>
  <si>
    <t>RRMX</t>
  </si>
  <si>
    <t>Rabanco MRF - Commercial</t>
  </si>
  <si>
    <t>RRRC</t>
  </si>
  <si>
    <t>RRMF</t>
  </si>
  <si>
    <t>Rabanco MRF - Resi / MF</t>
  </si>
  <si>
    <t>RRGA</t>
  </si>
  <si>
    <t>3rd &amp; Lander - MSW</t>
  </si>
  <si>
    <t>RRWD</t>
  </si>
  <si>
    <t>RRYW</t>
  </si>
  <si>
    <t>3rd &amp; Lander - Yardwaste</t>
  </si>
  <si>
    <t>RRCB</t>
  </si>
  <si>
    <t>3rd &amp; Lander - Cardboard</t>
  </si>
  <si>
    <t>RRBC</t>
  </si>
  <si>
    <t>RRSS</t>
  </si>
  <si>
    <t>RRVC</t>
  </si>
  <si>
    <t>City Contract Street Sweeping</t>
  </si>
  <si>
    <t>ANRE</t>
  </si>
  <si>
    <t>Other</t>
  </si>
  <si>
    <t>Rate</t>
  </si>
  <si>
    <t>Calculated Revenue</t>
  </si>
  <si>
    <t>$ Variance</t>
  </si>
  <si>
    <t>% Variance</t>
  </si>
  <si>
    <t>Regulated Tons</t>
  </si>
  <si>
    <t>Non-Regulated Tons</t>
  </si>
  <si>
    <t>Rabanco Ltd</t>
  </si>
  <si>
    <t>Minium Wage Impact to Processing fee</t>
  </si>
  <si>
    <t>52 Weeks</t>
  </si>
  <si>
    <t>Regular Hours</t>
  </si>
  <si>
    <t>OT Hours</t>
  </si>
  <si>
    <t>Total Hours</t>
  </si>
  <si>
    <t>Regular Wages</t>
  </si>
  <si>
    <t>OT Wages</t>
  </si>
  <si>
    <t>Total Wages</t>
  </si>
  <si>
    <t>Reg Per Hour</t>
  </si>
  <si>
    <t>OT Per Hour</t>
  </si>
  <si>
    <t>Combined Per Hour</t>
  </si>
  <si>
    <t>Minimum Wage Impact to Processing fee</t>
  </si>
  <si>
    <t xml:space="preserve">Actual </t>
  </si>
  <si>
    <t>Actual</t>
  </si>
  <si>
    <t>Projected</t>
  </si>
  <si>
    <t>1/11-4/5/15</t>
  </si>
  <si>
    <t>4/12-9/13/15</t>
  </si>
  <si>
    <t>9/20-1/03/16</t>
  </si>
  <si>
    <t xml:space="preserve">Minimum Wage Impact </t>
  </si>
  <si>
    <t>Annual Hours</t>
  </si>
  <si>
    <t>Prior to the Increase</t>
  </si>
  <si>
    <t>With 2015 Min Wage Increase</t>
  </si>
  <si>
    <t>With 2016 Min Wage Increase</t>
  </si>
  <si>
    <t>2015 Min Wage Impact to Processing Fee</t>
  </si>
  <si>
    <t>2015 Ton Processed Tons</t>
  </si>
  <si>
    <t>Increased processing cost per ton</t>
  </si>
  <si>
    <t>2015 Mark up % Calculation</t>
  </si>
  <si>
    <t>Min Wage</t>
  </si>
  <si>
    <t xml:space="preserve">  - Regular per hour</t>
  </si>
  <si>
    <t xml:space="preserve"> - Contract Rate</t>
  </si>
  <si>
    <t>Contract</t>
  </si>
  <si>
    <t>2016 Mark up % Calculation</t>
  </si>
  <si>
    <t>2016 Min Wage Impact to Processing Fee</t>
  </si>
  <si>
    <t>2016 Ton Processed Tons</t>
  </si>
  <si>
    <t>Total Per Ton Increase</t>
  </si>
  <si>
    <t>Current Processing Fee</t>
  </si>
  <si>
    <t>Revised Processing Fee</t>
  </si>
  <si>
    <t>Republi</t>
  </si>
  <si>
    <t>c Services, Inc.</t>
  </si>
  <si>
    <t>Report Name:</t>
  </si>
  <si>
    <t>Page:   1</t>
  </si>
  <si>
    <t>4584 Ra</t>
  </si>
  <si>
    <t>banco Recycling Company M</t>
  </si>
  <si>
    <t>RF</t>
  </si>
  <si>
    <t>Run Date: 11</t>
  </si>
  <si>
    <t>October</t>
  </si>
  <si>
    <t>31, 2015</t>
  </si>
  <si>
    <t>Acct</t>
  </si>
  <si>
    <t>Account Description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</si>
  <si>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</si>
  <si>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</si>
  <si>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</si>
  <si>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</si>
  <si>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</si>
  <si>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</si>
  <si>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</si>
  <si>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</si>
  <si>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November</t>
  </si>
  <si>
    <t>------</t>
  </si>
  <si>
    <t>-------------------------</t>
  </si>
  <si>
    <t>-----------</t>
  </si>
  <si>
    <t>----------</t>
  </si>
  <si>
    <t>Workdays</t>
  </si>
  <si>
    <t>_x000C_ epubl</t>
  </si>
  <si>
    <t>ic Services, Inc.</t>
  </si>
  <si>
    <t>Report Name</t>
  </si>
  <si>
    <t>Total MRF Tons/Day</t>
  </si>
  <si>
    <t>==========</t>
  </si>
  <si>
    <t>January</t>
  </si>
  <si>
    <t>December</t>
  </si>
  <si>
    <t>4584XOSTMIN</t>
  </si>
  <si>
    <t>/16/15  16:5</t>
  </si>
  <si>
    <t>MRF- Op</t>
  </si>
  <si>
    <t>Stat IB 13-Month Trend</t>
  </si>
  <si>
    <t>** Consolida</t>
  </si>
  <si>
    <t>ted Level Ra</t>
  </si>
  <si>
    <t>*Co</t>
  </si>
  <si>
    <t>---------</t>
  </si>
  <si>
    <t>Tip/Proc Waste:</t>
  </si>
  <si>
    <t>MRF-Tip/Proc Waste O/S</t>
  </si>
  <si>
    <t>MRF-Waste Tns Recd O/S</t>
  </si>
  <si>
    <t>Tip/Proc Waste O/S Rate/T</t>
  </si>
  <si>
    <t>Tip/Proc Waste O/S Tons/D</t>
  </si>
  <si>
    <t>MRF-Tip/Proc Waste I/C</t>
  </si>
  <si>
    <t>MRF-Waste Tns Recd I/C</t>
  </si>
  <si>
    <t>Tip/Proc Waste I/C Rate/T</t>
  </si>
  <si>
    <t>Tip/Proc Waste I/C Tons/D</t>
  </si>
  <si>
    <t>-</t>
  </si>
  <si>
    <t>Total Tons/Day</t>
  </si>
  <si>
    <t>=</t>
  </si>
  <si>
    <t>=========</t>
  </si>
  <si>
    <t>Tip/Proc Recycle:</t>
  </si>
  <si>
    <t>MRF Tip/Proc Recycle O/S</t>
  </si>
  <si>
    <t>COGS REC SOM O/S</t>
  </si>
  <si>
    <t>MRF-Recyclable Tns Recd O</t>
  </si>
  <si>
    <t>Tip/Proc Recy O/S Rate/To</t>
  </si>
  <si>
    <t>Tip/Proc Recy O/S Tons/Da</t>
  </si>
  <si>
    <t>MRF Tip/Proc Recycle I/C</t>
  </si>
  <si>
    <t>COGS REC SOM I/C</t>
  </si>
  <si>
    <t>MRF-Recyclable Tns Recd I</t>
  </si>
  <si>
    <t>Tip/Proc Recy I/C Rate/To</t>
  </si>
  <si>
    <t>Tip/Proc Recy I/C Tons/Da</t>
  </si>
  <si>
    <t>Processed-Res:</t>
  </si>
  <si>
    <t>MRF Res-Proc O/S</t>
  </si>
  <si>
    <t>MRF COGS Res-Proc O/S</t>
  </si>
  <si>
    <t>MRF Tns In Res-Proc O/S</t>
  </si>
  <si>
    <t>Res-Proc O/S Rate/Ton</t>
  </si>
  <si>
    <t>Res-Proc O/S Tons/Day</t>
  </si>
  <si>
    <t>MRF Res-Proc I/C</t>
  </si>
  <si>
    <t>MRF COGS Res-Proc I/C</t>
  </si>
  <si>
    <t>MRF Tns In Res-Proc I/C</t>
  </si>
  <si>
    <t>Res-Proc I/C Rate/Ton</t>
  </si>
  <si>
    <t>Res-Proc I/C Tons/Day</t>
  </si>
  <si>
    <t>: 4584XOSTMI</t>
  </si>
  <si>
    <t>Processed-Com/Ind:</t>
  </si>
  <si>
    <t>MRF Com/Ind-Proc O/S</t>
  </si>
  <si>
    <t>MRF COGS Com/Ind-Proc O/S</t>
  </si>
  <si>
    <t>MRF Tns In Com/Ind-Proc O</t>
  </si>
  <si>
    <t>Com/Ind-Proc O/S Rate/Ton</t>
  </si>
  <si>
    <t>Com/Ind-Proc O/S Tons/Day</t>
  </si>
  <si>
    <t>MRF Com/Ind-Proc I/C</t>
  </si>
  <si>
    <t>MRF COGS Com/Ind-Proc I/C</t>
  </si>
  <si>
    <t>MRF Tns In Com/Ind-Proc I</t>
  </si>
  <si>
    <t>Com/Ind-Proc I/C Rate/Ton</t>
  </si>
  <si>
    <t>Com/Ind-Proc I/C Tons/Day</t>
  </si>
  <si>
    <t>Processed-DryWste Com/Ind</t>
  </si>
  <si>
    <t>MRF DryWst Com/Ind-Proc O</t>
  </si>
  <si>
    <t>MRF COGS DryWst Com/Ind-P</t>
  </si>
  <si>
    <t>MRF Tns In DryWst Com/Ind</t>
  </si>
  <si>
    <t>DryWst-Proc O/S Rate/Ton</t>
  </si>
  <si>
    <t>DryWst-Proc O/S Tons/Day</t>
  </si>
  <si>
    <t>DryWst-Proc I/C Rate/Ton</t>
  </si>
  <si>
    <t>DryWst-Proc I/C Tons/Day</t>
  </si>
  <si>
    <t>High Grade:</t>
  </si>
  <si>
    <t>MRF High Grade O/S</t>
  </si>
  <si>
    <t>MRF COGS High Grade O/S</t>
  </si>
  <si>
    <t>MRF Tns In High Grade O/S</t>
  </si>
  <si>
    <t>High Grade O/S Rate/Ton</t>
  </si>
  <si>
    <t>High Grade O/S Tons/Day</t>
  </si>
  <si>
    <t>MRF COGS High Grade I/C</t>
  </si>
  <si>
    <t>MRF Tns In High Grade I/C</t>
  </si>
  <si>
    <t>High Grade I/C Rate/Ton</t>
  </si>
  <si>
    <t>High Grade I/C Tons/Day</t>
  </si>
  <si>
    <t>Dump &amp; Bale:</t>
  </si>
  <si>
    <t>MRF Dump &amp; Bale O/S</t>
  </si>
  <si>
    <t>MRF COGS Dump &amp; Bale O/S</t>
  </si>
  <si>
    <t>MRF Tns In Dump &amp; Bale O/</t>
  </si>
  <si>
    <t>Dump&amp;Bale O/S Rate/Ton</t>
  </si>
  <si>
    <t>Dump&amp;Bale O/S Tons/Day</t>
  </si>
  <si>
    <t>MRF Dump &amp; Bale I/C</t>
  </si>
  <si>
    <t>MRF COGS Dump &amp; Bale I/C</t>
  </si>
  <si>
    <t>MRF Tns In Dump &amp; Bale I/</t>
  </si>
  <si>
    <t>Dump&amp;Bale I/C Rate/Ton</t>
  </si>
  <si>
    <t>Dump&amp;Bale I/C Tons/Day</t>
  </si>
  <si>
    <t>Cross-Dck/Bale Rt:</t>
  </si>
  <si>
    <t>MRF Cross-Dck/Bale Rt O/S</t>
  </si>
  <si>
    <t>MRF COGS Cross-Dck/Bale R</t>
  </si>
  <si>
    <t>MRF Tns In Cross-Dck/Bale</t>
  </si>
  <si>
    <t>CrsDck/Bale O/S Rate/Ton</t>
  </si>
  <si>
    <t>CrsDck/Bale O/S Tons/Day</t>
  </si>
  <si>
    <t>CrsDck/Bale I/C Rate/Ton</t>
  </si>
  <si>
    <t>CrsDck/Bale I/C Tons/Day</t>
  </si>
  <si>
    <t>Glass:</t>
  </si>
  <si>
    <t>MRF Glass O/S</t>
  </si>
  <si>
    <t>MRF COGS Glass O/S</t>
  </si>
  <si>
    <t>MRF Tns In Glass O/S</t>
  </si>
  <si>
    <t>Glass O/S Rate/Ton</t>
  </si>
  <si>
    <t>Glass O/S Tons/Day</t>
  </si>
  <si>
    <t>MRF Glass I/C</t>
  </si>
  <si>
    <t>MRF COGS Glass I/C</t>
  </si>
  <si>
    <t>MRF Tns In Glass I/C</t>
  </si>
  <si>
    <t>Glass I/C Rate/Ton</t>
  </si>
  <si>
    <t>Glass I/C Tons/Day</t>
  </si>
  <si>
    <t>Brokerage:</t>
  </si>
  <si>
    <t>MRF Brokerage O/S</t>
  </si>
  <si>
    <t>MRF COGS Brokerage O/S</t>
  </si>
  <si>
    <t>MRF Tns In Brokerage O/S</t>
  </si>
  <si>
    <t>Brkge O/S Rate/Ton</t>
  </si>
  <si>
    <t>Brkge O/S Tons/Day</t>
  </si>
  <si>
    <t>MRF COGS Brokerage I/C</t>
  </si>
  <si>
    <t>MRF Tns In Brokerage I/C</t>
  </si>
  <si>
    <t>Brkge I/C Rate/Ton</t>
  </si>
  <si>
    <t>Brkge I/C Tons/Day</t>
  </si>
  <si>
    <t>C&amp;D:</t>
  </si>
  <si>
    <t>MRF C&amp;D O/S</t>
  </si>
  <si>
    <t>MRF COGS C&amp;D O/S</t>
  </si>
  <si>
    <t>MRF Tns In C&amp;D O/S</t>
  </si>
  <si>
    <t>C&amp;D O/S Rate/Ton</t>
  </si>
  <si>
    <t>C&amp;D O/S Tons/Day</t>
  </si>
  <si>
    <t>MRF COGS C&amp;D I/C</t>
  </si>
  <si>
    <t>MRF Tns In C&amp;D I/C</t>
  </si>
  <si>
    <t>C&amp;D I/C Rate/Ton</t>
  </si>
  <si>
    <t>C&amp;D I/C Tons/Day</t>
  </si>
  <si>
    <t>GrnWste/Cmpst:</t>
  </si>
  <si>
    <t>MRF Grnwste/Cmpst O/S</t>
  </si>
  <si>
    <t>MRF COGS Grnwste/Cmpst O/</t>
  </si>
  <si>
    <t>MRF Tns In Grnwste/Cmpst</t>
  </si>
  <si>
    <t>GrnWst/Cmpst O/S Rate/Ton</t>
  </si>
  <si>
    <t>GrnWste/Cmpst O/S Tons/Da</t>
  </si>
  <si>
    <t>MRF COGS Grnwste/Cmpst I/</t>
  </si>
  <si>
    <t>GrnWst/Cmpst I/C Rate/Ton</t>
  </si>
  <si>
    <t>GrnWste/Cmpst I/C Tons/Da</t>
  </si>
  <si>
    <t>Other Recycle:</t>
  </si>
  <si>
    <t>MRF Other Recy O/S</t>
  </si>
  <si>
    <t>MRF COGS Other O/S</t>
  </si>
  <si>
    <t>MRF Tns In Other O/S</t>
  </si>
  <si>
    <t>Other Recy O/S Rate/Ton</t>
  </si>
  <si>
    <t>Other Recy O/S Tons/Day</t>
  </si>
  <si>
    <t>MRF COGS Other I/C</t>
  </si>
  <si>
    <t>MRF Tns In Other I/C</t>
  </si>
  <si>
    <t>Other Recy I/C Rate/Ton</t>
  </si>
  <si>
    <t>Other Recy I/C Tons/Day</t>
  </si>
  <si>
    <t>Inbound Volume:</t>
  </si>
  <si>
    <t>Total MRF Tons O/S</t>
  </si>
  <si>
    <t>Total MRF Tons I/C</t>
  </si>
  <si>
    <t>Total MRF Tons</t>
  </si>
  <si>
    <t>Total MRF O/S Tons/Day</t>
  </si>
  <si>
    <t>Total MRF I/C Tons/Day</t>
  </si>
  <si>
    <t>nge **</t>
  </si>
  <si>
    <t>N   Page:   2</t>
  </si>
  <si>
    <t>N   Page:   3</t>
  </si>
  <si>
    <t>N   Page:   4</t>
  </si>
  <si>
    <t>N   Page:   5</t>
  </si>
  <si>
    <t>Reg Hrs</t>
  </si>
  <si>
    <t>OT Hrs</t>
  </si>
  <si>
    <t>Current Rate</t>
  </si>
  <si>
    <t>New Rate</t>
  </si>
  <si>
    <t>Base Cost</t>
  </si>
  <si>
    <t>Employee Rate</t>
  </si>
  <si>
    <t>Base</t>
  </si>
  <si>
    <t>2015 Rate</t>
  </si>
  <si>
    <t>2016 Rate</t>
  </si>
  <si>
    <t>Company Cost</t>
  </si>
  <si>
    <t>Contract Cost</t>
  </si>
  <si>
    <t>Regular Wage Schedule</t>
  </si>
  <si>
    <t>Overtime Wage Schedule</t>
  </si>
  <si>
    <t>Annual Inbound Tons</t>
  </si>
  <si>
    <t>Cost per Ton</t>
  </si>
  <si>
    <t>Kent-Meridian Regulated Tons</t>
  </si>
  <si>
    <t>Kent-Meridian Annual Cost</t>
  </si>
  <si>
    <t>Kent-Meridian Customers</t>
  </si>
  <si>
    <t>Monthly Cost per Customer</t>
  </si>
  <si>
    <t>Per 2015 Agreement</t>
  </si>
  <si>
    <t>Regular Time Contract Rate</t>
  </si>
  <si>
    <t>Overtrime Contract Rate</t>
  </si>
  <si>
    <t>Current B&amp;O Tax Rate</t>
  </si>
  <si>
    <t>Current WUTC Fee Rate</t>
  </si>
  <si>
    <t>Total Revenue Tax</t>
  </si>
  <si>
    <t>Revenue Tax Impact</t>
  </si>
  <si>
    <t>Total Cost</t>
  </si>
  <si>
    <t>Proposed Rate</t>
  </si>
  <si>
    <t>Appendix A</t>
  </si>
  <si>
    <t xml:space="preserve"> - Regular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</si>
</sst>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0.0%"/>
    <numFmt numFmtId="167" formatCode="[$-409]dd\-mmm\-yy;@"/>
    <numFmt numFmtId="168" formatCode="_(&quot;$&quot;* #,##0_);_(&quot;$&quot;* \(#,##0\);_(&quot;$&quot;* &quot;-&quot;??_);_(@_)"/>
    <numFmt numFmtId="169" formatCode="&quot;$&quot;#,##0.00"/>
    <numFmt numFmtId="170" formatCode="0.0000%"/>
    <numFmt numFmtId="171" formatCode="&quot;$&quot;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0"/>
      <color theme="1"/>
      <name val="Arial Unicode MS"/>
      <family val="2"/>
    </font>
    <font>
      <sz val="12"/>
      <name val="SWISS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5" borderId="0" applyProtection="0"/>
  </cellStyleXfs>
  <cellXfs count="110">
    <xf numFmtId="0" fontId="0" fillId="0" borderId="0" xfId="0"/>
    <xf numFmtId="0" fontId="1" fillId="0" borderId="0" xfId="3" applyFont="1"/>
    <xf numFmtId="0" fontId="3" fillId="0" borderId="0" xfId="3" applyFont="1"/>
    <xf numFmtId="164" fontId="3" fillId="2" borderId="1" xfId="4" applyNumberFormat="1" applyFont="1"/>
    <xf numFmtId="164" fontId="3" fillId="0" borderId="0" xfId="3" applyNumberFormat="1" applyFont="1"/>
    <xf numFmtId="0" fontId="4" fillId="0" borderId="0" xfId="3" applyFont="1" applyAlignment="1">
      <alignment horizontal="center"/>
    </xf>
    <xf numFmtId="0" fontId="4" fillId="0" borderId="0" xfId="3" applyFont="1"/>
    <xf numFmtId="0" fontId="5" fillId="0" borderId="0" xfId="3" applyFont="1"/>
    <xf numFmtId="0" fontId="1" fillId="0" borderId="0" xfId="3" applyFont="1" applyAlignment="1">
      <alignment horizontal="center"/>
    </xf>
    <xf numFmtId="0" fontId="3" fillId="0" borderId="2" xfId="3" applyFont="1" applyBorder="1"/>
    <xf numFmtId="0" fontId="1" fillId="0" borderId="2" xfId="3" applyFont="1" applyBorder="1"/>
    <xf numFmtId="0" fontId="1" fillId="0" borderId="0" xfId="3" applyFont="1" applyBorder="1" applyAlignment="1">
      <alignment horizontal="center"/>
    </xf>
    <xf numFmtId="0" fontId="3" fillId="0" borderId="0" xfId="3" applyFont="1" applyBorder="1"/>
    <xf numFmtId="0" fontId="1" fillId="0" borderId="0" xfId="3" applyFont="1" applyBorder="1"/>
    <xf numFmtId="165" fontId="6" fillId="0" borderId="0" xfId="5" applyNumberFormat="1" applyFont="1"/>
    <xf numFmtId="165" fontId="3" fillId="0" borderId="0" xfId="3" applyNumberFormat="1" applyFont="1"/>
    <xf numFmtId="0" fontId="1" fillId="0" borderId="3" xfId="3" applyFont="1" applyBorder="1"/>
    <xf numFmtId="165" fontId="6" fillId="0" borderId="3" xfId="5" applyNumberFormat="1" applyFont="1" applyBorder="1"/>
    <xf numFmtId="165" fontId="3" fillId="0" borderId="3" xfId="3" applyNumberFormat="1" applyFont="1" applyBorder="1"/>
    <xf numFmtId="0" fontId="1" fillId="0" borderId="0" xfId="3" applyFont="1" applyFill="1" applyBorder="1"/>
    <xf numFmtId="165" fontId="1" fillId="0" borderId="0" xfId="3" applyNumberFormat="1" applyFont="1"/>
    <xf numFmtId="165" fontId="6" fillId="0" borderId="0" xfId="5" applyNumberFormat="1" applyFont="1" applyBorder="1"/>
    <xf numFmtId="0" fontId="6" fillId="2" borderId="1" xfId="4" applyFont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4" xfId="3" applyFont="1" applyFill="1" applyBorder="1"/>
    <xf numFmtId="165" fontId="7" fillId="0" borderId="4" xfId="5" applyNumberFormat="1" applyFont="1" applyBorder="1"/>
    <xf numFmtId="165" fontId="8" fillId="0" borderId="4" xfId="3" applyNumberFormat="1" applyFont="1" applyBorder="1"/>
    <xf numFmtId="165" fontId="7" fillId="0" borderId="0" xfId="5" applyNumberFormat="1" applyFont="1"/>
    <xf numFmtId="0" fontId="7" fillId="0" borderId="0" xfId="3" applyFont="1"/>
    <xf numFmtId="0" fontId="9" fillId="0" borderId="4" xfId="3" applyFont="1" applyBorder="1" applyAlignment="1">
      <alignment horizontal="center"/>
    </xf>
    <xf numFmtId="0" fontId="9" fillId="0" borderId="4" xfId="3" applyFont="1" applyFill="1" applyBorder="1"/>
    <xf numFmtId="0" fontId="1" fillId="0" borderId="5" xfId="3" applyFont="1" applyBorder="1" applyAlignment="1">
      <alignment horizontal="center"/>
    </xf>
    <xf numFmtId="0" fontId="1" fillId="0" borderId="5" xfId="3" applyFont="1" applyBorder="1"/>
    <xf numFmtId="165" fontId="6" fillId="0" borderId="5" xfId="5" applyNumberFormat="1" applyFont="1" applyBorder="1"/>
    <xf numFmtId="165" fontId="3" fillId="0" borderId="5" xfId="3" applyNumberFormat="1" applyFont="1" applyBorder="1"/>
    <xf numFmtId="0" fontId="7" fillId="0" borderId="0" xfId="6" applyNumberFormat="1" applyFont="1"/>
    <xf numFmtId="166" fontId="7" fillId="0" borderId="0" xfId="6" applyNumberFormat="1" applyFont="1"/>
    <xf numFmtId="165" fontId="3" fillId="0" borderId="0" xfId="5" applyNumberFormat="1" applyFont="1"/>
    <xf numFmtId="0" fontId="6" fillId="3" borderId="1" xfId="4" applyFont="1" applyFill="1" applyAlignment="1">
      <alignment horizontal="center"/>
    </xf>
    <xf numFmtId="165" fontId="6" fillId="3" borderId="0" xfId="5" applyNumberFormat="1" applyFont="1" applyFill="1"/>
    <xf numFmtId="165" fontId="3" fillId="3" borderId="0" xfId="3" applyNumberFormat="1" applyFont="1" applyFill="1"/>
    <xf numFmtId="0" fontId="1" fillId="3" borderId="0" xfId="3" applyFont="1" applyFill="1" applyBorder="1"/>
    <xf numFmtId="0" fontId="7" fillId="3" borderId="4" xfId="3" applyFont="1" applyFill="1" applyBorder="1"/>
    <xf numFmtId="165" fontId="7" fillId="3" borderId="4" xfId="5" applyNumberFormat="1" applyFont="1" applyFill="1" applyBorder="1"/>
    <xf numFmtId="165" fontId="8" fillId="3" borderId="4" xfId="3" applyNumberFormat="1" applyFont="1" applyFill="1" applyBorder="1"/>
    <xf numFmtId="0" fontId="1" fillId="3" borderId="0" xfId="3" applyFont="1" applyFill="1" applyAlignment="1">
      <alignment horizontal="center"/>
    </xf>
    <xf numFmtId="0" fontId="1" fillId="3" borderId="5" xfId="3" applyFont="1" applyFill="1" applyBorder="1" applyAlignment="1">
      <alignment horizontal="center"/>
    </xf>
    <xf numFmtId="165" fontId="3" fillId="3" borderId="5" xfId="3" applyNumberFormat="1" applyFont="1" applyFill="1" applyBorder="1"/>
    <xf numFmtId="165" fontId="6" fillId="3" borderId="5" xfId="5" applyNumberFormat="1" applyFont="1" applyFill="1" applyBorder="1"/>
    <xf numFmtId="0" fontId="2" fillId="0" borderId="0" xfId="3" applyFont="1"/>
    <xf numFmtId="0" fontId="9" fillId="0" borderId="0" xfId="6" applyNumberFormat="1" applyFont="1"/>
    <xf numFmtId="0" fontId="2" fillId="0" borderId="5" xfId="3" applyFont="1" applyBorder="1"/>
    <xf numFmtId="43" fontId="1" fillId="0" borderId="0" xfId="3" applyNumberFormat="1" applyFont="1"/>
    <xf numFmtId="44" fontId="6" fillId="2" borderId="1" xfId="4" applyNumberFormat="1" applyFont="1"/>
    <xf numFmtId="44" fontId="6" fillId="0" borderId="0" xfId="7" applyFont="1"/>
    <xf numFmtId="44" fontId="3" fillId="0" borderId="0" xfId="7" applyFont="1"/>
    <xf numFmtId="0" fontId="3" fillId="0" borderId="0" xfId="3" applyFont="1" applyAlignment="1">
      <alignment horizontal="center" wrapText="1"/>
    </xf>
    <xf numFmtId="0" fontId="6" fillId="2" borderId="1" xfId="4" applyFont="1"/>
    <xf numFmtId="165" fontId="3" fillId="0" borderId="5" xfId="5" applyNumberFormat="1" applyFont="1" applyBorder="1"/>
    <xf numFmtId="166" fontId="6" fillId="0" borderId="0" xfId="6" applyNumberFormat="1" applyFont="1"/>
    <xf numFmtId="166" fontId="6" fillId="0" borderId="0" xfId="6" applyNumberFormat="1" applyFont="1" applyFill="1"/>
    <xf numFmtId="0" fontId="12" fillId="0" borderId="0" xfId="0" applyFont="1"/>
    <xf numFmtId="167" fontId="3" fillId="0" borderId="3" xfId="0" applyNumberFormat="1" applyFont="1" applyBorder="1" applyAlignment="1">
      <alignment horizontal="center"/>
    </xf>
    <xf numFmtId="14" fontId="0" fillId="0" borderId="0" xfId="0" applyNumberFormat="1"/>
    <xf numFmtId="165" fontId="0" fillId="0" borderId="0" xfId="1" applyNumberFormat="1" applyFont="1"/>
    <xf numFmtId="165" fontId="0" fillId="0" borderId="5" xfId="1" applyNumberFormat="1" applyFont="1" applyBorder="1"/>
    <xf numFmtId="5" fontId="0" fillId="0" borderId="0" xfId="0" applyNumberFormat="1"/>
    <xf numFmtId="5" fontId="0" fillId="0" borderId="5" xfId="0" applyNumberFormat="1" applyBorder="1"/>
    <xf numFmtId="7" fontId="0" fillId="0" borderId="0" xfId="0" applyNumberFormat="1"/>
    <xf numFmtId="7" fontId="0" fillId="0" borderId="5" xfId="0" applyNumberFormat="1" applyBorder="1"/>
    <xf numFmtId="167" fontId="3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0" fillId="0" borderId="0" xfId="1" applyNumberFormat="1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5" fontId="0" fillId="0" borderId="0" xfId="0" applyNumberFormat="1"/>
    <xf numFmtId="165" fontId="0" fillId="0" borderId="5" xfId="0" applyNumberFormat="1" applyBorder="1"/>
    <xf numFmtId="166" fontId="0" fillId="0" borderId="0" xfId="2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3" fontId="0" fillId="0" borderId="0" xfId="0" applyNumberFormat="1"/>
    <xf numFmtId="44" fontId="0" fillId="0" borderId="0" xfId="8" applyFont="1"/>
    <xf numFmtId="44" fontId="0" fillId="0" borderId="0" xfId="0" applyNumberFormat="1"/>
    <xf numFmtId="168" fontId="0" fillId="0" borderId="0" xfId="0" applyNumberFormat="1"/>
    <xf numFmtId="168" fontId="0" fillId="0" borderId="6" xfId="0" applyNumberFormat="1" applyBorder="1"/>
    <xf numFmtId="169" fontId="0" fillId="0" borderId="0" xfId="0" applyNumberFormat="1"/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169" fontId="0" fillId="4" borderId="0" xfId="0" applyNumberFormat="1" applyFill="1" applyAlignment="1">
      <alignment horizontal="center"/>
    </xf>
    <xf numFmtId="0" fontId="0" fillId="0" borderId="0" xfId="0" applyAlignment="1">
      <alignment horizontal="left" indent="1"/>
    </xf>
    <xf numFmtId="166" fontId="7" fillId="0" borderId="6" xfId="2" applyNumberFormat="1" applyFont="1" applyBorder="1" applyAlignment="1">
      <alignment horizontal="center"/>
    </xf>
    <xf numFmtId="166" fontId="7" fillId="4" borderId="6" xfId="2" applyNumberFormat="1" applyFont="1" applyFill="1" applyBorder="1" applyAlignment="1">
      <alignment horizontal="center"/>
    </xf>
    <xf numFmtId="169" fontId="0" fillId="0" borderId="0" xfId="8" applyNumberFormat="1" applyFont="1"/>
    <xf numFmtId="0" fontId="0" fillId="0" borderId="0" xfId="0" applyAlignment="1">
      <alignment horizontal="right"/>
    </xf>
    <xf numFmtId="10" fontId="0" fillId="0" borderId="0" xfId="2" applyNumberFormat="1" applyFont="1"/>
    <xf numFmtId="166" fontId="0" fillId="4" borderId="7" xfId="2" applyNumberFormat="1" applyFont="1" applyFill="1" applyBorder="1" applyAlignment="1">
      <alignment horizontal="center"/>
    </xf>
    <xf numFmtId="44" fontId="0" fillId="0" borderId="8" xfId="8" applyFont="1" applyBorder="1"/>
    <xf numFmtId="0" fontId="3" fillId="0" borderId="0" xfId="3" applyFont="1" applyAlignment="1">
      <alignment horizontal="center"/>
    </xf>
    <xf numFmtId="0" fontId="6" fillId="0" borderId="0" xfId="9" applyNumberFormat="1" applyFont="1" applyFill="1" applyAlignment="1">
      <alignment horizontal="right"/>
    </xf>
    <xf numFmtId="170" fontId="1" fillId="4" borderId="7" xfId="2" applyNumberFormat="1" applyFont="1" applyFill="1" applyBorder="1" applyAlignment="1"/>
    <xf numFmtId="0" fontId="6" fillId="0" borderId="0" xfId="9" applyNumberFormat="1" applyFont="1" applyFill="1" applyBorder="1" applyAlignment="1">
      <alignment horizontal="right"/>
    </xf>
    <xf numFmtId="170" fontId="6" fillId="0" borderId="0" xfId="9" applyNumberFormat="1" applyFont="1" applyFill="1"/>
    <xf numFmtId="171" fontId="0" fillId="0" borderId="0" xfId="0" applyNumberFormat="1"/>
    <xf numFmtId="0" fontId="0" fillId="6" borderId="7" xfId="0" applyFill="1" applyBorder="1"/>
    <xf numFmtId="169" fontId="0" fillId="0" borderId="7" xfId="0" applyNumberFormat="1" applyBorder="1" applyAlignment="1">
      <alignment horizontal="center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/>
    </xf>
  </cellXfs>
  <cellStyles count="10">
    <cellStyle name="Comma" xfId="1" builtinId="3"/>
    <cellStyle name="Comma 7" xfId="5"/>
    <cellStyle name="Currency" xfId="8" builtinId="4"/>
    <cellStyle name="Currency 7" xfId="7"/>
    <cellStyle name="Normal" xfId="0" builtinId="0"/>
    <cellStyle name="Normal 6" xfId="3"/>
    <cellStyle name="Normal_CostStudyTCII" xfId="9"/>
    <cellStyle name="Note 6" xfId="4"/>
    <cellStyle name="Percent" xfId="2" builtinId="5"/>
    <cellStyle name="Percent 5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/Accounting/2015/Projects/WUTC%20Rate%20Case/4176/Staff%20K-M%20Rate%20Case%20Model%20Disposal%20recre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-12%20SeaTac%20Tariff%2026%20MRF%20Increase%20Mode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G-12 Cert Financial"/>
      <sheetName val="RS Cap Struct."/>
      <sheetName val="Combined LG"/>
      <sheetName val="MSW"/>
      <sheetName val="RCY"/>
      <sheetName val="YW"/>
      <sheetName val="MF RCY"/>
      <sheetName val="Alloc Summary"/>
      <sheetName val="Proforma"/>
      <sheetName val="Staff Compare and Adjustments"/>
      <sheetName val="Staff Avg Invest &amp; Depreac"/>
      <sheetName val="PR Restate"/>
      <sheetName val="PF Adj"/>
      <sheetName val="PR Narrative"/>
      <sheetName val="Summary &amp; PF"/>
      <sheetName val="PR vs GL"/>
      <sheetName val="Staff Summary Calc &amp; Lookup"/>
      <sheetName val="PR Instructions"/>
      <sheetName val="Staff PR Restating Adjustment"/>
      <sheetName val="Staff Summary PR Data"/>
      <sheetName val=" Staff Cust Serv Calc Summary"/>
      <sheetName val="Staff Cust Serv PR Report"/>
      <sheetName val="Staff Cust Serv Raises"/>
      <sheetName val="Cust Serv Call Volumes"/>
      <sheetName val="Summary PR Data"/>
      <sheetName val="Lookup Data &gt;"/>
      <sheetName val="Staff Union Wage &amp; Pension"/>
      <sheetName val="H&amp;W"/>
      <sheetName val="L&amp;I"/>
      <sheetName val="Rev Narrative &amp; Instructions"/>
      <sheetName val="Revenue Lookup"/>
      <sheetName val="SQL Revenue Analysis"/>
      <sheetName val="Rev Ref Tables"/>
      <sheetName val="Price Out Summ"/>
      <sheetName val="Resi Price Out Staff"/>
      <sheetName val="Comm (+MF) Price Out Staff"/>
      <sheetName val="Com Lift Instructions"/>
      <sheetName val="Com Lifts"/>
      <sheetName val="IND (+MF) Price Out Staff"/>
      <sheetName val="Truck Hrs Sum"/>
      <sheetName val="Resi WUTC Hrs staff"/>
      <sheetName val="Staff Mixed Route Pickup Summ"/>
      <sheetName val="MSW WUTC"/>
      <sheetName val="MSW Non-WUTC"/>
      <sheetName val="Rec WUTC"/>
      <sheetName val="Rec Non-WUTC"/>
      <sheetName val="YW WUTC"/>
      <sheetName val="YW Non-WUTC"/>
      <sheetName val="Comm WUTC Hrs Staff"/>
      <sheetName val="Comm Reg-NonReg Summary Staff"/>
      <sheetName val="WUTC MF"/>
      <sheetName val="WUTC Non-MF"/>
      <sheetName val="Non-WUTC MF"/>
      <sheetName val="Non-WUTC Non-MF"/>
      <sheetName val="COM Rt Hrs Instructions"/>
      <sheetName val="COM Pivot"/>
      <sheetName val="COM Route Detail"/>
      <sheetName val="IND Hrs Sum"/>
      <sheetName val="IND Data"/>
      <sheetName val="IND"/>
      <sheetName val="COM"/>
      <sheetName val="RESI"/>
      <sheetName val="Contract Ref Table"/>
      <sheetName val="Fuel Calc"/>
      <sheetName val="Staff Fuel Calcs."/>
      <sheetName val="Fuel Invoice Data Entry"/>
      <sheetName val="Fuel Alloc"/>
      <sheetName val="Disposal Instructions"/>
      <sheetName val="Disposal Summary (with IC)"/>
      <sheetName val="Summary Disposal Data"/>
      <sheetName val="IND Sum Confirm"/>
      <sheetName val="Non-Regulated Operations"/>
      <sheetName val="Disposal Ref Tables"/>
      <sheetName val="Ave Inv. Narrative"/>
      <sheetName val="Ave Inv. Summary"/>
      <sheetName val="AM260 Asset Listing"/>
      <sheetName val="AM260 Data"/>
      <sheetName val="Asset Type Tables"/>
      <sheetName val="Narrative"/>
      <sheetName val="Container Counts"/>
      <sheetName val="Data"/>
      <sheetName val="Cont Ref Tables"/>
      <sheetName val="CoS"/>
      <sheetName val="Meeks"/>
      <sheetName val="Essbase Narrative"/>
      <sheetName val="P&amp;L - ITD3 (Acct Desc)"/>
      <sheetName val="P&amp;L - ITD3 (Acct #)"/>
      <sheetName val="BS - BTD3"/>
      <sheetName val="Stats - XOST (IND, COM, RES)"/>
      <sheetName val="P&amp;L - ITD2 Aff. Co. MRF"/>
      <sheetName val="BS - BTD2 Aff. Co. MRF"/>
      <sheetName val="G-12 FS"/>
      <sheetName val="Staff Mgt Fee Acct Detail"/>
      <sheetName val="Mgt Fee Acct Detail"/>
      <sheetName val="2014 BUD CC Pull"/>
      <sheetName val="2014 A53 Division Expense"/>
      <sheetName val="Filing Specific Tabs &gt;"/>
      <sheetName val="176 v 183 CNG Trucks"/>
      <sheetName val="4183-SeaTac-AM260"/>
      <sheetName val="Staff L&amp;I RETRO Credit JE"/>
      <sheetName val="Truck Depr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Tons Master Report &gt;"/>
      <sheetName val="176 Tons"/>
      <sheetName val="MSW Tons"/>
      <sheetName val="Recycle Tons"/>
      <sheetName val="YW T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">
          <cell r="A1" t="str">
            <v>Reg'd or Unreg'd</v>
          </cell>
          <cell r="B1" t="str">
            <v>Material Type</v>
          </cell>
          <cell r="J1" t="str">
            <v>Quantity</v>
          </cell>
        </row>
        <row r="2">
          <cell r="A2" t="str">
            <v>Lookup formula</v>
          </cell>
          <cell r="B2" t="str">
            <v>Lookup formula</v>
          </cell>
          <cell r="C2" t="str">
            <v>Month</v>
          </cell>
          <cell r="D2" t="str">
            <v>Disposal Location/Price Code</v>
          </cell>
          <cell r="E2" t="str">
            <v>Route Format</v>
          </cell>
          <cell r="J2" t="str">
            <v>Disposal Qty</v>
          </cell>
        </row>
        <row r="3">
          <cell r="A3" t="str">
            <v>R</v>
          </cell>
          <cell r="B3" t="str">
            <v>RCY</v>
          </cell>
          <cell r="C3">
            <v>1</v>
          </cell>
          <cell r="D3" t="str">
            <v>IPRC</v>
          </cell>
          <cell r="E3" t="str">
            <v>C</v>
          </cell>
          <cell r="J3">
            <v>2.34</v>
          </cell>
        </row>
        <row r="4">
          <cell r="A4" t="str">
            <v>R</v>
          </cell>
          <cell r="B4" t="str">
            <v>RCY</v>
          </cell>
          <cell r="C4">
            <v>4</v>
          </cell>
          <cell r="D4" t="str">
            <v>IPRC</v>
          </cell>
          <cell r="E4" t="str">
            <v>C</v>
          </cell>
          <cell r="J4">
            <v>1.08</v>
          </cell>
        </row>
        <row r="5">
          <cell r="A5" t="str">
            <v>R</v>
          </cell>
          <cell r="B5" t="str">
            <v>RCY</v>
          </cell>
          <cell r="C5">
            <v>10</v>
          </cell>
          <cell r="D5" t="str">
            <v>IPRC</v>
          </cell>
          <cell r="E5" t="str">
            <v>C</v>
          </cell>
          <cell r="J5">
            <v>0.73</v>
          </cell>
        </row>
        <row r="6">
          <cell r="A6" t="str">
            <v>R</v>
          </cell>
          <cell r="B6" t="str">
            <v>MSW</v>
          </cell>
          <cell r="C6">
            <v>1</v>
          </cell>
          <cell r="D6" t="str">
            <v>ALGA</v>
          </cell>
          <cell r="E6" t="str">
            <v>C</v>
          </cell>
          <cell r="J6">
            <v>66.2</v>
          </cell>
        </row>
        <row r="7">
          <cell r="A7" t="str">
            <v>R</v>
          </cell>
          <cell r="B7" t="str">
            <v>MSW</v>
          </cell>
          <cell r="C7">
            <v>2</v>
          </cell>
          <cell r="D7" t="str">
            <v>ALGA</v>
          </cell>
          <cell r="E7" t="str">
            <v>C</v>
          </cell>
          <cell r="J7">
            <v>69.179999999999993</v>
          </cell>
        </row>
        <row r="8">
          <cell r="A8" t="str">
            <v>R</v>
          </cell>
          <cell r="B8" t="str">
            <v>MSW</v>
          </cell>
          <cell r="C8">
            <v>3</v>
          </cell>
          <cell r="D8" t="str">
            <v>ALGA</v>
          </cell>
          <cell r="E8" t="str">
            <v>C</v>
          </cell>
          <cell r="J8">
            <v>123.71000000000001</v>
          </cell>
        </row>
        <row r="9">
          <cell r="A9" t="str">
            <v>R</v>
          </cell>
          <cell r="B9" t="str">
            <v>MSW</v>
          </cell>
          <cell r="C9">
            <v>4</v>
          </cell>
          <cell r="D9" t="str">
            <v>ALGA</v>
          </cell>
          <cell r="E9" t="str">
            <v>C</v>
          </cell>
          <cell r="J9">
            <v>105.19999999999999</v>
          </cell>
        </row>
        <row r="10">
          <cell r="A10" t="str">
            <v>R</v>
          </cell>
          <cell r="B10" t="str">
            <v>MSW</v>
          </cell>
          <cell r="C10">
            <v>5</v>
          </cell>
          <cell r="D10" t="str">
            <v>ALGA</v>
          </cell>
          <cell r="E10" t="str">
            <v>C</v>
          </cell>
          <cell r="J10">
            <v>108.64999999999999</v>
          </cell>
        </row>
        <row r="11">
          <cell r="A11" t="str">
            <v>R</v>
          </cell>
          <cell r="B11" t="str">
            <v>MSW</v>
          </cell>
          <cell r="C11">
            <v>6</v>
          </cell>
          <cell r="D11" t="str">
            <v>ALGA</v>
          </cell>
          <cell r="E11" t="str">
            <v>C</v>
          </cell>
          <cell r="J11">
            <v>151.4</v>
          </cell>
        </row>
        <row r="12">
          <cell r="A12" t="str">
            <v>R</v>
          </cell>
          <cell r="B12" t="str">
            <v>MSW</v>
          </cell>
          <cell r="C12">
            <v>7</v>
          </cell>
          <cell r="D12" t="str">
            <v>ALGA</v>
          </cell>
          <cell r="E12" t="str">
            <v>C</v>
          </cell>
          <cell r="J12">
            <v>152.89000000000001</v>
          </cell>
        </row>
        <row r="13">
          <cell r="A13" t="str">
            <v>R</v>
          </cell>
          <cell r="B13" t="str">
            <v>MSW</v>
          </cell>
          <cell r="C13">
            <v>8</v>
          </cell>
          <cell r="D13" t="str">
            <v>ALGA</v>
          </cell>
          <cell r="E13" t="str">
            <v>C</v>
          </cell>
          <cell r="J13">
            <v>149.78</v>
          </cell>
        </row>
        <row r="14">
          <cell r="A14" t="str">
            <v>R</v>
          </cell>
          <cell r="B14" t="str">
            <v>MSW</v>
          </cell>
          <cell r="C14">
            <v>9</v>
          </cell>
          <cell r="D14" t="str">
            <v>ALGA</v>
          </cell>
          <cell r="E14" t="str">
            <v>C</v>
          </cell>
          <cell r="J14">
            <v>121.45</v>
          </cell>
        </row>
        <row r="15">
          <cell r="A15" t="str">
            <v>R</v>
          </cell>
          <cell r="B15" t="str">
            <v>MSW</v>
          </cell>
          <cell r="C15">
            <v>10</v>
          </cell>
          <cell r="D15" t="str">
            <v>ALGA</v>
          </cell>
          <cell r="E15" t="str">
            <v>C</v>
          </cell>
          <cell r="J15">
            <v>123.06000000000002</v>
          </cell>
        </row>
        <row r="16">
          <cell r="A16" t="str">
            <v>R</v>
          </cell>
          <cell r="B16" t="str">
            <v>MSW</v>
          </cell>
          <cell r="C16">
            <v>11</v>
          </cell>
          <cell r="D16" t="str">
            <v>ALGA</v>
          </cell>
          <cell r="E16" t="str">
            <v>C</v>
          </cell>
          <cell r="J16">
            <v>108.15000000000003</v>
          </cell>
        </row>
        <row r="17">
          <cell r="A17" t="str">
            <v>R</v>
          </cell>
          <cell r="B17" t="str">
            <v>MSW</v>
          </cell>
          <cell r="C17">
            <v>12</v>
          </cell>
          <cell r="D17" t="str">
            <v>ALGA</v>
          </cell>
          <cell r="E17" t="str">
            <v>C</v>
          </cell>
          <cell r="J17">
            <v>101.43</v>
          </cell>
        </row>
        <row r="18">
          <cell r="A18" t="str">
            <v>R</v>
          </cell>
          <cell r="B18" t="str">
            <v>MSW</v>
          </cell>
          <cell r="C18">
            <v>1</v>
          </cell>
          <cell r="D18" t="str">
            <v>BWGA</v>
          </cell>
          <cell r="E18" t="str">
            <v>C</v>
          </cell>
          <cell r="J18">
            <v>401.00000000000006</v>
          </cell>
        </row>
        <row r="19">
          <cell r="A19" t="str">
            <v>R</v>
          </cell>
          <cell r="B19" t="str">
            <v>MSW</v>
          </cell>
          <cell r="C19">
            <v>2</v>
          </cell>
          <cell r="D19" t="str">
            <v>BWGA</v>
          </cell>
          <cell r="E19" t="str">
            <v>C</v>
          </cell>
          <cell r="J19">
            <v>372.3</v>
          </cell>
        </row>
        <row r="20">
          <cell r="A20" t="str">
            <v>R</v>
          </cell>
          <cell r="B20" t="str">
            <v>MSW</v>
          </cell>
          <cell r="C20">
            <v>3</v>
          </cell>
          <cell r="D20" t="str">
            <v>BWGA</v>
          </cell>
          <cell r="E20" t="str">
            <v>C</v>
          </cell>
          <cell r="J20">
            <v>400.59999999999997</v>
          </cell>
        </row>
        <row r="21">
          <cell r="A21" t="str">
            <v>R</v>
          </cell>
          <cell r="B21" t="str">
            <v>MSW</v>
          </cell>
          <cell r="C21">
            <v>4</v>
          </cell>
          <cell r="D21" t="str">
            <v>BWGA</v>
          </cell>
          <cell r="E21" t="str">
            <v>C</v>
          </cell>
          <cell r="J21">
            <v>434.09000000000003</v>
          </cell>
        </row>
        <row r="22">
          <cell r="A22" t="str">
            <v>R</v>
          </cell>
          <cell r="B22" t="str">
            <v>MSW</v>
          </cell>
          <cell r="C22">
            <v>5</v>
          </cell>
          <cell r="D22" t="str">
            <v>BWGA</v>
          </cell>
          <cell r="E22" t="str">
            <v>C</v>
          </cell>
          <cell r="J22">
            <v>445.37</v>
          </cell>
        </row>
        <row r="23">
          <cell r="A23" t="str">
            <v>R</v>
          </cell>
          <cell r="B23" t="str">
            <v>MSW</v>
          </cell>
          <cell r="C23">
            <v>6</v>
          </cell>
          <cell r="D23" t="str">
            <v>BWGA</v>
          </cell>
          <cell r="E23" t="str">
            <v>C</v>
          </cell>
          <cell r="J23">
            <v>370.42000000000007</v>
          </cell>
        </row>
        <row r="24">
          <cell r="A24" t="str">
            <v>R</v>
          </cell>
          <cell r="B24" t="str">
            <v>MSW</v>
          </cell>
          <cell r="C24">
            <v>7</v>
          </cell>
          <cell r="D24" t="str">
            <v>BWGA</v>
          </cell>
          <cell r="E24" t="str">
            <v>C</v>
          </cell>
          <cell r="J24">
            <v>371.66999999999996</v>
          </cell>
        </row>
        <row r="25">
          <cell r="A25" t="str">
            <v>R</v>
          </cell>
          <cell r="B25" t="str">
            <v>MSW</v>
          </cell>
          <cell r="C25">
            <v>8</v>
          </cell>
          <cell r="D25" t="str">
            <v>BWGA</v>
          </cell>
          <cell r="E25" t="str">
            <v>C</v>
          </cell>
          <cell r="J25">
            <v>334.26</v>
          </cell>
        </row>
        <row r="26">
          <cell r="A26" t="str">
            <v>R</v>
          </cell>
          <cell r="B26" t="str">
            <v>MSW</v>
          </cell>
          <cell r="C26">
            <v>9</v>
          </cell>
          <cell r="D26" t="str">
            <v>BWGA</v>
          </cell>
          <cell r="E26" t="str">
            <v>C</v>
          </cell>
          <cell r="J26">
            <v>404.81</v>
          </cell>
        </row>
        <row r="27">
          <cell r="A27" t="str">
            <v>R</v>
          </cell>
          <cell r="B27" t="str">
            <v>MSW</v>
          </cell>
          <cell r="C27">
            <v>10</v>
          </cell>
          <cell r="D27" t="str">
            <v>BWGA</v>
          </cell>
          <cell r="E27" t="str">
            <v>C</v>
          </cell>
          <cell r="J27">
            <v>397.28000000000009</v>
          </cell>
        </row>
        <row r="28">
          <cell r="A28" t="str">
            <v>R</v>
          </cell>
          <cell r="B28" t="str">
            <v>MSW</v>
          </cell>
          <cell r="C28">
            <v>11</v>
          </cell>
          <cell r="D28" t="str">
            <v>BWGA</v>
          </cell>
          <cell r="E28" t="str">
            <v>C</v>
          </cell>
          <cell r="J28">
            <v>365.89</v>
          </cell>
        </row>
        <row r="29">
          <cell r="A29" t="str">
            <v>R</v>
          </cell>
          <cell r="B29" t="str">
            <v>MSW</v>
          </cell>
          <cell r="C29">
            <v>12</v>
          </cell>
          <cell r="D29" t="str">
            <v>BWGA</v>
          </cell>
          <cell r="E29" t="str">
            <v>C</v>
          </cell>
          <cell r="J29">
            <v>448.08</v>
          </cell>
        </row>
        <row r="30">
          <cell r="A30" t="str">
            <v>R</v>
          </cell>
          <cell r="B30" t="str">
            <v>MSW</v>
          </cell>
          <cell r="C30">
            <v>1</v>
          </cell>
          <cell r="D30" t="str">
            <v>CHGA</v>
          </cell>
          <cell r="E30" t="str">
            <v>C</v>
          </cell>
          <cell r="J30">
            <v>188.41</v>
          </cell>
        </row>
        <row r="31">
          <cell r="A31" t="str">
            <v>R</v>
          </cell>
          <cell r="B31" t="str">
            <v>MSW</v>
          </cell>
          <cell r="C31">
            <v>2</v>
          </cell>
          <cell r="D31" t="str">
            <v>CHGA</v>
          </cell>
          <cell r="E31" t="str">
            <v>C</v>
          </cell>
          <cell r="J31">
            <v>140.19</v>
          </cell>
        </row>
        <row r="32">
          <cell r="A32" t="str">
            <v>R</v>
          </cell>
          <cell r="B32" t="str">
            <v>MSW</v>
          </cell>
          <cell r="C32">
            <v>3</v>
          </cell>
          <cell r="D32" t="str">
            <v>CHGA</v>
          </cell>
          <cell r="E32" t="str">
            <v>C</v>
          </cell>
          <cell r="J32">
            <v>164.83999999999997</v>
          </cell>
        </row>
        <row r="33">
          <cell r="A33" t="str">
            <v>R</v>
          </cell>
          <cell r="B33" t="str">
            <v>MSW</v>
          </cell>
          <cell r="C33">
            <v>4</v>
          </cell>
          <cell r="D33" t="str">
            <v>CHGA</v>
          </cell>
          <cell r="E33" t="str">
            <v>C</v>
          </cell>
          <cell r="J33">
            <v>195.81</v>
          </cell>
        </row>
        <row r="34">
          <cell r="A34" t="str">
            <v>R</v>
          </cell>
          <cell r="B34" t="str">
            <v>MSW</v>
          </cell>
          <cell r="C34">
            <v>5</v>
          </cell>
          <cell r="D34" t="str">
            <v>CHGA</v>
          </cell>
          <cell r="E34" t="str">
            <v>C</v>
          </cell>
          <cell r="J34">
            <v>181.37999999999997</v>
          </cell>
        </row>
        <row r="35">
          <cell r="A35" t="str">
            <v>R</v>
          </cell>
          <cell r="B35" t="str">
            <v>MSW</v>
          </cell>
          <cell r="C35">
            <v>6</v>
          </cell>
          <cell r="D35" t="str">
            <v>CHGA</v>
          </cell>
          <cell r="E35" t="str">
            <v>C</v>
          </cell>
          <cell r="J35">
            <v>204.85999999999999</v>
          </cell>
        </row>
        <row r="36">
          <cell r="A36" t="str">
            <v>R</v>
          </cell>
          <cell r="B36" t="str">
            <v>MSW</v>
          </cell>
          <cell r="C36">
            <v>7</v>
          </cell>
          <cell r="D36" t="str">
            <v>CHGA</v>
          </cell>
          <cell r="E36" t="str">
            <v>C</v>
          </cell>
          <cell r="J36">
            <v>212.95000000000002</v>
          </cell>
        </row>
        <row r="37">
          <cell r="A37" t="str">
            <v>R</v>
          </cell>
          <cell r="B37" t="str">
            <v>MSW</v>
          </cell>
          <cell r="C37">
            <v>8</v>
          </cell>
          <cell r="D37" t="str">
            <v>CHGA</v>
          </cell>
          <cell r="E37" t="str">
            <v>C</v>
          </cell>
          <cell r="J37">
            <v>181.95</v>
          </cell>
        </row>
        <row r="38">
          <cell r="A38" t="str">
            <v>R</v>
          </cell>
          <cell r="B38" t="str">
            <v>MSW</v>
          </cell>
          <cell r="C38">
            <v>9</v>
          </cell>
          <cell r="D38" t="str">
            <v>CHGA</v>
          </cell>
          <cell r="E38" t="str">
            <v>C</v>
          </cell>
          <cell r="J38">
            <v>187.70000000000002</v>
          </cell>
        </row>
        <row r="39">
          <cell r="A39" t="str">
            <v>R</v>
          </cell>
          <cell r="B39" t="str">
            <v>MSW</v>
          </cell>
          <cell r="C39">
            <v>10</v>
          </cell>
          <cell r="D39" t="str">
            <v>CHGA</v>
          </cell>
          <cell r="E39" t="str">
            <v>C</v>
          </cell>
          <cell r="J39">
            <v>199.80000000000004</v>
          </cell>
        </row>
        <row r="40">
          <cell r="A40" t="str">
            <v>R</v>
          </cell>
          <cell r="B40" t="str">
            <v>MSW</v>
          </cell>
          <cell r="C40">
            <v>11</v>
          </cell>
          <cell r="D40" t="str">
            <v>CHGA</v>
          </cell>
          <cell r="E40" t="str">
            <v>C</v>
          </cell>
          <cell r="J40">
            <v>158.09000000000003</v>
          </cell>
        </row>
        <row r="41">
          <cell r="A41" t="str">
            <v>R</v>
          </cell>
          <cell r="B41" t="str">
            <v>MSW</v>
          </cell>
          <cell r="C41">
            <v>12</v>
          </cell>
          <cell r="D41" t="str">
            <v>CHGA</v>
          </cell>
          <cell r="E41" t="str">
            <v>C</v>
          </cell>
          <cell r="J41">
            <v>191.94</v>
          </cell>
        </row>
        <row r="42">
          <cell r="A42" t="str">
            <v>R</v>
          </cell>
          <cell r="B42" t="str">
            <v>MSW</v>
          </cell>
          <cell r="C42">
            <v>1</v>
          </cell>
          <cell r="D42" t="str">
            <v>REGA</v>
          </cell>
          <cell r="E42" t="str">
            <v>C</v>
          </cell>
          <cell r="J42">
            <v>69.510000000000005</v>
          </cell>
        </row>
        <row r="43">
          <cell r="A43" t="str">
            <v>R</v>
          </cell>
          <cell r="B43" t="str">
            <v>MSW</v>
          </cell>
          <cell r="C43">
            <v>2</v>
          </cell>
          <cell r="D43" t="str">
            <v>REGA</v>
          </cell>
          <cell r="E43" t="str">
            <v>C</v>
          </cell>
          <cell r="J43">
            <v>75.34</v>
          </cell>
        </row>
        <row r="44">
          <cell r="A44" t="str">
            <v>R</v>
          </cell>
          <cell r="B44" t="str">
            <v>MSW</v>
          </cell>
          <cell r="C44">
            <v>3</v>
          </cell>
          <cell r="D44" t="str">
            <v>REGA</v>
          </cell>
          <cell r="E44" t="str">
            <v>C</v>
          </cell>
          <cell r="J44">
            <v>87.460000000000008</v>
          </cell>
        </row>
        <row r="45">
          <cell r="A45" t="str">
            <v>R</v>
          </cell>
          <cell r="B45" t="str">
            <v>MSW</v>
          </cell>
          <cell r="C45">
            <v>4</v>
          </cell>
          <cell r="D45" t="str">
            <v>REGA</v>
          </cell>
          <cell r="E45" t="str">
            <v>C</v>
          </cell>
          <cell r="J45">
            <v>52.089999999999996</v>
          </cell>
        </row>
        <row r="46">
          <cell r="A46" t="str">
            <v>R</v>
          </cell>
          <cell r="B46" t="str">
            <v>MSW</v>
          </cell>
          <cell r="C46">
            <v>5</v>
          </cell>
          <cell r="D46" t="str">
            <v>REGA</v>
          </cell>
          <cell r="E46" t="str">
            <v>C</v>
          </cell>
          <cell r="J46">
            <v>95.969999999999985</v>
          </cell>
        </row>
        <row r="47">
          <cell r="A47" t="str">
            <v>R</v>
          </cell>
          <cell r="B47" t="str">
            <v>MSW</v>
          </cell>
          <cell r="C47">
            <v>6</v>
          </cell>
          <cell r="D47" t="str">
            <v>REGA</v>
          </cell>
          <cell r="E47" t="str">
            <v>C</v>
          </cell>
          <cell r="J47">
            <v>72.330000000000013</v>
          </cell>
        </row>
        <row r="48">
          <cell r="A48" t="str">
            <v>R</v>
          </cell>
          <cell r="B48" t="str">
            <v>MSW</v>
          </cell>
          <cell r="C48">
            <v>7</v>
          </cell>
          <cell r="D48" t="str">
            <v>REGA</v>
          </cell>
          <cell r="E48" t="str">
            <v>C</v>
          </cell>
          <cell r="J48">
            <v>95.22</v>
          </cell>
        </row>
        <row r="49">
          <cell r="A49" t="str">
            <v>R</v>
          </cell>
          <cell r="B49" t="str">
            <v>MSW</v>
          </cell>
          <cell r="C49">
            <v>8</v>
          </cell>
          <cell r="D49" t="str">
            <v>REGA</v>
          </cell>
          <cell r="E49" t="str">
            <v>C</v>
          </cell>
          <cell r="J49">
            <v>74.98</v>
          </cell>
        </row>
        <row r="50">
          <cell r="A50" t="str">
            <v>R</v>
          </cell>
          <cell r="B50" t="str">
            <v>MSW</v>
          </cell>
          <cell r="C50">
            <v>9</v>
          </cell>
          <cell r="D50" t="str">
            <v>REGA</v>
          </cell>
          <cell r="E50" t="str">
            <v>C</v>
          </cell>
          <cell r="J50">
            <v>85.49</v>
          </cell>
        </row>
        <row r="51">
          <cell r="A51" t="str">
            <v>R</v>
          </cell>
          <cell r="B51" t="str">
            <v>MSW</v>
          </cell>
          <cell r="C51">
            <v>10</v>
          </cell>
          <cell r="D51" t="str">
            <v>REGA</v>
          </cell>
          <cell r="E51" t="str">
            <v>C</v>
          </cell>
          <cell r="J51">
            <v>87.509999999999991</v>
          </cell>
        </row>
        <row r="52">
          <cell r="A52" t="str">
            <v>R</v>
          </cell>
          <cell r="B52" t="str">
            <v>MSW</v>
          </cell>
          <cell r="C52">
            <v>11</v>
          </cell>
          <cell r="D52" t="str">
            <v>REGA</v>
          </cell>
          <cell r="E52" t="str">
            <v>C</v>
          </cell>
          <cell r="J52">
            <v>95.009999999999991</v>
          </cell>
        </row>
        <row r="53">
          <cell r="A53" t="str">
            <v>R</v>
          </cell>
          <cell r="B53" t="str">
            <v>MSW</v>
          </cell>
          <cell r="C53">
            <v>12</v>
          </cell>
          <cell r="D53" t="str">
            <v>REGA</v>
          </cell>
          <cell r="E53" t="str">
            <v>C</v>
          </cell>
          <cell r="J53">
            <v>62.689999999999991</v>
          </cell>
        </row>
        <row r="54">
          <cell r="A54" t="str">
            <v>UN</v>
          </cell>
          <cell r="B54" t="str">
            <v>MSW</v>
          </cell>
          <cell r="C54">
            <v>3</v>
          </cell>
          <cell r="D54" t="str">
            <v>ALGA</v>
          </cell>
          <cell r="E54" t="str">
            <v>C</v>
          </cell>
          <cell r="J54">
            <v>11.23</v>
          </cell>
        </row>
        <row r="55">
          <cell r="A55" t="str">
            <v>UN</v>
          </cell>
          <cell r="B55" t="str">
            <v>MSW</v>
          </cell>
          <cell r="C55">
            <v>7</v>
          </cell>
          <cell r="D55" t="str">
            <v>ALGA</v>
          </cell>
          <cell r="E55" t="str">
            <v>C</v>
          </cell>
          <cell r="J55">
            <v>16.670000000000002</v>
          </cell>
        </row>
        <row r="56">
          <cell r="A56" t="str">
            <v>UN</v>
          </cell>
          <cell r="B56" t="str">
            <v>MSW</v>
          </cell>
          <cell r="C56">
            <v>10</v>
          </cell>
          <cell r="D56" t="str">
            <v>ALGA</v>
          </cell>
          <cell r="E56" t="str">
            <v>C</v>
          </cell>
          <cell r="J56">
            <v>8.1999999999999993</v>
          </cell>
        </row>
        <row r="57">
          <cell r="A57" t="str">
            <v>UN</v>
          </cell>
          <cell r="B57" t="str">
            <v>MSW</v>
          </cell>
          <cell r="C57">
            <v>1</v>
          </cell>
          <cell r="D57" t="str">
            <v>BWGA</v>
          </cell>
          <cell r="E57" t="str">
            <v>C</v>
          </cell>
          <cell r="J57">
            <v>2147.2199999999998</v>
          </cell>
        </row>
        <row r="58">
          <cell r="A58" t="str">
            <v>UN</v>
          </cell>
          <cell r="B58" t="str">
            <v>MSW</v>
          </cell>
          <cell r="C58">
            <v>2</v>
          </cell>
          <cell r="D58" t="str">
            <v>BWGA</v>
          </cell>
          <cell r="E58" t="str">
            <v>C</v>
          </cell>
          <cell r="J58">
            <v>2015.6199999999997</v>
          </cell>
        </row>
        <row r="59">
          <cell r="A59" t="str">
            <v>UN</v>
          </cell>
          <cell r="B59" t="str">
            <v>MSW</v>
          </cell>
          <cell r="C59">
            <v>3</v>
          </cell>
          <cell r="D59" t="str">
            <v>BWGA</v>
          </cell>
          <cell r="E59" t="str">
            <v>C</v>
          </cell>
          <cell r="J59">
            <v>2304.150000000001</v>
          </cell>
        </row>
        <row r="60">
          <cell r="A60" t="str">
            <v>UN</v>
          </cell>
          <cell r="B60" t="str">
            <v>MSW</v>
          </cell>
          <cell r="C60">
            <v>4</v>
          </cell>
          <cell r="D60" t="str">
            <v>BWGA</v>
          </cell>
          <cell r="E60" t="str">
            <v>C</v>
          </cell>
          <cell r="J60">
            <v>2280.4199999999992</v>
          </cell>
        </row>
        <row r="61">
          <cell r="A61" t="str">
            <v>UN</v>
          </cell>
          <cell r="B61" t="str">
            <v>MSW</v>
          </cell>
          <cell r="C61">
            <v>5</v>
          </cell>
          <cell r="D61" t="str">
            <v>BWGA</v>
          </cell>
          <cell r="E61" t="str">
            <v>C</v>
          </cell>
          <cell r="J61">
            <v>2306.5100000000002</v>
          </cell>
        </row>
        <row r="62">
          <cell r="A62" t="str">
            <v>UN</v>
          </cell>
          <cell r="B62" t="str">
            <v>MSW</v>
          </cell>
          <cell r="C62">
            <v>6</v>
          </cell>
          <cell r="D62" t="str">
            <v>BWGA</v>
          </cell>
          <cell r="E62" t="str">
            <v>C</v>
          </cell>
          <cell r="J62">
            <v>2217.9199999999996</v>
          </cell>
        </row>
        <row r="63">
          <cell r="A63" t="str">
            <v>UN</v>
          </cell>
          <cell r="B63" t="str">
            <v>MSW</v>
          </cell>
          <cell r="C63">
            <v>7</v>
          </cell>
          <cell r="D63" t="str">
            <v>BWGA</v>
          </cell>
          <cell r="E63" t="str">
            <v>C</v>
          </cell>
          <cell r="J63">
            <v>2240.1299999999992</v>
          </cell>
        </row>
        <row r="64">
          <cell r="A64" t="str">
            <v>UN</v>
          </cell>
          <cell r="B64" t="str">
            <v>MSW</v>
          </cell>
          <cell r="C64">
            <v>8</v>
          </cell>
          <cell r="D64" t="str">
            <v>BWGA</v>
          </cell>
          <cell r="E64" t="str">
            <v>C</v>
          </cell>
          <cell r="J64">
            <v>2154.8000000000006</v>
          </cell>
        </row>
        <row r="65">
          <cell r="A65" t="str">
            <v>UN</v>
          </cell>
          <cell r="B65" t="str">
            <v>MSW</v>
          </cell>
          <cell r="C65">
            <v>9</v>
          </cell>
          <cell r="D65" t="str">
            <v>BWGA</v>
          </cell>
          <cell r="E65" t="str">
            <v>C</v>
          </cell>
          <cell r="J65">
            <v>2214.4400000000005</v>
          </cell>
        </row>
        <row r="66">
          <cell r="A66" t="str">
            <v>UN</v>
          </cell>
          <cell r="B66" t="str">
            <v>MSW</v>
          </cell>
          <cell r="C66">
            <v>10</v>
          </cell>
          <cell r="D66" t="str">
            <v>BWGA</v>
          </cell>
          <cell r="E66" t="str">
            <v>C</v>
          </cell>
          <cell r="J66">
            <v>2460.09</v>
          </cell>
        </row>
        <row r="67">
          <cell r="A67" t="str">
            <v>UN</v>
          </cell>
          <cell r="B67" t="str">
            <v>MSW</v>
          </cell>
          <cell r="C67">
            <v>11</v>
          </cell>
          <cell r="D67" t="str">
            <v>BWGA</v>
          </cell>
          <cell r="E67" t="str">
            <v>C</v>
          </cell>
          <cell r="J67">
            <v>2147.5000000000005</v>
          </cell>
        </row>
        <row r="68">
          <cell r="A68" t="str">
            <v>UN</v>
          </cell>
          <cell r="B68" t="str">
            <v>MSW</v>
          </cell>
          <cell r="C68">
            <v>12</v>
          </cell>
          <cell r="D68" t="str">
            <v>BWGA</v>
          </cell>
          <cell r="E68" t="str">
            <v>C</v>
          </cell>
          <cell r="J68">
            <v>2271.6299999999992</v>
          </cell>
        </row>
        <row r="69">
          <cell r="A69" t="str">
            <v>UN</v>
          </cell>
          <cell r="B69" t="str">
            <v>MSW</v>
          </cell>
          <cell r="C69">
            <v>1</v>
          </cell>
          <cell r="D69" t="str">
            <v>BWGA</v>
          </cell>
          <cell r="E69" t="str">
            <v>C</v>
          </cell>
          <cell r="J69">
            <v>59.360000000000007</v>
          </cell>
        </row>
        <row r="70">
          <cell r="A70" t="str">
            <v>UN</v>
          </cell>
          <cell r="B70" t="str">
            <v>MSW</v>
          </cell>
          <cell r="C70">
            <v>9</v>
          </cell>
          <cell r="D70" t="str">
            <v>BWGA</v>
          </cell>
          <cell r="E70" t="str">
            <v>C</v>
          </cell>
          <cell r="J70">
            <v>13.86</v>
          </cell>
        </row>
        <row r="71">
          <cell r="A71" t="str">
            <v>UN</v>
          </cell>
          <cell r="B71" t="str">
            <v>MSW</v>
          </cell>
          <cell r="C71">
            <v>10</v>
          </cell>
          <cell r="D71" t="str">
            <v>BWGA</v>
          </cell>
          <cell r="E71" t="str">
            <v>C</v>
          </cell>
          <cell r="J71">
            <v>21.35</v>
          </cell>
        </row>
        <row r="72">
          <cell r="A72" t="str">
            <v>UN</v>
          </cell>
          <cell r="B72" t="str">
            <v>MSW</v>
          </cell>
          <cell r="C72">
            <v>11</v>
          </cell>
          <cell r="D72" t="str">
            <v>BWGA</v>
          </cell>
          <cell r="E72" t="str">
            <v>C</v>
          </cell>
          <cell r="J72">
            <v>11.24</v>
          </cell>
        </row>
        <row r="73">
          <cell r="A73" t="str">
            <v>UN</v>
          </cell>
          <cell r="B73" t="str">
            <v>MSW</v>
          </cell>
          <cell r="C73">
            <v>12</v>
          </cell>
          <cell r="D73" t="str">
            <v>BWGA</v>
          </cell>
          <cell r="E73" t="str">
            <v>C</v>
          </cell>
          <cell r="J73">
            <v>83.24</v>
          </cell>
        </row>
        <row r="74">
          <cell r="A74" t="str">
            <v>UN</v>
          </cell>
          <cell r="B74" t="str">
            <v>RCY</v>
          </cell>
          <cell r="C74">
            <v>11</v>
          </cell>
          <cell r="D74" t="str">
            <v>RRRC</v>
          </cell>
          <cell r="E74" t="str">
            <v>C</v>
          </cell>
          <cell r="J74">
            <v>2.5299999999999998</v>
          </cell>
        </row>
        <row r="75">
          <cell r="A75" t="str">
            <v>UN</v>
          </cell>
          <cell r="B75" t="str">
            <v>RCY</v>
          </cell>
          <cell r="C75">
            <v>12</v>
          </cell>
          <cell r="D75" t="str">
            <v>RRRC</v>
          </cell>
          <cell r="E75" t="str">
            <v>C</v>
          </cell>
          <cell r="J75">
            <v>4.9400000000000004</v>
          </cell>
        </row>
        <row r="76">
          <cell r="A76" t="str">
            <v>UN</v>
          </cell>
          <cell r="B76" t="str">
            <v>MSW</v>
          </cell>
          <cell r="C76">
            <v>1</v>
          </cell>
          <cell r="D76" t="str">
            <v>BWGA</v>
          </cell>
          <cell r="E76" t="str">
            <v>C</v>
          </cell>
          <cell r="J76">
            <v>9.870000000000001</v>
          </cell>
        </row>
        <row r="77">
          <cell r="A77" t="str">
            <v>R</v>
          </cell>
          <cell r="B77" t="str">
            <v>MSW</v>
          </cell>
          <cell r="C77">
            <v>4</v>
          </cell>
          <cell r="D77" t="str">
            <v>BWGA</v>
          </cell>
          <cell r="E77" t="str">
            <v>C</v>
          </cell>
          <cell r="J77">
            <v>6.33</v>
          </cell>
        </row>
        <row r="78">
          <cell r="A78" t="str">
            <v>R</v>
          </cell>
          <cell r="B78" t="str">
            <v>MSW</v>
          </cell>
          <cell r="C78">
            <v>5</v>
          </cell>
          <cell r="D78" t="str">
            <v>BWGA</v>
          </cell>
          <cell r="E78" t="str">
            <v>C</v>
          </cell>
          <cell r="J78">
            <v>4.5</v>
          </cell>
        </row>
        <row r="79">
          <cell r="A79" t="str">
            <v>R</v>
          </cell>
          <cell r="B79" t="str">
            <v>MSW</v>
          </cell>
          <cell r="C79">
            <v>7</v>
          </cell>
          <cell r="D79" t="str">
            <v>BWGA</v>
          </cell>
          <cell r="E79" t="str">
            <v>C</v>
          </cell>
          <cell r="J79">
            <v>4.76</v>
          </cell>
        </row>
        <row r="80">
          <cell r="A80" t="str">
            <v>R</v>
          </cell>
          <cell r="B80" t="str">
            <v>MSW</v>
          </cell>
          <cell r="C80">
            <v>8</v>
          </cell>
          <cell r="D80" t="str">
            <v>BWGA</v>
          </cell>
          <cell r="E80" t="str">
            <v>C</v>
          </cell>
          <cell r="J80">
            <v>1.4</v>
          </cell>
        </row>
        <row r="81">
          <cell r="A81" t="str">
            <v>R</v>
          </cell>
          <cell r="B81" t="str">
            <v>MSW</v>
          </cell>
          <cell r="C81">
            <v>10</v>
          </cell>
          <cell r="D81" t="str">
            <v>BWGA</v>
          </cell>
          <cell r="E81" t="str">
            <v>C</v>
          </cell>
          <cell r="J81">
            <v>3.82</v>
          </cell>
        </row>
        <row r="82">
          <cell r="A82" t="str">
            <v>R</v>
          </cell>
          <cell r="B82" t="str">
            <v>MSW</v>
          </cell>
          <cell r="C82">
            <v>11</v>
          </cell>
          <cell r="D82" t="str">
            <v>BWGA</v>
          </cell>
          <cell r="E82" t="str">
            <v>C</v>
          </cell>
          <cell r="J82">
            <v>2.37</v>
          </cell>
        </row>
        <row r="83">
          <cell r="A83" t="str">
            <v>R</v>
          </cell>
          <cell r="B83" t="str">
            <v>RCY</v>
          </cell>
          <cell r="C83">
            <v>1</v>
          </cell>
          <cell r="D83" t="str">
            <v>RRRC</v>
          </cell>
          <cell r="E83" t="str">
            <v>C</v>
          </cell>
          <cell r="J83">
            <v>196.35000000000002</v>
          </cell>
        </row>
        <row r="84">
          <cell r="A84" t="str">
            <v>R</v>
          </cell>
          <cell r="B84" t="str">
            <v>RCY</v>
          </cell>
          <cell r="C84">
            <v>2</v>
          </cell>
          <cell r="D84" t="str">
            <v>RRRC</v>
          </cell>
          <cell r="E84" t="str">
            <v>C</v>
          </cell>
          <cell r="J84">
            <v>202.66999999999996</v>
          </cell>
        </row>
        <row r="85">
          <cell r="A85" t="str">
            <v>R</v>
          </cell>
          <cell r="B85" t="str">
            <v>RCY</v>
          </cell>
          <cell r="C85">
            <v>3</v>
          </cell>
          <cell r="D85" t="str">
            <v>RRRC</v>
          </cell>
          <cell r="E85" t="str">
            <v>C</v>
          </cell>
          <cell r="J85">
            <v>249.79000000000002</v>
          </cell>
        </row>
        <row r="86">
          <cell r="A86" t="str">
            <v>R</v>
          </cell>
          <cell r="B86" t="str">
            <v>RCY</v>
          </cell>
          <cell r="C86">
            <v>4</v>
          </cell>
          <cell r="D86" t="str">
            <v>RRRC</v>
          </cell>
          <cell r="E86" t="str">
            <v>C</v>
          </cell>
          <cell r="J86">
            <v>218.5</v>
          </cell>
        </row>
        <row r="87">
          <cell r="A87" t="str">
            <v>R</v>
          </cell>
          <cell r="B87" t="str">
            <v>RCY</v>
          </cell>
          <cell r="C87">
            <v>5</v>
          </cell>
          <cell r="D87" t="str">
            <v>RRRC</v>
          </cell>
          <cell r="E87" t="str">
            <v>C</v>
          </cell>
          <cell r="J87">
            <v>230.91</v>
          </cell>
        </row>
        <row r="88">
          <cell r="A88" t="str">
            <v>R</v>
          </cell>
          <cell r="B88" t="str">
            <v>RCY</v>
          </cell>
          <cell r="C88">
            <v>6</v>
          </cell>
          <cell r="D88" t="str">
            <v>RRRC</v>
          </cell>
          <cell r="E88" t="str">
            <v>C</v>
          </cell>
          <cell r="J88">
            <v>242.86000000000007</v>
          </cell>
        </row>
        <row r="89">
          <cell r="A89" t="str">
            <v>R</v>
          </cell>
          <cell r="B89" t="str">
            <v>RCY</v>
          </cell>
          <cell r="C89">
            <v>7</v>
          </cell>
          <cell r="D89" t="str">
            <v>RRRC</v>
          </cell>
          <cell r="E89" t="str">
            <v>C</v>
          </cell>
          <cell r="J89">
            <v>177.45999999999995</v>
          </cell>
        </row>
        <row r="90">
          <cell r="A90" t="str">
            <v>R</v>
          </cell>
          <cell r="B90" t="str">
            <v>RCY</v>
          </cell>
          <cell r="C90">
            <v>8</v>
          </cell>
          <cell r="D90" t="str">
            <v>RRRC</v>
          </cell>
          <cell r="E90" t="str">
            <v>C</v>
          </cell>
          <cell r="J90">
            <v>195.29000000000005</v>
          </cell>
        </row>
        <row r="91">
          <cell r="A91" t="str">
            <v>R</v>
          </cell>
          <cell r="B91" t="str">
            <v>RCY</v>
          </cell>
          <cell r="C91">
            <v>9</v>
          </cell>
          <cell r="D91" t="str">
            <v>RRRC</v>
          </cell>
          <cell r="E91" t="str">
            <v>C</v>
          </cell>
          <cell r="J91">
            <v>209.05000000000004</v>
          </cell>
        </row>
        <row r="92">
          <cell r="A92" t="str">
            <v>R</v>
          </cell>
          <cell r="B92" t="str">
            <v>RCY</v>
          </cell>
          <cell r="C92">
            <v>10</v>
          </cell>
          <cell r="D92" t="str">
            <v>RRRC</v>
          </cell>
          <cell r="E92" t="str">
            <v>C</v>
          </cell>
          <cell r="J92">
            <v>206.44999999999996</v>
          </cell>
        </row>
        <row r="93">
          <cell r="A93" t="str">
            <v>R</v>
          </cell>
          <cell r="B93" t="str">
            <v>RCY</v>
          </cell>
          <cell r="C93">
            <v>11</v>
          </cell>
          <cell r="D93" t="str">
            <v>RRRC</v>
          </cell>
          <cell r="E93" t="str">
            <v>C</v>
          </cell>
          <cell r="J93">
            <v>183.82</v>
          </cell>
        </row>
        <row r="94">
          <cell r="A94" t="str">
            <v>R</v>
          </cell>
          <cell r="B94" t="str">
            <v>RCY</v>
          </cell>
          <cell r="C94">
            <v>12</v>
          </cell>
          <cell r="D94" t="str">
            <v>RRRC</v>
          </cell>
          <cell r="E94" t="str">
            <v>C</v>
          </cell>
          <cell r="J94">
            <v>200</v>
          </cell>
        </row>
        <row r="95">
          <cell r="A95" t="str">
            <v>UN</v>
          </cell>
          <cell r="B95" t="str">
            <v>MSW</v>
          </cell>
          <cell r="C95">
            <v>7</v>
          </cell>
          <cell r="D95" t="str">
            <v>BWGA</v>
          </cell>
          <cell r="E95" t="str">
            <v>C</v>
          </cell>
          <cell r="J95">
            <v>7.22</v>
          </cell>
        </row>
        <row r="96">
          <cell r="A96" t="str">
            <v>UN</v>
          </cell>
          <cell r="B96" t="str">
            <v>MSW</v>
          </cell>
          <cell r="C96">
            <v>8</v>
          </cell>
          <cell r="D96" t="str">
            <v>BWGA</v>
          </cell>
          <cell r="E96" t="str">
            <v>C</v>
          </cell>
          <cell r="J96">
            <v>3.14</v>
          </cell>
        </row>
        <row r="97">
          <cell r="A97" t="str">
            <v>UN</v>
          </cell>
          <cell r="B97" t="str">
            <v>MSW</v>
          </cell>
          <cell r="C97">
            <v>10</v>
          </cell>
          <cell r="D97" t="str">
            <v>BWGA</v>
          </cell>
          <cell r="E97" t="str">
            <v>C</v>
          </cell>
          <cell r="J97">
            <v>0.24</v>
          </cell>
        </row>
        <row r="98">
          <cell r="A98" t="str">
            <v>UN</v>
          </cell>
          <cell r="B98" t="str">
            <v>YW</v>
          </cell>
          <cell r="C98">
            <v>7</v>
          </cell>
          <cell r="D98" t="str">
            <v>CGYW</v>
          </cell>
          <cell r="E98" t="str">
            <v>C</v>
          </cell>
          <cell r="J98">
            <v>0.85</v>
          </cell>
        </row>
        <row r="99">
          <cell r="A99" t="str">
            <v>UN</v>
          </cell>
          <cell r="B99" t="str">
            <v>YW</v>
          </cell>
          <cell r="C99">
            <v>8</v>
          </cell>
          <cell r="D99" t="str">
            <v>CGYW</v>
          </cell>
          <cell r="E99" t="str">
            <v>C</v>
          </cell>
          <cell r="J99">
            <v>1.72</v>
          </cell>
        </row>
        <row r="100">
          <cell r="A100" t="str">
            <v>UN</v>
          </cell>
          <cell r="B100" t="str">
            <v>YW</v>
          </cell>
          <cell r="C100">
            <v>9</v>
          </cell>
          <cell r="D100" t="str">
            <v>CGYW</v>
          </cell>
          <cell r="E100" t="str">
            <v>C</v>
          </cell>
          <cell r="J100">
            <v>1.37</v>
          </cell>
        </row>
        <row r="101">
          <cell r="A101" t="str">
            <v>UN</v>
          </cell>
          <cell r="B101" t="str">
            <v>YW</v>
          </cell>
          <cell r="C101">
            <v>10</v>
          </cell>
          <cell r="D101" t="str">
            <v>CGYW</v>
          </cell>
          <cell r="E101" t="str">
            <v>C</v>
          </cell>
          <cell r="J101">
            <v>1.3900000000000001</v>
          </cell>
        </row>
        <row r="102">
          <cell r="A102" t="str">
            <v>UN</v>
          </cell>
          <cell r="B102" t="str">
            <v>YW</v>
          </cell>
          <cell r="C102">
            <v>11</v>
          </cell>
          <cell r="D102" t="str">
            <v>CGYW</v>
          </cell>
          <cell r="E102" t="str">
            <v>C</v>
          </cell>
          <cell r="J102">
            <v>1.77</v>
          </cell>
        </row>
        <row r="103">
          <cell r="A103" t="str">
            <v>UN</v>
          </cell>
          <cell r="B103" t="str">
            <v>YW</v>
          </cell>
          <cell r="C103">
            <v>12</v>
          </cell>
          <cell r="D103" t="str">
            <v>CGYW</v>
          </cell>
          <cell r="E103" t="str">
            <v>C</v>
          </cell>
          <cell r="J103">
            <v>0.33</v>
          </cell>
        </row>
        <row r="104">
          <cell r="A104" t="str">
            <v>UN</v>
          </cell>
          <cell r="B104" t="str">
            <v>RCY</v>
          </cell>
          <cell r="C104">
            <v>8</v>
          </cell>
          <cell r="D104" t="str">
            <v>RRCD</v>
          </cell>
          <cell r="E104" t="str">
            <v>C</v>
          </cell>
          <cell r="J104">
            <v>7.05</v>
          </cell>
        </row>
        <row r="105">
          <cell r="A105" t="str">
            <v>UN</v>
          </cell>
          <cell r="B105" t="str">
            <v>RCY</v>
          </cell>
          <cell r="C105">
            <v>1</v>
          </cell>
          <cell r="D105" t="str">
            <v>RRRC</v>
          </cell>
          <cell r="E105" t="str">
            <v>C</v>
          </cell>
          <cell r="J105">
            <v>324.17000000000024</v>
          </cell>
        </row>
        <row r="106">
          <cell r="A106" t="str">
            <v>UN</v>
          </cell>
          <cell r="B106" t="str">
            <v>RCY</v>
          </cell>
          <cell r="C106">
            <v>2</v>
          </cell>
          <cell r="D106" t="str">
            <v>RRRC</v>
          </cell>
          <cell r="E106" t="str">
            <v>C</v>
          </cell>
          <cell r="J106">
            <v>308.44999999999993</v>
          </cell>
        </row>
        <row r="107">
          <cell r="A107" t="str">
            <v>UN</v>
          </cell>
          <cell r="B107" t="str">
            <v>RCY</v>
          </cell>
          <cell r="C107">
            <v>3</v>
          </cell>
          <cell r="D107" t="str">
            <v>RRRC</v>
          </cell>
          <cell r="E107" t="str">
            <v>C</v>
          </cell>
          <cell r="J107">
            <v>313.33000000000015</v>
          </cell>
        </row>
        <row r="108">
          <cell r="A108" t="str">
            <v>UN</v>
          </cell>
          <cell r="B108" t="str">
            <v>RCY</v>
          </cell>
          <cell r="C108">
            <v>4</v>
          </cell>
          <cell r="D108" t="str">
            <v>RRRC</v>
          </cell>
          <cell r="E108" t="str">
            <v>C</v>
          </cell>
          <cell r="J108">
            <v>295.12000000000006</v>
          </cell>
        </row>
        <row r="109">
          <cell r="A109" t="str">
            <v>UN</v>
          </cell>
          <cell r="B109" t="str">
            <v>RCY</v>
          </cell>
          <cell r="C109">
            <v>5</v>
          </cell>
          <cell r="D109" t="str">
            <v>RRRC</v>
          </cell>
          <cell r="E109" t="str">
            <v>C</v>
          </cell>
          <cell r="J109">
            <v>273.96999999999997</v>
          </cell>
        </row>
        <row r="110">
          <cell r="A110" t="str">
            <v>UN</v>
          </cell>
          <cell r="B110" t="str">
            <v>RCY</v>
          </cell>
          <cell r="C110">
            <v>6</v>
          </cell>
          <cell r="D110" t="str">
            <v>RRRC</v>
          </cell>
          <cell r="E110" t="str">
            <v>C</v>
          </cell>
          <cell r="J110">
            <v>322.70000000000005</v>
          </cell>
        </row>
        <row r="111">
          <cell r="A111" t="str">
            <v>UN</v>
          </cell>
          <cell r="B111" t="str">
            <v>RCY</v>
          </cell>
          <cell r="C111">
            <v>7</v>
          </cell>
          <cell r="D111" t="str">
            <v>RRRC</v>
          </cell>
          <cell r="E111" t="str">
            <v>C</v>
          </cell>
          <cell r="J111">
            <v>321.74</v>
          </cell>
        </row>
        <row r="112">
          <cell r="A112" t="str">
            <v>UN</v>
          </cell>
          <cell r="B112" t="str">
            <v>RCY</v>
          </cell>
          <cell r="C112">
            <v>8</v>
          </cell>
          <cell r="D112" t="str">
            <v>RRRC</v>
          </cell>
          <cell r="E112" t="str">
            <v>C</v>
          </cell>
          <cell r="J112">
            <v>281.77999999999997</v>
          </cell>
        </row>
        <row r="113">
          <cell r="A113" t="str">
            <v>UN</v>
          </cell>
          <cell r="B113" t="str">
            <v>RCY</v>
          </cell>
          <cell r="C113">
            <v>9</v>
          </cell>
          <cell r="D113" t="str">
            <v>RRRC</v>
          </cell>
          <cell r="E113" t="str">
            <v>C</v>
          </cell>
          <cell r="J113">
            <v>326.20999999999992</v>
          </cell>
        </row>
        <row r="114">
          <cell r="A114" t="str">
            <v>UN</v>
          </cell>
          <cell r="B114" t="str">
            <v>RCY</v>
          </cell>
          <cell r="C114">
            <v>10</v>
          </cell>
          <cell r="D114" t="str">
            <v>RRRC</v>
          </cell>
          <cell r="E114" t="str">
            <v>C</v>
          </cell>
          <cell r="J114">
            <v>376.38000000000005</v>
          </cell>
        </row>
        <row r="115">
          <cell r="A115" t="str">
            <v>UN</v>
          </cell>
          <cell r="B115" t="str">
            <v>RCY</v>
          </cell>
          <cell r="C115">
            <v>11</v>
          </cell>
          <cell r="D115" t="str">
            <v>RRRC</v>
          </cell>
          <cell r="E115" t="str">
            <v>C</v>
          </cell>
          <cell r="J115">
            <v>327.99999999999994</v>
          </cell>
        </row>
        <row r="116">
          <cell r="A116" t="str">
            <v>UN</v>
          </cell>
          <cell r="B116" t="str">
            <v>RCY</v>
          </cell>
          <cell r="C116">
            <v>12</v>
          </cell>
          <cell r="D116" t="str">
            <v>WMTA</v>
          </cell>
          <cell r="E116" t="str">
            <v>C</v>
          </cell>
          <cell r="J116">
            <v>382.61999999999989</v>
          </cell>
        </row>
        <row r="117">
          <cell r="A117" t="str">
            <v>R</v>
          </cell>
          <cell r="B117" t="str">
            <v>MSW</v>
          </cell>
          <cell r="C117">
            <v>1</v>
          </cell>
          <cell r="D117" t="str">
            <v>BWGA</v>
          </cell>
          <cell r="E117" t="str">
            <v>C</v>
          </cell>
          <cell r="J117">
            <v>15.45</v>
          </cell>
        </row>
        <row r="118">
          <cell r="A118" t="str">
            <v>R</v>
          </cell>
          <cell r="B118" t="str">
            <v>MSW</v>
          </cell>
          <cell r="C118">
            <v>2</v>
          </cell>
          <cell r="D118" t="str">
            <v>BWGA</v>
          </cell>
          <cell r="E118" t="str">
            <v>C</v>
          </cell>
          <cell r="J118">
            <v>11.54</v>
          </cell>
        </row>
        <row r="119">
          <cell r="A119" t="str">
            <v>R</v>
          </cell>
          <cell r="B119" t="str">
            <v>MSW</v>
          </cell>
          <cell r="C119">
            <v>3</v>
          </cell>
          <cell r="D119" t="str">
            <v>BWGA</v>
          </cell>
          <cell r="E119" t="str">
            <v>C</v>
          </cell>
          <cell r="J119">
            <v>13.400000000000002</v>
          </cell>
        </row>
        <row r="120">
          <cell r="A120" t="str">
            <v>R</v>
          </cell>
          <cell r="B120" t="str">
            <v>MSW</v>
          </cell>
          <cell r="C120">
            <v>4</v>
          </cell>
          <cell r="D120" t="str">
            <v>BWGA</v>
          </cell>
          <cell r="E120" t="str">
            <v>C</v>
          </cell>
          <cell r="J120">
            <v>13.01</v>
          </cell>
        </row>
        <row r="121">
          <cell r="A121" t="str">
            <v>R</v>
          </cell>
          <cell r="B121" t="str">
            <v>MSW</v>
          </cell>
          <cell r="C121">
            <v>5</v>
          </cell>
          <cell r="D121" t="str">
            <v>BWGA</v>
          </cell>
          <cell r="E121" t="str">
            <v>C</v>
          </cell>
          <cell r="J121">
            <v>16.13</v>
          </cell>
        </row>
        <row r="122">
          <cell r="A122" t="str">
            <v>R</v>
          </cell>
          <cell r="B122" t="str">
            <v>MSW</v>
          </cell>
          <cell r="C122">
            <v>6</v>
          </cell>
          <cell r="D122" t="str">
            <v>BWGA</v>
          </cell>
          <cell r="E122" t="str">
            <v>C</v>
          </cell>
          <cell r="J122">
            <v>12.65</v>
          </cell>
        </row>
        <row r="123">
          <cell r="A123" t="str">
            <v>R</v>
          </cell>
          <cell r="B123" t="str">
            <v>MSW</v>
          </cell>
          <cell r="C123">
            <v>7</v>
          </cell>
          <cell r="D123" t="str">
            <v>BWGA</v>
          </cell>
          <cell r="E123" t="str">
            <v>C</v>
          </cell>
          <cell r="J123">
            <v>15.3</v>
          </cell>
        </row>
        <row r="124">
          <cell r="A124" t="str">
            <v>R</v>
          </cell>
          <cell r="B124" t="str">
            <v>MSW</v>
          </cell>
          <cell r="C124">
            <v>8</v>
          </cell>
          <cell r="D124" t="str">
            <v>BWGA</v>
          </cell>
          <cell r="E124" t="str">
            <v>C</v>
          </cell>
          <cell r="J124">
            <v>14.920000000000002</v>
          </cell>
        </row>
        <row r="125">
          <cell r="A125" t="str">
            <v>R</v>
          </cell>
          <cell r="B125" t="str">
            <v>MSW</v>
          </cell>
          <cell r="C125">
            <v>9</v>
          </cell>
          <cell r="D125" t="str">
            <v>BWGA</v>
          </cell>
          <cell r="E125" t="str">
            <v>C</v>
          </cell>
          <cell r="J125">
            <v>9.7800000000000011</v>
          </cell>
        </row>
        <row r="126">
          <cell r="A126" t="str">
            <v>R</v>
          </cell>
          <cell r="B126" t="str">
            <v>MSW</v>
          </cell>
          <cell r="C126">
            <v>10</v>
          </cell>
          <cell r="D126" t="str">
            <v>BWGA</v>
          </cell>
          <cell r="E126" t="str">
            <v>C</v>
          </cell>
          <cell r="J126">
            <v>13.86</v>
          </cell>
        </row>
        <row r="127">
          <cell r="A127" t="str">
            <v>R</v>
          </cell>
          <cell r="B127" t="str">
            <v>MSW</v>
          </cell>
          <cell r="C127">
            <v>11</v>
          </cell>
          <cell r="D127" t="str">
            <v>BWGA</v>
          </cell>
          <cell r="E127" t="str">
            <v>C</v>
          </cell>
          <cell r="J127">
            <v>11.74</v>
          </cell>
        </row>
        <row r="128">
          <cell r="A128" t="str">
            <v>R</v>
          </cell>
          <cell r="B128" t="str">
            <v>MSW</v>
          </cell>
          <cell r="C128">
            <v>12</v>
          </cell>
          <cell r="D128" t="str">
            <v>BWGA</v>
          </cell>
          <cell r="E128" t="str">
            <v>C</v>
          </cell>
          <cell r="J128">
            <v>14.250000000000002</v>
          </cell>
        </row>
        <row r="129">
          <cell r="A129" t="str">
            <v>R</v>
          </cell>
          <cell r="B129" t="str">
            <v>RCY</v>
          </cell>
          <cell r="C129">
            <v>1</v>
          </cell>
          <cell r="D129" t="str">
            <v>RRA1</v>
          </cell>
          <cell r="E129" t="str">
            <v>C</v>
          </cell>
          <cell r="J129">
            <v>1.31</v>
          </cell>
        </row>
        <row r="130">
          <cell r="A130" t="str">
            <v>R</v>
          </cell>
          <cell r="B130" t="str">
            <v>RCY</v>
          </cell>
          <cell r="C130">
            <v>4</v>
          </cell>
          <cell r="D130" t="str">
            <v>RRA1</v>
          </cell>
          <cell r="E130" t="str">
            <v>C</v>
          </cell>
          <cell r="J130">
            <v>2.8</v>
          </cell>
        </row>
        <row r="131">
          <cell r="A131" t="str">
            <v>R</v>
          </cell>
          <cell r="B131" t="str">
            <v>RCY</v>
          </cell>
          <cell r="C131">
            <v>9</v>
          </cell>
          <cell r="D131" t="str">
            <v>RRA1</v>
          </cell>
          <cell r="E131" t="str">
            <v>C</v>
          </cell>
          <cell r="J131">
            <v>5.2200000000000006</v>
          </cell>
        </row>
        <row r="132">
          <cell r="A132" t="str">
            <v>R</v>
          </cell>
          <cell r="B132" t="str">
            <v>RCY</v>
          </cell>
          <cell r="C132">
            <v>1</v>
          </cell>
          <cell r="D132" t="str">
            <v>RRRC</v>
          </cell>
          <cell r="E132" t="str">
            <v>C</v>
          </cell>
          <cell r="J132">
            <v>29.09</v>
          </cell>
        </row>
        <row r="133">
          <cell r="A133" t="str">
            <v>R</v>
          </cell>
          <cell r="B133" t="str">
            <v>RCY</v>
          </cell>
          <cell r="C133">
            <v>2</v>
          </cell>
          <cell r="D133" t="str">
            <v>RRRC</v>
          </cell>
          <cell r="E133" t="str">
            <v>C</v>
          </cell>
          <cell r="J133">
            <v>15.48</v>
          </cell>
        </row>
        <row r="134">
          <cell r="A134" t="str">
            <v>R</v>
          </cell>
          <cell r="B134" t="str">
            <v>RCY</v>
          </cell>
          <cell r="C134">
            <v>3</v>
          </cell>
          <cell r="D134" t="str">
            <v>RRRC</v>
          </cell>
          <cell r="E134" t="str">
            <v>C</v>
          </cell>
          <cell r="J134">
            <v>22.85</v>
          </cell>
        </row>
        <row r="135">
          <cell r="A135" t="str">
            <v>R</v>
          </cell>
          <cell r="B135" t="str">
            <v>RCY</v>
          </cell>
          <cell r="C135">
            <v>4</v>
          </cell>
          <cell r="D135" t="str">
            <v>RRRC</v>
          </cell>
          <cell r="E135" t="str">
            <v>C</v>
          </cell>
          <cell r="J135">
            <v>22.95</v>
          </cell>
        </row>
        <row r="136">
          <cell r="A136" t="str">
            <v>R</v>
          </cell>
          <cell r="B136" t="str">
            <v>RCY</v>
          </cell>
          <cell r="C136">
            <v>5</v>
          </cell>
          <cell r="D136" t="str">
            <v>RRRC</v>
          </cell>
          <cell r="E136" t="str">
            <v>C</v>
          </cell>
          <cell r="J136">
            <v>24.83</v>
          </cell>
        </row>
        <row r="137">
          <cell r="A137" t="str">
            <v>R</v>
          </cell>
          <cell r="B137" t="str">
            <v>RCY</v>
          </cell>
          <cell r="C137">
            <v>6</v>
          </cell>
          <cell r="D137" t="str">
            <v>RRRC</v>
          </cell>
          <cell r="E137" t="str">
            <v>C</v>
          </cell>
          <cell r="J137">
            <v>9.66</v>
          </cell>
        </row>
        <row r="138">
          <cell r="A138" t="str">
            <v>R</v>
          </cell>
          <cell r="B138" t="str">
            <v>RCY</v>
          </cell>
          <cell r="C138">
            <v>7</v>
          </cell>
          <cell r="D138" t="str">
            <v>RRRC</v>
          </cell>
          <cell r="E138" t="str">
            <v>C</v>
          </cell>
          <cell r="J138">
            <v>16.350000000000001</v>
          </cell>
        </row>
        <row r="139">
          <cell r="A139" t="str">
            <v>R</v>
          </cell>
          <cell r="B139" t="str">
            <v>RCY</v>
          </cell>
          <cell r="C139">
            <v>8</v>
          </cell>
          <cell r="D139" t="str">
            <v>RRRC</v>
          </cell>
          <cell r="E139" t="str">
            <v>C</v>
          </cell>
          <cell r="J139">
            <v>20.810000000000002</v>
          </cell>
        </row>
        <row r="140">
          <cell r="A140" t="str">
            <v>R</v>
          </cell>
          <cell r="B140" t="str">
            <v>RCY</v>
          </cell>
          <cell r="C140">
            <v>9</v>
          </cell>
          <cell r="D140" t="str">
            <v>RRRC</v>
          </cell>
          <cell r="E140" t="str">
            <v>C</v>
          </cell>
          <cell r="J140">
            <v>15.49</v>
          </cell>
        </row>
        <row r="141">
          <cell r="A141" t="str">
            <v>R</v>
          </cell>
          <cell r="B141" t="str">
            <v>RCY</v>
          </cell>
          <cell r="C141">
            <v>10</v>
          </cell>
          <cell r="D141" t="str">
            <v>RRRC</v>
          </cell>
          <cell r="E141" t="str">
            <v>C</v>
          </cell>
          <cell r="J141">
            <v>20.96</v>
          </cell>
        </row>
        <row r="142">
          <cell r="A142" t="str">
            <v>R</v>
          </cell>
          <cell r="B142" t="str">
            <v>RCY</v>
          </cell>
          <cell r="C142">
            <v>11</v>
          </cell>
          <cell r="D142" t="str">
            <v>RRRC</v>
          </cell>
          <cell r="E142" t="str">
            <v>C</v>
          </cell>
          <cell r="J142">
            <v>22.37</v>
          </cell>
        </row>
        <row r="143">
          <cell r="A143" t="str">
            <v>R</v>
          </cell>
          <cell r="B143" t="str">
            <v>RCY</v>
          </cell>
          <cell r="C143">
            <v>12</v>
          </cell>
          <cell r="D143" t="str">
            <v>WMTA</v>
          </cell>
          <cell r="E143" t="str">
            <v>C</v>
          </cell>
          <cell r="J143">
            <v>29.1</v>
          </cell>
        </row>
        <row r="144">
          <cell r="A144" t="str">
            <v>R</v>
          </cell>
          <cell r="B144" t="str">
            <v>RCY</v>
          </cell>
          <cell r="C144">
            <v>7</v>
          </cell>
          <cell r="D144" t="str">
            <v>BRA1</v>
          </cell>
          <cell r="E144" t="str">
            <v>I</v>
          </cell>
          <cell r="J144">
            <v>765.46000000000026</v>
          </cell>
        </row>
        <row r="145">
          <cell r="A145" t="str">
            <v>R</v>
          </cell>
          <cell r="B145" t="str">
            <v>RCY</v>
          </cell>
          <cell r="C145">
            <v>8</v>
          </cell>
          <cell r="D145" t="str">
            <v>BRA1</v>
          </cell>
          <cell r="E145" t="str">
            <v>I</v>
          </cell>
          <cell r="J145">
            <v>891.85999999999922</v>
          </cell>
        </row>
        <row r="146">
          <cell r="A146" t="str">
            <v>R</v>
          </cell>
          <cell r="B146" t="str">
            <v>RCY</v>
          </cell>
          <cell r="C146">
            <v>9</v>
          </cell>
          <cell r="D146" t="str">
            <v>BRA1</v>
          </cell>
          <cell r="E146" t="str">
            <v>I</v>
          </cell>
          <cell r="J146">
            <v>953.89000000000055</v>
          </cell>
        </row>
        <row r="147">
          <cell r="A147" t="str">
            <v>R</v>
          </cell>
          <cell r="B147" t="str">
            <v>RCY</v>
          </cell>
          <cell r="C147">
            <v>10</v>
          </cell>
          <cell r="D147" t="str">
            <v>BRA1</v>
          </cell>
          <cell r="E147" t="str">
            <v>I</v>
          </cell>
          <cell r="J147">
            <v>1170.2600000000014</v>
          </cell>
        </row>
        <row r="148">
          <cell r="A148" t="str">
            <v>R</v>
          </cell>
          <cell r="B148" t="str">
            <v>RCY</v>
          </cell>
          <cell r="C148">
            <v>11</v>
          </cell>
          <cell r="D148" t="str">
            <v>BRA1</v>
          </cell>
          <cell r="E148" t="str">
            <v>I</v>
          </cell>
          <cell r="J148">
            <v>921.60999999999922</v>
          </cell>
        </row>
        <row r="149">
          <cell r="A149" t="str">
            <v>R</v>
          </cell>
          <cell r="B149" t="str">
            <v>RCY</v>
          </cell>
          <cell r="C149">
            <v>12</v>
          </cell>
          <cell r="D149" t="str">
            <v>BRA1</v>
          </cell>
          <cell r="E149" t="str">
            <v>I</v>
          </cell>
          <cell r="J149">
            <v>913.07000000000085</v>
          </cell>
        </row>
        <row r="150">
          <cell r="A150" t="str">
            <v>R</v>
          </cell>
          <cell r="B150" t="str">
            <v>RCY</v>
          </cell>
          <cell r="C150">
            <v>1</v>
          </cell>
          <cell r="D150" t="str">
            <v>BRA2</v>
          </cell>
          <cell r="E150" t="str">
            <v>I</v>
          </cell>
          <cell r="J150">
            <v>20.380000000000003</v>
          </cell>
        </row>
        <row r="151">
          <cell r="A151" t="str">
            <v>R</v>
          </cell>
          <cell r="B151" t="str">
            <v>RCY</v>
          </cell>
          <cell r="C151">
            <v>2</v>
          </cell>
          <cell r="D151" t="str">
            <v>BRA2</v>
          </cell>
          <cell r="E151" t="str">
            <v>I</v>
          </cell>
          <cell r="J151">
            <v>17.899999999999999</v>
          </cell>
        </row>
        <row r="152">
          <cell r="A152" t="str">
            <v>R</v>
          </cell>
          <cell r="B152" t="str">
            <v>RCY</v>
          </cell>
          <cell r="C152">
            <v>3</v>
          </cell>
          <cell r="D152" t="str">
            <v>BRA2</v>
          </cell>
          <cell r="E152" t="str">
            <v>I</v>
          </cell>
          <cell r="J152">
            <v>34.11</v>
          </cell>
        </row>
        <row r="153">
          <cell r="A153" t="str">
            <v>R</v>
          </cell>
          <cell r="B153" t="str">
            <v>RCY</v>
          </cell>
          <cell r="C153">
            <v>4</v>
          </cell>
          <cell r="D153" t="str">
            <v>BRA2</v>
          </cell>
          <cell r="E153" t="str">
            <v>I</v>
          </cell>
          <cell r="J153">
            <v>29.409999999999997</v>
          </cell>
        </row>
        <row r="154">
          <cell r="A154" t="str">
            <v>R</v>
          </cell>
          <cell r="B154" t="str">
            <v>RCY</v>
          </cell>
          <cell r="C154">
            <v>5</v>
          </cell>
          <cell r="D154" t="str">
            <v>BRA2</v>
          </cell>
          <cell r="E154" t="str">
            <v>I</v>
          </cell>
          <cell r="J154">
            <v>13.61</v>
          </cell>
        </row>
        <row r="155">
          <cell r="A155" t="str">
            <v>R</v>
          </cell>
          <cell r="B155" t="str">
            <v>RCY</v>
          </cell>
          <cell r="C155">
            <v>6</v>
          </cell>
          <cell r="D155" t="str">
            <v>BRA2</v>
          </cell>
          <cell r="E155" t="str">
            <v>I</v>
          </cell>
          <cell r="J155">
            <v>23.21</v>
          </cell>
        </row>
        <row r="156">
          <cell r="A156" t="str">
            <v>R</v>
          </cell>
          <cell r="B156" t="str">
            <v>RCY</v>
          </cell>
          <cell r="C156">
            <v>7</v>
          </cell>
          <cell r="D156" t="str">
            <v>BRA2</v>
          </cell>
          <cell r="E156" t="str">
            <v>I</v>
          </cell>
          <cell r="J156">
            <v>7.06</v>
          </cell>
        </row>
        <row r="157">
          <cell r="A157" t="str">
            <v>R</v>
          </cell>
          <cell r="B157" t="str">
            <v>RCY</v>
          </cell>
          <cell r="C157">
            <v>1</v>
          </cell>
          <cell r="D157" t="str">
            <v>BRA3</v>
          </cell>
          <cell r="E157" t="str">
            <v>I</v>
          </cell>
          <cell r="J157">
            <v>40.22</v>
          </cell>
        </row>
        <row r="158">
          <cell r="A158" t="str">
            <v>R</v>
          </cell>
          <cell r="B158" t="str">
            <v>RCY</v>
          </cell>
          <cell r="C158">
            <v>2</v>
          </cell>
          <cell r="D158" t="str">
            <v>BRA3</v>
          </cell>
          <cell r="E158" t="str">
            <v>I</v>
          </cell>
          <cell r="J158">
            <v>1.42</v>
          </cell>
        </row>
        <row r="159">
          <cell r="A159" t="str">
            <v>R</v>
          </cell>
          <cell r="B159" t="str">
            <v>RCY</v>
          </cell>
          <cell r="C159">
            <v>4</v>
          </cell>
          <cell r="D159" t="str">
            <v>BRA3</v>
          </cell>
          <cell r="E159" t="str">
            <v>I</v>
          </cell>
          <cell r="J159">
            <v>13.629999999999999</v>
          </cell>
        </row>
        <row r="160">
          <cell r="A160" t="str">
            <v>R</v>
          </cell>
          <cell r="B160" t="str">
            <v>RCY</v>
          </cell>
          <cell r="C160">
            <v>5</v>
          </cell>
          <cell r="D160" t="str">
            <v>BRA3</v>
          </cell>
          <cell r="E160" t="str">
            <v>I</v>
          </cell>
          <cell r="J160">
            <v>2.6</v>
          </cell>
        </row>
        <row r="161">
          <cell r="A161" t="str">
            <v>R</v>
          </cell>
          <cell r="B161" t="str">
            <v>RCY</v>
          </cell>
          <cell r="C161">
            <v>6</v>
          </cell>
          <cell r="D161" t="str">
            <v>BRA3</v>
          </cell>
          <cell r="E161" t="str">
            <v>I</v>
          </cell>
          <cell r="J161">
            <v>1.1499999999999999</v>
          </cell>
        </row>
        <row r="162">
          <cell r="A162" t="str">
            <v>R</v>
          </cell>
          <cell r="B162" t="str">
            <v>RCY</v>
          </cell>
          <cell r="C162">
            <v>7</v>
          </cell>
          <cell r="D162" t="str">
            <v>BRA3</v>
          </cell>
          <cell r="E162" t="str">
            <v>I</v>
          </cell>
          <cell r="J162">
            <v>11.15</v>
          </cell>
        </row>
        <row r="163">
          <cell r="A163" t="str">
            <v>R</v>
          </cell>
          <cell r="B163" t="str">
            <v>RCY</v>
          </cell>
          <cell r="C163">
            <v>1</v>
          </cell>
          <cell r="D163" t="str">
            <v>BRA4</v>
          </cell>
          <cell r="E163" t="str">
            <v>I</v>
          </cell>
          <cell r="J163">
            <v>3.46</v>
          </cell>
        </row>
        <row r="164">
          <cell r="A164" t="str">
            <v>R</v>
          </cell>
          <cell r="B164" t="str">
            <v>RCY</v>
          </cell>
          <cell r="C164">
            <v>2</v>
          </cell>
          <cell r="D164" t="str">
            <v>BRA4</v>
          </cell>
          <cell r="E164" t="str">
            <v>I</v>
          </cell>
          <cell r="J164">
            <v>6.99</v>
          </cell>
        </row>
        <row r="165">
          <cell r="A165" t="str">
            <v>R</v>
          </cell>
          <cell r="B165" t="str">
            <v>RCY</v>
          </cell>
          <cell r="C165">
            <v>3</v>
          </cell>
          <cell r="D165" t="str">
            <v>BRA4</v>
          </cell>
          <cell r="E165" t="str">
            <v>I</v>
          </cell>
          <cell r="J165">
            <v>1.87</v>
          </cell>
        </row>
        <row r="166">
          <cell r="A166" t="str">
            <v>R</v>
          </cell>
          <cell r="B166" t="str">
            <v>RCY</v>
          </cell>
          <cell r="C166">
            <v>4</v>
          </cell>
          <cell r="D166" t="str">
            <v>BRA4</v>
          </cell>
          <cell r="E166" t="str">
            <v>I</v>
          </cell>
          <cell r="J166">
            <v>3.66</v>
          </cell>
        </row>
        <row r="167">
          <cell r="A167" t="str">
            <v>R</v>
          </cell>
          <cell r="B167" t="str">
            <v>RCY</v>
          </cell>
          <cell r="C167">
            <v>5</v>
          </cell>
          <cell r="D167" t="str">
            <v>BRA4</v>
          </cell>
          <cell r="E167" t="str">
            <v>I</v>
          </cell>
          <cell r="J167">
            <v>3.79</v>
          </cell>
        </row>
        <row r="168">
          <cell r="A168" t="str">
            <v>R</v>
          </cell>
          <cell r="B168" t="str">
            <v>RCY</v>
          </cell>
          <cell r="C168">
            <v>6</v>
          </cell>
          <cell r="D168" t="str">
            <v>BRA4</v>
          </cell>
          <cell r="E168" t="str">
            <v>I</v>
          </cell>
          <cell r="J168">
            <v>1.45</v>
          </cell>
        </row>
        <row r="169">
          <cell r="A169" t="str">
            <v>R</v>
          </cell>
          <cell r="B169" t="str">
            <v>RCY</v>
          </cell>
          <cell r="C169">
            <v>7</v>
          </cell>
          <cell r="D169" t="str">
            <v>BRA4</v>
          </cell>
          <cell r="E169" t="str">
            <v>I</v>
          </cell>
          <cell r="J169">
            <v>1.72</v>
          </cell>
        </row>
        <row r="170">
          <cell r="A170" t="str">
            <v>R</v>
          </cell>
          <cell r="B170" t="str">
            <v>RCY</v>
          </cell>
          <cell r="C170">
            <v>1</v>
          </cell>
          <cell r="D170" t="str">
            <v>BRA5</v>
          </cell>
          <cell r="E170" t="str">
            <v>I</v>
          </cell>
          <cell r="J170">
            <v>363.70699999999999</v>
          </cell>
        </row>
        <row r="171">
          <cell r="A171" t="str">
            <v>R</v>
          </cell>
          <cell r="B171" t="str">
            <v>RCY</v>
          </cell>
          <cell r="C171">
            <v>2</v>
          </cell>
          <cell r="D171" t="str">
            <v>BRA5</v>
          </cell>
          <cell r="E171" t="str">
            <v>I</v>
          </cell>
          <cell r="J171">
            <v>218.15000000000006</v>
          </cell>
        </row>
        <row r="172">
          <cell r="A172" t="str">
            <v>R</v>
          </cell>
          <cell r="B172" t="str">
            <v>RCY</v>
          </cell>
          <cell r="C172">
            <v>3</v>
          </cell>
          <cell r="D172" t="str">
            <v>BRA5</v>
          </cell>
          <cell r="E172" t="str">
            <v>I</v>
          </cell>
          <cell r="J172">
            <v>245.67</v>
          </cell>
        </row>
        <row r="173">
          <cell r="A173" t="str">
            <v>R</v>
          </cell>
          <cell r="B173" t="str">
            <v>RCY</v>
          </cell>
          <cell r="C173">
            <v>4</v>
          </cell>
          <cell r="D173" t="str">
            <v>BRA5</v>
          </cell>
          <cell r="E173" t="str">
            <v>I</v>
          </cell>
          <cell r="J173">
            <v>201.50000000000011</v>
          </cell>
        </row>
        <row r="174">
          <cell r="A174" t="str">
            <v>R</v>
          </cell>
          <cell r="B174" t="str">
            <v>RCY</v>
          </cell>
          <cell r="C174">
            <v>5</v>
          </cell>
          <cell r="D174" t="str">
            <v>BRA5</v>
          </cell>
          <cell r="E174" t="str">
            <v>I</v>
          </cell>
          <cell r="J174">
            <v>212.89</v>
          </cell>
        </row>
        <row r="175">
          <cell r="A175" t="str">
            <v>R</v>
          </cell>
          <cell r="B175" t="str">
            <v>RCY</v>
          </cell>
          <cell r="C175">
            <v>6</v>
          </cell>
          <cell r="D175" t="str">
            <v>BRA5</v>
          </cell>
          <cell r="E175" t="str">
            <v>I</v>
          </cell>
          <cell r="J175">
            <v>267.62999999999988</v>
          </cell>
        </row>
        <row r="176">
          <cell r="A176" t="str">
            <v>R</v>
          </cell>
          <cell r="B176" t="str">
            <v>RCY</v>
          </cell>
          <cell r="C176">
            <v>7</v>
          </cell>
          <cell r="D176" t="str">
            <v>BRA5</v>
          </cell>
          <cell r="E176" t="str">
            <v>I</v>
          </cell>
          <cell r="J176">
            <v>60.099999999999994</v>
          </cell>
        </row>
        <row r="177">
          <cell r="A177" t="str">
            <v>R</v>
          </cell>
          <cell r="B177" t="str">
            <v>RCY</v>
          </cell>
          <cell r="C177">
            <v>1</v>
          </cell>
          <cell r="D177" t="str">
            <v>BRA6</v>
          </cell>
          <cell r="E177" t="str">
            <v>I</v>
          </cell>
          <cell r="J177">
            <v>374.3</v>
          </cell>
        </row>
        <row r="178">
          <cell r="A178" t="str">
            <v>R</v>
          </cell>
          <cell r="B178" t="str">
            <v>RCY</v>
          </cell>
          <cell r="C178">
            <v>2</v>
          </cell>
          <cell r="D178" t="str">
            <v>BRA6</v>
          </cell>
          <cell r="E178" t="str">
            <v>I</v>
          </cell>
          <cell r="J178">
            <v>356.24999999999994</v>
          </cell>
        </row>
        <row r="179">
          <cell r="A179" t="str">
            <v>R</v>
          </cell>
          <cell r="B179" t="str">
            <v>RCY</v>
          </cell>
          <cell r="C179">
            <v>3</v>
          </cell>
          <cell r="D179" t="str">
            <v>BRA6</v>
          </cell>
          <cell r="E179" t="str">
            <v>I</v>
          </cell>
          <cell r="J179">
            <v>312.03999999999996</v>
          </cell>
        </row>
        <row r="180">
          <cell r="A180" t="str">
            <v>R</v>
          </cell>
          <cell r="B180" t="str">
            <v>RCY</v>
          </cell>
          <cell r="C180">
            <v>4</v>
          </cell>
          <cell r="D180" t="str">
            <v>BRA6</v>
          </cell>
          <cell r="E180" t="str">
            <v>I</v>
          </cell>
          <cell r="J180">
            <v>436.09999999999985</v>
          </cell>
        </row>
        <row r="181">
          <cell r="A181" t="str">
            <v>R</v>
          </cell>
          <cell r="B181" t="str">
            <v>RCY</v>
          </cell>
          <cell r="C181">
            <v>5</v>
          </cell>
          <cell r="D181" t="str">
            <v>BRA6</v>
          </cell>
          <cell r="E181" t="str">
            <v>I</v>
          </cell>
          <cell r="J181">
            <v>307.31</v>
          </cell>
        </row>
        <row r="182">
          <cell r="A182" t="str">
            <v>R</v>
          </cell>
          <cell r="B182" t="str">
            <v>RCY</v>
          </cell>
          <cell r="C182">
            <v>6</v>
          </cell>
          <cell r="D182" t="str">
            <v>BRA6</v>
          </cell>
          <cell r="E182" t="str">
            <v>I</v>
          </cell>
          <cell r="J182">
            <v>517.25000000000011</v>
          </cell>
        </row>
        <row r="183">
          <cell r="A183" t="str">
            <v>R</v>
          </cell>
          <cell r="B183" t="str">
            <v>RCY</v>
          </cell>
          <cell r="C183">
            <v>7</v>
          </cell>
          <cell r="D183" t="str">
            <v>BRA6</v>
          </cell>
          <cell r="E183" t="str">
            <v>I</v>
          </cell>
          <cell r="J183">
            <v>79.339999999999975</v>
          </cell>
        </row>
        <row r="184">
          <cell r="A184" t="str">
            <v>R</v>
          </cell>
          <cell r="B184" t="str">
            <v>RCY</v>
          </cell>
          <cell r="C184">
            <v>1</v>
          </cell>
          <cell r="D184" t="str">
            <v>BRCB</v>
          </cell>
          <cell r="E184" t="str">
            <v>I</v>
          </cell>
          <cell r="J184">
            <v>0.83</v>
          </cell>
        </row>
        <row r="185">
          <cell r="A185" t="str">
            <v>R</v>
          </cell>
          <cell r="B185" t="str">
            <v>RCY</v>
          </cell>
          <cell r="C185">
            <v>2</v>
          </cell>
          <cell r="D185" t="str">
            <v>BRCB</v>
          </cell>
          <cell r="E185" t="str">
            <v>I</v>
          </cell>
          <cell r="J185">
            <v>1.63</v>
          </cell>
        </row>
        <row r="186">
          <cell r="A186" t="str">
            <v>R</v>
          </cell>
          <cell r="B186" t="str">
            <v>RCY</v>
          </cell>
          <cell r="C186">
            <v>3</v>
          </cell>
          <cell r="D186" t="str">
            <v>BRCB</v>
          </cell>
          <cell r="E186" t="str">
            <v>I</v>
          </cell>
          <cell r="J186">
            <v>0.61</v>
          </cell>
        </row>
        <row r="187">
          <cell r="A187" t="str">
            <v>R</v>
          </cell>
          <cell r="B187" t="str">
            <v>RCY</v>
          </cell>
          <cell r="C187">
            <v>4</v>
          </cell>
          <cell r="D187" t="str">
            <v>BRCB</v>
          </cell>
          <cell r="E187" t="str">
            <v>I</v>
          </cell>
          <cell r="J187">
            <v>0.75</v>
          </cell>
        </row>
        <row r="188">
          <cell r="A188" t="str">
            <v>R</v>
          </cell>
          <cell r="B188" t="str">
            <v>RCY</v>
          </cell>
          <cell r="C188">
            <v>6</v>
          </cell>
          <cell r="D188" t="str">
            <v>BRCB</v>
          </cell>
          <cell r="E188" t="str">
            <v>I</v>
          </cell>
          <cell r="J188">
            <v>3.1399999999999997</v>
          </cell>
        </row>
        <row r="189">
          <cell r="A189" t="str">
            <v>R</v>
          </cell>
          <cell r="B189" t="str">
            <v>RCY</v>
          </cell>
          <cell r="C189">
            <v>7</v>
          </cell>
          <cell r="D189" t="str">
            <v>BRCB</v>
          </cell>
          <cell r="E189" t="str">
            <v>I</v>
          </cell>
          <cell r="J189">
            <v>5.12</v>
          </cell>
        </row>
        <row r="190">
          <cell r="A190" t="str">
            <v>R</v>
          </cell>
          <cell r="B190" t="str">
            <v>RCY</v>
          </cell>
          <cell r="C190">
            <v>8</v>
          </cell>
          <cell r="D190" t="str">
            <v>BRCB</v>
          </cell>
          <cell r="E190" t="str">
            <v>I</v>
          </cell>
          <cell r="J190">
            <v>4.25</v>
          </cell>
        </row>
        <row r="191">
          <cell r="A191" t="str">
            <v>R</v>
          </cell>
          <cell r="B191" t="str">
            <v>RCY</v>
          </cell>
          <cell r="C191">
            <v>9</v>
          </cell>
          <cell r="D191" t="str">
            <v>BRCB</v>
          </cell>
          <cell r="E191" t="str">
            <v>I</v>
          </cell>
          <cell r="J191">
            <v>4.75</v>
          </cell>
        </row>
        <row r="192">
          <cell r="A192" t="str">
            <v>R</v>
          </cell>
          <cell r="B192" t="str">
            <v>RCY</v>
          </cell>
          <cell r="C192">
            <v>10</v>
          </cell>
          <cell r="D192" t="str">
            <v>BRCB</v>
          </cell>
          <cell r="E192" t="str">
            <v>I</v>
          </cell>
          <cell r="J192">
            <v>3.35</v>
          </cell>
        </row>
        <row r="193">
          <cell r="A193" t="str">
            <v>R</v>
          </cell>
          <cell r="B193" t="str">
            <v>RCY</v>
          </cell>
          <cell r="C193">
            <v>11</v>
          </cell>
          <cell r="D193" t="str">
            <v>BRCB</v>
          </cell>
          <cell r="E193" t="str">
            <v>I</v>
          </cell>
          <cell r="J193">
            <v>0.35</v>
          </cell>
        </row>
        <row r="194">
          <cell r="A194" t="str">
            <v>R</v>
          </cell>
          <cell r="B194" t="str">
            <v>RCY</v>
          </cell>
          <cell r="C194">
            <v>1</v>
          </cell>
          <cell r="D194" t="str">
            <v>BRCD</v>
          </cell>
          <cell r="E194" t="str">
            <v>I</v>
          </cell>
          <cell r="J194">
            <v>10.210000000000001</v>
          </cell>
        </row>
        <row r="195">
          <cell r="A195" t="str">
            <v>R</v>
          </cell>
          <cell r="B195" t="str">
            <v>RCY</v>
          </cell>
          <cell r="C195">
            <v>12</v>
          </cell>
          <cell r="D195" t="str">
            <v>BRCE</v>
          </cell>
          <cell r="E195" t="str">
            <v>I</v>
          </cell>
          <cell r="J195">
            <v>2.71</v>
          </cell>
        </row>
        <row r="196">
          <cell r="A196" t="str">
            <v>R</v>
          </cell>
          <cell r="B196" t="str">
            <v>RCY</v>
          </cell>
          <cell r="C196">
            <v>1</v>
          </cell>
          <cell r="D196" t="str">
            <v>BRCL</v>
          </cell>
          <cell r="E196" t="str">
            <v>I</v>
          </cell>
          <cell r="J196">
            <v>3.71</v>
          </cell>
        </row>
        <row r="197">
          <cell r="A197" t="str">
            <v>R</v>
          </cell>
          <cell r="B197" t="str">
            <v>RCY</v>
          </cell>
          <cell r="C197">
            <v>2</v>
          </cell>
          <cell r="D197" t="str">
            <v>BRCL</v>
          </cell>
          <cell r="E197" t="str">
            <v>I</v>
          </cell>
          <cell r="J197">
            <v>6.08</v>
          </cell>
        </row>
        <row r="198">
          <cell r="A198" t="str">
            <v>R</v>
          </cell>
          <cell r="B198" t="str">
            <v>RCY</v>
          </cell>
          <cell r="C198">
            <v>3</v>
          </cell>
          <cell r="D198" t="str">
            <v>BRCL</v>
          </cell>
          <cell r="E198" t="str">
            <v>I</v>
          </cell>
          <cell r="J198">
            <v>8.07</v>
          </cell>
        </row>
        <row r="199">
          <cell r="A199" t="str">
            <v>R</v>
          </cell>
          <cell r="B199" t="str">
            <v>RCY</v>
          </cell>
          <cell r="C199">
            <v>4</v>
          </cell>
          <cell r="D199" t="str">
            <v>BRCL</v>
          </cell>
          <cell r="E199" t="str">
            <v>I</v>
          </cell>
          <cell r="J199">
            <v>5.7299999999999995</v>
          </cell>
        </row>
        <row r="200">
          <cell r="A200" t="str">
            <v>R</v>
          </cell>
          <cell r="B200" t="str">
            <v>RCY</v>
          </cell>
          <cell r="C200">
            <v>5</v>
          </cell>
          <cell r="D200" t="str">
            <v>BRCL</v>
          </cell>
          <cell r="E200" t="str">
            <v>I</v>
          </cell>
          <cell r="J200">
            <v>9.26</v>
          </cell>
        </row>
        <row r="201">
          <cell r="A201" t="str">
            <v>R</v>
          </cell>
          <cell r="B201" t="str">
            <v>RCY</v>
          </cell>
          <cell r="C201">
            <v>6</v>
          </cell>
          <cell r="D201" t="str">
            <v>BRCL</v>
          </cell>
          <cell r="E201" t="str">
            <v>I</v>
          </cell>
          <cell r="J201">
            <v>7.13</v>
          </cell>
        </row>
        <row r="202">
          <cell r="A202" t="str">
            <v>R</v>
          </cell>
          <cell r="B202" t="str">
            <v>RCY</v>
          </cell>
          <cell r="C202">
            <v>7</v>
          </cell>
          <cell r="D202" t="str">
            <v>BRCL</v>
          </cell>
          <cell r="E202" t="str">
            <v>I</v>
          </cell>
          <cell r="J202">
            <v>3.7100000000000004</v>
          </cell>
        </row>
        <row r="203">
          <cell r="A203" t="str">
            <v>R</v>
          </cell>
          <cell r="B203" t="str">
            <v>RCY</v>
          </cell>
          <cell r="C203">
            <v>8</v>
          </cell>
          <cell r="D203" t="str">
            <v>BRCL</v>
          </cell>
          <cell r="E203" t="str">
            <v>I</v>
          </cell>
          <cell r="J203">
            <v>6.0699999999999994</v>
          </cell>
        </row>
        <row r="204">
          <cell r="A204" t="str">
            <v>R</v>
          </cell>
          <cell r="B204" t="str">
            <v>RCY</v>
          </cell>
          <cell r="C204">
            <v>9</v>
          </cell>
          <cell r="D204" t="str">
            <v>BRCL</v>
          </cell>
          <cell r="E204" t="str">
            <v>I</v>
          </cell>
          <cell r="J204">
            <v>2.65</v>
          </cell>
        </row>
        <row r="205">
          <cell r="A205" t="str">
            <v>R</v>
          </cell>
          <cell r="B205" t="str">
            <v>RCY</v>
          </cell>
          <cell r="C205">
            <v>10</v>
          </cell>
          <cell r="D205" t="str">
            <v>BRCL</v>
          </cell>
          <cell r="E205" t="str">
            <v>I</v>
          </cell>
          <cell r="J205">
            <v>1.1200000000000001</v>
          </cell>
        </row>
        <row r="206">
          <cell r="A206" t="str">
            <v>R</v>
          </cell>
          <cell r="B206" t="str">
            <v>RCY</v>
          </cell>
          <cell r="C206">
            <v>9</v>
          </cell>
          <cell r="D206" t="str">
            <v>BRCR</v>
          </cell>
          <cell r="E206" t="str">
            <v>I</v>
          </cell>
          <cell r="J206">
            <v>1.66</v>
          </cell>
        </row>
        <row r="207">
          <cell r="A207" t="str">
            <v>R</v>
          </cell>
          <cell r="B207" t="str">
            <v>RCY</v>
          </cell>
          <cell r="C207">
            <v>1</v>
          </cell>
          <cell r="D207" t="str">
            <v>BRDE</v>
          </cell>
          <cell r="E207" t="str">
            <v>I</v>
          </cell>
          <cell r="J207">
            <v>26.249999999999996</v>
          </cell>
        </row>
        <row r="208">
          <cell r="A208" t="str">
            <v>R</v>
          </cell>
          <cell r="B208" t="str">
            <v>RCY</v>
          </cell>
          <cell r="C208">
            <v>2</v>
          </cell>
          <cell r="D208" t="str">
            <v>BRDE</v>
          </cell>
          <cell r="E208" t="str">
            <v>I</v>
          </cell>
          <cell r="J208">
            <v>42.66</v>
          </cell>
        </row>
        <row r="209">
          <cell r="A209" t="str">
            <v>R</v>
          </cell>
          <cell r="B209" t="str">
            <v>RCY</v>
          </cell>
          <cell r="C209">
            <v>3</v>
          </cell>
          <cell r="D209" t="str">
            <v>BRDE</v>
          </cell>
          <cell r="E209" t="str">
            <v>I</v>
          </cell>
          <cell r="J209">
            <v>51.500000000000007</v>
          </cell>
        </row>
        <row r="210">
          <cell r="A210" t="str">
            <v>R</v>
          </cell>
          <cell r="B210" t="str">
            <v>RCY</v>
          </cell>
          <cell r="C210">
            <v>4</v>
          </cell>
          <cell r="D210" t="str">
            <v>BRDE</v>
          </cell>
          <cell r="E210" t="str">
            <v>I</v>
          </cell>
          <cell r="J210">
            <v>61.620000000000005</v>
          </cell>
        </row>
        <row r="211">
          <cell r="A211" t="str">
            <v>R</v>
          </cell>
          <cell r="B211" t="str">
            <v>RCY</v>
          </cell>
          <cell r="C211">
            <v>5</v>
          </cell>
          <cell r="D211" t="str">
            <v>BRDE</v>
          </cell>
          <cell r="E211" t="str">
            <v>I</v>
          </cell>
          <cell r="J211">
            <v>30.130000000000003</v>
          </cell>
        </row>
        <row r="212">
          <cell r="A212" t="str">
            <v>R</v>
          </cell>
          <cell r="B212" t="str">
            <v>RCY</v>
          </cell>
          <cell r="C212">
            <v>6</v>
          </cell>
          <cell r="D212" t="str">
            <v>BRDE</v>
          </cell>
          <cell r="E212" t="str">
            <v>I</v>
          </cell>
          <cell r="J212">
            <v>40.590000000000003</v>
          </cell>
        </row>
        <row r="213">
          <cell r="A213" t="str">
            <v>R</v>
          </cell>
          <cell r="B213" t="str">
            <v>RCY</v>
          </cell>
          <cell r="C213">
            <v>7</v>
          </cell>
          <cell r="D213" t="str">
            <v>BRDE</v>
          </cell>
          <cell r="E213" t="str">
            <v>I</v>
          </cell>
          <cell r="J213">
            <v>16.68</v>
          </cell>
        </row>
        <row r="214">
          <cell r="A214" t="str">
            <v>R</v>
          </cell>
          <cell r="B214" t="str">
            <v>RCY</v>
          </cell>
          <cell r="C214">
            <v>8</v>
          </cell>
          <cell r="D214" t="str">
            <v>BRDE</v>
          </cell>
          <cell r="E214" t="str">
            <v>I</v>
          </cell>
          <cell r="J214">
            <v>14.89</v>
          </cell>
        </row>
        <row r="215">
          <cell r="A215" t="str">
            <v>R</v>
          </cell>
          <cell r="B215" t="str">
            <v>RCY</v>
          </cell>
          <cell r="C215">
            <v>9</v>
          </cell>
          <cell r="D215" t="str">
            <v>BRDE</v>
          </cell>
          <cell r="E215" t="str">
            <v>I</v>
          </cell>
          <cell r="J215">
            <v>25.66</v>
          </cell>
        </row>
        <row r="216">
          <cell r="A216" t="str">
            <v>R</v>
          </cell>
          <cell r="B216" t="str">
            <v>RCY</v>
          </cell>
          <cell r="C216">
            <v>10</v>
          </cell>
          <cell r="D216" t="str">
            <v>BRDE</v>
          </cell>
          <cell r="E216" t="str">
            <v>I</v>
          </cell>
          <cell r="J216">
            <v>7.31</v>
          </cell>
        </row>
        <row r="217">
          <cell r="A217" t="str">
            <v>R</v>
          </cell>
          <cell r="B217" t="str">
            <v>RCY</v>
          </cell>
          <cell r="C217">
            <v>11</v>
          </cell>
          <cell r="D217" t="str">
            <v>BRDE</v>
          </cell>
          <cell r="E217" t="str">
            <v>I</v>
          </cell>
          <cell r="J217">
            <v>5.62</v>
          </cell>
        </row>
        <row r="218">
          <cell r="A218" t="str">
            <v>R</v>
          </cell>
          <cell r="B218" t="str">
            <v>RCY</v>
          </cell>
          <cell r="C218">
            <v>1</v>
          </cell>
          <cell r="D218" t="str">
            <v>BRMW</v>
          </cell>
          <cell r="E218" t="str">
            <v>I</v>
          </cell>
          <cell r="J218">
            <v>29.22</v>
          </cell>
        </row>
        <row r="219">
          <cell r="A219" t="str">
            <v>R</v>
          </cell>
          <cell r="B219" t="str">
            <v>RCY</v>
          </cell>
          <cell r="C219">
            <v>2</v>
          </cell>
          <cell r="D219" t="str">
            <v>BRMW</v>
          </cell>
          <cell r="E219" t="str">
            <v>I</v>
          </cell>
          <cell r="J219">
            <v>39.31</v>
          </cell>
        </row>
        <row r="220">
          <cell r="A220" t="str">
            <v>R</v>
          </cell>
          <cell r="B220" t="str">
            <v>RCY</v>
          </cell>
          <cell r="C220">
            <v>3</v>
          </cell>
          <cell r="D220" t="str">
            <v>BRMW</v>
          </cell>
          <cell r="E220" t="str">
            <v>I</v>
          </cell>
          <cell r="J220">
            <v>31.29</v>
          </cell>
        </row>
        <row r="221">
          <cell r="A221" t="str">
            <v>R</v>
          </cell>
          <cell r="B221" t="str">
            <v>RCY</v>
          </cell>
          <cell r="C221">
            <v>4</v>
          </cell>
          <cell r="D221" t="str">
            <v>BRMW</v>
          </cell>
          <cell r="E221" t="str">
            <v>I</v>
          </cell>
          <cell r="J221">
            <v>47.22</v>
          </cell>
        </row>
        <row r="222">
          <cell r="A222" t="str">
            <v>R</v>
          </cell>
          <cell r="B222" t="str">
            <v>RCY</v>
          </cell>
          <cell r="C222">
            <v>5</v>
          </cell>
          <cell r="D222" t="str">
            <v>BRMW</v>
          </cell>
          <cell r="E222" t="str">
            <v>I</v>
          </cell>
          <cell r="J222">
            <v>24.459999999999997</v>
          </cell>
        </row>
        <row r="223">
          <cell r="A223" t="str">
            <v>R</v>
          </cell>
          <cell r="B223" t="str">
            <v>RCY</v>
          </cell>
          <cell r="C223">
            <v>6</v>
          </cell>
          <cell r="D223" t="str">
            <v>BRMW</v>
          </cell>
          <cell r="E223" t="str">
            <v>I</v>
          </cell>
          <cell r="J223">
            <v>48.589999999999996</v>
          </cell>
        </row>
        <row r="224">
          <cell r="A224" t="str">
            <v>R</v>
          </cell>
          <cell r="B224" t="str">
            <v>RCY</v>
          </cell>
          <cell r="C224">
            <v>7</v>
          </cell>
          <cell r="D224" t="str">
            <v>BRMW</v>
          </cell>
          <cell r="E224" t="str">
            <v>I</v>
          </cell>
          <cell r="J224">
            <v>51.179999999999993</v>
          </cell>
        </row>
        <row r="225">
          <cell r="A225" t="str">
            <v>R</v>
          </cell>
          <cell r="B225" t="str">
            <v>RCY</v>
          </cell>
          <cell r="C225">
            <v>8</v>
          </cell>
          <cell r="D225" t="str">
            <v>BRMW</v>
          </cell>
          <cell r="E225" t="str">
            <v>I</v>
          </cell>
          <cell r="J225">
            <v>42.73</v>
          </cell>
        </row>
        <row r="226">
          <cell r="A226" t="str">
            <v>R</v>
          </cell>
          <cell r="B226" t="str">
            <v>RCY</v>
          </cell>
          <cell r="C226">
            <v>9</v>
          </cell>
          <cell r="D226" t="str">
            <v>BRMW</v>
          </cell>
          <cell r="E226" t="str">
            <v>I</v>
          </cell>
          <cell r="J226">
            <v>28.799999999999997</v>
          </cell>
        </row>
        <row r="227">
          <cell r="A227" t="str">
            <v>R</v>
          </cell>
          <cell r="B227" t="str">
            <v>RCY</v>
          </cell>
          <cell r="C227">
            <v>10</v>
          </cell>
          <cell r="D227" t="str">
            <v>BRMW</v>
          </cell>
          <cell r="E227" t="str">
            <v>I</v>
          </cell>
          <cell r="J227">
            <v>32.88000000000001</v>
          </cell>
        </row>
        <row r="228">
          <cell r="A228" t="str">
            <v>R</v>
          </cell>
          <cell r="B228" t="str">
            <v>RCY</v>
          </cell>
          <cell r="C228">
            <v>11</v>
          </cell>
          <cell r="D228" t="str">
            <v>BRMW</v>
          </cell>
          <cell r="E228" t="str">
            <v>I</v>
          </cell>
          <cell r="J228">
            <v>48.11</v>
          </cell>
        </row>
        <row r="229">
          <cell r="A229" t="str">
            <v>R</v>
          </cell>
          <cell r="B229" t="str">
            <v>RCY</v>
          </cell>
          <cell r="C229">
            <v>12</v>
          </cell>
          <cell r="D229" t="str">
            <v>BRMW</v>
          </cell>
          <cell r="E229" t="str">
            <v>I</v>
          </cell>
          <cell r="J229">
            <v>26.599999999999998</v>
          </cell>
        </row>
        <row r="230">
          <cell r="A230" t="str">
            <v>R</v>
          </cell>
          <cell r="B230" t="str">
            <v>RCY</v>
          </cell>
          <cell r="C230">
            <v>2</v>
          </cell>
          <cell r="D230" t="str">
            <v>BSIN</v>
          </cell>
          <cell r="E230" t="str">
            <v>I</v>
          </cell>
          <cell r="J230">
            <v>2.78</v>
          </cell>
        </row>
        <row r="231">
          <cell r="A231" t="str">
            <v>R</v>
          </cell>
          <cell r="B231" t="str">
            <v>RCY</v>
          </cell>
          <cell r="C231">
            <v>4</v>
          </cell>
          <cell r="D231" t="str">
            <v>BSIN</v>
          </cell>
          <cell r="E231" t="str">
            <v>I</v>
          </cell>
          <cell r="J231">
            <v>2.2999999999999998</v>
          </cell>
        </row>
        <row r="232">
          <cell r="A232" t="str">
            <v>R</v>
          </cell>
          <cell r="B232" t="str">
            <v>RCY</v>
          </cell>
          <cell r="C232">
            <v>6</v>
          </cell>
          <cell r="D232" t="str">
            <v>BSIN</v>
          </cell>
          <cell r="E232" t="str">
            <v>I</v>
          </cell>
          <cell r="J232">
            <v>4.38</v>
          </cell>
        </row>
        <row r="233">
          <cell r="A233" t="str">
            <v>R</v>
          </cell>
          <cell r="B233" t="str">
            <v>RCY</v>
          </cell>
          <cell r="C233">
            <v>7</v>
          </cell>
          <cell r="D233" t="str">
            <v>BSIN</v>
          </cell>
          <cell r="E233" t="str">
            <v>I</v>
          </cell>
          <cell r="J233">
            <v>5.33</v>
          </cell>
        </row>
        <row r="234">
          <cell r="A234" t="str">
            <v>R</v>
          </cell>
          <cell r="B234" t="str">
            <v>RCY</v>
          </cell>
          <cell r="C234">
            <v>8</v>
          </cell>
          <cell r="D234" t="str">
            <v>BSIN</v>
          </cell>
          <cell r="E234" t="str">
            <v>I</v>
          </cell>
          <cell r="J234">
            <v>8.1000000000000014</v>
          </cell>
        </row>
        <row r="235">
          <cell r="A235" t="str">
            <v>R</v>
          </cell>
          <cell r="B235" t="str">
            <v>RCY</v>
          </cell>
          <cell r="C235">
            <v>9</v>
          </cell>
          <cell r="D235" t="str">
            <v>BSIN</v>
          </cell>
          <cell r="E235" t="str">
            <v>I</v>
          </cell>
          <cell r="J235">
            <v>5.0199999999999996</v>
          </cell>
        </row>
        <row r="236">
          <cell r="A236" t="str">
            <v>R</v>
          </cell>
          <cell r="B236" t="str">
            <v>RCY</v>
          </cell>
          <cell r="C236">
            <v>10</v>
          </cell>
          <cell r="D236" t="str">
            <v>BSIN</v>
          </cell>
          <cell r="E236" t="str">
            <v>I</v>
          </cell>
          <cell r="J236">
            <v>14.39</v>
          </cell>
        </row>
        <row r="237">
          <cell r="A237" t="str">
            <v>R</v>
          </cell>
          <cell r="B237" t="str">
            <v>RCY</v>
          </cell>
          <cell r="C237">
            <v>11</v>
          </cell>
          <cell r="D237" t="str">
            <v>BSIN</v>
          </cell>
          <cell r="E237" t="str">
            <v>I</v>
          </cell>
          <cell r="J237">
            <v>9.4700000000000006</v>
          </cell>
        </row>
        <row r="238">
          <cell r="A238" t="str">
            <v>R</v>
          </cell>
          <cell r="B238" t="str">
            <v>RCY</v>
          </cell>
          <cell r="C238">
            <v>12</v>
          </cell>
          <cell r="D238" t="str">
            <v>BSIN</v>
          </cell>
          <cell r="E238" t="str">
            <v>I</v>
          </cell>
          <cell r="J238">
            <v>5.52</v>
          </cell>
        </row>
        <row r="239">
          <cell r="A239" t="str">
            <v>R</v>
          </cell>
          <cell r="B239" t="str">
            <v>YW</v>
          </cell>
          <cell r="C239">
            <v>1</v>
          </cell>
          <cell r="D239" t="str">
            <v>CGWD</v>
          </cell>
          <cell r="E239" t="str">
            <v>I</v>
          </cell>
          <cell r="J239">
            <v>7.11</v>
          </cell>
        </row>
        <row r="240">
          <cell r="A240" t="str">
            <v>R</v>
          </cell>
          <cell r="B240" t="str">
            <v>YW</v>
          </cell>
          <cell r="C240">
            <v>6</v>
          </cell>
          <cell r="D240" t="str">
            <v>CGWD</v>
          </cell>
          <cell r="E240" t="str">
            <v>I</v>
          </cell>
          <cell r="J240">
            <v>4.41</v>
          </cell>
        </row>
        <row r="241">
          <cell r="A241" t="str">
            <v>R</v>
          </cell>
          <cell r="B241" t="str">
            <v>YW</v>
          </cell>
          <cell r="C241">
            <v>8</v>
          </cell>
          <cell r="D241" t="str">
            <v>CGWD</v>
          </cell>
          <cell r="E241" t="str">
            <v>I</v>
          </cell>
          <cell r="J241">
            <v>3.98</v>
          </cell>
        </row>
        <row r="242">
          <cell r="A242" t="str">
            <v>R</v>
          </cell>
          <cell r="B242" t="str">
            <v>YW</v>
          </cell>
          <cell r="C242">
            <v>9</v>
          </cell>
          <cell r="D242" t="str">
            <v>CGWD</v>
          </cell>
          <cell r="E242" t="str">
            <v>I</v>
          </cell>
          <cell r="J242">
            <v>2.3199999999999998</v>
          </cell>
        </row>
        <row r="243">
          <cell r="A243" t="str">
            <v>R</v>
          </cell>
          <cell r="B243" t="str">
            <v>YW</v>
          </cell>
          <cell r="C243">
            <v>10</v>
          </cell>
          <cell r="D243" t="str">
            <v>CGWD</v>
          </cell>
          <cell r="E243" t="str">
            <v>I</v>
          </cell>
          <cell r="J243">
            <v>5.07</v>
          </cell>
        </row>
        <row r="244">
          <cell r="A244" t="str">
            <v>R</v>
          </cell>
          <cell r="B244" t="str">
            <v>YW</v>
          </cell>
          <cell r="C244">
            <v>11</v>
          </cell>
          <cell r="D244" t="str">
            <v>CGWD</v>
          </cell>
          <cell r="E244" t="str">
            <v>I</v>
          </cell>
          <cell r="J244">
            <v>6.25</v>
          </cell>
        </row>
        <row r="245">
          <cell r="A245" t="str">
            <v>R</v>
          </cell>
          <cell r="B245" t="str">
            <v>YW</v>
          </cell>
          <cell r="C245">
            <v>12</v>
          </cell>
          <cell r="D245" t="str">
            <v>CGWD</v>
          </cell>
          <cell r="E245" t="str">
            <v>I</v>
          </cell>
          <cell r="J245">
            <v>5.5</v>
          </cell>
        </row>
        <row r="246">
          <cell r="A246" t="str">
            <v>R</v>
          </cell>
          <cell r="B246" t="str">
            <v>YW</v>
          </cell>
          <cell r="C246">
            <v>1</v>
          </cell>
          <cell r="D246" t="str">
            <v>CGYW</v>
          </cell>
          <cell r="E246" t="str">
            <v>I</v>
          </cell>
          <cell r="J246">
            <v>24.58</v>
          </cell>
        </row>
        <row r="247">
          <cell r="A247" t="str">
            <v>R</v>
          </cell>
          <cell r="B247" t="str">
            <v>YW</v>
          </cell>
          <cell r="C247">
            <v>2</v>
          </cell>
          <cell r="D247" t="str">
            <v>CGYW</v>
          </cell>
          <cell r="E247" t="str">
            <v>I</v>
          </cell>
          <cell r="J247">
            <v>7.73</v>
          </cell>
        </row>
        <row r="248">
          <cell r="A248" t="str">
            <v>R</v>
          </cell>
          <cell r="B248" t="str">
            <v>YW</v>
          </cell>
          <cell r="C248">
            <v>3</v>
          </cell>
          <cell r="D248" t="str">
            <v>CGYW</v>
          </cell>
          <cell r="E248" t="str">
            <v>I</v>
          </cell>
          <cell r="J248">
            <v>12.95</v>
          </cell>
        </row>
        <row r="249">
          <cell r="A249" t="str">
            <v>R</v>
          </cell>
          <cell r="B249" t="str">
            <v>YW</v>
          </cell>
          <cell r="C249">
            <v>4</v>
          </cell>
          <cell r="D249" t="str">
            <v>CGYW</v>
          </cell>
          <cell r="E249" t="str">
            <v>I</v>
          </cell>
          <cell r="J249">
            <v>25.62</v>
          </cell>
        </row>
        <row r="250">
          <cell r="A250" t="str">
            <v>R</v>
          </cell>
          <cell r="B250" t="str">
            <v>YW</v>
          </cell>
          <cell r="C250">
            <v>5</v>
          </cell>
          <cell r="D250" t="str">
            <v>CGYW</v>
          </cell>
          <cell r="E250" t="str">
            <v>I</v>
          </cell>
          <cell r="J250">
            <v>17.73</v>
          </cell>
        </row>
        <row r="251">
          <cell r="A251" t="str">
            <v>R</v>
          </cell>
          <cell r="B251" t="str">
            <v>YW</v>
          </cell>
          <cell r="C251">
            <v>6</v>
          </cell>
          <cell r="D251" t="str">
            <v>CGYW</v>
          </cell>
          <cell r="E251" t="str">
            <v>I</v>
          </cell>
          <cell r="J251">
            <v>23.39</v>
          </cell>
        </row>
        <row r="252">
          <cell r="A252" t="str">
            <v>R</v>
          </cell>
          <cell r="B252" t="str">
            <v>YW</v>
          </cell>
          <cell r="C252">
            <v>7</v>
          </cell>
          <cell r="D252" t="str">
            <v>CGYW</v>
          </cell>
          <cell r="E252" t="str">
            <v>I</v>
          </cell>
          <cell r="J252">
            <v>21.96</v>
          </cell>
        </row>
        <row r="253">
          <cell r="A253" t="str">
            <v>R</v>
          </cell>
          <cell r="B253" t="str">
            <v>YW</v>
          </cell>
          <cell r="C253">
            <v>8</v>
          </cell>
          <cell r="D253" t="str">
            <v>CGYW</v>
          </cell>
          <cell r="E253" t="str">
            <v>I</v>
          </cell>
          <cell r="J253">
            <v>10.399999999999999</v>
          </cell>
        </row>
        <row r="254">
          <cell r="A254" t="str">
            <v>R</v>
          </cell>
          <cell r="B254" t="str">
            <v>YW</v>
          </cell>
          <cell r="C254">
            <v>9</v>
          </cell>
          <cell r="D254" t="str">
            <v>CGYW</v>
          </cell>
          <cell r="E254" t="str">
            <v>I</v>
          </cell>
          <cell r="J254">
            <v>19.380000000000003</v>
          </cell>
        </row>
        <row r="255">
          <cell r="A255" t="str">
            <v>R</v>
          </cell>
          <cell r="B255" t="str">
            <v>YW</v>
          </cell>
          <cell r="C255">
            <v>10</v>
          </cell>
          <cell r="D255" t="str">
            <v>CGYW</v>
          </cell>
          <cell r="E255" t="str">
            <v>I</v>
          </cell>
          <cell r="J255">
            <v>57.019999999999996</v>
          </cell>
        </row>
        <row r="256">
          <cell r="A256" t="str">
            <v>R</v>
          </cell>
          <cell r="B256" t="str">
            <v>YW</v>
          </cell>
          <cell r="C256">
            <v>11</v>
          </cell>
          <cell r="D256" t="str">
            <v>CGYW</v>
          </cell>
          <cell r="E256" t="str">
            <v>I</v>
          </cell>
          <cell r="J256">
            <v>65.180000000000007</v>
          </cell>
        </row>
        <row r="257">
          <cell r="A257" t="str">
            <v>R</v>
          </cell>
          <cell r="B257" t="str">
            <v>YW</v>
          </cell>
          <cell r="C257">
            <v>12</v>
          </cell>
          <cell r="D257" t="str">
            <v>CGYW</v>
          </cell>
          <cell r="E257" t="str">
            <v>I</v>
          </cell>
          <cell r="J257">
            <v>47.24</v>
          </cell>
        </row>
        <row r="258">
          <cell r="A258" t="str">
            <v>R</v>
          </cell>
          <cell r="B258" t="str">
            <v>RCY</v>
          </cell>
          <cell r="C258">
            <v>5</v>
          </cell>
          <cell r="D258" t="str">
            <v>CHSP</v>
          </cell>
          <cell r="E258" t="str">
            <v>I</v>
          </cell>
          <cell r="J258">
            <v>5.28</v>
          </cell>
        </row>
        <row r="259">
          <cell r="A259" t="str">
            <v>R</v>
          </cell>
          <cell r="B259" t="str">
            <v>RCY</v>
          </cell>
          <cell r="C259">
            <v>8</v>
          </cell>
          <cell r="D259" t="str">
            <v>CHSP</v>
          </cell>
          <cell r="E259" t="str">
            <v>I</v>
          </cell>
          <cell r="J259">
            <v>8.91</v>
          </cell>
        </row>
        <row r="260">
          <cell r="A260" t="str">
            <v>R</v>
          </cell>
          <cell r="B260" t="str">
            <v>RCY</v>
          </cell>
          <cell r="C260">
            <v>9</v>
          </cell>
          <cell r="D260" t="str">
            <v>CHSP</v>
          </cell>
          <cell r="E260" t="str">
            <v>I</v>
          </cell>
          <cell r="J260">
            <v>6.65</v>
          </cell>
        </row>
        <row r="261">
          <cell r="A261" t="str">
            <v>R</v>
          </cell>
          <cell r="B261" t="str">
            <v>RCY</v>
          </cell>
          <cell r="C261">
            <v>10</v>
          </cell>
          <cell r="D261" t="str">
            <v>CHSP</v>
          </cell>
          <cell r="E261" t="str">
            <v>I</v>
          </cell>
          <cell r="J261">
            <v>78.400000000000006</v>
          </cell>
        </row>
        <row r="262">
          <cell r="A262" t="str">
            <v>R</v>
          </cell>
          <cell r="B262" t="str">
            <v>RCY</v>
          </cell>
          <cell r="C262">
            <v>11</v>
          </cell>
          <cell r="D262" t="str">
            <v>CHSP</v>
          </cell>
          <cell r="E262" t="str">
            <v>I</v>
          </cell>
          <cell r="J262">
            <v>4.78</v>
          </cell>
        </row>
        <row r="263">
          <cell r="A263" t="str">
            <v>R</v>
          </cell>
          <cell r="B263" t="str">
            <v>RCY</v>
          </cell>
          <cell r="C263">
            <v>1</v>
          </cell>
          <cell r="D263" t="str">
            <v>DWCD</v>
          </cell>
          <cell r="E263" t="str">
            <v>I</v>
          </cell>
          <cell r="J263">
            <v>8.32</v>
          </cell>
        </row>
        <row r="264">
          <cell r="A264" t="str">
            <v>R</v>
          </cell>
          <cell r="B264" t="str">
            <v>RCY</v>
          </cell>
          <cell r="C264">
            <v>4</v>
          </cell>
          <cell r="D264" t="str">
            <v>DWCD</v>
          </cell>
          <cell r="E264" t="str">
            <v>I</v>
          </cell>
          <cell r="J264">
            <v>8.41</v>
          </cell>
        </row>
        <row r="265">
          <cell r="A265" t="str">
            <v>R</v>
          </cell>
          <cell r="B265" t="str">
            <v>RCY</v>
          </cell>
          <cell r="C265">
            <v>10</v>
          </cell>
          <cell r="D265" t="str">
            <v>DWCD</v>
          </cell>
          <cell r="E265" t="str">
            <v>I</v>
          </cell>
          <cell r="J265">
            <v>6.23</v>
          </cell>
        </row>
        <row r="266">
          <cell r="A266" t="str">
            <v>R</v>
          </cell>
          <cell r="B266" t="str">
            <v>RCY</v>
          </cell>
          <cell r="C266">
            <v>12</v>
          </cell>
          <cell r="D266" t="str">
            <v>DWCD</v>
          </cell>
          <cell r="E266" t="str">
            <v>I</v>
          </cell>
          <cell r="J266">
            <v>3.03</v>
          </cell>
        </row>
        <row r="267">
          <cell r="A267" t="str">
            <v>R</v>
          </cell>
          <cell r="B267" t="str">
            <v>RCY</v>
          </cell>
          <cell r="C267">
            <v>1</v>
          </cell>
          <cell r="D267" t="str">
            <v>IPRC</v>
          </cell>
          <cell r="E267" t="str">
            <v>I</v>
          </cell>
          <cell r="J267">
            <v>10.81</v>
          </cell>
        </row>
        <row r="268">
          <cell r="A268" t="str">
            <v>R</v>
          </cell>
          <cell r="B268" t="str">
            <v>RCY</v>
          </cell>
          <cell r="C268">
            <v>2</v>
          </cell>
          <cell r="D268" t="str">
            <v>IPRC</v>
          </cell>
          <cell r="E268" t="str">
            <v>I</v>
          </cell>
          <cell r="J268">
            <v>13.040000000000001</v>
          </cell>
        </row>
        <row r="269">
          <cell r="A269" t="str">
            <v>R</v>
          </cell>
          <cell r="B269" t="str">
            <v>RCY</v>
          </cell>
          <cell r="C269">
            <v>3</v>
          </cell>
          <cell r="D269" t="str">
            <v>IPRC</v>
          </cell>
          <cell r="E269" t="str">
            <v>I</v>
          </cell>
          <cell r="J269">
            <v>13.719999999999997</v>
          </cell>
        </row>
        <row r="270">
          <cell r="A270" t="str">
            <v>R</v>
          </cell>
          <cell r="B270" t="str">
            <v>RCY</v>
          </cell>
          <cell r="C270">
            <v>4</v>
          </cell>
          <cell r="D270" t="str">
            <v>IPRC</v>
          </cell>
          <cell r="E270" t="str">
            <v>I</v>
          </cell>
          <cell r="J270">
            <v>11.540000000000001</v>
          </cell>
        </row>
        <row r="271">
          <cell r="A271" t="str">
            <v>R</v>
          </cell>
          <cell r="B271" t="str">
            <v>RCY</v>
          </cell>
          <cell r="C271">
            <v>5</v>
          </cell>
          <cell r="D271" t="str">
            <v>IPRC</v>
          </cell>
          <cell r="E271" t="str">
            <v>I</v>
          </cell>
          <cell r="J271">
            <v>12.06</v>
          </cell>
        </row>
        <row r="272">
          <cell r="A272" t="str">
            <v>R</v>
          </cell>
          <cell r="B272" t="str">
            <v>RCY</v>
          </cell>
          <cell r="C272">
            <v>6</v>
          </cell>
          <cell r="D272" t="str">
            <v>IPRC</v>
          </cell>
          <cell r="E272" t="str">
            <v>I</v>
          </cell>
          <cell r="J272">
            <v>11.780000000000003</v>
          </cell>
        </row>
        <row r="273">
          <cell r="A273" t="str">
            <v>R</v>
          </cell>
          <cell r="B273" t="str">
            <v>RCY</v>
          </cell>
          <cell r="C273">
            <v>7</v>
          </cell>
          <cell r="D273" t="str">
            <v>IPRC</v>
          </cell>
          <cell r="E273" t="str">
            <v>I</v>
          </cell>
          <cell r="J273">
            <v>23.549999999999997</v>
          </cell>
        </row>
        <row r="274">
          <cell r="A274" t="str">
            <v>R</v>
          </cell>
          <cell r="B274" t="str">
            <v>RCY</v>
          </cell>
          <cell r="C274">
            <v>8</v>
          </cell>
          <cell r="D274" t="str">
            <v>IPRC</v>
          </cell>
          <cell r="E274" t="str">
            <v>I</v>
          </cell>
          <cell r="J274">
            <v>10.78</v>
          </cell>
        </row>
        <row r="275">
          <cell r="A275" t="str">
            <v>R</v>
          </cell>
          <cell r="B275" t="str">
            <v>RCY</v>
          </cell>
          <cell r="C275">
            <v>9</v>
          </cell>
          <cell r="D275" t="str">
            <v>IPRC</v>
          </cell>
          <cell r="E275" t="str">
            <v>I</v>
          </cell>
          <cell r="J275">
            <v>17.899999999999999</v>
          </cell>
        </row>
        <row r="276">
          <cell r="A276" t="str">
            <v>R</v>
          </cell>
          <cell r="B276" t="str">
            <v>RCY</v>
          </cell>
          <cell r="C276">
            <v>10</v>
          </cell>
          <cell r="D276" t="str">
            <v>IPRC</v>
          </cell>
          <cell r="E276" t="str">
            <v>I</v>
          </cell>
          <cell r="J276">
            <v>24.73</v>
          </cell>
        </row>
        <row r="277">
          <cell r="A277" t="str">
            <v>R</v>
          </cell>
          <cell r="B277" t="str">
            <v>RCY</v>
          </cell>
          <cell r="C277">
            <v>11</v>
          </cell>
          <cell r="D277" t="str">
            <v>IPRC</v>
          </cell>
          <cell r="E277" t="str">
            <v>I</v>
          </cell>
          <cell r="J277">
            <v>7.21</v>
          </cell>
        </row>
        <row r="278">
          <cell r="A278" t="str">
            <v>R</v>
          </cell>
          <cell r="B278" t="str">
            <v>RCY</v>
          </cell>
          <cell r="C278">
            <v>12</v>
          </cell>
          <cell r="D278" t="str">
            <v>IPRC</v>
          </cell>
          <cell r="E278" t="str">
            <v>I</v>
          </cell>
          <cell r="J278">
            <v>17.739999999999998</v>
          </cell>
        </row>
        <row r="279">
          <cell r="A279" t="str">
            <v>R</v>
          </cell>
          <cell r="B279" t="str">
            <v>RCY</v>
          </cell>
          <cell r="C279">
            <v>8</v>
          </cell>
          <cell r="D279" t="str">
            <v>RCCN</v>
          </cell>
          <cell r="E279" t="str">
            <v>I</v>
          </cell>
          <cell r="J279">
            <v>10</v>
          </cell>
        </row>
        <row r="280">
          <cell r="A280" t="str">
            <v>R</v>
          </cell>
          <cell r="B280" t="str">
            <v>RCY</v>
          </cell>
          <cell r="C280">
            <v>10</v>
          </cell>
          <cell r="D280" t="str">
            <v>RCCN</v>
          </cell>
          <cell r="E280" t="str">
            <v>I</v>
          </cell>
          <cell r="J280">
            <v>10</v>
          </cell>
        </row>
        <row r="281">
          <cell r="A281" t="str">
            <v>R</v>
          </cell>
          <cell r="B281" t="str">
            <v>RCY</v>
          </cell>
          <cell r="C281">
            <v>7</v>
          </cell>
          <cell r="D281" t="str">
            <v>RCGR</v>
          </cell>
          <cell r="E281" t="str">
            <v>I</v>
          </cell>
          <cell r="J281">
            <v>10</v>
          </cell>
        </row>
        <row r="282">
          <cell r="A282" t="str">
            <v>R</v>
          </cell>
          <cell r="B282" t="str">
            <v>RCY</v>
          </cell>
          <cell r="C282">
            <v>1</v>
          </cell>
          <cell r="D282" t="str">
            <v>RRA1</v>
          </cell>
          <cell r="E282" t="str">
            <v>I</v>
          </cell>
          <cell r="J282">
            <v>5.9799999999999995</v>
          </cell>
        </row>
        <row r="283">
          <cell r="A283" t="str">
            <v>R</v>
          </cell>
          <cell r="B283" t="str">
            <v>RCY</v>
          </cell>
          <cell r="C283">
            <v>2</v>
          </cell>
          <cell r="D283" t="str">
            <v>RRA1</v>
          </cell>
          <cell r="E283" t="str">
            <v>I</v>
          </cell>
          <cell r="J283">
            <v>5.0999999999999996</v>
          </cell>
        </row>
        <row r="284">
          <cell r="A284" t="str">
            <v>R</v>
          </cell>
          <cell r="B284" t="str">
            <v>RCY</v>
          </cell>
          <cell r="C284">
            <v>3</v>
          </cell>
          <cell r="D284" t="str">
            <v>RRA1</v>
          </cell>
          <cell r="E284" t="str">
            <v>I</v>
          </cell>
          <cell r="J284">
            <v>5.4</v>
          </cell>
        </row>
        <row r="285">
          <cell r="A285" t="str">
            <v>R</v>
          </cell>
          <cell r="B285" t="str">
            <v>RCY</v>
          </cell>
          <cell r="C285">
            <v>4</v>
          </cell>
          <cell r="D285" t="str">
            <v>RRA1</v>
          </cell>
          <cell r="E285" t="str">
            <v>I</v>
          </cell>
          <cell r="J285">
            <v>1.42</v>
          </cell>
        </row>
        <row r="286">
          <cell r="A286" t="str">
            <v>R</v>
          </cell>
          <cell r="B286" t="str">
            <v>RCY</v>
          </cell>
          <cell r="C286">
            <v>5</v>
          </cell>
          <cell r="D286" t="str">
            <v>RRA1</v>
          </cell>
          <cell r="E286" t="str">
            <v>I</v>
          </cell>
          <cell r="J286">
            <v>1.53</v>
          </cell>
        </row>
        <row r="287">
          <cell r="A287" t="str">
            <v>R</v>
          </cell>
          <cell r="B287" t="str">
            <v>RCY</v>
          </cell>
          <cell r="C287">
            <v>6</v>
          </cell>
          <cell r="D287" t="str">
            <v>RRA1</v>
          </cell>
          <cell r="E287" t="str">
            <v>I</v>
          </cell>
          <cell r="J287">
            <v>8.5400000000000009</v>
          </cell>
        </row>
        <row r="288">
          <cell r="A288" t="str">
            <v>R</v>
          </cell>
          <cell r="B288" t="str">
            <v>RCY</v>
          </cell>
          <cell r="C288">
            <v>7</v>
          </cell>
          <cell r="D288" t="str">
            <v>RRA1</v>
          </cell>
          <cell r="E288" t="str">
            <v>I</v>
          </cell>
          <cell r="J288">
            <v>14.540000000000001</v>
          </cell>
        </row>
        <row r="289">
          <cell r="A289" t="str">
            <v>R</v>
          </cell>
          <cell r="B289" t="str">
            <v>RCY</v>
          </cell>
          <cell r="C289">
            <v>8</v>
          </cell>
          <cell r="D289" t="str">
            <v>RRA1</v>
          </cell>
          <cell r="E289" t="str">
            <v>I</v>
          </cell>
          <cell r="J289">
            <v>14.93</v>
          </cell>
        </row>
        <row r="290">
          <cell r="A290" t="str">
            <v>R</v>
          </cell>
          <cell r="B290" t="str">
            <v>RCY</v>
          </cell>
          <cell r="C290">
            <v>9</v>
          </cell>
          <cell r="D290" t="str">
            <v>RRA1</v>
          </cell>
          <cell r="E290" t="str">
            <v>I</v>
          </cell>
          <cell r="J290">
            <v>23.610000000000003</v>
          </cell>
        </row>
        <row r="291">
          <cell r="A291" t="str">
            <v>R</v>
          </cell>
          <cell r="B291" t="str">
            <v>RCY</v>
          </cell>
          <cell r="C291">
            <v>10</v>
          </cell>
          <cell r="D291" t="str">
            <v>RRA1</v>
          </cell>
          <cell r="E291" t="str">
            <v>I</v>
          </cell>
          <cell r="J291">
            <v>98.929999999999993</v>
          </cell>
        </row>
        <row r="292">
          <cell r="A292" t="str">
            <v>R</v>
          </cell>
          <cell r="B292" t="str">
            <v>RCY</v>
          </cell>
          <cell r="C292">
            <v>11</v>
          </cell>
          <cell r="D292" t="str">
            <v>RRA1</v>
          </cell>
          <cell r="E292" t="str">
            <v>I</v>
          </cell>
          <cell r="J292">
            <v>52.54000000000002</v>
          </cell>
        </row>
        <row r="293">
          <cell r="A293" t="str">
            <v>R</v>
          </cell>
          <cell r="B293" t="str">
            <v>RCY</v>
          </cell>
          <cell r="C293">
            <v>12</v>
          </cell>
          <cell r="D293" t="str">
            <v>RRA1</v>
          </cell>
          <cell r="E293" t="str">
            <v>I</v>
          </cell>
          <cell r="J293">
            <v>32.92</v>
          </cell>
        </row>
        <row r="294">
          <cell r="A294" t="str">
            <v>R</v>
          </cell>
          <cell r="B294" t="str">
            <v>RCY</v>
          </cell>
          <cell r="C294">
            <v>1</v>
          </cell>
          <cell r="D294" t="str">
            <v>RRA2</v>
          </cell>
          <cell r="E294" t="str">
            <v>I</v>
          </cell>
          <cell r="J294">
            <v>0.84</v>
          </cell>
        </row>
        <row r="295">
          <cell r="A295" t="str">
            <v>R</v>
          </cell>
          <cell r="B295" t="str">
            <v>RCY</v>
          </cell>
          <cell r="C295">
            <v>3</v>
          </cell>
          <cell r="D295" t="str">
            <v>RRA2</v>
          </cell>
          <cell r="E295" t="str">
            <v>I</v>
          </cell>
          <cell r="J295">
            <v>1.1399999999999999</v>
          </cell>
        </row>
        <row r="296">
          <cell r="A296" t="str">
            <v>R</v>
          </cell>
          <cell r="B296" t="str">
            <v>RCY</v>
          </cell>
          <cell r="C296">
            <v>6</v>
          </cell>
          <cell r="D296" t="str">
            <v>RRA3</v>
          </cell>
          <cell r="E296" t="str">
            <v>I</v>
          </cell>
          <cell r="J296">
            <v>2.82</v>
          </cell>
        </row>
        <row r="297">
          <cell r="A297" t="str">
            <v>R</v>
          </cell>
          <cell r="B297" t="str">
            <v>RCY</v>
          </cell>
          <cell r="C297">
            <v>1</v>
          </cell>
          <cell r="D297" t="str">
            <v>RRA5</v>
          </cell>
          <cell r="E297" t="str">
            <v>I</v>
          </cell>
          <cell r="J297">
            <v>6.79</v>
          </cell>
        </row>
        <row r="298">
          <cell r="A298" t="str">
            <v>R</v>
          </cell>
          <cell r="B298" t="str">
            <v>RCY</v>
          </cell>
          <cell r="C298">
            <v>2</v>
          </cell>
          <cell r="D298" t="str">
            <v>RRA5</v>
          </cell>
          <cell r="E298" t="str">
            <v>I</v>
          </cell>
          <cell r="J298">
            <v>4.6399999999999997</v>
          </cell>
        </row>
        <row r="299">
          <cell r="A299" t="str">
            <v>R</v>
          </cell>
          <cell r="B299" t="str">
            <v>RCY</v>
          </cell>
          <cell r="C299">
            <v>3</v>
          </cell>
          <cell r="D299" t="str">
            <v>RRA5</v>
          </cell>
          <cell r="E299" t="str">
            <v>I</v>
          </cell>
          <cell r="J299">
            <v>17.91</v>
          </cell>
        </row>
        <row r="300">
          <cell r="A300" t="str">
            <v>R</v>
          </cell>
          <cell r="B300" t="str">
            <v>RCY</v>
          </cell>
          <cell r="C300">
            <v>4</v>
          </cell>
          <cell r="D300" t="str">
            <v>RRA5</v>
          </cell>
          <cell r="E300" t="str">
            <v>I</v>
          </cell>
          <cell r="J300">
            <v>1.1399999999999999</v>
          </cell>
        </row>
        <row r="301">
          <cell r="A301" t="str">
            <v>R</v>
          </cell>
          <cell r="B301" t="str">
            <v>RCY</v>
          </cell>
          <cell r="C301">
            <v>5</v>
          </cell>
          <cell r="D301" t="str">
            <v>RRA5</v>
          </cell>
          <cell r="E301" t="str">
            <v>I</v>
          </cell>
          <cell r="J301">
            <v>6.13</v>
          </cell>
        </row>
        <row r="302">
          <cell r="A302" t="str">
            <v>R</v>
          </cell>
          <cell r="B302" t="str">
            <v>RCY</v>
          </cell>
          <cell r="C302">
            <v>6</v>
          </cell>
          <cell r="D302" t="str">
            <v>RRA5</v>
          </cell>
          <cell r="E302" t="str">
            <v>I</v>
          </cell>
          <cell r="J302">
            <v>3.3200000000000003</v>
          </cell>
        </row>
        <row r="303">
          <cell r="A303" t="str">
            <v>R</v>
          </cell>
          <cell r="B303" t="str">
            <v>RCY</v>
          </cell>
          <cell r="C303">
            <v>7</v>
          </cell>
          <cell r="D303" t="str">
            <v>RRA5</v>
          </cell>
          <cell r="E303" t="str">
            <v>I</v>
          </cell>
          <cell r="J303">
            <v>10.24</v>
          </cell>
        </row>
        <row r="304">
          <cell r="A304" t="str">
            <v>R</v>
          </cell>
          <cell r="B304" t="str">
            <v>RCY</v>
          </cell>
          <cell r="C304">
            <v>1</v>
          </cell>
          <cell r="D304" t="str">
            <v>RRA6</v>
          </cell>
          <cell r="E304" t="str">
            <v>I</v>
          </cell>
          <cell r="J304">
            <v>2.37</v>
          </cell>
        </row>
        <row r="305">
          <cell r="A305" t="str">
            <v>R</v>
          </cell>
          <cell r="B305" t="str">
            <v>RCY</v>
          </cell>
          <cell r="C305">
            <v>2</v>
          </cell>
          <cell r="D305" t="str">
            <v>RRA6</v>
          </cell>
          <cell r="E305" t="str">
            <v>I</v>
          </cell>
          <cell r="J305">
            <v>5.4799999999999995</v>
          </cell>
        </row>
        <row r="306">
          <cell r="A306" t="str">
            <v>R</v>
          </cell>
          <cell r="B306" t="str">
            <v>RCY</v>
          </cell>
          <cell r="C306">
            <v>3</v>
          </cell>
          <cell r="D306" t="str">
            <v>RRA6</v>
          </cell>
          <cell r="E306" t="str">
            <v>I</v>
          </cell>
          <cell r="J306">
            <v>26.660000000000004</v>
          </cell>
        </row>
        <row r="307">
          <cell r="A307" t="str">
            <v>R</v>
          </cell>
          <cell r="B307" t="str">
            <v>RCY</v>
          </cell>
          <cell r="C307">
            <v>4</v>
          </cell>
          <cell r="D307" t="str">
            <v>RRA6</v>
          </cell>
          <cell r="E307" t="str">
            <v>I</v>
          </cell>
          <cell r="J307">
            <v>6.96</v>
          </cell>
        </row>
        <row r="308">
          <cell r="A308" t="str">
            <v>R</v>
          </cell>
          <cell r="B308" t="str">
            <v>RCY</v>
          </cell>
          <cell r="C308">
            <v>5</v>
          </cell>
          <cell r="D308" t="str">
            <v>RRA6</v>
          </cell>
          <cell r="E308" t="str">
            <v>I</v>
          </cell>
          <cell r="J308">
            <v>23.16</v>
          </cell>
        </row>
        <row r="309">
          <cell r="A309" t="str">
            <v>R</v>
          </cell>
          <cell r="B309" t="str">
            <v>RCY</v>
          </cell>
          <cell r="C309">
            <v>6</v>
          </cell>
          <cell r="D309" t="str">
            <v>RRA6</v>
          </cell>
          <cell r="E309" t="str">
            <v>I</v>
          </cell>
          <cell r="J309">
            <v>21.480000000000004</v>
          </cell>
        </row>
        <row r="310">
          <cell r="A310" t="str">
            <v>R</v>
          </cell>
          <cell r="B310" t="str">
            <v>RCY</v>
          </cell>
          <cell r="C310">
            <v>7</v>
          </cell>
          <cell r="D310" t="str">
            <v>RRA6</v>
          </cell>
          <cell r="E310" t="str">
            <v>I</v>
          </cell>
          <cell r="J310">
            <v>15.8</v>
          </cell>
        </row>
        <row r="311">
          <cell r="A311" t="str">
            <v>R</v>
          </cell>
          <cell r="B311" t="str">
            <v>RCY</v>
          </cell>
          <cell r="C311">
            <v>1</v>
          </cell>
          <cell r="D311" t="str">
            <v>RRCB</v>
          </cell>
          <cell r="E311" t="str">
            <v>I</v>
          </cell>
          <cell r="J311">
            <v>23.989999999999995</v>
          </cell>
        </row>
        <row r="312">
          <cell r="A312" t="str">
            <v>R</v>
          </cell>
          <cell r="B312" t="str">
            <v>RCY</v>
          </cell>
          <cell r="C312">
            <v>2</v>
          </cell>
          <cell r="D312" t="str">
            <v>RRCB</v>
          </cell>
          <cell r="E312" t="str">
            <v>I</v>
          </cell>
          <cell r="J312">
            <v>24.270000000000003</v>
          </cell>
        </row>
        <row r="313">
          <cell r="A313" t="str">
            <v>R</v>
          </cell>
          <cell r="B313" t="str">
            <v>RCY</v>
          </cell>
          <cell r="C313">
            <v>3</v>
          </cell>
          <cell r="D313" t="str">
            <v>RRCB</v>
          </cell>
          <cell r="E313" t="str">
            <v>I</v>
          </cell>
          <cell r="J313">
            <v>27.199999999999996</v>
          </cell>
        </row>
        <row r="314">
          <cell r="A314" t="str">
            <v>R</v>
          </cell>
          <cell r="B314" t="str">
            <v>RCY</v>
          </cell>
          <cell r="C314">
            <v>4</v>
          </cell>
          <cell r="D314" t="str">
            <v>RRCB</v>
          </cell>
          <cell r="E314" t="str">
            <v>I</v>
          </cell>
          <cell r="J314">
            <v>27.56</v>
          </cell>
        </row>
        <row r="315">
          <cell r="A315" t="str">
            <v>R</v>
          </cell>
          <cell r="B315" t="str">
            <v>RCY</v>
          </cell>
          <cell r="C315">
            <v>5</v>
          </cell>
          <cell r="D315" t="str">
            <v>RRCB</v>
          </cell>
          <cell r="E315" t="str">
            <v>I</v>
          </cell>
          <cell r="J315">
            <v>26.490000000000006</v>
          </cell>
        </row>
        <row r="316">
          <cell r="A316" t="str">
            <v>R</v>
          </cell>
          <cell r="B316" t="str">
            <v>RCY</v>
          </cell>
          <cell r="C316">
            <v>6</v>
          </cell>
          <cell r="D316" t="str">
            <v>RRCB</v>
          </cell>
          <cell r="E316" t="str">
            <v>I</v>
          </cell>
          <cell r="J316">
            <v>33.950000000000003</v>
          </cell>
        </row>
        <row r="317">
          <cell r="A317" t="str">
            <v>R</v>
          </cell>
          <cell r="B317" t="str">
            <v>RCY</v>
          </cell>
          <cell r="C317">
            <v>7</v>
          </cell>
          <cell r="D317" t="str">
            <v>RRCB</v>
          </cell>
          <cell r="E317" t="str">
            <v>I</v>
          </cell>
          <cell r="J317">
            <v>29.12</v>
          </cell>
        </row>
        <row r="318">
          <cell r="A318" t="str">
            <v>R</v>
          </cell>
          <cell r="B318" t="str">
            <v>RCY</v>
          </cell>
          <cell r="C318">
            <v>8</v>
          </cell>
          <cell r="D318" t="str">
            <v>RRCB</v>
          </cell>
          <cell r="E318" t="str">
            <v>I</v>
          </cell>
          <cell r="J318">
            <v>21.81</v>
          </cell>
        </row>
        <row r="319">
          <cell r="A319" t="str">
            <v>R</v>
          </cell>
          <cell r="B319" t="str">
            <v>RCY</v>
          </cell>
          <cell r="C319">
            <v>9</v>
          </cell>
          <cell r="D319" t="str">
            <v>RRCB</v>
          </cell>
          <cell r="E319" t="str">
            <v>I</v>
          </cell>
          <cell r="J319">
            <v>29.44</v>
          </cell>
        </row>
        <row r="320">
          <cell r="A320" t="str">
            <v>R</v>
          </cell>
          <cell r="B320" t="str">
            <v>RCY</v>
          </cell>
          <cell r="C320">
            <v>10</v>
          </cell>
          <cell r="D320" t="str">
            <v>RRCB</v>
          </cell>
          <cell r="E320" t="str">
            <v>I</v>
          </cell>
          <cell r="J320">
            <v>23.650000000000006</v>
          </cell>
        </row>
        <row r="321">
          <cell r="A321" t="str">
            <v>R</v>
          </cell>
          <cell r="B321" t="str">
            <v>RCY</v>
          </cell>
          <cell r="C321">
            <v>11</v>
          </cell>
          <cell r="D321" t="str">
            <v>RRCB</v>
          </cell>
          <cell r="E321" t="str">
            <v>I</v>
          </cell>
          <cell r="J321">
            <v>33.019999999999996</v>
          </cell>
        </row>
        <row r="322">
          <cell r="A322" t="str">
            <v>R</v>
          </cell>
          <cell r="B322" t="str">
            <v>RCY</v>
          </cell>
          <cell r="C322">
            <v>12</v>
          </cell>
          <cell r="D322" t="str">
            <v>RRCB</v>
          </cell>
          <cell r="E322" t="str">
            <v>I</v>
          </cell>
          <cell r="J322">
            <v>39.019999999999996</v>
          </cell>
        </row>
        <row r="323">
          <cell r="A323" t="str">
            <v>R</v>
          </cell>
          <cell r="B323" t="str">
            <v>RCY</v>
          </cell>
          <cell r="C323">
            <v>8</v>
          </cell>
          <cell r="D323" t="str">
            <v>RRCD</v>
          </cell>
          <cell r="E323" t="str">
            <v>I</v>
          </cell>
          <cell r="J323">
            <v>10.23</v>
          </cell>
        </row>
        <row r="324">
          <cell r="A324" t="str">
            <v>R</v>
          </cell>
          <cell r="B324" t="str">
            <v>RCY</v>
          </cell>
          <cell r="C324">
            <v>9</v>
          </cell>
          <cell r="D324" t="str">
            <v>RRCD</v>
          </cell>
          <cell r="E324" t="str">
            <v>I</v>
          </cell>
          <cell r="J324">
            <v>11.41</v>
          </cell>
        </row>
        <row r="325">
          <cell r="A325" t="str">
            <v>R</v>
          </cell>
          <cell r="B325" t="str">
            <v>RCY</v>
          </cell>
          <cell r="C325">
            <v>10</v>
          </cell>
          <cell r="D325" t="str">
            <v>RRCD</v>
          </cell>
          <cell r="E325" t="str">
            <v>I</v>
          </cell>
          <cell r="J325">
            <v>12.51</v>
          </cell>
        </row>
        <row r="326">
          <cell r="A326" t="str">
            <v>R</v>
          </cell>
          <cell r="B326" t="str">
            <v>RCY</v>
          </cell>
          <cell r="C326">
            <v>11</v>
          </cell>
          <cell r="D326" t="str">
            <v>RRCD</v>
          </cell>
          <cell r="E326" t="str">
            <v>I</v>
          </cell>
          <cell r="J326">
            <v>7.27</v>
          </cell>
        </row>
        <row r="327">
          <cell r="A327" t="str">
            <v>R</v>
          </cell>
          <cell r="B327" t="str">
            <v>RCY</v>
          </cell>
          <cell r="C327">
            <v>8</v>
          </cell>
          <cell r="D327" t="str">
            <v>RRCE</v>
          </cell>
          <cell r="E327" t="str">
            <v>I</v>
          </cell>
          <cell r="J327">
            <v>3.79</v>
          </cell>
        </row>
        <row r="328">
          <cell r="A328" t="str">
            <v>R</v>
          </cell>
          <cell r="B328" t="str">
            <v>RCY</v>
          </cell>
          <cell r="C328">
            <v>3</v>
          </cell>
          <cell r="D328" t="str">
            <v>RRCL</v>
          </cell>
          <cell r="E328" t="str">
            <v>I</v>
          </cell>
          <cell r="J328">
            <v>1.54</v>
          </cell>
        </row>
        <row r="329">
          <cell r="A329" t="str">
            <v>R</v>
          </cell>
          <cell r="B329" t="str">
            <v>RCY</v>
          </cell>
          <cell r="C329">
            <v>6</v>
          </cell>
          <cell r="D329" t="str">
            <v>RRCL</v>
          </cell>
          <cell r="E329" t="str">
            <v>I</v>
          </cell>
          <cell r="J329">
            <v>1.18</v>
          </cell>
        </row>
        <row r="330">
          <cell r="A330" t="str">
            <v>R</v>
          </cell>
          <cell r="B330" t="str">
            <v>RCY</v>
          </cell>
          <cell r="C330">
            <v>5</v>
          </cell>
          <cell r="D330" t="str">
            <v>RRCS</v>
          </cell>
          <cell r="E330" t="str">
            <v>I</v>
          </cell>
          <cell r="J330">
            <v>7.63</v>
          </cell>
        </row>
        <row r="331">
          <cell r="A331" t="str">
            <v>R</v>
          </cell>
          <cell r="B331" t="str">
            <v>RCY</v>
          </cell>
          <cell r="C331">
            <v>6</v>
          </cell>
          <cell r="D331" t="str">
            <v>RRCS</v>
          </cell>
          <cell r="E331" t="str">
            <v>I</v>
          </cell>
          <cell r="J331">
            <v>6.98</v>
          </cell>
        </row>
        <row r="332">
          <cell r="A332" t="str">
            <v>R</v>
          </cell>
          <cell r="B332" t="str">
            <v>RCY</v>
          </cell>
          <cell r="C332">
            <v>7</v>
          </cell>
          <cell r="D332" t="str">
            <v>RRCS</v>
          </cell>
          <cell r="E332" t="str">
            <v>I</v>
          </cell>
          <cell r="J332">
            <v>38.680000000000007</v>
          </cell>
        </row>
        <row r="333">
          <cell r="A333" t="str">
            <v>R</v>
          </cell>
          <cell r="B333" t="str">
            <v>RCY</v>
          </cell>
          <cell r="C333">
            <v>8</v>
          </cell>
          <cell r="D333" t="str">
            <v>RRCS</v>
          </cell>
          <cell r="E333" t="str">
            <v>I</v>
          </cell>
          <cell r="J333">
            <v>12.08</v>
          </cell>
        </row>
        <row r="334">
          <cell r="A334" t="str">
            <v>R</v>
          </cell>
          <cell r="B334" t="str">
            <v>RCY</v>
          </cell>
          <cell r="C334">
            <v>9</v>
          </cell>
          <cell r="D334" t="str">
            <v>RRCS</v>
          </cell>
          <cell r="E334" t="str">
            <v>I</v>
          </cell>
          <cell r="J334">
            <v>11.530000000000001</v>
          </cell>
        </row>
        <row r="335">
          <cell r="A335" t="str">
            <v>R</v>
          </cell>
          <cell r="B335" t="str">
            <v>RCY</v>
          </cell>
          <cell r="C335">
            <v>10</v>
          </cell>
          <cell r="D335" t="str">
            <v>RRCS</v>
          </cell>
          <cell r="E335" t="str">
            <v>I</v>
          </cell>
          <cell r="J335">
            <v>32.06</v>
          </cell>
        </row>
        <row r="336">
          <cell r="A336" t="str">
            <v>R</v>
          </cell>
          <cell r="B336" t="str">
            <v>RCY</v>
          </cell>
          <cell r="C336">
            <v>11</v>
          </cell>
          <cell r="D336" t="str">
            <v>RRCS</v>
          </cell>
          <cell r="E336" t="str">
            <v>I</v>
          </cell>
          <cell r="J336">
            <v>31.439999999999998</v>
          </cell>
        </row>
        <row r="337">
          <cell r="A337" t="str">
            <v>R</v>
          </cell>
          <cell r="B337" t="str">
            <v>RCY</v>
          </cell>
          <cell r="C337">
            <v>12</v>
          </cell>
          <cell r="D337" t="str">
            <v>RRCS</v>
          </cell>
          <cell r="E337" t="str">
            <v>I</v>
          </cell>
          <cell r="J337">
            <v>33.300000000000004</v>
          </cell>
        </row>
        <row r="338">
          <cell r="A338" t="str">
            <v>R</v>
          </cell>
          <cell r="B338" t="str">
            <v>RCY</v>
          </cell>
          <cell r="C338">
            <v>1</v>
          </cell>
          <cell r="D338" t="str">
            <v>RRMX</v>
          </cell>
          <cell r="E338" t="str">
            <v>I</v>
          </cell>
          <cell r="J338">
            <v>23.39</v>
          </cell>
        </row>
        <row r="339">
          <cell r="A339" t="str">
            <v>R</v>
          </cell>
          <cell r="B339" t="str">
            <v>RCY</v>
          </cell>
          <cell r="C339">
            <v>2</v>
          </cell>
          <cell r="D339" t="str">
            <v>RRMX</v>
          </cell>
          <cell r="E339" t="str">
            <v>I</v>
          </cell>
          <cell r="J339">
            <v>14.149999999999999</v>
          </cell>
        </row>
        <row r="340">
          <cell r="A340" t="str">
            <v>R</v>
          </cell>
          <cell r="B340" t="str">
            <v>RCY</v>
          </cell>
          <cell r="C340">
            <v>3</v>
          </cell>
          <cell r="D340" t="str">
            <v>RRMX</v>
          </cell>
          <cell r="E340" t="str">
            <v>I</v>
          </cell>
          <cell r="J340">
            <v>16.189999999999998</v>
          </cell>
        </row>
        <row r="341">
          <cell r="A341" t="str">
            <v>R</v>
          </cell>
          <cell r="B341" t="str">
            <v>RCY</v>
          </cell>
          <cell r="C341">
            <v>4</v>
          </cell>
          <cell r="D341" t="str">
            <v>RRMX</v>
          </cell>
          <cell r="E341" t="str">
            <v>I</v>
          </cell>
          <cell r="J341">
            <v>19.7</v>
          </cell>
        </row>
        <row r="342">
          <cell r="A342" t="str">
            <v>R</v>
          </cell>
          <cell r="B342" t="str">
            <v>RCY</v>
          </cell>
          <cell r="C342">
            <v>5</v>
          </cell>
          <cell r="D342" t="str">
            <v>RRMX</v>
          </cell>
          <cell r="E342" t="str">
            <v>I</v>
          </cell>
          <cell r="J342">
            <v>14.369999999999997</v>
          </cell>
        </row>
        <row r="343">
          <cell r="A343" t="str">
            <v>R</v>
          </cell>
          <cell r="B343" t="str">
            <v>RCY</v>
          </cell>
          <cell r="C343">
            <v>6</v>
          </cell>
          <cell r="D343" t="str">
            <v>RRMX</v>
          </cell>
          <cell r="E343" t="str">
            <v>I</v>
          </cell>
          <cell r="J343">
            <v>18.289999999999996</v>
          </cell>
        </row>
        <row r="344">
          <cell r="A344" t="str">
            <v>R</v>
          </cell>
          <cell r="B344" t="str">
            <v>RCY</v>
          </cell>
          <cell r="C344">
            <v>7</v>
          </cell>
          <cell r="D344" t="str">
            <v>RRMX</v>
          </cell>
          <cell r="E344" t="str">
            <v>I</v>
          </cell>
          <cell r="J344">
            <v>17.53</v>
          </cell>
        </row>
        <row r="345">
          <cell r="A345" t="str">
            <v>R</v>
          </cell>
          <cell r="B345" t="str">
            <v>RCY</v>
          </cell>
          <cell r="C345">
            <v>8</v>
          </cell>
          <cell r="D345" t="str">
            <v>RRMX</v>
          </cell>
          <cell r="E345" t="str">
            <v>I</v>
          </cell>
          <cell r="J345">
            <v>8.7899999999999991</v>
          </cell>
        </row>
        <row r="346">
          <cell r="A346" t="str">
            <v>R</v>
          </cell>
          <cell r="B346" t="str">
            <v>RCY</v>
          </cell>
          <cell r="C346">
            <v>9</v>
          </cell>
          <cell r="D346" t="str">
            <v>RRMX</v>
          </cell>
          <cell r="E346" t="str">
            <v>I</v>
          </cell>
          <cell r="J346">
            <v>8.4599999999999991</v>
          </cell>
        </row>
        <row r="347">
          <cell r="A347" t="str">
            <v>R</v>
          </cell>
          <cell r="B347" t="str">
            <v>RCY</v>
          </cell>
          <cell r="C347">
            <v>10</v>
          </cell>
          <cell r="D347" t="str">
            <v>RRMX</v>
          </cell>
          <cell r="E347" t="str">
            <v>I</v>
          </cell>
          <cell r="J347">
            <v>11.51</v>
          </cell>
        </row>
        <row r="348">
          <cell r="A348" t="str">
            <v>R</v>
          </cell>
          <cell r="B348" t="str">
            <v>RCY</v>
          </cell>
          <cell r="C348">
            <v>11</v>
          </cell>
          <cell r="D348" t="str">
            <v>RRMX</v>
          </cell>
          <cell r="E348" t="str">
            <v>I</v>
          </cell>
          <cell r="J348">
            <v>7.6400000000000006</v>
          </cell>
        </row>
        <row r="349">
          <cell r="A349" t="str">
            <v>R</v>
          </cell>
          <cell r="B349" t="str">
            <v>RCY</v>
          </cell>
          <cell r="C349">
            <v>12</v>
          </cell>
          <cell r="D349" t="str">
            <v>RRMX</v>
          </cell>
          <cell r="E349" t="str">
            <v>I</v>
          </cell>
          <cell r="J349">
            <v>8.48</v>
          </cell>
        </row>
        <row r="350">
          <cell r="A350" t="str">
            <v>R</v>
          </cell>
          <cell r="B350" t="str">
            <v>YW</v>
          </cell>
          <cell r="C350">
            <v>2</v>
          </cell>
          <cell r="D350" t="str">
            <v>RRPH</v>
          </cell>
          <cell r="E350" t="str">
            <v>I</v>
          </cell>
          <cell r="J350">
            <v>30</v>
          </cell>
        </row>
        <row r="351">
          <cell r="A351" t="str">
            <v>R</v>
          </cell>
          <cell r="B351" t="str">
            <v>YW</v>
          </cell>
          <cell r="C351">
            <v>6</v>
          </cell>
          <cell r="D351" t="str">
            <v>RRPH</v>
          </cell>
          <cell r="E351" t="str">
            <v>I</v>
          </cell>
          <cell r="J351">
            <v>30</v>
          </cell>
        </row>
        <row r="352">
          <cell r="A352" t="str">
            <v>R</v>
          </cell>
          <cell r="B352" t="str">
            <v>YW</v>
          </cell>
          <cell r="C352">
            <v>7</v>
          </cell>
          <cell r="D352" t="str">
            <v>RRPH</v>
          </cell>
          <cell r="E352" t="str">
            <v>I</v>
          </cell>
          <cell r="J352">
            <v>30</v>
          </cell>
        </row>
        <row r="353">
          <cell r="A353" t="str">
            <v>R</v>
          </cell>
          <cell r="B353" t="str">
            <v>YW</v>
          </cell>
          <cell r="C353">
            <v>8</v>
          </cell>
          <cell r="D353" t="str">
            <v>RRPH</v>
          </cell>
          <cell r="E353" t="str">
            <v>I</v>
          </cell>
          <cell r="J353">
            <v>30</v>
          </cell>
        </row>
        <row r="354">
          <cell r="A354" t="str">
            <v>R</v>
          </cell>
          <cell r="B354" t="str">
            <v>YW</v>
          </cell>
          <cell r="C354">
            <v>9</v>
          </cell>
          <cell r="D354" t="str">
            <v>RRPH</v>
          </cell>
          <cell r="E354" t="str">
            <v>I</v>
          </cell>
          <cell r="J354">
            <v>30</v>
          </cell>
        </row>
        <row r="355">
          <cell r="A355" t="str">
            <v>R</v>
          </cell>
          <cell r="B355" t="str">
            <v>YW</v>
          </cell>
          <cell r="C355">
            <v>10</v>
          </cell>
          <cell r="D355" t="str">
            <v>RRPH</v>
          </cell>
          <cell r="E355" t="str">
            <v>I</v>
          </cell>
          <cell r="J355">
            <v>60</v>
          </cell>
        </row>
        <row r="356">
          <cell r="A356" t="str">
            <v>R</v>
          </cell>
          <cell r="B356" t="str">
            <v>YW</v>
          </cell>
          <cell r="C356">
            <v>11</v>
          </cell>
          <cell r="D356" t="str">
            <v>RRPH</v>
          </cell>
          <cell r="E356" t="str">
            <v>I</v>
          </cell>
          <cell r="J356">
            <v>30</v>
          </cell>
        </row>
        <row r="357">
          <cell r="A357" t="str">
            <v>R</v>
          </cell>
          <cell r="B357" t="str">
            <v>YW</v>
          </cell>
          <cell r="C357">
            <v>12</v>
          </cell>
          <cell r="D357" t="str">
            <v>RRPH</v>
          </cell>
          <cell r="E357" t="str">
            <v>I</v>
          </cell>
          <cell r="J357">
            <v>30</v>
          </cell>
        </row>
        <row r="358">
          <cell r="A358" t="str">
            <v>R</v>
          </cell>
          <cell r="B358" t="str">
            <v>RCY</v>
          </cell>
          <cell r="C358">
            <v>1</v>
          </cell>
          <cell r="D358" t="str">
            <v>RRPL</v>
          </cell>
          <cell r="E358" t="str">
            <v>I</v>
          </cell>
          <cell r="J358">
            <v>1.24</v>
          </cell>
        </row>
        <row r="359">
          <cell r="A359" t="str">
            <v>R</v>
          </cell>
          <cell r="B359" t="str">
            <v>RCY</v>
          </cell>
          <cell r="C359">
            <v>2</v>
          </cell>
          <cell r="D359" t="str">
            <v>RRPL</v>
          </cell>
          <cell r="E359" t="str">
            <v>I</v>
          </cell>
          <cell r="J359">
            <v>1.34</v>
          </cell>
        </row>
        <row r="360">
          <cell r="A360" t="str">
            <v>R</v>
          </cell>
          <cell r="B360" t="str">
            <v>RCY</v>
          </cell>
          <cell r="C360">
            <v>4</v>
          </cell>
          <cell r="D360" t="str">
            <v>RRPL</v>
          </cell>
          <cell r="E360" t="str">
            <v>I</v>
          </cell>
          <cell r="J360">
            <v>1.35</v>
          </cell>
        </row>
        <row r="361">
          <cell r="A361" t="str">
            <v>R</v>
          </cell>
          <cell r="B361" t="str">
            <v>RCY</v>
          </cell>
          <cell r="C361">
            <v>6</v>
          </cell>
          <cell r="D361" t="str">
            <v>RRPL</v>
          </cell>
          <cell r="E361" t="str">
            <v>I</v>
          </cell>
          <cell r="J361">
            <v>1.36</v>
          </cell>
        </row>
        <row r="362">
          <cell r="A362" t="str">
            <v>R</v>
          </cell>
          <cell r="B362" t="str">
            <v>RCY</v>
          </cell>
          <cell r="C362">
            <v>8</v>
          </cell>
          <cell r="D362" t="str">
            <v>RRPL</v>
          </cell>
          <cell r="E362" t="str">
            <v>I</v>
          </cell>
          <cell r="J362">
            <v>1.37</v>
          </cell>
        </row>
        <row r="363">
          <cell r="A363" t="str">
            <v>R</v>
          </cell>
          <cell r="B363" t="str">
            <v>RCY</v>
          </cell>
          <cell r="C363">
            <v>10</v>
          </cell>
          <cell r="D363" t="str">
            <v>RRPL</v>
          </cell>
          <cell r="E363" t="str">
            <v>I</v>
          </cell>
          <cell r="J363">
            <v>1.26</v>
          </cell>
        </row>
        <row r="364">
          <cell r="A364" t="str">
            <v>R</v>
          </cell>
          <cell r="B364" t="str">
            <v>RCY</v>
          </cell>
          <cell r="C364">
            <v>11</v>
          </cell>
          <cell r="D364" t="str">
            <v>RRPL</v>
          </cell>
          <cell r="E364" t="str">
            <v>I</v>
          </cell>
          <cell r="J364">
            <v>1.33</v>
          </cell>
        </row>
        <row r="365">
          <cell r="A365" t="str">
            <v>R</v>
          </cell>
          <cell r="B365" t="str">
            <v>RCY</v>
          </cell>
          <cell r="C365">
            <v>1</v>
          </cell>
          <cell r="D365" t="str">
            <v>RRRC</v>
          </cell>
          <cell r="E365" t="str">
            <v>I</v>
          </cell>
          <cell r="J365">
            <v>1.18</v>
          </cell>
        </row>
        <row r="366">
          <cell r="A366" t="str">
            <v>R</v>
          </cell>
          <cell r="B366" t="str">
            <v>RCY</v>
          </cell>
          <cell r="C366">
            <v>2</v>
          </cell>
          <cell r="D366" t="str">
            <v>RRRC</v>
          </cell>
          <cell r="E366" t="str">
            <v>I</v>
          </cell>
          <cell r="J366">
            <v>3.04</v>
          </cell>
        </row>
        <row r="367">
          <cell r="A367" t="str">
            <v>R</v>
          </cell>
          <cell r="B367" t="str">
            <v>RCY</v>
          </cell>
          <cell r="C367">
            <v>3</v>
          </cell>
          <cell r="D367" t="str">
            <v>RRRC</v>
          </cell>
          <cell r="E367" t="str">
            <v>I</v>
          </cell>
          <cell r="J367">
            <v>5</v>
          </cell>
        </row>
        <row r="368">
          <cell r="A368" t="str">
            <v>R</v>
          </cell>
          <cell r="B368" t="str">
            <v>RCY</v>
          </cell>
          <cell r="C368">
            <v>4</v>
          </cell>
          <cell r="D368" t="str">
            <v>RRRC</v>
          </cell>
          <cell r="E368" t="str">
            <v>I</v>
          </cell>
          <cell r="J368">
            <v>1.63</v>
          </cell>
        </row>
        <row r="369">
          <cell r="A369" t="str">
            <v>R</v>
          </cell>
          <cell r="B369" t="str">
            <v>RCY</v>
          </cell>
          <cell r="C369">
            <v>6</v>
          </cell>
          <cell r="D369" t="str">
            <v>RRRC</v>
          </cell>
          <cell r="E369" t="str">
            <v>I</v>
          </cell>
          <cell r="J369">
            <v>0.47</v>
          </cell>
        </row>
        <row r="370">
          <cell r="A370" t="str">
            <v>R</v>
          </cell>
          <cell r="B370" t="str">
            <v>RCY</v>
          </cell>
          <cell r="C370">
            <v>8</v>
          </cell>
          <cell r="D370" t="str">
            <v>RRRC</v>
          </cell>
          <cell r="E370" t="str">
            <v>I</v>
          </cell>
          <cell r="J370">
            <v>1.5899999999999999</v>
          </cell>
        </row>
        <row r="371">
          <cell r="A371" t="str">
            <v>R</v>
          </cell>
          <cell r="B371" t="str">
            <v>RCY</v>
          </cell>
          <cell r="C371">
            <v>9</v>
          </cell>
          <cell r="D371" t="str">
            <v>RRRC</v>
          </cell>
          <cell r="E371" t="str">
            <v>I</v>
          </cell>
          <cell r="J371">
            <v>7.25</v>
          </cell>
        </row>
        <row r="372">
          <cell r="A372" t="str">
            <v>R</v>
          </cell>
          <cell r="B372" t="str">
            <v>RCY</v>
          </cell>
          <cell r="C372">
            <v>11</v>
          </cell>
          <cell r="D372" t="str">
            <v>RRRC</v>
          </cell>
          <cell r="E372" t="str">
            <v>I</v>
          </cell>
          <cell r="J372">
            <v>0.76</v>
          </cell>
        </row>
        <row r="373">
          <cell r="A373" t="str">
            <v>R</v>
          </cell>
          <cell r="B373" t="str">
            <v>RCY</v>
          </cell>
          <cell r="C373">
            <v>12</v>
          </cell>
          <cell r="D373" t="str">
            <v>RRRC</v>
          </cell>
          <cell r="E373" t="str">
            <v>I</v>
          </cell>
          <cell r="J373">
            <v>1.6</v>
          </cell>
        </row>
        <row r="374">
          <cell r="A374" t="str">
            <v>R</v>
          </cell>
          <cell r="B374" t="str">
            <v>YW</v>
          </cell>
          <cell r="C374">
            <v>7</v>
          </cell>
          <cell r="D374" t="str">
            <v>RRWD</v>
          </cell>
          <cell r="E374" t="str">
            <v>I</v>
          </cell>
          <cell r="J374">
            <v>0.63</v>
          </cell>
        </row>
        <row r="375">
          <cell r="A375" t="str">
            <v>R</v>
          </cell>
          <cell r="B375" t="str">
            <v>YW</v>
          </cell>
          <cell r="C375">
            <v>12</v>
          </cell>
          <cell r="D375" t="str">
            <v>RRWD</v>
          </cell>
          <cell r="E375" t="str">
            <v>I</v>
          </cell>
          <cell r="J375">
            <v>2.33</v>
          </cell>
        </row>
        <row r="376">
          <cell r="A376" t="str">
            <v>R</v>
          </cell>
          <cell r="B376" t="str">
            <v>YW</v>
          </cell>
          <cell r="C376">
            <v>4</v>
          </cell>
          <cell r="D376" t="str">
            <v>RRYW</v>
          </cell>
          <cell r="E376" t="str">
            <v>I</v>
          </cell>
          <cell r="J376">
            <v>12.100000000000001</v>
          </cell>
        </row>
        <row r="377">
          <cell r="A377" t="str">
            <v>R</v>
          </cell>
          <cell r="B377" t="str">
            <v>YW</v>
          </cell>
          <cell r="C377">
            <v>6</v>
          </cell>
          <cell r="D377" t="str">
            <v>RRYW</v>
          </cell>
          <cell r="E377" t="str">
            <v>I</v>
          </cell>
          <cell r="J377">
            <v>12.719999999999999</v>
          </cell>
        </row>
        <row r="378">
          <cell r="A378" t="str">
            <v>R</v>
          </cell>
          <cell r="B378" t="str">
            <v>YW</v>
          </cell>
          <cell r="C378">
            <v>9</v>
          </cell>
          <cell r="D378" t="str">
            <v>RRYW</v>
          </cell>
          <cell r="E378" t="str">
            <v>I</v>
          </cell>
          <cell r="J378">
            <v>8.58</v>
          </cell>
        </row>
        <row r="379">
          <cell r="A379" t="str">
            <v>R</v>
          </cell>
          <cell r="B379" t="str">
            <v>YW</v>
          </cell>
          <cell r="C379">
            <v>12</v>
          </cell>
          <cell r="D379" t="str">
            <v>RRYW</v>
          </cell>
          <cell r="E379" t="str">
            <v>I</v>
          </cell>
          <cell r="J379">
            <v>9.25</v>
          </cell>
        </row>
        <row r="380">
          <cell r="A380" t="str">
            <v>R</v>
          </cell>
          <cell r="B380" t="str">
            <v>RCY</v>
          </cell>
          <cell r="C380">
            <v>1</v>
          </cell>
          <cell r="D380" t="str">
            <v>SIMT</v>
          </cell>
          <cell r="E380" t="str">
            <v>I</v>
          </cell>
          <cell r="J380">
            <v>3.82</v>
          </cell>
        </row>
        <row r="381">
          <cell r="A381" t="str">
            <v>R</v>
          </cell>
          <cell r="B381" t="str">
            <v>RCY</v>
          </cell>
          <cell r="C381">
            <v>3</v>
          </cell>
          <cell r="D381" t="str">
            <v>SIMT</v>
          </cell>
          <cell r="E381" t="str">
            <v>I</v>
          </cell>
          <cell r="J381">
            <v>1.79</v>
          </cell>
        </row>
        <row r="382">
          <cell r="A382" t="str">
            <v>R</v>
          </cell>
          <cell r="B382" t="str">
            <v>RCY</v>
          </cell>
          <cell r="C382">
            <v>5</v>
          </cell>
          <cell r="D382" t="str">
            <v>SIMT</v>
          </cell>
          <cell r="E382" t="str">
            <v>I</v>
          </cell>
          <cell r="J382">
            <v>1.74</v>
          </cell>
        </row>
        <row r="383">
          <cell r="A383" t="str">
            <v>R</v>
          </cell>
          <cell r="B383" t="str">
            <v>RCY</v>
          </cell>
          <cell r="C383">
            <v>6</v>
          </cell>
          <cell r="D383" t="str">
            <v>SIMT</v>
          </cell>
          <cell r="E383" t="str">
            <v>I</v>
          </cell>
          <cell r="J383">
            <v>3.4649999999999999</v>
          </cell>
        </row>
        <row r="384">
          <cell r="A384" t="str">
            <v>R</v>
          </cell>
          <cell r="B384" t="str">
            <v>RCY</v>
          </cell>
          <cell r="C384">
            <v>8</v>
          </cell>
          <cell r="D384" t="str">
            <v>SIMT</v>
          </cell>
          <cell r="E384" t="str">
            <v>I</v>
          </cell>
          <cell r="J384">
            <v>3.09</v>
          </cell>
        </row>
        <row r="385">
          <cell r="A385" t="str">
            <v>R</v>
          </cell>
          <cell r="B385" t="str">
            <v>RCY</v>
          </cell>
          <cell r="C385">
            <v>9</v>
          </cell>
          <cell r="D385" t="str">
            <v>SIMT</v>
          </cell>
          <cell r="E385" t="str">
            <v>I</v>
          </cell>
          <cell r="J385">
            <v>2.4300000000000002</v>
          </cell>
        </row>
        <row r="386">
          <cell r="A386" t="str">
            <v>R</v>
          </cell>
          <cell r="B386" t="str">
            <v>RCY</v>
          </cell>
          <cell r="C386">
            <v>10</v>
          </cell>
          <cell r="D386" t="str">
            <v>SIMT</v>
          </cell>
          <cell r="E386" t="str">
            <v>I</v>
          </cell>
          <cell r="J386">
            <v>5.24</v>
          </cell>
        </row>
        <row r="387">
          <cell r="A387" t="str">
            <v>R</v>
          </cell>
          <cell r="B387" t="str">
            <v>RCY</v>
          </cell>
          <cell r="C387">
            <v>11</v>
          </cell>
          <cell r="D387" t="str">
            <v>SIMT</v>
          </cell>
          <cell r="E387" t="str">
            <v>I</v>
          </cell>
          <cell r="J387">
            <v>1.64</v>
          </cell>
        </row>
        <row r="388">
          <cell r="A388" t="str">
            <v>R</v>
          </cell>
          <cell r="B388" t="str">
            <v>RCY</v>
          </cell>
          <cell r="C388">
            <v>2</v>
          </cell>
          <cell r="D388" t="str">
            <v>SWCC</v>
          </cell>
          <cell r="E388" t="str">
            <v>I</v>
          </cell>
          <cell r="J388">
            <v>1</v>
          </cell>
        </row>
        <row r="389">
          <cell r="A389" t="str">
            <v>R</v>
          </cell>
          <cell r="B389" t="str">
            <v>RCY</v>
          </cell>
          <cell r="C389">
            <v>12</v>
          </cell>
          <cell r="D389" t="str">
            <v>SWCC</v>
          </cell>
          <cell r="E389" t="str">
            <v>I</v>
          </cell>
          <cell r="J389">
            <v>2</v>
          </cell>
        </row>
        <row r="390">
          <cell r="A390" t="str">
            <v>R</v>
          </cell>
          <cell r="B390" t="str">
            <v>RCY</v>
          </cell>
          <cell r="C390">
            <v>4</v>
          </cell>
          <cell r="D390" t="str">
            <v>SWCR</v>
          </cell>
          <cell r="E390" t="str">
            <v>I</v>
          </cell>
          <cell r="J390">
            <v>2</v>
          </cell>
        </row>
        <row r="391">
          <cell r="A391" t="str">
            <v>R</v>
          </cell>
          <cell r="B391" t="str">
            <v>RCY</v>
          </cell>
          <cell r="C391">
            <v>8</v>
          </cell>
          <cell r="D391" t="str">
            <v>TRES</v>
          </cell>
          <cell r="E391" t="str">
            <v>I</v>
          </cell>
          <cell r="J391">
            <v>1</v>
          </cell>
        </row>
        <row r="392">
          <cell r="A392" t="str">
            <v>UN</v>
          </cell>
          <cell r="B392" t="str">
            <v>RCY</v>
          </cell>
          <cell r="C392">
            <v>7</v>
          </cell>
          <cell r="D392" t="str">
            <v>BRA1</v>
          </cell>
          <cell r="E392" t="str">
            <v>I</v>
          </cell>
          <cell r="J392">
            <v>427.76999999999992</v>
          </cell>
        </row>
        <row r="393">
          <cell r="A393" t="str">
            <v>UN</v>
          </cell>
          <cell r="B393" t="str">
            <v>RCY</v>
          </cell>
          <cell r="C393">
            <v>8</v>
          </cell>
          <cell r="D393" t="str">
            <v>BRA1</v>
          </cell>
          <cell r="E393" t="str">
            <v>I</v>
          </cell>
          <cell r="J393">
            <v>630.54999999999995</v>
          </cell>
        </row>
        <row r="394">
          <cell r="A394" t="str">
            <v>UN</v>
          </cell>
          <cell r="B394" t="str">
            <v>RCY</v>
          </cell>
          <cell r="C394">
            <v>9</v>
          </cell>
          <cell r="D394" t="str">
            <v>BRA1</v>
          </cell>
          <cell r="E394" t="str">
            <v>I</v>
          </cell>
          <cell r="J394">
            <v>548.18999999999983</v>
          </cell>
        </row>
        <row r="395">
          <cell r="A395" t="str">
            <v>UN</v>
          </cell>
          <cell r="B395" t="str">
            <v>RCY</v>
          </cell>
          <cell r="C395">
            <v>10</v>
          </cell>
          <cell r="D395" t="str">
            <v>BRA1</v>
          </cell>
          <cell r="E395" t="str">
            <v>I</v>
          </cell>
          <cell r="J395">
            <v>646.76999999999987</v>
          </cell>
        </row>
        <row r="396">
          <cell r="A396" t="str">
            <v>UN</v>
          </cell>
          <cell r="B396" t="str">
            <v>RCY</v>
          </cell>
          <cell r="C396">
            <v>11</v>
          </cell>
          <cell r="D396" t="str">
            <v>BRA1</v>
          </cell>
          <cell r="E396" t="str">
            <v>I</v>
          </cell>
          <cell r="J396">
            <v>488.13</v>
          </cell>
        </row>
        <row r="397">
          <cell r="A397" t="str">
            <v>UN</v>
          </cell>
          <cell r="B397" t="str">
            <v>RCY</v>
          </cell>
          <cell r="C397">
            <v>12</v>
          </cell>
          <cell r="D397" t="str">
            <v>BRA1</v>
          </cell>
          <cell r="E397" t="str">
            <v>I</v>
          </cell>
          <cell r="J397">
            <v>530.16000000000008</v>
          </cell>
        </row>
        <row r="398">
          <cell r="A398" t="str">
            <v>UN</v>
          </cell>
          <cell r="B398" t="str">
            <v>RCY</v>
          </cell>
          <cell r="C398">
            <v>1</v>
          </cell>
          <cell r="D398" t="str">
            <v>BRA2</v>
          </cell>
          <cell r="E398" t="str">
            <v>I</v>
          </cell>
          <cell r="J398">
            <v>13.28</v>
          </cell>
        </row>
        <row r="399">
          <cell r="A399" t="str">
            <v>UN</v>
          </cell>
          <cell r="B399" t="str">
            <v>RCY</v>
          </cell>
          <cell r="C399">
            <v>2</v>
          </cell>
          <cell r="D399" t="str">
            <v>BRA2</v>
          </cell>
          <cell r="E399" t="str">
            <v>I</v>
          </cell>
          <cell r="J399">
            <v>5.81</v>
          </cell>
        </row>
        <row r="400">
          <cell r="A400" t="str">
            <v>UN</v>
          </cell>
          <cell r="B400" t="str">
            <v>RCY</v>
          </cell>
          <cell r="C400">
            <v>3</v>
          </cell>
          <cell r="D400" t="str">
            <v>BRA2</v>
          </cell>
          <cell r="E400" t="str">
            <v>I</v>
          </cell>
          <cell r="J400">
            <v>2.0700000000000003</v>
          </cell>
        </row>
        <row r="401">
          <cell r="A401" t="str">
            <v>UN</v>
          </cell>
          <cell r="B401" t="str">
            <v>RCY</v>
          </cell>
          <cell r="C401">
            <v>4</v>
          </cell>
          <cell r="D401" t="str">
            <v>BRA2</v>
          </cell>
          <cell r="E401" t="str">
            <v>I</v>
          </cell>
          <cell r="J401">
            <v>5.15</v>
          </cell>
        </row>
        <row r="402">
          <cell r="A402" t="str">
            <v>UN</v>
          </cell>
          <cell r="B402" t="str">
            <v>RCY</v>
          </cell>
          <cell r="C402">
            <v>5</v>
          </cell>
          <cell r="D402" t="str">
            <v>BRA2</v>
          </cell>
          <cell r="E402" t="str">
            <v>I</v>
          </cell>
          <cell r="J402">
            <v>25.55</v>
          </cell>
        </row>
        <row r="403">
          <cell r="A403" t="str">
            <v>UN</v>
          </cell>
          <cell r="B403" t="str">
            <v>RCY</v>
          </cell>
          <cell r="C403">
            <v>6</v>
          </cell>
          <cell r="D403" t="str">
            <v>BRA2</v>
          </cell>
          <cell r="E403" t="str">
            <v>I</v>
          </cell>
          <cell r="J403">
            <v>12.64</v>
          </cell>
        </row>
        <row r="404">
          <cell r="A404" t="str">
            <v>UN</v>
          </cell>
          <cell r="B404" t="str">
            <v>RCY</v>
          </cell>
          <cell r="C404">
            <v>7</v>
          </cell>
          <cell r="D404" t="str">
            <v>BRA2</v>
          </cell>
          <cell r="E404" t="str">
            <v>I</v>
          </cell>
          <cell r="J404">
            <v>7.01</v>
          </cell>
        </row>
        <row r="405">
          <cell r="A405" t="str">
            <v>UN</v>
          </cell>
          <cell r="B405" t="str">
            <v>RCY</v>
          </cell>
          <cell r="C405">
            <v>1</v>
          </cell>
          <cell r="D405" t="str">
            <v>BRA3</v>
          </cell>
          <cell r="E405" t="str">
            <v>I</v>
          </cell>
          <cell r="J405">
            <v>5.54</v>
          </cell>
        </row>
        <row r="406">
          <cell r="A406" t="str">
            <v>UN</v>
          </cell>
          <cell r="B406" t="str">
            <v>RCY</v>
          </cell>
          <cell r="C406">
            <v>3</v>
          </cell>
          <cell r="D406" t="str">
            <v>BRA3</v>
          </cell>
          <cell r="E406" t="str">
            <v>I</v>
          </cell>
          <cell r="J406">
            <v>9.6499999999999986</v>
          </cell>
        </row>
        <row r="407">
          <cell r="A407" t="str">
            <v>UN</v>
          </cell>
          <cell r="B407" t="str">
            <v>RCY</v>
          </cell>
          <cell r="C407">
            <v>4</v>
          </cell>
          <cell r="D407" t="str">
            <v>BRA3</v>
          </cell>
          <cell r="E407" t="str">
            <v>I</v>
          </cell>
          <cell r="J407">
            <v>10.120000000000001</v>
          </cell>
        </row>
        <row r="408">
          <cell r="A408" t="str">
            <v>UN</v>
          </cell>
          <cell r="B408" t="str">
            <v>RCY</v>
          </cell>
          <cell r="C408">
            <v>5</v>
          </cell>
          <cell r="D408" t="str">
            <v>BRA3</v>
          </cell>
          <cell r="E408" t="str">
            <v>I</v>
          </cell>
          <cell r="J408">
            <v>2.2400000000000002</v>
          </cell>
        </row>
        <row r="409">
          <cell r="A409" t="str">
            <v>UN</v>
          </cell>
          <cell r="B409" t="str">
            <v>RCY</v>
          </cell>
          <cell r="C409">
            <v>6</v>
          </cell>
          <cell r="D409" t="str">
            <v>BRA3</v>
          </cell>
          <cell r="E409" t="str">
            <v>I</v>
          </cell>
          <cell r="J409">
            <v>2.78</v>
          </cell>
        </row>
        <row r="410">
          <cell r="A410" t="str">
            <v>UN</v>
          </cell>
          <cell r="B410" t="str">
            <v>RCY</v>
          </cell>
          <cell r="C410">
            <v>7</v>
          </cell>
          <cell r="D410" t="str">
            <v>BRA3</v>
          </cell>
          <cell r="E410" t="str">
            <v>I</v>
          </cell>
          <cell r="J410">
            <v>4.12</v>
          </cell>
        </row>
        <row r="411">
          <cell r="A411" t="str">
            <v>UN</v>
          </cell>
          <cell r="B411" t="str">
            <v>RCY</v>
          </cell>
          <cell r="C411">
            <v>1</v>
          </cell>
          <cell r="D411" t="str">
            <v>BRA4</v>
          </cell>
          <cell r="E411" t="str">
            <v>I</v>
          </cell>
          <cell r="J411">
            <v>3.5999999999999996</v>
          </cell>
        </row>
        <row r="412">
          <cell r="A412" t="str">
            <v>UN</v>
          </cell>
          <cell r="B412" t="str">
            <v>RCY</v>
          </cell>
          <cell r="C412">
            <v>2</v>
          </cell>
          <cell r="D412" t="str">
            <v>BRA4</v>
          </cell>
          <cell r="E412" t="str">
            <v>I</v>
          </cell>
          <cell r="J412">
            <v>1.1100000000000001</v>
          </cell>
        </row>
        <row r="413">
          <cell r="A413" t="str">
            <v>UN</v>
          </cell>
          <cell r="B413" t="str">
            <v>RCY</v>
          </cell>
          <cell r="C413">
            <v>3</v>
          </cell>
          <cell r="D413" t="str">
            <v>BRA4</v>
          </cell>
          <cell r="E413" t="str">
            <v>I</v>
          </cell>
          <cell r="J413">
            <v>2.64</v>
          </cell>
        </row>
        <row r="414">
          <cell r="A414" t="str">
            <v>UN</v>
          </cell>
          <cell r="B414" t="str">
            <v>RCY</v>
          </cell>
          <cell r="C414">
            <v>5</v>
          </cell>
          <cell r="D414" t="str">
            <v>BRA4</v>
          </cell>
          <cell r="E414" t="str">
            <v>I</v>
          </cell>
          <cell r="J414">
            <v>1.59</v>
          </cell>
        </row>
        <row r="415">
          <cell r="A415" t="str">
            <v>UN</v>
          </cell>
          <cell r="B415" t="str">
            <v>RCY</v>
          </cell>
          <cell r="C415">
            <v>6</v>
          </cell>
          <cell r="D415" t="str">
            <v>BRA4</v>
          </cell>
          <cell r="E415" t="str">
            <v>I</v>
          </cell>
          <cell r="J415">
            <v>2.4900000000000002</v>
          </cell>
        </row>
        <row r="416">
          <cell r="A416" t="str">
            <v>UN</v>
          </cell>
          <cell r="B416" t="str">
            <v>RCY</v>
          </cell>
          <cell r="C416">
            <v>1</v>
          </cell>
          <cell r="D416" t="str">
            <v>BRA5</v>
          </cell>
          <cell r="E416" t="str">
            <v>I</v>
          </cell>
          <cell r="J416">
            <v>221.89</v>
          </cell>
        </row>
        <row r="417">
          <cell r="A417" t="str">
            <v>UN</v>
          </cell>
          <cell r="B417" t="str">
            <v>RCY</v>
          </cell>
          <cell r="C417">
            <v>2</v>
          </cell>
          <cell r="D417" t="str">
            <v>BRA5</v>
          </cell>
          <cell r="E417" t="str">
            <v>I</v>
          </cell>
          <cell r="J417">
            <v>163.47000000000006</v>
          </cell>
        </row>
        <row r="418">
          <cell r="A418" t="str">
            <v>UN</v>
          </cell>
          <cell r="B418" t="str">
            <v>RCY</v>
          </cell>
          <cell r="C418">
            <v>3</v>
          </cell>
          <cell r="D418" t="str">
            <v>BRA5</v>
          </cell>
          <cell r="E418" t="str">
            <v>I</v>
          </cell>
          <cell r="J418">
            <v>196.77</v>
          </cell>
        </row>
        <row r="419">
          <cell r="A419" t="str">
            <v>UN</v>
          </cell>
          <cell r="B419" t="str">
            <v>RCY</v>
          </cell>
          <cell r="C419">
            <v>4</v>
          </cell>
          <cell r="D419" t="str">
            <v>BRA5</v>
          </cell>
          <cell r="E419" t="str">
            <v>I</v>
          </cell>
          <cell r="J419">
            <v>206.55</v>
          </cell>
        </row>
        <row r="420">
          <cell r="A420" t="str">
            <v>UN</v>
          </cell>
          <cell r="B420" t="str">
            <v>RCY</v>
          </cell>
          <cell r="C420">
            <v>5</v>
          </cell>
          <cell r="D420" t="str">
            <v>BRA5</v>
          </cell>
          <cell r="E420" t="str">
            <v>I</v>
          </cell>
          <cell r="J420">
            <v>225.42999999999998</v>
          </cell>
        </row>
        <row r="421">
          <cell r="A421" t="str">
            <v>UN</v>
          </cell>
          <cell r="B421" t="str">
            <v>RCY</v>
          </cell>
          <cell r="C421">
            <v>6</v>
          </cell>
          <cell r="D421" t="str">
            <v>BRA5</v>
          </cell>
          <cell r="E421" t="str">
            <v>I</v>
          </cell>
          <cell r="J421">
            <v>131.31000000000003</v>
          </cell>
        </row>
        <row r="422">
          <cell r="A422" t="str">
            <v>UN</v>
          </cell>
          <cell r="B422" t="str">
            <v>RCY</v>
          </cell>
          <cell r="C422">
            <v>7</v>
          </cell>
          <cell r="D422" t="str">
            <v>BRA5</v>
          </cell>
          <cell r="E422" t="str">
            <v>I</v>
          </cell>
          <cell r="J422">
            <v>67.429999999999993</v>
          </cell>
        </row>
        <row r="423">
          <cell r="A423" t="str">
            <v>UN</v>
          </cell>
          <cell r="B423" t="str">
            <v>RCY</v>
          </cell>
          <cell r="C423">
            <v>1</v>
          </cell>
          <cell r="D423" t="str">
            <v>BRA6</v>
          </cell>
          <cell r="E423" t="str">
            <v>I</v>
          </cell>
          <cell r="J423">
            <v>285.09999999999997</v>
          </cell>
        </row>
        <row r="424">
          <cell r="A424" t="str">
            <v>UN</v>
          </cell>
          <cell r="B424" t="str">
            <v>RCY</v>
          </cell>
          <cell r="C424">
            <v>2</v>
          </cell>
          <cell r="D424" t="str">
            <v>BRA6</v>
          </cell>
          <cell r="E424" t="str">
            <v>I</v>
          </cell>
          <cell r="J424">
            <v>304.46999999999991</v>
          </cell>
        </row>
        <row r="425">
          <cell r="A425" t="str">
            <v>UN</v>
          </cell>
          <cell r="B425" t="str">
            <v>RCY</v>
          </cell>
          <cell r="C425">
            <v>3</v>
          </cell>
          <cell r="D425" t="str">
            <v>BRA6</v>
          </cell>
          <cell r="E425" t="str">
            <v>I</v>
          </cell>
          <cell r="J425">
            <v>391.01999999999987</v>
          </cell>
        </row>
        <row r="426">
          <cell r="A426" t="str">
            <v>UN</v>
          </cell>
          <cell r="B426" t="str">
            <v>RCY</v>
          </cell>
          <cell r="C426">
            <v>4</v>
          </cell>
          <cell r="D426" t="str">
            <v>BRA6</v>
          </cell>
          <cell r="E426" t="str">
            <v>I</v>
          </cell>
          <cell r="J426">
            <v>393.5199999999997</v>
          </cell>
        </row>
        <row r="427">
          <cell r="A427" t="str">
            <v>UN</v>
          </cell>
          <cell r="B427" t="str">
            <v>RCY</v>
          </cell>
          <cell r="C427">
            <v>5</v>
          </cell>
          <cell r="D427" t="str">
            <v>BRA6</v>
          </cell>
          <cell r="E427" t="str">
            <v>I</v>
          </cell>
          <cell r="J427">
            <v>479.68999999999994</v>
          </cell>
        </row>
        <row r="428">
          <cell r="A428" t="str">
            <v>UN</v>
          </cell>
          <cell r="B428" t="str">
            <v>RCY</v>
          </cell>
          <cell r="C428">
            <v>6</v>
          </cell>
          <cell r="D428" t="str">
            <v>BRA6</v>
          </cell>
          <cell r="E428" t="str">
            <v>I</v>
          </cell>
          <cell r="J428">
            <v>356.74</v>
          </cell>
        </row>
        <row r="429">
          <cell r="A429" t="str">
            <v>UN</v>
          </cell>
          <cell r="B429" t="str">
            <v>RCY</v>
          </cell>
          <cell r="C429">
            <v>7</v>
          </cell>
          <cell r="D429" t="str">
            <v>BRA6</v>
          </cell>
          <cell r="E429" t="str">
            <v>I</v>
          </cell>
          <cell r="J429">
            <v>89.389999999999986</v>
          </cell>
        </row>
        <row r="430">
          <cell r="A430" t="str">
            <v>UN</v>
          </cell>
          <cell r="B430" t="str">
            <v>RCY</v>
          </cell>
          <cell r="C430">
            <v>1</v>
          </cell>
          <cell r="D430" t="str">
            <v>BRCB</v>
          </cell>
          <cell r="E430" t="str">
            <v>I</v>
          </cell>
          <cell r="J430">
            <v>2.86</v>
          </cell>
        </row>
        <row r="431">
          <cell r="A431" t="str">
            <v>UN</v>
          </cell>
          <cell r="B431" t="str">
            <v>RCY</v>
          </cell>
          <cell r="C431">
            <v>3</v>
          </cell>
          <cell r="D431" t="str">
            <v>BRCB</v>
          </cell>
          <cell r="E431" t="str">
            <v>I</v>
          </cell>
          <cell r="J431">
            <v>1.7999999999999998</v>
          </cell>
        </row>
        <row r="432">
          <cell r="A432" t="str">
            <v>UN</v>
          </cell>
          <cell r="B432" t="str">
            <v>RCY</v>
          </cell>
          <cell r="C432">
            <v>4</v>
          </cell>
          <cell r="D432" t="str">
            <v>BRCB</v>
          </cell>
          <cell r="E432" t="str">
            <v>I</v>
          </cell>
          <cell r="J432">
            <v>0.84</v>
          </cell>
        </row>
        <row r="433">
          <cell r="A433" t="str">
            <v>UN</v>
          </cell>
          <cell r="B433" t="str">
            <v>RCY</v>
          </cell>
          <cell r="C433">
            <v>5</v>
          </cell>
          <cell r="D433" t="str">
            <v>BRCB</v>
          </cell>
          <cell r="E433" t="str">
            <v>I</v>
          </cell>
          <cell r="J433">
            <v>0.48</v>
          </cell>
        </row>
        <row r="434">
          <cell r="A434" t="str">
            <v>UN</v>
          </cell>
          <cell r="B434" t="str">
            <v>RCY</v>
          </cell>
          <cell r="C434">
            <v>6</v>
          </cell>
          <cell r="D434" t="str">
            <v>BRCB</v>
          </cell>
          <cell r="E434" t="str">
            <v>I</v>
          </cell>
          <cell r="J434">
            <v>1.3599999999999999</v>
          </cell>
        </row>
        <row r="435">
          <cell r="A435" t="str">
            <v>UN</v>
          </cell>
          <cell r="B435" t="str">
            <v>RCY</v>
          </cell>
          <cell r="C435">
            <v>7</v>
          </cell>
          <cell r="D435" t="str">
            <v>BRCB</v>
          </cell>
          <cell r="E435" t="str">
            <v>I</v>
          </cell>
          <cell r="J435">
            <v>3.1799999999999997</v>
          </cell>
        </row>
        <row r="436">
          <cell r="A436" t="str">
            <v>UN</v>
          </cell>
          <cell r="B436" t="str">
            <v>RCY</v>
          </cell>
          <cell r="C436">
            <v>8</v>
          </cell>
          <cell r="D436" t="str">
            <v>BRCB</v>
          </cell>
          <cell r="E436" t="str">
            <v>I</v>
          </cell>
          <cell r="J436">
            <v>2.4500000000000002</v>
          </cell>
        </row>
        <row r="437">
          <cell r="A437" t="str">
            <v>UN</v>
          </cell>
          <cell r="B437" t="str">
            <v>RCY</v>
          </cell>
          <cell r="C437">
            <v>9</v>
          </cell>
          <cell r="D437" t="str">
            <v>BRCB</v>
          </cell>
          <cell r="E437" t="str">
            <v>I</v>
          </cell>
          <cell r="J437">
            <v>3.08</v>
          </cell>
        </row>
        <row r="438">
          <cell r="A438" t="str">
            <v>UN</v>
          </cell>
          <cell r="B438" t="str">
            <v>RCY</v>
          </cell>
          <cell r="C438">
            <v>10</v>
          </cell>
          <cell r="D438" t="str">
            <v>BRCB</v>
          </cell>
          <cell r="E438" t="str">
            <v>I</v>
          </cell>
          <cell r="J438">
            <v>1.85</v>
          </cell>
        </row>
        <row r="439">
          <cell r="A439" t="str">
            <v>UN</v>
          </cell>
          <cell r="B439" t="str">
            <v>RCY</v>
          </cell>
          <cell r="C439">
            <v>11</v>
          </cell>
          <cell r="D439" t="str">
            <v>BRCB</v>
          </cell>
          <cell r="E439" t="str">
            <v>I</v>
          </cell>
          <cell r="J439">
            <v>4.51</v>
          </cell>
        </row>
        <row r="440">
          <cell r="A440" t="str">
            <v>UN</v>
          </cell>
          <cell r="B440" t="str">
            <v>RCY</v>
          </cell>
          <cell r="C440">
            <v>1</v>
          </cell>
          <cell r="D440" t="str">
            <v>BRCL</v>
          </cell>
          <cell r="E440" t="str">
            <v>I</v>
          </cell>
          <cell r="J440">
            <v>15.69</v>
          </cell>
        </row>
        <row r="441">
          <cell r="A441" t="str">
            <v>UN</v>
          </cell>
          <cell r="B441" t="str">
            <v>RCY</v>
          </cell>
          <cell r="C441">
            <v>2</v>
          </cell>
          <cell r="D441" t="str">
            <v>BRCL</v>
          </cell>
          <cell r="E441" t="str">
            <v>I</v>
          </cell>
          <cell r="J441">
            <v>2.4500000000000002</v>
          </cell>
        </row>
        <row r="442">
          <cell r="A442" t="str">
            <v>UN</v>
          </cell>
          <cell r="B442" t="str">
            <v>RCY</v>
          </cell>
          <cell r="C442">
            <v>3</v>
          </cell>
          <cell r="D442" t="str">
            <v>BRCL</v>
          </cell>
          <cell r="E442" t="str">
            <v>I</v>
          </cell>
          <cell r="J442">
            <v>3.23</v>
          </cell>
        </row>
        <row r="443">
          <cell r="A443" t="str">
            <v>UN</v>
          </cell>
          <cell r="B443" t="str">
            <v>RCY</v>
          </cell>
          <cell r="C443">
            <v>4</v>
          </cell>
          <cell r="D443" t="str">
            <v>BRCL</v>
          </cell>
          <cell r="E443" t="str">
            <v>I</v>
          </cell>
          <cell r="J443">
            <v>8.17</v>
          </cell>
        </row>
        <row r="444">
          <cell r="A444" t="str">
            <v>UN</v>
          </cell>
          <cell r="B444" t="str">
            <v>RCY</v>
          </cell>
          <cell r="C444">
            <v>5</v>
          </cell>
          <cell r="D444" t="str">
            <v>BRCL</v>
          </cell>
          <cell r="E444" t="str">
            <v>I</v>
          </cell>
          <cell r="J444">
            <v>3.67</v>
          </cell>
        </row>
        <row r="445">
          <cell r="A445" t="str">
            <v>UN</v>
          </cell>
          <cell r="B445" t="str">
            <v>RCY</v>
          </cell>
          <cell r="C445">
            <v>6</v>
          </cell>
          <cell r="D445" t="str">
            <v>BRCL</v>
          </cell>
          <cell r="E445" t="str">
            <v>I</v>
          </cell>
          <cell r="J445">
            <v>3.42</v>
          </cell>
        </row>
        <row r="446">
          <cell r="A446" t="str">
            <v>UN</v>
          </cell>
          <cell r="B446" t="str">
            <v>RCY</v>
          </cell>
          <cell r="C446">
            <v>7</v>
          </cell>
          <cell r="D446" t="str">
            <v>BRCL</v>
          </cell>
          <cell r="E446" t="str">
            <v>I</v>
          </cell>
          <cell r="J446">
            <v>0.56999999999999995</v>
          </cell>
        </row>
        <row r="447">
          <cell r="A447" t="str">
            <v>UN</v>
          </cell>
          <cell r="B447" t="str">
            <v>RCY</v>
          </cell>
          <cell r="C447">
            <v>8</v>
          </cell>
          <cell r="D447" t="str">
            <v>BRCL</v>
          </cell>
          <cell r="E447" t="str">
            <v>I</v>
          </cell>
          <cell r="J447">
            <v>0.68</v>
          </cell>
        </row>
        <row r="448">
          <cell r="A448" t="str">
            <v>UN</v>
          </cell>
          <cell r="B448" t="str">
            <v>RCY</v>
          </cell>
          <cell r="C448">
            <v>9</v>
          </cell>
          <cell r="D448" t="str">
            <v>BRCL</v>
          </cell>
          <cell r="E448" t="str">
            <v>I</v>
          </cell>
          <cell r="J448">
            <v>3.15</v>
          </cell>
        </row>
        <row r="449">
          <cell r="A449" t="str">
            <v>UN</v>
          </cell>
          <cell r="B449" t="str">
            <v>RCY</v>
          </cell>
          <cell r="C449">
            <v>11</v>
          </cell>
          <cell r="D449" t="str">
            <v>BRCL</v>
          </cell>
          <cell r="E449" t="str">
            <v>I</v>
          </cell>
          <cell r="J449">
            <v>0.56000000000000005</v>
          </cell>
        </row>
        <row r="450">
          <cell r="A450" t="str">
            <v>UN</v>
          </cell>
          <cell r="B450" t="str">
            <v>RCY</v>
          </cell>
          <cell r="C450">
            <v>12</v>
          </cell>
          <cell r="D450" t="str">
            <v>BRCL</v>
          </cell>
          <cell r="E450" t="str">
            <v>I</v>
          </cell>
          <cell r="J450">
            <v>0.43</v>
          </cell>
        </row>
        <row r="451">
          <cell r="A451" t="str">
            <v>UN</v>
          </cell>
          <cell r="B451" t="str">
            <v>RCY</v>
          </cell>
          <cell r="C451">
            <v>6</v>
          </cell>
          <cell r="D451" t="str">
            <v>BRCR</v>
          </cell>
          <cell r="E451" t="str">
            <v>I</v>
          </cell>
          <cell r="J451">
            <v>2.82</v>
          </cell>
        </row>
        <row r="452">
          <cell r="A452" t="str">
            <v>UN</v>
          </cell>
          <cell r="B452" t="str">
            <v>RCY</v>
          </cell>
          <cell r="C452">
            <v>8</v>
          </cell>
          <cell r="D452" t="str">
            <v>BRCR</v>
          </cell>
          <cell r="E452" t="str">
            <v>I</v>
          </cell>
          <cell r="J452">
            <v>2.4500000000000002</v>
          </cell>
        </row>
        <row r="453">
          <cell r="A453" t="str">
            <v>UN</v>
          </cell>
          <cell r="B453" t="str">
            <v>RCY</v>
          </cell>
          <cell r="C453">
            <v>1</v>
          </cell>
          <cell r="D453" t="str">
            <v>BRDE</v>
          </cell>
          <cell r="E453" t="str">
            <v>I</v>
          </cell>
          <cell r="J453">
            <v>50.980000000000004</v>
          </cell>
        </row>
        <row r="454">
          <cell r="A454" t="str">
            <v>UN</v>
          </cell>
          <cell r="B454" t="str">
            <v>RCY</v>
          </cell>
          <cell r="C454">
            <v>2</v>
          </cell>
          <cell r="D454" t="str">
            <v>BRDE</v>
          </cell>
          <cell r="E454" t="str">
            <v>I</v>
          </cell>
          <cell r="J454">
            <v>21.979999999999997</v>
          </cell>
        </row>
        <row r="455">
          <cell r="A455" t="str">
            <v>UN</v>
          </cell>
          <cell r="B455" t="str">
            <v>RCY</v>
          </cell>
          <cell r="C455">
            <v>3</v>
          </cell>
          <cell r="D455" t="str">
            <v>BRDE</v>
          </cell>
          <cell r="E455" t="str">
            <v>I</v>
          </cell>
          <cell r="J455">
            <v>44.88000000000001</v>
          </cell>
        </row>
        <row r="456">
          <cell r="A456" t="str">
            <v>UN</v>
          </cell>
          <cell r="B456" t="str">
            <v>RCY</v>
          </cell>
          <cell r="C456">
            <v>4</v>
          </cell>
          <cell r="D456" t="str">
            <v>BRDE</v>
          </cell>
          <cell r="E456" t="str">
            <v>I</v>
          </cell>
          <cell r="J456">
            <v>28.409999999999997</v>
          </cell>
        </row>
        <row r="457">
          <cell r="A457" t="str">
            <v>UN</v>
          </cell>
          <cell r="B457" t="str">
            <v>RCY</v>
          </cell>
          <cell r="C457">
            <v>5</v>
          </cell>
          <cell r="D457" t="str">
            <v>BRDE</v>
          </cell>
          <cell r="E457" t="str">
            <v>I</v>
          </cell>
          <cell r="J457">
            <v>43.57</v>
          </cell>
        </row>
        <row r="458">
          <cell r="A458" t="str">
            <v>UN</v>
          </cell>
          <cell r="B458" t="str">
            <v>RCY</v>
          </cell>
          <cell r="C458">
            <v>6</v>
          </cell>
          <cell r="D458" t="str">
            <v>BRDE</v>
          </cell>
          <cell r="E458" t="str">
            <v>I</v>
          </cell>
          <cell r="J458">
            <v>11.530000000000001</v>
          </cell>
        </row>
        <row r="459">
          <cell r="A459" t="str">
            <v>UN</v>
          </cell>
          <cell r="B459" t="str">
            <v>RCY</v>
          </cell>
          <cell r="C459">
            <v>7</v>
          </cell>
          <cell r="D459" t="str">
            <v>BRDE</v>
          </cell>
          <cell r="E459" t="str">
            <v>I</v>
          </cell>
          <cell r="J459">
            <v>31.979999999999997</v>
          </cell>
        </row>
        <row r="460">
          <cell r="A460" t="str">
            <v>UN</v>
          </cell>
          <cell r="B460" t="str">
            <v>RCY</v>
          </cell>
          <cell r="C460">
            <v>8</v>
          </cell>
          <cell r="D460" t="str">
            <v>BRDE</v>
          </cell>
          <cell r="E460" t="str">
            <v>I</v>
          </cell>
          <cell r="J460">
            <v>17.32</v>
          </cell>
        </row>
        <row r="461">
          <cell r="A461" t="str">
            <v>UN</v>
          </cell>
          <cell r="B461" t="str">
            <v>RCY</v>
          </cell>
          <cell r="C461">
            <v>9</v>
          </cell>
          <cell r="D461" t="str">
            <v>BRDE</v>
          </cell>
          <cell r="E461" t="str">
            <v>I</v>
          </cell>
          <cell r="J461">
            <v>4.59</v>
          </cell>
        </row>
        <row r="462">
          <cell r="A462" t="str">
            <v>UN</v>
          </cell>
          <cell r="B462" t="str">
            <v>RCY</v>
          </cell>
          <cell r="C462">
            <v>10</v>
          </cell>
          <cell r="D462" t="str">
            <v>BRDE</v>
          </cell>
          <cell r="E462" t="str">
            <v>I</v>
          </cell>
          <cell r="J462">
            <v>10.379999999999999</v>
          </cell>
        </row>
        <row r="463">
          <cell r="A463" t="str">
            <v>UN</v>
          </cell>
          <cell r="B463" t="str">
            <v>RCY</v>
          </cell>
          <cell r="C463">
            <v>11</v>
          </cell>
          <cell r="D463" t="str">
            <v>BRDE</v>
          </cell>
          <cell r="E463" t="str">
            <v>I</v>
          </cell>
          <cell r="J463">
            <v>8.34</v>
          </cell>
        </row>
        <row r="464">
          <cell r="A464" t="str">
            <v>UN</v>
          </cell>
          <cell r="B464" t="str">
            <v>RCY</v>
          </cell>
          <cell r="C464">
            <v>12</v>
          </cell>
          <cell r="D464" t="str">
            <v>BRDE</v>
          </cell>
          <cell r="E464" t="str">
            <v>I</v>
          </cell>
          <cell r="J464">
            <v>10.379999999999999</v>
          </cell>
        </row>
        <row r="465">
          <cell r="A465" t="str">
            <v>UN</v>
          </cell>
          <cell r="B465" t="str">
            <v>RCY</v>
          </cell>
          <cell r="C465">
            <v>1</v>
          </cell>
          <cell r="D465" t="str">
            <v>BRMW</v>
          </cell>
          <cell r="E465" t="str">
            <v>I</v>
          </cell>
          <cell r="J465">
            <v>40.059999999999995</v>
          </cell>
        </row>
        <row r="466">
          <cell r="A466" t="str">
            <v>UN</v>
          </cell>
          <cell r="B466" t="str">
            <v>RCY</v>
          </cell>
          <cell r="C466">
            <v>2</v>
          </cell>
          <cell r="D466" t="str">
            <v>BRMW</v>
          </cell>
          <cell r="E466" t="str">
            <v>I</v>
          </cell>
          <cell r="J466">
            <v>25.439999999999998</v>
          </cell>
        </row>
        <row r="467">
          <cell r="A467" t="str">
            <v>UN</v>
          </cell>
          <cell r="B467" t="str">
            <v>RCY</v>
          </cell>
          <cell r="C467">
            <v>3</v>
          </cell>
          <cell r="D467" t="str">
            <v>BRMW</v>
          </cell>
          <cell r="E467" t="str">
            <v>I</v>
          </cell>
          <cell r="J467">
            <v>32.880000000000003</v>
          </cell>
        </row>
        <row r="468">
          <cell r="A468" t="str">
            <v>UN</v>
          </cell>
          <cell r="B468" t="str">
            <v>RCY</v>
          </cell>
          <cell r="C468">
            <v>4</v>
          </cell>
          <cell r="D468" t="str">
            <v>BRMW</v>
          </cell>
          <cell r="E468" t="str">
            <v>I</v>
          </cell>
          <cell r="J468">
            <v>41.42</v>
          </cell>
        </row>
        <row r="469">
          <cell r="A469" t="str">
            <v>UN</v>
          </cell>
          <cell r="B469" t="str">
            <v>RCY</v>
          </cell>
          <cell r="C469">
            <v>5</v>
          </cell>
          <cell r="D469" t="str">
            <v>BRMW</v>
          </cell>
          <cell r="E469" t="str">
            <v>I</v>
          </cell>
          <cell r="J469">
            <v>30.52</v>
          </cell>
        </row>
        <row r="470">
          <cell r="A470" t="str">
            <v>UN</v>
          </cell>
          <cell r="B470" t="str">
            <v>RCY</v>
          </cell>
          <cell r="C470">
            <v>6</v>
          </cell>
          <cell r="D470" t="str">
            <v>BRMW</v>
          </cell>
          <cell r="E470" t="str">
            <v>I</v>
          </cell>
          <cell r="J470">
            <v>26.57</v>
          </cell>
        </row>
        <row r="471">
          <cell r="A471" t="str">
            <v>UN</v>
          </cell>
          <cell r="B471" t="str">
            <v>RCY</v>
          </cell>
          <cell r="C471">
            <v>7</v>
          </cell>
          <cell r="D471" t="str">
            <v>BRMW</v>
          </cell>
          <cell r="E471" t="str">
            <v>I</v>
          </cell>
          <cell r="J471">
            <v>23.49</v>
          </cell>
        </row>
        <row r="472">
          <cell r="A472" t="str">
            <v>UN</v>
          </cell>
          <cell r="B472" t="str">
            <v>RCY</v>
          </cell>
          <cell r="C472">
            <v>8</v>
          </cell>
          <cell r="D472" t="str">
            <v>BRMW</v>
          </cell>
          <cell r="E472" t="str">
            <v>I</v>
          </cell>
          <cell r="J472">
            <v>33.200000000000003</v>
          </cell>
        </row>
        <row r="473">
          <cell r="A473" t="str">
            <v>UN</v>
          </cell>
          <cell r="B473" t="str">
            <v>RCY</v>
          </cell>
          <cell r="C473">
            <v>9</v>
          </cell>
          <cell r="D473" t="str">
            <v>BRMW</v>
          </cell>
          <cell r="E473" t="str">
            <v>I</v>
          </cell>
          <cell r="J473">
            <v>14.13</v>
          </cell>
        </row>
        <row r="474">
          <cell r="A474" t="str">
            <v>UN</v>
          </cell>
          <cell r="B474" t="str">
            <v>RCY</v>
          </cell>
          <cell r="C474">
            <v>10</v>
          </cell>
          <cell r="D474" t="str">
            <v>BRMW</v>
          </cell>
          <cell r="E474" t="str">
            <v>I</v>
          </cell>
          <cell r="J474">
            <v>40.28</v>
          </cell>
        </row>
        <row r="475">
          <cell r="A475" t="str">
            <v>UN</v>
          </cell>
          <cell r="B475" t="str">
            <v>RCY</v>
          </cell>
          <cell r="C475">
            <v>11</v>
          </cell>
          <cell r="D475" t="str">
            <v>BRMW</v>
          </cell>
          <cell r="E475" t="str">
            <v>I</v>
          </cell>
          <cell r="J475">
            <v>15.64</v>
          </cell>
        </row>
        <row r="476">
          <cell r="A476" t="str">
            <v>UN</v>
          </cell>
          <cell r="B476" t="str">
            <v>RCY</v>
          </cell>
          <cell r="C476">
            <v>12</v>
          </cell>
          <cell r="D476" t="str">
            <v>BRMW</v>
          </cell>
          <cell r="E476" t="str">
            <v>I</v>
          </cell>
          <cell r="J476">
            <v>12.57</v>
          </cell>
        </row>
        <row r="477">
          <cell r="A477" t="str">
            <v>UN</v>
          </cell>
          <cell r="B477" t="str">
            <v>RCY</v>
          </cell>
          <cell r="C477">
            <v>2</v>
          </cell>
          <cell r="D477" t="str">
            <v>BRRO</v>
          </cell>
          <cell r="E477" t="str">
            <v>I</v>
          </cell>
          <cell r="J477">
            <v>1.84</v>
          </cell>
        </row>
        <row r="478">
          <cell r="A478" t="str">
            <v>UN</v>
          </cell>
          <cell r="B478" t="str">
            <v>RCY</v>
          </cell>
          <cell r="C478">
            <v>1</v>
          </cell>
          <cell r="D478" t="str">
            <v>BSIN</v>
          </cell>
          <cell r="E478" t="str">
            <v>I</v>
          </cell>
          <cell r="J478">
            <v>7.01</v>
          </cell>
        </row>
        <row r="479">
          <cell r="A479" t="str">
            <v>UN</v>
          </cell>
          <cell r="B479" t="str">
            <v>RCY</v>
          </cell>
          <cell r="C479">
            <v>2</v>
          </cell>
          <cell r="D479" t="str">
            <v>BSIN</v>
          </cell>
          <cell r="E479" t="str">
            <v>I</v>
          </cell>
          <cell r="J479">
            <v>2.2200000000000002</v>
          </cell>
        </row>
        <row r="480">
          <cell r="A480" t="str">
            <v>UN</v>
          </cell>
          <cell r="B480" t="str">
            <v>RCY</v>
          </cell>
          <cell r="C480">
            <v>3</v>
          </cell>
          <cell r="D480" t="str">
            <v>BSIN</v>
          </cell>
          <cell r="E480" t="str">
            <v>I</v>
          </cell>
          <cell r="J480">
            <v>5.0500000000000007</v>
          </cell>
        </row>
        <row r="481">
          <cell r="A481" t="str">
            <v>UN</v>
          </cell>
          <cell r="B481" t="str">
            <v>RCY</v>
          </cell>
          <cell r="C481">
            <v>4</v>
          </cell>
          <cell r="D481" t="str">
            <v>BSIN</v>
          </cell>
          <cell r="E481" t="str">
            <v>I</v>
          </cell>
          <cell r="J481">
            <v>4.93</v>
          </cell>
        </row>
        <row r="482">
          <cell r="A482" t="str">
            <v>UN</v>
          </cell>
          <cell r="B482" t="str">
            <v>RCY</v>
          </cell>
          <cell r="C482">
            <v>5</v>
          </cell>
          <cell r="D482" t="str">
            <v>BSIN</v>
          </cell>
          <cell r="E482" t="str">
            <v>I</v>
          </cell>
          <cell r="J482">
            <v>9.5</v>
          </cell>
        </row>
        <row r="483">
          <cell r="A483" t="str">
            <v>UN</v>
          </cell>
          <cell r="B483" t="str">
            <v>RCY</v>
          </cell>
          <cell r="C483">
            <v>6</v>
          </cell>
          <cell r="D483" t="str">
            <v>BSIN</v>
          </cell>
          <cell r="E483" t="str">
            <v>I</v>
          </cell>
          <cell r="J483">
            <v>2.69</v>
          </cell>
        </row>
        <row r="484">
          <cell r="A484" t="str">
            <v>UN</v>
          </cell>
          <cell r="B484" t="str">
            <v>RCY</v>
          </cell>
          <cell r="C484">
            <v>7</v>
          </cell>
          <cell r="D484" t="str">
            <v>BSIN</v>
          </cell>
          <cell r="E484" t="str">
            <v>I</v>
          </cell>
          <cell r="J484">
            <v>2.92</v>
          </cell>
        </row>
        <row r="485">
          <cell r="A485" t="str">
            <v>UN</v>
          </cell>
          <cell r="B485" t="str">
            <v>RCY</v>
          </cell>
          <cell r="C485">
            <v>8</v>
          </cell>
          <cell r="D485" t="str">
            <v>BSIN</v>
          </cell>
          <cell r="E485" t="str">
            <v>I</v>
          </cell>
          <cell r="J485">
            <v>2.5099999999999998</v>
          </cell>
        </row>
        <row r="486">
          <cell r="A486" t="str">
            <v>UN</v>
          </cell>
          <cell r="B486" t="str">
            <v>RCY</v>
          </cell>
          <cell r="C486">
            <v>9</v>
          </cell>
          <cell r="D486" t="str">
            <v>BSIN</v>
          </cell>
          <cell r="E486" t="str">
            <v>I</v>
          </cell>
          <cell r="J486">
            <v>2.5499999999999998</v>
          </cell>
        </row>
        <row r="487">
          <cell r="A487" t="str">
            <v>UN</v>
          </cell>
          <cell r="B487" t="str">
            <v>RCY</v>
          </cell>
          <cell r="C487">
            <v>10</v>
          </cell>
          <cell r="D487" t="str">
            <v>BSIN</v>
          </cell>
          <cell r="E487" t="str">
            <v>I</v>
          </cell>
          <cell r="J487">
            <v>4.88</v>
          </cell>
        </row>
        <row r="488">
          <cell r="A488" t="str">
            <v>UN</v>
          </cell>
          <cell r="B488" t="str">
            <v>RCY</v>
          </cell>
          <cell r="C488">
            <v>11</v>
          </cell>
          <cell r="D488" t="str">
            <v>BSIN</v>
          </cell>
          <cell r="E488" t="str">
            <v>I</v>
          </cell>
          <cell r="J488">
            <v>1.86</v>
          </cell>
        </row>
        <row r="489">
          <cell r="A489" t="str">
            <v>UN</v>
          </cell>
          <cell r="B489" t="str">
            <v>RCY</v>
          </cell>
          <cell r="C489">
            <v>12</v>
          </cell>
          <cell r="D489" t="str">
            <v>BSIN</v>
          </cell>
          <cell r="E489" t="str">
            <v>I</v>
          </cell>
          <cell r="J489">
            <v>5.71</v>
          </cell>
        </row>
        <row r="490">
          <cell r="A490" t="str">
            <v>UN</v>
          </cell>
          <cell r="B490" t="str">
            <v>YW</v>
          </cell>
          <cell r="C490">
            <v>8</v>
          </cell>
          <cell r="D490" t="str">
            <v>CGWD</v>
          </cell>
          <cell r="E490" t="str">
            <v>I</v>
          </cell>
          <cell r="J490">
            <v>5.84</v>
          </cell>
        </row>
        <row r="491">
          <cell r="A491" t="str">
            <v>UN</v>
          </cell>
          <cell r="B491" t="str">
            <v>YW</v>
          </cell>
          <cell r="C491">
            <v>1</v>
          </cell>
          <cell r="D491" t="str">
            <v>CGYW</v>
          </cell>
          <cell r="E491" t="str">
            <v>I</v>
          </cell>
          <cell r="J491">
            <v>4.5199999999999996</v>
          </cell>
        </row>
        <row r="492">
          <cell r="A492" t="str">
            <v>UN</v>
          </cell>
          <cell r="B492" t="str">
            <v>YW</v>
          </cell>
          <cell r="C492">
            <v>2</v>
          </cell>
          <cell r="D492" t="str">
            <v>CGYW</v>
          </cell>
          <cell r="E492" t="str">
            <v>I</v>
          </cell>
          <cell r="J492">
            <v>11.3</v>
          </cell>
        </row>
        <row r="493">
          <cell r="A493" t="str">
            <v>UN</v>
          </cell>
          <cell r="B493" t="str">
            <v>YW</v>
          </cell>
          <cell r="C493">
            <v>3</v>
          </cell>
          <cell r="D493" t="str">
            <v>CGYW</v>
          </cell>
          <cell r="E493" t="str">
            <v>I</v>
          </cell>
          <cell r="J493">
            <v>8.2100000000000009</v>
          </cell>
        </row>
        <row r="494">
          <cell r="A494" t="str">
            <v>UN</v>
          </cell>
          <cell r="B494" t="str">
            <v>YW</v>
          </cell>
          <cell r="C494">
            <v>4</v>
          </cell>
          <cell r="D494" t="str">
            <v>CGYW</v>
          </cell>
          <cell r="E494" t="str">
            <v>I</v>
          </cell>
          <cell r="J494">
            <v>14.73</v>
          </cell>
        </row>
        <row r="495">
          <cell r="A495" t="str">
            <v>UN</v>
          </cell>
          <cell r="B495" t="str">
            <v>YW</v>
          </cell>
          <cell r="C495">
            <v>5</v>
          </cell>
          <cell r="D495" t="str">
            <v>CGYW</v>
          </cell>
          <cell r="E495" t="str">
            <v>I</v>
          </cell>
          <cell r="J495">
            <v>17.830000000000002</v>
          </cell>
        </row>
        <row r="496">
          <cell r="A496" t="str">
            <v>UN</v>
          </cell>
          <cell r="B496" t="str">
            <v>YW</v>
          </cell>
          <cell r="C496">
            <v>6</v>
          </cell>
          <cell r="D496" t="str">
            <v>CGYW</v>
          </cell>
          <cell r="E496" t="str">
            <v>I</v>
          </cell>
          <cell r="J496">
            <v>23.66</v>
          </cell>
        </row>
        <row r="497">
          <cell r="A497" t="str">
            <v>UN</v>
          </cell>
          <cell r="B497" t="str">
            <v>YW</v>
          </cell>
          <cell r="C497">
            <v>7</v>
          </cell>
          <cell r="D497" t="str">
            <v>CGYW</v>
          </cell>
          <cell r="E497" t="str">
            <v>I</v>
          </cell>
          <cell r="J497">
            <v>12.780000000000001</v>
          </cell>
        </row>
        <row r="498">
          <cell r="A498" t="str">
            <v>UN</v>
          </cell>
          <cell r="B498" t="str">
            <v>YW</v>
          </cell>
          <cell r="C498">
            <v>8</v>
          </cell>
          <cell r="D498" t="str">
            <v>CGYW</v>
          </cell>
          <cell r="E498" t="str">
            <v>I</v>
          </cell>
          <cell r="J498">
            <v>27.78</v>
          </cell>
        </row>
        <row r="499">
          <cell r="A499" t="str">
            <v>UN</v>
          </cell>
          <cell r="B499" t="str">
            <v>YW</v>
          </cell>
          <cell r="C499">
            <v>9</v>
          </cell>
          <cell r="D499" t="str">
            <v>CGYW</v>
          </cell>
          <cell r="E499" t="str">
            <v>I</v>
          </cell>
          <cell r="J499">
            <v>7.3599999999999994</v>
          </cell>
        </row>
        <row r="500">
          <cell r="A500" t="str">
            <v>UN</v>
          </cell>
          <cell r="B500" t="str">
            <v>YW</v>
          </cell>
          <cell r="C500">
            <v>10</v>
          </cell>
          <cell r="D500" t="str">
            <v>CGYW</v>
          </cell>
          <cell r="E500" t="str">
            <v>I</v>
          </cell>
          <cell r="J500">
            <v>12.06</v>
          </cell>
        </row>
        <row r="501">
          <cell r="A501" t="str">
            <v>UN</v>
          </cell>
          <cell r="B501" t="str">
            <v>YW</v>
          </cell>
          <cell r="C501">
            <v>11</v>
          </cell>
          <cell r="D501" t="str">
            <v>CGYW</v>
          </cell>
          <cell r="E501" t="str">
            <v>I</v>
          </cell>
          <cell r="J501">
            <v>12.81</v>
          </cell>
        </row>
        <row r="502">
          <cell r="A502" t="str">
            <v>UN</v>
          </cell>
          <cell r="B502" t="str">
            <v>YW</v>
          </cell>
          <cell r="C502">
            <v>12</v>
          </cell>
          <cell r="D502" t="str">
            <v>CGYW</v>
          </cell>
          <cell r="E502" t="str">
            <v>I</v>
          </cell>
          <cell r="J502">
            <v>17.84</v>
          </cell>
        </row>
        <row r="503">
          <cell r="A503" t="str">
            <v>UN</v>
          </cell>
          <cell r="B503" t="str">
            <v>RCY</v>
          </cell>
          <cell r="C503">
            <v>5</v>
          </cell>
          <cell r="D503" t="str">
            <v>CHSP</v>
          </cell>
          <cell r="E503" t="str">
            <v>I</v>
          </cell>
          <cell r="J503">
            <v>10.15</v>
          </cell>
        </row>
        <row r="504">
          <cell r="A504" t="str">
            <v>UN</v>
          </cell>
          <cell r="B504" t="str">
            <v>RCY</v>
          </cell>
          <cell r="C504">
            <v>11</v>
          </cell>
          <cell r="D504" t="str">
            <v>DWCD</v>
          </cell>
          <cell r="E504" t="str">
            <v>I</v>
          </cell>
          <cell r="J504">
            <v>3.65</v>
          </cell>
        </row>
        <row r="505">
          <cell r="A505" t="str">
            <v>UN</v>
          </cell>
          <cell r="B505" t="str">
            <v>RCY</v>
          </cell>
          <cell r="C505">
            <v>1</v>
          </cell>
          <cell r="D505" t="str">
            <v>IPRC</v>
          </cell>
          <cell r="E505" t="str">
            <v>I</v>
          </cell>
          <cell r="J505">
            <v>9.6999999999999993</v>
          </cell>
        </row>
        <row r="506">
          <cell r="A506" t="str">
            <v>UN</v>
          </cell>
          <cell r="B506" t="str">
            <v>RCY</v>
          </cell>
          <cell r="C506">
            <v>2</v>
          </cell>
          <cell r="D506" t="str">
            <v>IPRC</v>
          </cell>
          <cell r="E506" t="str">
            <v>I</v>
          </cell>
          <cell r="J506">
            <v>12.56</v>
          </cell>
        </row>
        <row r="507">
          <cell r="A507" t="str">
            <v>UN</v>
          </cell>
          <cell r="B507" t="str">
            <v>RCY</v>
          </cell>
          <cell r="C507">
            <v>3</v>
          </cell>
          <cell r="D507" t="str">
            <v>IPRC</v>
          </cell>
          <cell r="E507" t="str">
            <v>I</v>
          </cell>
          <cell r="J507">
            <v>5.79</v>
          </cell>
        </row>
        <row r="508">
          <cell r="A508" t="str">
            <v>UN</v>
          </cell>
          <cell r="B508" t="str">
            <v>RCY</v>
          </cell>
          <cell r="C508">
            <v>4</v>
          </cell>
          <cell r="D508" t="str">
            <v>IPRC</v>
          </cell>
          <cell r="E508" t="str">
            <v>I</v>
          </cell>
          <cell r="J508">
            <v>11.950000000000001</v>
          </cell>
        </row>
        <row r="509">
          <cell r="A509" t="str">
            <v>UN</v>
          </cell>
          <cell r="B509" t="str">
            <v>RCY</v>
          </cell>
          <cell r="C509">
            <v>5</v>
          </cell>
          <cell r="D509" t="str">
            <v>IPRC</v>
          </cell>
          <cell r="E509" t="str">
            <v>I</v>
          </cell>
          <cell r="J509">
            <v>13.120000000000001</v>
          </cell>
        </row>
        <row r="510">
          <cell r="A510" t="str">
            <v>UN</v>
          </cell>
          <cell r="B510" t="str">
            <v>RCY</v>
          </cell>
          <cell r="C510">
            <v>6</v>
          </cell>
          <cell r="D510" t="str">
            <v>IPRC</v>
          </cell>
          <cell r="E510" t="str">
            <v>I</v>
          </cell>
          <cell r="J510">
            <v>13.029999999999998</v>
          </cell>
        </row>
        <row r="511">
          <cell r="A511" t="str">
            <v>UN</v>
          </cell>
          <cell r="B511" t="str">
            <v>RCY</v>
          </cell>
          <cell r="C511">
            <v>7</v>
          </cell>
          <cell r="D511" t="str">
            <v>IPRC</v>
          </cell>
          <cell r="E511" t="str">
            <v>I</v>
          </cell>
          <cell r="J511">
            <v>4.0999999999999996</v>
          </cell>
        </row>
        <row r="512">
          <cell r="A512" t="str">
            <v>UN</v>
          </cell>
          <cell r="B512" t="str">
            <v>RCY</v>
          </cell>
          <cell r="C512">
            <v>8</v>
          </cell>
          <cell r="D512" t="str">
            <v>IPRC</v>
          </cell>
          <cell r="E512" t="str">
            <v>I</v>
          </cell>
          <cell r="J512">
            <v>9.9</v>
          </cell>
        </row>
        <row r="513">
          <cell r="A513" t="str">
            <v>UN</v>
          </cell>
          <cell r="B513" t="str">
            <v>RCY</v>
          </cell>
          <cell r="C513">
            <v>9</v>
          </cell>
          <cell r="D513" t="str">
            <v>IPRC</v>
          </cell>
          <cell r="E513" t="str">
            <v>I</v>
          </cell>
          <cell r="J513">
            <v>8.02</v>
          </cell>
        </row>
        <row r="514">
          <cell r="A514" t="str">
            <v>UN</v>
          </cell>
          <cell r="B514" t="str">
            <v>RCY</v>
          </cell>
          <cell r="C514">
            <v>10</v>
          </cell>
          <cell r="D514" t="str">
            <v>IPRC</v>
          </cell>
          <cell r="E514" t="str">
            <v>I</v>
          </cell>
          <cell r="J514">
            <v>1.47</v>
          </cell>
        </row>
        <row r="515">
          <cell r="A515" t="str">
            <v>UN</v>
          </cell>
          <cell r="B515" t="str">
            <v>RCY</v>
          </cell>
          <cell r="C515">
            <v>11</v>
          </cell>
          <cell r="D515" t="str">
            <v>IPRC</v>
          </cell>
          <cell r="E515" t="str">
            <v>I</v>
          </cell>
          <cell r="J515">
            <v>12.830000000000002</v>
          </cell>
        </row>
        <row r="516">
          <cell r="A516" t="str">
            <v>UN</v>
          </cell>
          <cell r="B516" t="str">
            <v>RCY</v>
          </cell>
          <cell r="C516">
            <v>12</v>
          </cell>
          <cell r="D516" t="str">
            <v>IPRC</v>
          </cell>
          <cell r="E516" t="str">
            <v>I</v>
          </cell>
          <cell r="J516">
            <v>10.39</v>
          </cell>
        </row>
        <row r="517">
          <cell r="A517" t="str">
            <v>UN</v>
          </cell>
          <cell r="B517" t="str">
            <v>RCY</v>
          </cell>
          <cell r="C517">
            <v>8</v>
          </cell>
          <cell r="D517" t="str">
            <v>PTSO</v>
          </cell>
          <cell r="E517" t="str">
            <v>I</v>
          </cell>
          <cell r="J517">
            <v>9</v>
          </cell>
        </row>
        <row r="518">
          <cell r="A518" t="str">
            <v>UN</v>
          </cell>
          <cell r="B518" t="str">
            <v>RCY</v>
          </cell>
          <cell r="C518">
            <v>10</v>
          </cell>
          <cell r="D518" t="str">
            <v>PTSO</v>
          </cell>
          <cell r="E518" t="str">
            <v>I</v>
          </cell>
          <cell r="J518">
            <v>3</v>
          </cell>
        </row>
        <row r="519">
          <cell r="A519" t="str">
            <v>UN</v>
          </cell>
          <cell r="B519" t="str">
            <v>RCY</v>
          </cell>
          <cell r="C519">
            <v>8</v>
          </cell>
          <cell r="D519" t="str">
            <v>RCAL</v>
          </cell>
          <cell r="E519" t="str">
            <v>I</v>
          </cell>
          <cell r="J519">
            <v>10</v>
          </cell>
        </row>
        <row r="520">
          <cell r="A520" t="str">
            <v>UN</v>
          </cell>
          <cell r="B520" t="str">
            <v>RCY</v>
          </cell>
          <cell r="C520">
            <v>3</v>
          </cell>
          <cell r="D520" t="str">
            <v>RRA1</v>
          </cell>
          <cell r="E520" t="str">
            <v>I</v>
          </cell>
          <cell r="J520">
            <v>3.2600000000000002</v>
          </cell>
        </row>
        <row r="521">
          <cell r="A521" t="str">
            <v>UN</v>
          </cell>
          <cell r="B521" t="str">
            <v>RCY</v>
          </cell>
          <cell r="C521">
            <v>5</v>
          </cell>
          <cell r="D521" t="str">
            <v>RRA1</v>
          </cell>
          <cell r="E521" t="str">
            <v>I</v>
          </cell>
          <cell r="J521">
            <v>7.6599999999999993</v>
          </cell>
        </row>
        <row r="522">
          <cell r="A522" t="str">
            <v>UN</v>
          </cell>
          <cell r="B522" t="str">
            <v>RCY</v>
          </cell>
          <cell r="C522">
            <v>6</v>
          </cell>
          <cell r="D522" t="str">
            <v>RRA1</v>
          </cell>
          <cell r="E522" t="str">
            <v>I</v>
          </cell>
          <cell r="J522">
            <v>2.66</v>
          </cell>
        </row>
        <row r="523">
          <cell r="A523" t="str">
            <v>UN</v>
          </cell>
          <cell r="B523" t="str">
            <v>RCY</v>
          </cell>
          <cell r="C523">
            <v>7</v>
          </cell>
          <cell r="D523" t="str">
            <v>RRA1</v>
          </cell>
          <cell r="E523" t="str">
            <v>I</v>
          </cell>
          <cell r="J523">
            <v>26.55</v>
          </cell>
        </row>
        <row r="524">
          <cell r="A524" t="str">
            <v>UN</v>
          </cell>
          <cell r="B524" t="str">
            <v>RCY</v>
          </cell>
          <cell r="C524">
            <v>8</v>
          </cell>
          <cell r="D524" t="str">
            <v>RRA1</v>
          </cell>
          <cell r="E524" t="str">
            <v>I</v>
          </cell>
          <cell r="J524">
            <v>51.49</v>
          </cell>
        </row>
        <row r="525">
          <cell r="A525" t="str">
            <v>UN</v>
          </cell>
          <cell r="B525" t="str">
            <v>RCY</v>
          </cell>
          <cell r="C525">
            <v>9</v>
          </cell>
          <cell r="D525" t="str">
            <v>RRA1</v>
          </cell>
          <cell r="E525" t="str">
            <v>I</v>
          </cell>
          <cell r="J525">
            <v>47.48</v>
          </cell>
        </row>
        <row r="526">
          <cell r="A526" t="str">
            <v>UN</v>
          </cell>
          <cell r="B526" t="str">
            <v>RCY</v>
          </cell>
          <cell r="C526">
            <v>10</v>
          </cell>
          <cell r="D526" t="str">
            <v>RRA1</v>
          </cell>
          <cell r="E526" t="str">
            <v>I</v>
          </cell>
          <cell r="J526">
            <v>41.24</v>
          </cell>
        </row>
        <row r="527">
          <cell r="A527" t="str">
            <v>UN</v>
          </cell>
          <cell r="B527" t="str">
            <v>RCY</v>
          </cell>
          <cell r="C527">
            <v>11</v>
          </cell>
          <cell r="D527" t="str">
            <v>RRA1</v>
          </cell>
          <cell r="E527" t="str">
            <v>I</v>
          </cell>
          <cell r="J527">
            <v>24.21</v>
          </cell>
        </row>
        <row r="528">
          <cell r="A528" t="str">
            <v>UN</v>
          </cell>
          <cell r="B528" t="str">
            <v>RCY</v>
          </cell>
          <cell r="C528">
            <v>12</v>
          </cell>
          <cell r="D528" t="str">
            <v>RRA1</v>
          </cell>
          <cell r="E528" t="str">
            <v>I</v>
          </cell>
          <cell r="J528">
            <v>20.36</v>
          </cell>
        </row>
        <row r="529">
          <cell r="A529" t="str">
            <v>UN</v>
          </cell>
          <cell r="B529" t="str">
            <v>RCY</v>
          </cell>
          <cell r="C529">
            <v>1</v>
          </cell>
          <cell r="D529" t="str">
            <v>RRA2</v>
          </cell>
          <cell r="E529" t="str">
            <v>I</v>
          </cell>
          <cell r="J529">
            <v>2.7500000000000004</v>
          </cell>
        </row>
        <row r="530">
          <cell r="A530" t="str">
            <v>UN</v>
          </cell>
          <cell r="B530" t="str">
            <v>RCY</v>
          </cell>
          <cell r="C530">
            <v>2</v>
          </cell>
          <cell r="D530" t="str">
            <v>RRA2</v>
          </cell>
          <cell r="E530" t="str">
            <v>I</v>
          </cell>
          <cell r="J530">
            <v>2.13</v>
          </cell>
        </row>
        <row r="531">
          <cell r="A531" t="str">
            <v>UN</v>
          </cell>
          <cell r="B531" t="str">
            <v>RCY</v>
          </cell>
          <cell r="C531">
            <v>3</v>
          </cell>
          <cell r="D531" t="str">
            <v>RRA2</v>
          </cell>
          <cell r="E531" t="str">
            <v>I</v>
          </cell>
          <cell r="J531">
            <v>3.9</v>
          </cell>
        </row>
        <row r="532">
          <cell r="A532" t="str">
            <v>UN</v>
          </cell>
          <cell r="B532" t="str">
            <v>RCY</v>
          </cell>
          <cell r="C532">
            <v>4</v>
          </cell>
          <cell r="D532" t="str">
            <v>RRA2</v>
          </cell>
          <cell r="E532" t="str">
            <v>I</v>
          </cell>
          <cell r="J532">
            <v>1.02</v>
          </cell>
        </row>
        <row r="533">
          <cell r="A533" t="str">
            <v>UN</v>
          </cell>
          <cell r="B533" t="str">
            <v>RCY</v>
          </cell>
          <cell r="C533">
            <v>6</v>
          </cell>
          <cell r="D533" t="str">
            <v>RRA2</v>
          </cell>
          <cell r="E533" t="str">
            <v>I</v>
          </cell>
          <cell r="J533">
            <v>1.64</v>
          </cell>
        </row>
        <row r="534">
          <cell r="A534" t="str">
            <v>UN</v>
          </cell>
          <cell r="B534" t="str">
            <v>RCY</v>
          </cell>
          <cell r="C534">
            <v>2</v>
          </cell>
          <cell r="D534" t="str">
            <v>RRA5</v>
          </cell>
          <cell r="E534" t="str">
            <v>I</v>
          </cell>
          <cell r="J534">
            <v>1.85</v>
          </cell>
        </row>
        <row r="535">
          <cell r="A535" t="str">
            <v>UN</v>
          </cell>
          <cell r="B535" t="str">
            <v>RCY</v>
          </cell>
          <cell r="C535">
            <v>3</v>
          </cell>
          <cell r="D535" t="str">
            <v>RRA5</v>
          </cell>
          <cell r="E535" t="str">
            <v>I</v>
          </cell>
          <cell r="J535">
            <v>0.89</v>
          </cell>
        </row>
        <row r="536">
          <cell r="A536" t="str">
            <v>UN</v>
          </cell>
          <cell r="B536" t="str">
            <v>RCY</v>
          </cell>
          <cell r="C536">
            <v>4</v>
          </cell>
          <cell r="D536" t="str">
            <v>RRA5</v>
          </cell>
          <cell r="E536" t="str">
            <v>I</v>
          </cell>
          <cell r="J536">
            <v>1.4500000000000002</v>
          </cell>
        </row>
        <row r="537">
          <cell r="A537" t="str">
            <v>UN</v>
          </cell>
          <cell r="B537" t="str">
            <v>RCY</v>
          </cell>
          <cell r="C537">
            <v>5</v>
          </cell>
          <cell r="D537" t="str">
            <v>RRA5</v>
          </cell>
          <cell r="E537" t="str">
            <v>I</v>
          </cell>
          <cell r="J537">
            <v>1.87</v>
          </cell>
        </row>
        <row r="538">
          <cell r="A538" t="str">
            <v>UN</v>
          </cell>
          <cell r="B538" t="str">
            <v>RCY</v>
          </cell>
          <cell r="C538">
            <v>6</v>
          </cell>
          <cell r="D538" t="str">
            <v>RRA5</v>
          </cell>
          <cell r="E538" t="str">
            <v>I</v>
          </cell>
          <cell r="J538">
            <v>4.21</v>
          </cell>
        </row>
        <row r="539">
          <cell r="A539" t="str">
            <v>UN</v>
          </cell>
          <cell r="B539" t="str">
            <v>RCY</v>
          </cell>
          <cell r="C539">
            <v>7</v>
          </cell>
          <cell r="D539" t="str">
            <v>RRA5</v>
          </cell>
          <cell r="E539" t="str">
            <v>I</v>
          </cell>
          <cell r="J539">
            <v>2.44</v>
          </cell>
        </row>
        <row r="540">
          <cell r="A540" t="str">
            <v>UN</v>
          </cell>
          <cell r="B540" t="str">
            <v>RCY</v>
          </cell>
          <cell r="C540">
            <v>1</v>
          </cell>
          <cell r="D540" t="str">
            <v>RRA6</v>
          </cell>
          <cell r="E540" t="str">
            <v>I</v>
          </cell>
          <cell r="J540">
            <v>23.540000000000003</v>
          </cell>
        </row>
        <row r="541">
          <cell r="A541" t="str">
            <v>UN</v>
          </cell>
          <cell r="B541" t="str">
            <v>RCY</v>
          </cell>
          <cell r="C541">
            <v>2</v>
          </cell>
          <cell r="D541" t="str">
            <v>RRA6</v>
          </cell>
          <cell r="E541" t="str">
            <v>I</v>
          </cell>
          <cell r="J541">
            <v>20.470000000000002</v>
          </cell>
        </row>
        <row r="542">
          <cell r="A542" t="str">
            <v>UN</v>
          </cell>
          <cell r="B542" t="str">
            <v>RCY</v>
          </cell>
          <cell r="C542">
            <v>3</v>
          </cell>
          <cell r="D542" t="str">
            <v>RRA6</v>
          </cell>
          <cell r="E542" t="str">
            <v>I</v>
          </cell>
          <cell r="J542">
            <v>22.18</v>
          </cell>
        </row>
        <row r="543">
          <cell r="A543" t="str">
            <v>UN</v>
          </cell>
          <cell r="B543" t="str">
            <v>RCY</v>
          </cell>
          <cell r="C543">
            <v>4</v>
          </cell>
          <cell r="D543" t="str">
            <v>RRA6</v>
          </cell>
          <cell r="E543" t="str">
            <v>I</v>
          </cell>
          <cell r="J543">
            <v>11.66</v>
          </cell>
        </row>
        <row r="544">
          <cell r="A544" t="str">
            <v>UN</v>
          </cell>
          <cell r="B544" t="str">
            <v>RCY</v>
          </cell>
          <cell r="C544">
            <v>5</v>
          </cell>
          <cell r="D544" t="str">
            <v>RRA6</v>
          </cell>
          <cell r="E544" t="str">
            <v>I</v>
          </cell>
          <cell r="J544">
            <v>13.389999999999999</v>
          </cell>
        </row>
        <row r="545">
          <cell r="A545" t="str">
            <v>UN</v>
          </cell>
          <cell r="B545" t="str">
            <v>RCY</v>
          </cell>
          <cell r="C545">
            <v>6</v>
          </cell>
          <cell r="D545" t="str">
            <v>RRA6</v>
          </cell>
          <cell r="E545" t="str">
            <v>I</v>
          </cell>
          <cell r="J545">
            <v>2.59</v>
          </cell>
        </row>
        <row r="546">
          <cell r="A546" t="str">
            <v>UN</v>
          </cell>
          <cell r="B546" t="str">
            <v>RCY</v>
          </cell>
          <cell r="C546">
            <v>7</v>
          </cell>
          <cell r="D546" t="str">
            <v>RRA6</v>
          </cell>
          <cell r="E546" t="str">
            <v>I</v>
          </cell>
          <cell r="J546">
            <v>1.94</v>
          </cell>
        </row>
        <row r="547">
          <cell r="A547" t="str">
            <v>UN</v>
          </cell>
          <cell r="B547" t="str">
            <v>RCY</v>
          </cell>
          <cell r="C547">
            <v>1</v>
          </cell>
          <cell r="D547" t="str">
            <v>RRCB</v>
          </cell>
          <cell r="E547" t="str">
            <v>I</v>
          </cell>
          <cell r="J547">
            <v>11.58</v>
          </cell>
        </row>
        <row r="548">
          <cell r="A548" t="str">
            <v>UN</v>
          </cell>
          <cell r="B548" t="str">
            <v>RCY</v>
          </cell>
          <cell r="C548">
            <v>2</v>
          </cell>
          <cell r="D548" t="str">
            <v>RRCB</v>
          </cell>
          <cell r="E548" t="str">
            <v>I</v>
          </cell>
          <cell r="J548">
            <v>6.04</v>
          </cell>
        </row>
        <row r="549">
          <cell r="A549" t="str">
            <v>UN</v>
          </cell>
          <cell r="B549" t="str">
            <v>RCY</v>
          </cell>
          <cell r="C549">
            <v>3</v>
          </cell>
          <cell r="D549" t="str">
            <v>RRCB</v>
          </cell>
          <cell r="E549" t="str">
            <v>I</v>
          </cell>
          <cell r="J549">
            <v>13.589999999999998</v>
          </cell>
        </row>
        <row r="550">
          <cell r="A550" t="str">
            <v>UN</v>
          </cell>
          <cell r="B550" t="str">
            <v>RCY</v>
          </cell>
          <cell r="C550">
            <v>4</v>
          </cell>
          <cell r="D550" t="str">
            <v>RRCB</v>
          </cell>
          <cell r="E550" t="str">
            <v>I</v>
          </cell>
          <cell r="J550">
            <v>12.950000000000001</v>
          </cell>
        </row>
        <row r="551">
          <cell r="A551" t="str">
            <v>UN</v>
          </cell>
          <cell r="B551" t="str">
            <v>RCY</v>
          </cell>
          <cell r="C551">
            <v>5</v>
          </cell>
          <cell r="D551" t="str">
            <v>RRCB</v>
          </cell>
          <cell r="E551" t="str">
            <v>I</v>
          </cell>
          <cell r="J551">
            <v>26.51</v>
          </cell>
        </row>
        <row r="552">
          <cell r="A552" t="str">
            <v>UN</v>
          </cell>
          <cell r="B552" t="str">
            <v>RCY</v>
          </cell>
          <cell r="C552">
            <v>6</v>
          </cell>
          <cell r="D552" t="str">
            <v>RRCB</v>
          </cell>
          <cell r="E552" t="str">
            <v>I</v>
          </cell>
          <cell r="J552">
            <v>7.7200000000000006</v>
          </cell>
        </row>
        <row r="553">
          <cell r="A553" t="str">
            <v>UN</v>
          </cell>
          <cell r="B553" t="str">
            <v>RCY</v>
          </cell>
          <cell r="C553">
            <v>7</v>
          </cell>
          <cell r="D553" t="str">
            <v>RRCB</v>
          </cell>
          <cell r="E553" t="str">
            <v>I</v>
          </cell>
          <cell r="J553">
            <v>14.620000000000001</v>
          </cell>
        </row>
        <row r="554">
          <cell r="A554" t="str">
            <v>UN</v>
          </cell>
          <cell r="B554" t="str">
            <v>RCY</v>
          </cell>
          <cell r="C554">
            <v>8</v>
          </cell>
          <cell r="D554" t="str">
            <v>RRCB</v>
          </cell>
          <cell r="E554" t="str">
            <v>I</v>
          </cell>
          <cell r="J554">
            <v>15.52</v>
          </cell>
        </row>
        <row r="555">
          <cell r="A555" t="str">
            <v>UN</v>
          </cell>
          <cell r="B555" t="str">
            <v>RCY</v>
          </cell>
          <cell r="C555">
            <v>9</v>
          </cell>
          <cell r="D555" t="str">
            <v>RRCB</v>
          </cell>
          <cell r="E555" t="str">
            <v>I</v>
          </cell>
          <cell r="J555">
            <v>8.5599999999999987</v>
          </cell>
        </row>
        <row r="556">
          <cell r="A556" t="str">
            <v>UN</v>
          </cell>
          <cell r="B556" t="str">
            <v>RCY</v>
          </cell>
          <cell r="C556">
            <v>10</v>
          </cell>
          <cell r="D556" t="str">
            <v>RRCB</v>
          </cell>
          <cell r="E556" t="str">
            <v>I</v>
          </cell>
          <cell r="J556">
            <v>14.72</v>
          </cell>
        </row>
        <row r="557">
          <cell r="A557" t="str">
            <v>UN</v>
          </cell>
          <cell r="B557" t="str">
            <v>RCY</v>
          </cell>
          <cell r="C557">
            <v>11</v>
          </cell>
          <cell r="D557" t="str">
            <v>RRCB</v>
          </cell>
          <cell r="E557" t="str">
            <v>I</v>
          </cell>
          <cell r="J557">
            <v>7.2500000000000009</v>
          </cell>
        </row>
        <row r="558">
          <cell r="A558" t="str">
            <v>UN</v>
          </cell>
          <cell r="B558" t="str">
            <v>RCY</v>
          </cell>
          <cell r="C558">
            <v>12</v>
          </cell>
          <cell r="D558" t="str">
            <v>RRCD</v>
          </cell>
          <cell r="E558" t="str">
            <v>I</v>
          </cell>
          <cell r="J558">
            <v>15.79</v>
          </cell>
        </row>
        <row r="559">
          <cell r="A559" t="str">
            <v>UN</v>
          </cell>
          <cell r="B559" t="str">
            <v>RCY</v>
          </cell>
          <cell r="C559">
            <v>1</v>
          </cell>
          <cell r="D559" t="str">
            <v>RRCL</v>
          </cell>
          <cell r="E559" t="str">
            <v>I</v>
          </cell>
          <cell r="J559">
            <v>1.36</v>
          </cell>
        </row>
        <row r="560">
          <cell r="A560" t="str">
            <v>UN</v>
          </cell>
          <cell r="B560" t="str">
            <v>RCY</v>
          </cell>
          <cell r="C560">
            <v>3</v>
          </cell>
          <cell r="D560" t="str">
            <v>RRCL</v>
          </cell>
          <cell r="E560" t="str">
            <v>I</v>
          </cell>
          <cell r="J560">
            <v>3.42</v>
          </cell>
        </row>
        <row r="561">
          <cell r="A561" t="str">
            <v>UN</v>
          </cell>
          <cell r="B561" t="str">
            <v>RCY</v>
          </cell>
          <cell r="C561">
            <v>5</v>
          </cell>
          <cell r="D561" t="str">
            <v>RRCS</v>
          </cell>
          <cell r="E561" t="str">
            <v>I</v>
          </cell>
          <cell r="J561">
            <v>20.3</v>
          </cell>
        </row>
        <row r="562">
          <cell r="A562" t="str">
            <v>UN</v>
          </cell>
          <cell r="B562" t="str">
            <v>RCY</v>
          </cell>
          <cell r="C562">
            <v>6</v>
          </cell>
          <cell r="D562" t="str">
            <v>RRCS</v>
          </cell>
          <cell r="E562" t="str">
            <v>I</v>
          </cell>
          <cell r="J562">
            <v>26.59</v>
          </cell>
        </row>
        <row r="563">
          <cell r="A563" t="str">
            <v>UN</v>
          </cell>
          <cell r="B563" t="str">
            <v>RCY</v>
          </cell>
          <cell r="C563">
            <v>7</v>
          </cell>
          <cell r="D563" t="str">
            <v>RRCS</v>
          </cell>
          <cell r="E563" t="str">
            <v>I</v>
          </cell>
          <cell r="J563">
            <v>4.42</v>
          </cell>
        </row>
        <row r="564">
          <cell r="A564" t="str">
            <v>UN</v>
          </cell>
          <cell r="B564" t="str">
            <v>RCY</v>
          </cell>
          <cell r="C564">
            <v>8</v>
          </cell>
          <cell r="D564" t="str">
            <v>RRCS</v>
          </cell>
          <cell r="E564" t="str">
            <v>I</v>
          </cell>
          <cell r="J564">
            <v>16.18</v>
          </cell>
        </row>
        <row r="565">
          <cell r="A565" t="str">
            <v>UN</v>
          </cell>
          <cell r="B565" t="str">
            <v>RCY</v>
          </cell>
          <cell r="C565">
            <v>9</v>
          </cell>
          <cell r="D565" t="str">
            <v>RRCS</v>
          </cell>
          <cell r="E565" t="str">
            <v>I</v>
          </cell>
          <cell r="J565">
            <v>27.54</v>
          </cell>
        </row>
        <row r="566">
          <cell r="A566" t="str">
            <v>UN</v>
          </cell>
          <cell r="B566" t="str">
            <v>RCY</v>
          </cell>
          <cell r="C566">
            <v>10</v>
          </cell>
          <cell r="D566" t="str">
            <v>RRCS</v>
          </cell>
          <cell r="E566" t="str">
            <v>I</v>
          </cell>
          <cell r="J566">
            <v>5.78</v>
          </cell>
        </row>
        <row r="567">
          <cell r="A567" t="str">
            <v>UN</v>
          </cell>
          <cell r="B567" t="str">
            <v>RCY</v>
          </cell>
          <cell r="C567">
            <v>11</v>
          </cell>
          <cell r="D567" t="str">
            <v>RRCS</v>
          </cell>
          <cell r="E567" t="str">
            <v>I</v>
          </cell>
          <cell r="J567">
            <v>4.3099999999999996</v>
          </cell>
        </row>
        <row r="568">
          <cell r="A568" t="str">
            <v>UN</v>
          </cell>
          <cell r="B568" t="str">
            <v>RCY</v>
          </cell>
          <cell r="C568">
            <v>12</v>
          </cell>
          <cell r="D568" t="str">
            <v>RRCS</v>
          </cell>
          <cell r="E568" t="str">
            <v>I</v>
          </cell>
          <cell r="J568">
            <v>3.07</v>
          </cell>
        </row>
        <row r="569">
          <cell r="A569" t="str">
            <v>UN</v>
          </cell>
          <cell r="B569" t="str">
            <v>RCY</v>
          </cell>
          <cell r="C569">
            <v>10</v>
          </cell>
          <cell r="D569" t="str">
            <v>RRDW</v>
          </cell>
          <cell r="E569" t="str">
            <v>I</v>
          </cell>
          <cell r="J569">
            <v>0</v>
          </cell>
        </row>
        <row r="570">
          <cell r="A570" t="str">
            <v>UN</v>
          </cell>
          <cell r="B570" t="str">
            <v>RCY</v>
          </cell>
          <cell r="C570">
            <v>1</v>
          </cell>
          <cell r="D570" t="str">
            <v>RRMX</v>
          </cell>
          <cell r="E570" t="str">
            <v>I</v>
          </cell>
          <cell r="J570">
            <v>10.629999999999999</v>
          </cell>
        </row>
        <row r="571">
          <cell r="A571" t="str">
            <v>UN</v>
          </cell>
          <cell r="B571" t="str">
            <v>RCY</v>
          </cell>
          <cell r="C571">
            <v>2</v>
          </cell>
          <cell r="D571" t="str">
            <v>RRMX</v>
          </cell>
          <cell r="E571" t="str">
            <v>I</v>
          </cell>
          <cell r="J571">
            <v>15.209999999999999</v>
          </cell>
        </row>
        <row r="572">
          <cell r="A572" t="str">
            <v>UN</v>
          </cell>
          <cell r="B572" t="str">
            <v>RCY</v>
          </cell>
          <cell r="C572">
            <v>3</v>
          </cell>
          <cell r="D572" t="str">
            <v>RRMX</v>
          </cell>
          <cell r="E572" t="str">
            <v>I</v>
          </cell>
          <cell r="J572">
            <v>8.27</v>
          </cell>
        </row>
        <row r="573">
          <cell r="A573" t="str">
            <v>UN</v>
          </cell>
          <cell r="B573" t="str">
            <v>RCY</v>
          </cell>
          <cell r="C573">
            <v>4</v>
          </cell>
          <cell r="D573" t="str">
            <v>RRMX</v>
          </cell>
          <cell r="E573" t="str">
            <v>I</v>
          </cell>
          <cell r="J573">
            <v>11.44</v>
          </cell>
        </row>
        <row r="574">
          <cell r="A574" t="str">
            <v>UN</v>
          </cell>
          <cell r="B574" t="str">
            <v>RCY</v>
          </cell>
          <cell r="C574">
            <v>5</v>
          </cell>
          <cell r="D574" t="str">
            <v>RRMX</v>
          </cell>
          <cell r="E574" t="str">
            <v>I</v>
          </cell>
          <cell r="J574">
            <v>14.35</v>
          </cell>
        </row>
        <row r="575">
          <cell r="A575" t="str">
            <v>UN</v>
          </cell>
          <cell r="B575" t="str">
            <v>RCY</v>
          </cell>
          <cell r="C575">
            <v>6</v>
          </cell>
          <cell r="D575" t="str">
            <v>RRMX</v>
          </cell>
          <cell r="E575" t="str">
            <v>I</v>
          </cell>
          <cell r="J575">
            <v>7.3599999999999994</v>
          </cell>
        </row>
        <row r="576">
          <cell r="A576" t="str">
            <v>UN</v>
          </cell>
          <cell r="B576" t="str">
            <v>RCY</v>
          </cell>
          <cell r="C576">
            <v>7</v>
          </cell>
          <cell r="D576" t="str">
            <v>RRMX</v>
          </cell>
          <cell r="E576" t="str">
            <v>I</v>
          </cell>
          <cell r="J576">
            <v>6.68</v>
          </cell>
        </row>
        <row r="577">
          <cell r="A577" t="str">
            <v>UN</v>
          </cell>
          <cell r="B577" t="str">
            <v>RCY</v>
          </cell>
          <cell r="C577">
            <v>8</v>
          </cell>
          <cell r="D577" t="str">
            <v>RRMX</v>
          </cell>
          <cell r="E577" t="str">
            <v>I</v>
          </cell>
          <cell r="J577">
            <v>12.520000000000001</v>
          </cell>
        </row>
        <row r="578">
          <cell r="A578" t="str">
            <v>UN</v>
          </cell>
          <cell r="B578" t="str">
            <v>RCY</v>
          </cell>
          <cell r="C578">
            <v>9</v>
          </cell>
          <cell r="D578" t="str">
            <v>RRMX</v>
          </cell>
          <cell r="E578" t="str">
            <v>I</v>
          </cell>
          <cell r="J578">
            <v>10.479999999999999</v>
          </cell>
        </row>
        <row r="579">
          <cell r="A579" t="str">
            <v>UN</v>
          </cell>
          <cell r="B579" t="str">
            <v>RCY</v>
          </cell>
          <cell r="C579">
            <v>10</v>
          </cell>
          <cell r="D579" t="str">
            <v>RRMX</v>
          </cell>
          <cell r="E579" t="str">
            <v>I</v>
          </cell>
          <cell r="J579">
            <v>10.810000000000002</v>
          </cell>
        </row>
        <row r="580">
          <cell r="A580" t="str">
            <v>UN</v>
          </cell>
          <cell r="B580" t="str">
            <v>RCY</v>
          </cell>
          <cell r="C580">
            <v>11</v>
          </cell>
          <cell r="D580" t="str">
            <v>RRMX</v>
          </cell>
          <cell r="E580" t="str">
            <v>I</v>
          </cell>
          <cell r="J580">
            <v>12.05</v>
          </cell>
        </row>
        <row r="581">
          <cell r="A581" t="str">
            <v>UN</v>
          </cell>
          <cell r="B581" t="str">
            <v>RCY</v>
          </cell>
          <cell r="C581">
            <v>12</v>
          </cell>
          <cell r="D581" t="str">
            <v>RRMX</v>
          </cell>
          <cell r="E581" t="str">
            <v>I</v>
          </cell>
          <cell r="J581">
            <v>10.75</v>
          </cell>
        </row>
        <row r="582">
          <cell r="A582" t="str">
            <v>UN</v>
          </cell>
          <cell r="B582" t="str">
            <v>YW</v>
          </cell>
          <cell r="C582">
            <v>1</v>
          </cell>
          <cell r="D582" t="str">
            <v>RRPH</v>
          </cell>
          <cell r="E582" t="str">
            <v>I</v>
          </cell>
          <cell r="J582">
            <v>30</v>
          </cell>
        </row>
        <row r="583">
          <cell r="A583" t="str">
            <v>UN</v>
          </cell>
          <cell r="B583" t="str">
            <v>YW</v>
          </cell>
          <cell r="C583">
            <v>3</v>
          </cell>
          <cell r="D583" t="str">
            <v>RRPH</v>
          </cell>
          <cell r="E583" t="str">
            <v>I</v>
          </cell>
          <cell r="J583">
            <v>60</v>
          </cell>
        </row>
        <row r="584">
          <cell r="A584" t="str">
            <v>UN</v>
          </cell>
          <cell r="B584" t="str">
            <v>YW</v>
          </cell>
          <cell r="C584">
            <v>4</v>
          </cell>
          <cell r="D584" t="str">
            <v>RRPH</v>
          </cell>
          <cell r="E584" t="str">
            <v>I</v>
          </cell>
          <cell r="J584">
            <v>60</v>
          </cell>
        </row>
        <row r="585">
          <cell r="A585" t="str">
            <v>UN</v>
          </cell>
          <cell r="B585" t="str">
            <v>YW</v>
          </cell>
          <cell r="C585">
            <v>5</v>
          </cell>
          <cell r="D585" t="str">
            <v>RRPH</v>
          </cell>
          <cell r="E585" t="str">
            <v>I</v>
          </cell>
          <cell r="J585">
            <v>30</v>
          </cell>
        </row>
        <row r="586">
          <cell r="A586" t="str">
            <v>UN</v>
          </cell>
          <cell r="B586" t="str">
            <v>YW</v>
          </cell>
          <cell r="C586">
            <v>7</v>
          </cell>
          <cell r="D586" t="str">
            <v>RRPH</v>
          </cell>
          <cell r="E586" t="str">
            <v>I</v>
          </cell>
          <cell r="J586">
            <v>30</v>
          </cell>
        </row>
        <row r="587">
          <cell r="A587" t="str">
            <v>UN</v>
          </cell>
          <cell r="B587" t="str">
            <v>RCY</v>
          </cell>
          <cell r="C587">
            <v>2</v>
          </cell>
          <cell r="D587" t="str">
            <v>RRRC</v>
          </cell>
          <cell r="E587" t="str">
            <v>I</v>
          </cell>
          <cell r="J587">
            <v>0.81</v>
          </cell>
        </row>
        <row r="588">
          <cell r="A588" t="str">
            <v>UN</v>
          </cell>
          <cell r="B588" t="str">
            <v>RCY</v>
          </cell>
          <cell r="C588">
            <v>6</v>
          </cell>
          <cell r="D588" t="str">
            <v>RRRC</v>
          </cell>
          <cell r="E588" t="str">
            <v>I</v>
          </cell>
          <cell r="J588">
            <v>3.96</v>
          </cell>
        </row>
        <row r="589">
          <cell r="A589" t="str">
            <v>UN</v>
          </cell>
          <cell r="B589" t="str">
            <v>RCY</v>
          </cell>
          <cell r="C589">
            <v>7</v>
          </cell>
          <cell r="D589" t="str">
            <v>RRRC</v>
          </cell>
          <cell r="E589" t="str">
            <v>I</v>
          </cell>
          <cell r="J589">
            <v>1.1099999999999999</v>
          </cell>
        </row>
        <row r="590">
          <cell r="A590" t="str">
            <v>UN</v>
          </cell>
          <cell r="B590" t="str">
            <v>RCY</v>
          </cell>
          <cell r="C590">
            <v>9</v>
          </cell>
          <cell r="D590" t="str">
            <v>RRRC</v>
          </cell>
          <cell r="E590" t="str">
            <v>I</v>
          </cell>
          <cell r="J590">
            <v>0.61</v>
          </cell>
        </row>
        <row r="591">
          <cell r="A591" t="str">
            <v>UN</v>
          </cell>
          <cell r="B591" t="str">
            <v>RCY</v>
          </cell>
          <cell r="C591">
            <v>10</v>
          </cell>
          <cell r="D591" t="str">
            <v>RRRC</v>
          </cell>
          <cell r="E591" t="str">
            <v>I</v>
          </cell>
          <cell r="J591">
            <v>4.75</v>
          </cell>
        </row>
        <row r="592">
          <cell r="A592" t="str">
            <v>UN</v>
          </cell>
          <cell r="B592" t="str">
            <v>RCY</v>
          </cell>
          <cell r="C592">
            <v>12</v>
          </cell>
          <cell r="D592" t="str">
            <v>RRRC</v>
          </cell>
          <cell r="E592" t="str">
            <v>I</v>
          </cell>
          <cell r="J592">
            <v>4.0199999999999996</v>
          </cell>
        </row>
        <row r="593">
          <cell r="A593" t="str">
            <v>UN</v>
          </cell>
          <cell r="B593" t="str">
            <v>YW</v>
          </cell>
          <cell r="C593">
            <v>1</v>
          </cell>
          <cell r="D593" t="str">
            <v>RRWD</v>
          </cell>
          <cell r="E593" t="str">
            <v>I</v>
          </cell>
          <cell r="J593">
            <v>1.64</v>
          </cell>
        </row>
        <row r="594">
          <cell r="A594" t="str">
            <v>UN</v>
          </cell>
          <cell r="B594" t="str">
            <v>YW</v>
          </cell>
          <cell r="C594">
            <v>7</v>
          </cell>
          <cell r="D594" t="str">
            <v>RRWD</v>
          </cell>
          <cell r="E594" t="str">
            <v>I</v>
          </cell>
          <cell r="J594">
            <v>1.42</v>
          </cell>
        </row>
        <row r="595">
          <cell r="A595" t="str">
            <v>UN</v>
          </cell>
          <cell r="B595" t="str">
            <v>YW</v>
          </cell>
          <cell r="C595">
            <v>11</v>
          </cell>
          <cell r="D595" t="str">
            <v>RRWD</v>
          </cell>
          <cell r="E595" t="str">
            <v>I</v>
          </cell>
          <cell r="J595">
            <v>1.85</v>
          </cell>
        </row>
        <row r="596">
          <cell r="A596" t="str">
            <v>UN</v>
          </cell>
          <cell r="B596" t="str">
            <v>RCY</v>
          </cell>
          <cell r="C596">
            <v>2</v>
          </cell>
          <cell r="D596" t="str">
            <v>SIMT</v>
          </cell>
          <cell r="E596" t="str">
            <v>I</v>
          </cell>
          <cell r="J596">
            <v>3.71</v>
          </cell>
        </row>
        <row r="597">
          <cell r="A597" t="str">
            <v>UN</v>
          </cell>
          <cell r="B597" t="str">
            <v>RCY</v>
          </cell>
          <cell r="C597">
            <v>3</v>
          </cell>
          <cell r="D597" t="str">
            <v>SIMT</v>
          </cell>
          <cell r="E597" t="str">
            <v>I</v>
          </cell>
          <cell r="J597">
            <v>2.9449999999999998</v>
          </cell>
        </row>
        <row r="598">
          <cell r="A598" t="str">
            <v>UN</v>
          </cell>
          <cell r="B598" t="str">
            <v>RCY</v>
          </cell>
          <cell r="C598">
            <v>5</v>
          </cell>
          <cell r="D598" t="str">
            <v>SWCC</v>
          </cell>
          <cell r="E598" t="str">
            <v>I</v>
          </cell>
          <cell r="J598">
            <v>6.3049999999999997</v>
          </cell>
        </row>
        <row r="599">
          <cell r="A599" t="str">
            <v>UN</v>
          </cell>
          <cell r="B599" t="str">
            <v>RCY</v>
          </cell>
          <cell r="C599">
            <v>7</v>
          </cell>
          <cell r="D599" t="str">
            <v>SWCC</v>
          </cell>
          <cell r="E599" t="str">
            <v>I</v>
          </cell>
          <cell r="J599">
            <v>4</v>
          </cell>
        </row>
        <row r="600">
          <cell r="A600" t="str">
            <v>UN</v>
          </cell>
          <cell r="B600" t="str">
            <v>RCY</v>
          </cell>
          <cell r="C600">
            <v>4</v>
          </cell>
          <cell r="D600" t="str">
            <v>SWCR</v>
          </cell>
          <cell r="E600" t="str">
            <v>I</v>
          </cell>
          <cell r="J600">
            <v>2</v>
          </cell>
        </row>
        <row r="601">
          <cell r="A601" t="str">
            <v>UN</v>
          </cell>
          <cell r="B601" t="str">
            <v>RCY</v>
          </cell>
          <cell r="C601">
            <v>6</v>
          </cell>
          <cell r="D601" t="str">
            <v>SWCR</v>
          </cell>
          <cell r="E601" t="str">
            <v>I</v>
          </cell>
          <cell r="J601">
            <v>1</v>
          </cell>
        </row>
        <row r="602">
          <cell r="A602" t="str">
            <v>UN</v>
          </cell>
          <cell r="B602" t="str">
            <v>RCY</v>
          </cell>
          <cell r="C602">
            <v>8</v>
          </cell>
          <cell r="D602" t="str">
            <v>SWCR</v>
          </cell>
          <cell r="E602" t="str">
            <v>I</v>
          </cell>
          <cell r="J602">
            <v>3</v>
          </cell>
        </row>
        <row r="603">
          <cell r="A603" t="str">
            <v>UN</v>
          </cell>
          <cell r="B603" t="str">
            <v>RCY</v>
          </cell>
          <cell r="C603">
            <v>11</v>
          </cell>
          <cell r="D603" t="str">
            <v>SWCR</v>
          </cell>
          <cell r="E603" t="str">
            <v>I</v>
          </cell>
          <cell r="J603">
            <v>1</v>
          </cell>
        </row>
        <row r="604">
          <cell r="A604" t="str">
            <v>UN</v>
          </cell>
          <cell r="B604" t="str">
            <v>RCY</v>
          </cell>
          <cell r="C604">
            <v>10</v>
          </cell>
          <cell r="D604" t="str">
            <v>SWDI</v>
          </cell>
          <cell r="E604" t="str">
            <v>I</v>
          </cell>
          <cell r="J604">
            <v>2</v>
          </cell>
        </row>
        <row r="605">
          <cell r="A605" t="str">
            <v>UN</v>
          </cell>
          <cell r="B605" t="str">
            <v>RCY</v>
          </cell>
          <cell r="C605">
            <v>5</v>
          </cell>
          <cell r="D605" t="str">
            <v>TRES</v>
          </cell>
          <cell r="E605" t="str">
            <v>I</v>
          </cell>
          <cell r="J605">
            <v>1</v>
          </cell>
        </row>
        <row r="606">
          <cell r="A606" t="str">
            <v>R</v>
          </cell>
          <cell r="B606" t="str">
            <v>MSW</v>
          </cell>
          <cell r="C606">
            <v>1</v>
          </cell>
          <cell r="D606" t="str">
            <v>ALGA</v>
          </cell>
          <cell r="E606" t="str">
            <v>I</v>
          </cell>
          <cell r="J606">
            <v>32.11</v>
          </cell>
        </row>
        <row r="607">
          <cell r="A607" t="str">
            <v>R</v>
          </cell>
          <cell r="B607" t="str">
            <v>MSW</v>
          </cell>
          <cell r="C607">
            <v>2</v>
          </cell>
          <cell r="D607" t="str">
            <v>ALGA</v>
          </cell>
          <cell r="E607" t="str">
            <v>I</v>
          </cell>
          <cell r="J607">
            <v>5.75</v>
          </cell>
        </row>
        <row r="608">
          <cell r="A608" t="str">
            <v>R</v>
          </cell>
          <cell r="B608" t="str">
            <v>MSW</v>
          </cell>
          <cell r="C608">
            <v>3</v>
          </cell>
          <cell r="D608" t="str">
            <v>ALGA</v>
          </cell>
          <cell r="E608" t="str">
            <v>I</v>
          </cell>
          <cell r="J608">
            <v>44.919999999999987</v>
          </cell>
        </row>
        <row r="609">
          <cell r="A609" t="str">
            <v>R</v>
          </cell>
          <cell r="B609" t="str">
            <v>MSW</v>
          </cell>
          <cell r="C609">
            <v>4</v>
          </cell>
          <cell r="D609" t="str">
            <v>ALGA</v>
          </cell>
          <cell r="E609" t="str">
            <v>I</v>
          </cell>
          <cell r="J609">
            <v>28.240000000000002</v>
          </cell>
        </row>
        <row r="610">
          <cell r="A610" t="str">
            <v>R</v>
          </cell>
          <cell r="B610" t="str">
            <v>MSW</v>
          </cell>
          <cell r="C610">
            <v>5</v>
          </cell>
          <cell r="D610" t="str">
            <v>ALGA</v>
          </cell>
          <cell r="E610" t="str">
            <v>I</v>
          </cell>
          <cell r="J610">
            <v>28.91</v>
          </cell>
        </row>
        <row r="611">
          <cell r="A611" t="str">
            <v>R</v>
          </cell>
          <cell r="B611" t="str">
            <v>MSW</v>
          </cell>
          <cell r="C611">
            <v>6</v>
          </cell>
          <cell r="D611" t="str">
            <v>ALGA</v>
          </cell>
          <cell r="E611" t="str">
            <v>I</v>
          </cell>
          <cell r="J611">
            <v>38.72</v>
          </cell>
        </row>
        <row r="612">
          <cell r="A612" t="str">
            <v>R</v>
          </cell>
          <cell r="B612" t="str">
            <v>MSW</v>
          </cell>
          <cell r="C612">
            <v>7</v>
          </cell>
          <cell r="D612" t="str">
            <v>ALGA</v>
          </cell>
          <cell r="E612" t="str">
            <v>I</v>
          </cell>
          <cell r="J612">
            <v>37.620000000000005</v>
          </cell>
        </row>
        <row r="613">
          <cell r="A613" t="str">
            <v>R</v>
          </cell>
          <cell r="B613" t="str">
            <v>MSW</v>
          </cell>
          <cell r="C613">
            <v>8</v>
          </cell>
          <cell r="D613" t="str">
            <v>ALGA</v>
          </cell>
          <cell r="E613" t="str">
            <v>I</v>
          </cell>
          <cell r="J613">
            <v>50.59</v>
          </cell>
        </row>
        <row r="614">
          <cell r="A614" t="str">
            <v>R</v>
          </cell>
          <cell r="B614" t="str">
            <v>MSW</v>
          </cell>
          <cell r="C614">
            <v>9</v>
          </cell>
          <cell r="D614" t="str">
            <v>ALGA</v>
          </cell>
          <cell r="E614" t="str">
            <v>I</v>
          </cell>
          <cell r="J614">
            <v>21.43</v>
          </cell>
        </row>
        <row r="615">
          <cell r="A615" t="str">
            <v>R</v>
          </cell>
          <cell r="B615" t="str">
            <v>MSW</v>
          </cell>
          <cell r="C615">
            <v>10</v>
          </cell>
          <cell r="D615" t="str">
            <v>ALGA</v>
          </cell>
          <cell r="E615" t="str">
            <v>I</v>
          </cell>
          <cell r="J615">
            <v>16.82</v>
          </cell>
        </row>
        <row r="616">
          <cell r="A616" t="str">
            <v>R</v>
          </cell>
          <cell r="B616" t="str">
            <v>MSW</v>
          </cell>
          <cell r="C616">
            <v>11</v>
          </cell>
          <cell r="D616" t="str">
            <v>ALGA</v>
          </cell>
          <cell r="E616" t="str">
            <v>I</v>
          </cell>
          <cell r="J616">
            <v>10.989999999999998</v>
          </cell>
        </row>
        <row r="617">
          <cell r="A617" t="str">
            <v>R</v>
          </cell>
          <cell r="B617" t="str">
            <v>MSW</v>
          </cell>
          <cell r="C617">
            <v>12</v>
          </cell>
          <cell r="D617" t="str">
            <v>ALGA</v>
          </cell>
          <cell r="E617" t="str">
            <v>I</v>
          </cell>
          <cell r="J617">
            <v>28.180000000000003</v>
          </cell>
        </row>
        <row r="618">
          <cell r="A618" t="str">
            <v>R</v>
          </cell>
          <cell r="B618" t="str">
            <v>MSW</v>
          </cell>
          <cell r="C618">
            <v>1</v>
          </cell>
          <cell r="D618" t="str">
            <v>BWGA</v>
          </cell>
          <cell r="E618" t="str">
            <v>I</v>
          </cell>
          <cell r="J618">
            <v>1265.5399999999984</v>
          </cell>
        </row>
        <row r="619">
          <cell r="A619" t="str">
            <v>R</v>
          </cell>
          <cell r="B619" t="str">
            <v>MSW</v>
          </cell>
          <cell r="C619">
            <v>2</v>
          </cell>
          <cell r="D619" t="str">
            <v>BWGA</v>
          </cell>
          <cell r="E619" t="str">
            <v>I</v>
          </cell>
          <cell r="J619">
            <v>1086.6099999999997</v>
          </cell>
        </row>
        <row r="620">
          <cell r="A620" t="str">
            <v>R</v>
          </cell>
          <cell r="B620" t="str">
            <v>MSW</v>
          </cell>
          <cell r="C620">
            <v>3</v>
          </cell>
          <cell r="D620" t="str">
            <v>BWGA</v>
          </cell>
          <cell r="E620" t="str">
            <v>I</v>
          </cell>
          <cell r="J620">
            <v>1176.9899999999998</v>
          </cell>
        </row>
        <row r="621">
          <cell r="A621" t="str">
            <v>R</v>
          </cell>
          <cell r="B621" t="str">
            <v>MSW</v>
          </cell>
          <cell r="C621">
            <v>4</v>
          </cell>
          <cell r="D621" t="str">
            <v>BWGA</v>
          </cell>
          <cell r="E621" t="str">
            <v>I</v>
          </cell>
          <cell r="J621">
            <v>1104.4600000000003</v>
          </cell>
        </row>
        <row r="622">
          <cell r="A622" t="str">
            <v>R</v>
          </cell>
          <cell r="B622" t="str">
            <v>MSW</v>
          </cell>
          <cell r="C622">
            <v>5</v>
          </cell>
          <cell r="D622" t="str">
            <v>BWGA</v>
          </cell>
          <cell r="E622" t="str">
            <v>I</v>
          </cell>
          <cell r="J622">
            <v>1095.7499999999986</v>
          </cell>
        </row>
        <row r="623">
          <cell r="A623" t="str">
            <v>R</v>
          </cell>
          <cell r="B623" t="str">
            <v>MSW</v>
          </cell>
          <cell r="C623">
            <v>6</v>
          </cell>
          <cell r="D623" t="str">
            <v>BWGA</v>
          </cell>
          <cell r="E623" t="str">
            <v>I</v>
          </cell>
          <cell r="J623">
            <v>1169.7900000000006</v>
          </cell>
        </row>
        <row r="624">
          <cell r="A624" t="str">
            <v>R</v>
          </cell>
          <cell r="B624" t="str">
            <v>MSW</v>
          </cell>
          <cell r="C624">
            <v>7</v>
          </cell>
          <cell r="D624" t="str">
            <v>BWGA</v>
          </cell>
          <cell r="E624" t="str">
            <v>I</v>
          </cell>
          <cell r="J624">
            <v>1264.5599999999986</v>
          </cell>
        </row>
        <row r="625">
          <cell r="A625" t="str">
            <v>R</v>
          </cell>
          <cell r="B625" t="str">
            <v>MSW</v>
          </cell>
          <cell r="C625">
            <v>8</v>
          </cell>
          <cell r="D625" t="str">
            <v>BWGA</v>
          </cell>
          <cell r="E625" t="str">
            <v>I</v>
          </cell>
          <cell r="J625">
            <v>1105.1800000000005</v>
          </cell>
        </row>
        <row r="626">
          <cell r="A626" t="str">
            <v>R</v>
          </cell>
          <cell r="B626" t="str">
            <v>MSW</v>
          </cell>
          <cell r="C626">
            <v>9</v>
          </cell>
          <cell r="D626" t="str">
            <v>BWGA</v>
          </cell>
          <cell r="E626" t="str">
            <v>I</v>
          </cell>
          <cell r="J626">
            <v>1351.5399999999988</v>
          </cell>
        </row>
        <row r="627">
          <cell r="A627" t="str">
            <v>R</v>
          </cell>
          <cell r="B627" t="str">
            <v>MSW</v>
          </cell>
          <cell r="C627">
            <v>10</v>
          </cell>
          <cell r="D627" t="str">
            <v>BWGA</v>
          </cell>
          <cell r="E627" t="str">
            <v>I</v>
          </cell>
          <cell r="J627">
            <v>1313.3400000000022</v>
          </cell>
        </row>
        <row r="628">
          <cell r="A628" t="str">
            <v>R</v>
          </cell>
          <cell r="B628" t="str">
            <v>MSW</v>
          </cell>
          <cell r="C628">
            <v>11</v>
          </cell>
          <cell r="D628" t="str">
            <v>BWGA</v>
          </cell>
          <cell r="E628" t="str">
            <v>I</v>
          </cell>
          <cell r="J628">
            <v>1321.9699999999998</v>
          </cell>
        </row>
        <row r="629">
          <cell r="A629" t="str">
            <v>R</v>
          </cell>
          <cell r="B629" t="str">
            <v>MSW</v>
          </cell>
          <cell r="C629">
            <v>12</v>
          </cell>
          <cell r="D629" t="str">
            <v>BWGA</v>
          </cell>
          <cell r="E629" t="str">
            <v>I</v>
          </cell>
          <cell r="J629">
            <v>1284.8699999999999</v>
          </cell>
        </row>
        <row r="630">
          <cell r="A630" t="str">
            <v>R</v>
          </cell>
          <cell r="B630" t="str">
            <v>MSW</v>
          </cell>
          <cell r="C630">
            <v>1</v>
          </cell>
          <cell r="D630" t="str">
            <v>BWRO</v>
          </cell>
          <cell r="E630" t="str">
            <v>I</v>
          </cell>
          <cell r="J630">
            <v>0.78</v>
          </cell>
        </row>
        <row r="631">
          <cell r="A631" t="str">
            <v>R</v>
          </cell>
          <cell r="B631" t="str">
            <v>MSW</v>
          </cell>
          <cell r="C631">
            <v>8</v>
          </cell>
          <cell r="D631" t="str">
            <v>BWRO</v>
          </cell>
          <cell r="E631" t="str">
            <v>I</v>
          </cell>
          <cell r="J631">
            <v>2.72</v>
          </cell>
        </row>
        <row r="632">
          <cell r="A632" t="str">
            <v>R</v>
          </cell>
          <cell r="B632" t="str">
            <v>MSW</v>
          </cell>
          <cell r="C632">
            <v>1</v>
          </cell>
          <cell r="D632" t="str">
            <v>CHGA</v>
          </cell>
          <cell r="E632" t="str">
            <v>I</v>
          </cell>
          <cell r="J632">
            <v>190.53000000000003</v>
          </cell>
        </row>
        <row r="633">
          <cell r="A633" t="str">
            <v>R</v>
          </cell>
          <cell r="B633" t="str">
            <v>MSW</v>
          </cell>
          <cell r="C633">
            <v>2</v>
          </cell>
          <cell r="D633" t="str">
            <v>CHGA</v>
          </cell>
          <cell r="E633" t="str">
            <v>I</v>
          </cell>
          <cell r="J633">
            <v>138.99000000000004</v>
          </cell>
        </row>
        <row r="634">
          <cell r="A634" t="str">
            <v>R</v>
          </cell>
          <cell r="B634" t="str">
            <v>MSW</v>
          </cell>
          <cell r="C634">
            <v>3</v>
          </cell>
          <cell r="D634" t="str">
            <v>CHGA</v>
          </cell>
          <cell r="E634" t="str">
            <v>I</v>
          </cell>
          <cell r="J634">
            <v>163.18999999999997</v>
          </cell>
        </row>
        <row r="635">
          <cell r="A635" t="str">
            <v>R</v>
          </cell>
          <cell r="B635" t="str">
            <v>MSW</v>
          </cell>
          <cell r="C635">
            <v>4</v>
          </cell>
          <cell r="D635" t="str">
            <v>CHGA</v>
          </cell>
          <cell r="E635" t="str">
            <v>I</v>
          </cell>
          <cell r="J635">
            <v>135.43</v>
          </cell>
        </row>
        <row r="636">
          <cell r="A636" t="str">
            <v>R</v>
          </cell>
          <cell r="B636" t="str">
            <v>MSW</v>
          </cell>
          <cell r="C636">
            <v>5</v>
          </cell>
          <cell r="D636" t="str">
            <v>CHGA</v>
          </cell>
          <cell r="E636" t="str">
            <v>I</v>
          </cell>
          <cell r="J636">
            <v>174.10999999999999</v>
          </cell>
        </row>
        <row r="637">
          <cell r="A637" t="str">
            <v>R</v>
          </cell>
          <cell r="B637" t="str">
            <v>MSW</v>
          </cell>
          <cell r="C637">
            <v>6</v>
          </cell>
          <cell r="D637" t="str">
            <v>CHGA</v>
          </cell>
          <cell r="E637" t="str">
            <v>I</v>
          </cell>
          <cell r="J637">
            <v>171.46000000000004</v>
          </cell>
        </row>
        <row r="638">
          <cell r="A638" t="str">
            <v>R</v>
          </cell>
          <cell r="B638" t="str">
            <v>MSW</v>
          </cell>
          <cell r="C638">
            <v>7</v>
          </cell>
          <cell r="D638" t="str">
            <v>CHGA</v>
          </cell>
          <cell r="E638" t="str">
            <v>I</v>
          </cell>
          <cell r="J638">
            <v>159.27999999999997</v>
          </cell>
        </row>
        <row r="639">
          <cell r="A639" t="str">
            <v>R</v>
          </cell>
          <cell r="B639" t="str">
            <v>MSW</v>
          </cell>
          <cell r="C639">
            <v>8</v>
          </cell>
          <cell r="D639" t="str">
            <v>CHGA</v>
          </cell>
          <cell r="E639" t="str">
            <v>I</v>
          </cell>
          <cell r="J639">
            <v>164.15</v>
          </cell>
        </row>
        <row r="640">
          <cell r="A640" t="str">
            <v>R</v>
          </cell>
          <cell r="B640" t="str">
            <v>MSW</v>
          </cell>
          <cell r="C640">
            <v>9</v>
          </cell>
          <cell r="D640" t="str">
            <v>CHGA</v>
          </cell>
          <cell r="E640" t="str">
            <v>I</v>
          </cell>
          <cell r="J640">
            <v>191.97999999999993</v>
          </cell>
        </row>
        <row r="641">
          <cell r="A641" t="str">
            <v>R</v>
          </cell>
          <cell r="B641" t="str">
            <v>MSW</v>
          </cell>
          <cell r="C641">
            <v>10</v>
          </cell>
          <cell r="D641" t="str">
            <v>CHGA</v>
          </cell>
          <cell r="E641" t="str">
            <v>I</v>
          </cell>
          <cell r="J641">
            <v>203.11000000000004</v>
          </cell>
        </row>
        <row r="642">
          <cell r="A642" t="str">
            <v>R</v>
          </cell>
          <cell r="B642" t="str">
            <v>MSW</v>
          </cell>
          <cell r="C642">
            <v>11</v>
          </cell>
          <cell r="D642" t="str">
            <v>CHGA</v>
          </cell>
          <cell r="E642" t="str">
            <v>I</v>
          </cell>
          <cell r="J642">
            <v>167.63</v>
          </cell>
        </row>
        <row r="643">
          <cell r="A643" t="str">
            <v>R</v>
          </cell>
          <cell r="B643" t="str">
            <v>MSW</v>
          </cell>
          <cell r="C643">
            <v>12</v>
          </cell>
          <cell r="D643" t="str">
            <v>CHGA</v>
          </cell>
          <cell r="E643" t="str">
            <v>I</v>
          </cell>
          <cell r="J643">
            <v>159.94999999999996</v>
          </cell>
        </row>
        <row r="644">
          <cell r="A644" t="str">
            <v>R</v>
          </cell>
          <cell r="B644" t="str">
            <v>MSW</v>
          </cell>
          <cell r="C644">
            <v>2</v>
          </cell>
          <cell r="D644" t="str">
            <v>FAGA</v>
          </cell>
          <cell r="E644" t="str">
            <v>I</v>
          </cell>
          <cell r="J644">
            <v>1.9</v>
          </cell>
        </row>
        <row r="645">
          <cell r="A645" t="str">
            <v>R</v>
          </cell>
          <cell r="B645" t="str">
            <v>MSW</v>
          </cell>
          <cell r="C645">
            <v>3</v>
          </cell>
          <cell r="D645" t="str">
            <v>FAGA</v>
          </cell>
          <cell r="E645" t="str">
            <v>I</v>
          </cell>
          <cell r="J645">
            <v>1.93</v>
          </cell>
        </row>
        <row r="646">
          <cell r="A646" t="str">
            <v>R</v>
          </cell>
          <cell r="B646" t="str">
            <v>MSW</v>
          </cell>
          <cell r="C646">
            <v>4</v>
          </cell>
          <cell r="D646" t="str">
            <v>FAGA</v>
          </cell>
          <cell r="E646" t="str">
            <v>I</v>
          </cell>
          <cell r="J646">
            <v>3.13</v>
          </cell>
        </row>
        <row r="647">
          <cell r="A647" t="str">
            <v>R</v>
          </cell>
          <cell r="B647" t="str">
            <v>MSW</v>
          </cell>
          <cell r="C647">
            <v>5</v>
          </cell>
          <cell r="D647" t="str">
            <v>FAGA</v>
          </cell>
          <cell r="E647" t="str">
            <v>I</v>
          </cell>
          <cell r="J647">
            <v>5.74</v>
          </cell>
        </row>
        <row r="648">
          <cell r="A648" t="str">
            <v>R</v>
          </cell>
          <cell r="B648" t="str">
            <v>MSW</v>
          </cell>
          <cell r="C648">
            <v>6</v>
          </cell>
          <cell r="D648" t="str">
            <v>FAGA</v>
          </cell>
          <cell r="E648" t="str">
            <v>I</v>
          </cell>
          <cell r="J648">
            <v>1.26</v>
          </cell>
        </row>
        <row r="649">
          <cell r="A649" t="str">
            <v>R</v>
          </cell>
          <cell r="B649" t="str">
            <v>MSW</v>
          </cell>
          <cell r="C649">
            <v>9</v>
          </cell>
          <cell r="D649" t="str">
            <v>FAGA</v>
          </cell>
          <cell r="E649" t="str">
            <v>I</v>
          </cell>
          <cell r="J649">
            <v>8.2100000000000009</v>
          </cell>
        </row>
        <row r="650">
          <cell r="A650" t="str">
            <v>R</v>
          </cell>
          <cell r="B650" t="str">
            <v>MSW</v>
          </cell>
          <cell r="C650">
            <v>10</v>
          </cell>
          <cell r="D650" t="str">
            <v>FAGA</v>
          </cell>
          <cell r="E650" t="str">
            <v>I</v>
          </cell>
          <cell r="J650">
            <v>3.8</v>
          </cell>
        </row>
        <row r="651">
          <cell r="A651" t="str">
            <v>R</v>
          </cell>
          <cell r="B651" t="str">
            <v>MSW</v>
          </cell>
          <cell r="C651">
            <v>11</v>
          </cell>
          <cell r="D651" t="str">
            <v>FAGA</v>
          </cell>
          <cell r="E651" t="str">
            <v>I</v>
          </cell>
          <cell r="J651">
            <v>9.5400000000000009</v>
          </cell>
        </row>
        <row r="652">
          <cell r="A652" t="str">
            <v>R</v>
          </cell>
          <cell r="B652" t="str">
            <v>MSW</v>
          </cell>
          <cell r="C652">
            <v>12</v>
          </cell>
          <cell r="D652" t="str">
            <v>FAGA</v>
          </cell>
          <cell r="E652" t="str">
            <v>I</v>
          </cell>
          <cell r="J652">
            <v>2.17</v>
          </cell>
        </row>
        <row r="653">
          <cell r="A653" t="str">
            <v>R</v>
          </cell>
          <cell r="B653" t="str">
            <v>MSW</v>
          </cell>
          <cell r="C653">
            <v>1</v>
          </cell>
          <cell r="D653" t="str">
            <v>REGA</v>
          </cell>
          <cell r="E653" t="str">
            <v>I</v>
          </cell>
          <cell r="J653">
            <v>5.91</v>
          </cell>
        </row>
        <row r="654">
          <cell r="A654" t="str">
            <v>R</v>
          </cell>
          <cell r="B654" t="str">
            <v>MSW</v>
          </cell>
          <cell r="C654">
            <v>3</v>
          </cell>
          <cell r="D654" t="str">
            <v>REGA</v>
          </cell>
          <cell r="E654" t="str">
            <v>I</v>
          </cell>
          <cell r="J654">
            <v>7.6099999999999994</v>
          </cell>
        </row>
        <row r="655">
          <cell r="A655" t="str">
            <v>R</v>
          </cell>
          <cell r="B655" t="str">
            <v>MSW</v>
          </cell>
          <cell r="C655">
            <v>4</v>
          </cell>
          <cell r="D655" t="str">
            <v>REGA</v>
          </cell>
          <cell r="E655" t="str">
            <v>I</v>
          </cell>
          <cell r="J655">
            <v>7.4799999999999995</v>
          </cell>
        </row>
        <row r="656">
          <cell r="A656" t="str">
            <v>R</v>
          </cell>
          <cell r="B656" t="str">
            <v>MSW</v>
          </cell>
          <cell r="C656">
            <v>5</v>
          </cell>
          <cell r="D656" t="str">
            <v>REGA</v>
          </cell>
          <cell r="E656" t="str">
            <v>I</v>
          </cell>
          <cell r="J656">
            <v>6.45</v>
          </cell>
        </row>
        <row r="657">
          <cell r="A657" t="str">
            <v>R</v>
          </cell>
          <cell r="B657" t="str">
            <v>MSW</v>
          </cell>
          <cell r="C657">
            <v>6</v>
          </cell>
          <cell r="D657" t="str">
            <v>REGA</v>
          </cell>
          <cell r="E657" t="str">
            <v>I</v>
          </cell>
          <cell r="J657">
            <v>4.38</v>
          </cell>
        </row>
        <row r="658">
          <cell r="A658" t="str">
            <v>R</v>
          </cell>
          <cell r="B658" t="str">
            <v>MSW</v>
          </cell>
          <cell r="C658">
            <v>7</v>
          </cell>
          <cell r="D658" t="str">
            <v>REGA</v>
          </cell>
          <cell r="E658" t="str">
            <v>I</v>
          </cell>
          <cell r="J658">
            <v>0.65</v>
          </cell>
        </row>
        <row r="659">
          <cell r="A659" t="str">
            <v>R</v>
          </cell>
          <cell r="B659" t="str">
            <v>MSW</v>
          </cell>
          <cell r="C659">
            <v>9</v>
          </cell>
          <cell r="D659" t="str">
            <v>REGA</v>
          </cell>
          <cell r="E659" t="str">
            <v>I</v>
          </cell>
          <cell r="J659">
            <v>5.59</v>
          </cell>
        </row>
        <row r="660">
          <cell r="A660" t="str">
            <v>R</v>
          </cell>
          <cell r="B660" t="str">
            <v>MSW</v>
          </cell>
          <cell r="C660">
            <v>10</v>
          </cell>
          <cell r="D660" t="str">
            <v>REGA</v>
          </cell>
          <cell r="E660" t="str">
            <v>I</v>
          </cell>
          <cell r="J660">
            <v>6.09</v>
          </cell>
        </row>
        <row r="661">
          <cell r="A661" t="str">
            <v>R</v>
          </cell>
          <cell r="B661" t="str">
            <v>MSW</v>
          </cell>
          <cell r="C661">
            <v>11</v>
          </cell>
          <cell r="D661" t="str">
            <v>REGA</v>
          </cell>
          <cell r="E661" t="str">
            <v>I</v>
          </cell>
          <cell r="J661">
            <v>9.5599999999999987</v>
          </cell>
        </row>
        <row r="662">
          <cell r="A662" t="str">
            <v>R</v>
          </cell>
          <cell r="B662" t="str">
            <v>MSW</v>
          </cell>
          <cell r="C662">
            <v>12</v>
          </cell>
          <cell r="D662" t="str">
            <v>REGA</v>
          </cell>
          <cell r="E662" t="str">
            <v>I</v>
          </cell>
          <cell r="J662">
            <v>4.5599999999999996</v>
          </cell>
        </row>
        <row r="663">
          <cell r="A663" t="str">
            <v>UN</v>
          </cell>
          <cell r="B663" t="str">
            <v>MSW</v>
          </cell>
          <cell r="C663">
            <v>1</v>
          </cell>
          <cell r="D663" t="str">
            <v>ALGA</v>
          </cell>
          <cell r="E663" t="str">
            <v>I</v>
          </cell>
          <cell r="J663">
            <v>237.46</v>
          </cell>
        </row>
        <row r="664">
          <cell r="A664" t="str">
            <v>UN</v>
          </cell>
          <cell r="B664" t="str">
            <v>MSW</v>
          </cell>
          <cell r="C664">
            <v>2</v>
          </cell>
          <cell r="D664" t="str">
            <v>ALGA</v>
          </cell>
          <cell r="E664" t="str">
            <v>I</v>
          </cell>
          <cell r="J664">
            <v>241.43000000000006</v>
          </cell>
        </row>
        <row r="665">
          <cell r="A665" t="str">
            <v>UN</v>
          </cell>
          <cell r="B665" t="str">
            <v>MSW</v>
          </cell>
          <cell r="C665">
            <v>3</v>
          </cell>
          <cell r="D665" t="str">
            <v>ALGA</v>
          </cell>
          <cell r="E665" t="str">
            <v>I</v>
          </cell>
          <cell r="J665">
            <v>211.75</v>
          </cell>
        </row>
        <row r="666">
          <cell r="A666" t="str">
            <v>UN</v>
          </cell>
          <cell r="B666" t="str">
            <v>MSW</v>
          </cell>
          <cell r="C666">
            <v>4</v>
          </cell>
          <cell r="D666" t="str">
            <v>ALGA</v>
          </cell>
          <cell r="E666" t="str">
            <v>I</v>
          </cell>
          <cell r="J666">
            <v>245.25</v>
          </cell>
        </row>
        <row r="667">
          <cell r="A667" t="str">
            <v>UN</v>
          </cell>
          <cell r="B667" t="str">
            <v>MSW</v>
          </cell>
          <cell r="C667">
            <v>5</v>
          </cell>
          <cell r="D667" t="str">
            <v>ALGA</v>
          </cell>
          <cell r="E667" t="str">
            <v>I</v>
          </cell>
          <cell r="J667">
            <v>296.67</v>
          </cell>
        </row>
        <row r="668">
          <cell r="A668" t="str">
            <v>UN</v>
          </cell>
          <cell r="B668" t="str">
            <v>MSW</v>
          </cell>
          <cell r="C668">
            <v>6</v>
          </cell>
          <cell r="D668" t="str">
            <v>ALGA</v>
          </cell>
          <cell r="E668" t="str">
            <v>I</v>
          </cell>
          <cell r="J668">
            <v>197.42000000000004</v>
          </cell>
        </row>
        <row r="669">
          <cell r="A669" t="str">
            <v>UN</v>
          </cell>
          <cell r="B669" t="str">
            <v>MSW</v>
          </cell>
          <cell r="C669">
            <v>7</v>
          </cell>
          <cell r="D669" t="str">
            <v>ALGA</v>
          </cell>
          <cell r="E669" t="str">
            <v>I</v>
          </cell>
          <cell r="J669">
            <v>226.96000000000004</v>
          </cell>
        </row>
        <row r="670">
          <cell r="A670" t="str">
            <v>UN</v>
          </cell>
          <cell r="B670" t="str">
            <v>MSW</v>
          </cell>
          <cell r="C670">
            <v>8</v>
          </cell>
          <cell r="D670" t="str">
            <v>ALGA</v>
          </cell>
          <cell r="E670" t="str">
            <v>I</v>
          </cell>
          <cell r="J670">
            <v>173.1</v>
          </cell>
        </row>
        <row r="671">
          <cell r="A671" t="str">
            <v>UN</v>
          </cell>
          <cell r="B671" t="str">
            <v>MSW</v>
          </cell>
          <cell r="C671">
            <v>9</v>
          </cell>
          <cell r="D671" t="str">
            <v>ALGA</v>
          </cell>
          <cell r="E671" t="str">
            <v>I</v>
          </cell>
          <cell r="J671">
            <v>213.18</v>
          </cell>
        </row>
        <row r="672">
          <cell r="A672" t="str">
            <v>UN</v>
          </cell>
          <cell r="B672" t="str">
            <v>MSW</v>
          </cell>
          <cell r="C672">
            <v>10</v>
          </cell>
          <cell r="D672" t="str">
            <v>ALGA</v>
          </cell>
          <cell r="E672" t="str">
            <v>I</v>
          </cell>
          <cell r="J672">
            <v>242.52999999999994</v>
          </cell>
        </row>
        <row r="673">
          <cell r="A673" t="str">
            <v>UN</v>
          </cell>
          <cell r="B673" t="str">
            <v>MSW</v>
          </cell>
          <cell r="C673">
            <v>11</v>
          </cell>
          <cell r="D673" t="str">
            <v>ALGA</v>
          </cell>
          <cell r="E673" t="str">
            <v>I</v>
          </cell>
          <cell r="J673">
            <v>229.60999999999999</v>
          </cell>
        </row>
        <row r="674">
          <cell r="A674" t="str">
            <v>UN</v>
          </cell>
          <cell r="B674" t="str">
            <v>MSW</v>
          </cell>
          <cell r="C674">
            <v>12</v>
          </cell>
          <cell r="D674" t="str">
            <v>ALGA</v>
          </cell>
          <cell r="E674" t="str">
            <v>I</v>
          </cell>
          <cell r="J674">
            <v>250.77999999999997</v>
          </cell>
        </row>
        <row r="675">
          <cell r="A675" t="str">
            <v>UN</v>
          </cell>
          <cell r="B675" t="str">
            <v>MSW</v>
          </cell>
          <cell r="C675">
            <v>1</v>
          </cell>
          <cell r="D675" t="str">
            <v>BWGA</v>
          </cell>
          <cell r="E675" t="str">
            <v>I</v>
          </cell>
          <cell r="J675">
            <v>791.6700000000003</v>
          </cell>
        </row>
        <row r="676">
          <cell r="A676" t="str">
            <v>UN</v>
          </cell>
          <cell r="B676" t="str">
            <v>MSW</v>
          </cell>
          <cell r="C676">
            <v>2</v>
          </cell>
          <cell r="D676" t="str">
            <v>BWGA</v>
          </cell>
          <cell r="E676" t="str">
            <v>I</v>
          </cell>
          <cell r="J676">
            <v>755.94999999999993</v>
          </cell>
        </row>
        <row r="677">
          <cell r="A677" t="str">
            <v>UN</v>
          </cell>
          <cell r="B677" t="str">
            <v>MSW</v>
          </cell>
          <cell r="C677">
            <v>3</v>
          </cell>
          <cell r="D677" t="str">
            <v>BWGA</v>
          </cell>
          <cell r="E677" t="str">
            <v>I</v>
          </cell>
          <cell r="J677">
            <v>886.24</v>
          </cell>
        </row>
        <row r="678">
          <cell r="A678" t="str">
            <v>UN</v>
          </cell>
          <cell r="B678" t="str">
            <v>MSW</v>
          </cell>
          <cell r="C678">
            <v>4</v>
          </cell>
          <cell r="D678" t="str">
            <v>BWGA</v>
          </cell>
          <cell r="E678" t="str">
            <v>I</v>
          </cell>
          <cell r="J678">
            <v>858.31999999999971</v>
          </cell>
        </row>
        <row r="679">
          <cell r="A679" t="str">
            <v>UN</v>
          </cell>
          <cell r="B679" t="str">
            <v>MSW</v>
          </cell>
          <cell r="C679">
            <v>5</v>
          </cell>
          <cell r="D679" t="str">
            <v>BWGA</v>
          </cell>
          <cell r="E679" t="str">
            <v>I</v>
          </cell>
          <cell r="J679">
            <v>897.12000000000046</v>
          </cell>
        </row>
        <row r="680">
          <cell r="A680" t="str">
            <v>UN</v>
          </cell>
          <cell r="B680" t="str">
            <v>MSW</v>
          </cell>
          <cell r="C680">
            <v>6</v>
          </cell>
          <cell r="D680" t="str">
            <v>BWGA</v>
          </cell>
          <cell r="E680" t="str">
            <v>I</v>
          </cell>
          <cell r="J680">
            <v>757.7999999999995</v>
          </cell>
        </row>
        <row r="681">
          <cell r="A681" t="str">
            <v>UN</v>
          </cell>
          <cell r="B681" t="str">
            <v>MSW</v>
          </cell>
          <cell r="C681">
            <v>7</v>
          </cell>
          <cell r="D681" t="str">
            <v>BWGA</v>
          </cell>
          <cell r="E681" t="str">
            <v>I</v>
          </cell>
          <cell r="J681">
            <v>836.91000000000031</v>
          </cell>
        </row>
        <row r="682">
          <cell r="A682" t="str">
            <v>UN</v>
          </cell>
          <cell r="B682" t="str">
            <v>MSW</v>
          </cell>
          <cell r="C682">
            <v>8</v>
          </cell>
          <cell r="D682" t="str">
            <v>BWGA</v>
          </cell>
          <cell r="E682" t="str">
            <v>I</v>
          </cell>
          <cell r="J682">
            <v>947.88</v>
          </cell>
        </row>
        <row r="683">
          <cell r="A683" t="str">
            <v>UN</v>
          </cell>
          <cell r="B683" t="str">
            <v>MSW</v>
          </cell>
          <cell r="C683">
            <v>9</v>
          </cell>
          <cell r="D683" t="str">
            <v>BWGA</v>
          </cell>
          <cell r="E683" t="str">
            <v>I</v>
          </cell>
          <cell r="J683">
            <v>742.1</v>
          </cell>
        </row>
        <row r="684">
          <cell r="A684" t="str">
            <v>UN</v>
          </cell>
          <cell r="B684" t="str">
            <v>MSW</v>
          </cell>
          <cell r="C684">
            <v>10</v>
          </cell>
          <cell r="D684" t="str">
            <v>BWGA</v>
          </cell>
          <cell r="E684" t="str">
            <v>I</v>
          </cell>
          <cell r="J684">
            <v>838.10999999999956</v>
          </cell>
        </row>
        <row r="685">
          <cell r="A685" t="str">
            <v>UN</v>
          </cell>
          <cell r="B685" t="str">
            <v>MSW</v>
          </cell>
          <cell r="C685">
            <v>11</v>
          </cell>
          <cell r="D685" t="str">
            <v>BWGA</v>
          </cell>
          <cell r="E685" t="str">
            <v>I</v>
          </cell>
          <cell r="J685">
            <v>676.57000000000039</v>
          </cell>
        </row>
        <row r="686">
          <cell r="A686" t="str">
            <v>UN</v>
          </cell>
          <cell r="B686" t="str">
            <v>MSW</v>
          </cell>
          <cell r="C686">
            <v>12</v>
          </cell>
          <cell r="D686" t="str">
            <v>BWGA</v>
          </cell>
          <cell r="E686" t="str">
            <v>I</v>
          </cell>
          <cell r="J686">
            <v>889.11999999999989</v>
          </cell>
        </row>
        <row r="687">
          <cell r="A687" t="str">
            <v>UN</v>
          </cell>
          <cell r="B687" t="str">
            <v>MSW</v>
          </cell>
          <cell r="C687">
            <v>5</v>
          </cell>
          <cell r="D687" t="str">
            <v>BWRO</v>
          </cell>
          <cell r="E687" t="str">
            <v>I</v>
          </cell>
          <cell r="J687">
            <v>2.02</v>
          </cell>
        </row>
        <row r="688">
          <cell r="A688" t="str">
            <v>UN</v>
          </cell>
          <cell r="B688" t="str">
            <v>MSW</v>
          </cell>
          <cell r="C688">
            <v>1</v>
          </cell>
          <cell r="D688" t="str">
            <v>CHGA</v>
          </cell>
          <cell r="E688" t="str">
            <v>I</v>
          </cell>
          <cell r="J688">
            <v>4.9400000000000004</v>
          </cell>
        </row>
        <row r="689">
          <cell r="A689" t="str">
            <v>UN</v>
          </cell>
          <cell r="B689" t="str">
            <v>MSW</v>
          </cell>
          <cell r="C689">
            <v>2</v>
          </cell>
          <cell r="D689" t="str">
            <v>CHGA</v>
          </cell>
          <cell r="E689" t="str">
            <v>I</v>
          </cell>
          <cell r="J689">
            <v>8.66</v>
          </cell>
        </row>
        <row r="690">
          <cell r="A690" t="str">
            <v>UN</v>
          </cell>
          <cell r="B690" t="str">
            <v>MSW</v>
          </cell>
          <cell r="C690">
            <v>3</v>
          </cell>
          <cell r="D690" t="str">
            <v>CHGA</v>
          </cell>
          <cell r="E690" t="str">
            <v>I</v>
          </cell>
          <cell r="J690">
            <v>8.24</v>
          </cell>
        </row>
        <row r="691">
          <cell r="A691" t="str">
            <v>UN</v>
          </cell>
          <cell r="B691" t="str">
            <v>MSW</v>
          </cell>
          <cell r="C691">
            <v>4</v>
          </cell>
          <cell r="D691" t="str">
            <v>CHGA</v>
          </cell>
          <cell r="E691" t="str">
            <v>I</v>
          </cell>
          <cell r="J691">
            <v>16.27</v>
          </cell>
        </row>
        <row r="692">
          <cell r="A692" t="str">
            <v>UN</v>
          </cell>
          <cell r="B692" t="str">
            <v>MSW</v>
          </cell>
          <cell r="C692">
            <v>5</v>
          </cell>
          <cell r="D692" t="str">
            <v>CHGA</v>
          </cell>
          <cell r="E692" t="str">
            <v>I</v>
          </cell>
          <cell r="J692">
            <v>6.87</v>
          </cell>
        </row>
        <row r="693">
          <cell r="A693" t="str">
            <v>UN</v>
          </cell>
          <cell r="B693" t="str">
            <v>MSW</v>
          </cell>
          <cell r="C693">
            <v>6</v>
          </cell>
          <cell r="D693" t="str">
            <v>CHGA</v>
          </cell>
          <cell r="E693" t="str">
            <v>I</v>
          </cell>
          <cell r="J693">
            <v>8.7899999999999991</v>
          </cell>
        </row>
        <row r="694">
          <cell r="A694" t="str">
            <v>UN</v>
          </cell>
          <cell r="B694" t="str">
            <v>MSW</v>
          </cell>
          <cell r="C694">
            <v>8</v>
          </cell>
          <cell r="D694" t="str">
            <v>CHGA</v>
          </cell>
          <cell r="E694" t="str">
            <v>I</v>
          </cell>
          <cell r="J694">
            <v>7.67</v>
          </cell>
        </row>
        <row r="695">
          <cell r="A695" t="str">
            <v>UN</v>
          </cell>
          <cell r="B695" t="str">
            <v>MSW</v>
          </cell>
          <cell r="C695">
            <v>9</v>
          </cell>
          <cell r="D695" t="str">
            <v>CHGA</v>
          </cell>
          <cell r="E695" t="str">
            <v>I</v>
          </cell>
          <cell r="J695">
            <v>4.34</v>
          </cell>
        </row>
        <row r="696">
          <cell r="A696" t="str">
            <v>UN</v>
          </cell>
          <cell r="B696" t="str">
            <v>MSW</v>
          </cell>
          <cell r="C696">
            <v>10</v>
          </cell>
          <cell r="D696" t="str">
            <v>CHGA</v>
          </cell>
          <cell r="E696" t="str">
            <v>I</v>
          </cell>
          <cell r="J696">
            <v>25.92</v>
          </cell>
        </row>
        <row r="697">
          <cell r="A697" t="str">
            <v>UN</v>
          </cell>
          <cell r="B697" t="str">
            <v>MSW</v>
          </cell>
          <cell r="C697">
            <v>11</v>
          </cell>
          <cell r="D697" t="str">
            <v>CHGA</v>
          </cell>
          <cell r="E697" t="str">
            <v>I</v>
          </cell>
          <cell r="J697">
            <v>35.65</v>
          </cell>
        </row>
        <row r="698">
          <cell r="A698" t="str">
            <v>UN</v>
          </cell>
          <cell r="B698" t="str">
            <v>MSW</v>
          </cell>
          <cell r="C698">
            <v>12</v>
          </cell>
          <cell r="D698" t="str">
            <v>CHGA</v>
          </cell>
          <cell r="E698" t="str">
            <v>I</v>
          </cell>
          <cell r="J698">
            <v>8.77</v>
          </cell>
        </row>
        <row r="699">
          <cell r="A699" t="str">
            <v>R</v>
          </cell>
          <cell r="B699" t="str">
            <v>RCY</v>
          </cell>
          <cell r="C699">
            <v>6</v>
          </cell>
          <cell r="D699" t="str">
            <v>IPRC</v>
          </cell>
          <cell r="E699" t="str">
            <v>R</v>
          </cell>
          <cell r="J699">
            <v>0</v>
          </cell>
        </row>
        <row r="700">
          <cell r="A700" t="str">
            <v>R</v>
          </cell>
          <cell r="B700" t="str">
            <v>RCY</v>
          </cell>
          <cell r="C700">
            <v>11</v>
          </cell>
          <cell r="D700" t="str">
            <v>IPRC</v>
          </cell>
          <cell r="E700" t="str">
            <v>R</v>
          </cell>
          <cell r="J700">
            <v>0.56000000000000005</v>
          </cell>
        </row>
        <row r="701">
          <cell r="A701" t="str">
            <v>R</v>
          </cell>
          <cell r="B701" t="str">
            <v>RCY</v>
          </cell>
          <cell r="C701">
            <v>12</v>
          </cell>
          <cell r="D701" t="str">
            <v>IPRC</v>
          </cell>
          <cell r="E701" t="str">
            <v>R</v>
          </cell>
          <cell r="J701">
            <v>1.08</v>
          </cell>
        </row>
        <row r="702">
          <cell r="A702" t="str">
            <v>UN</v>
          </cell>
          <cell r="B702" t="str">
            <v>MSW</v>
          </cell>
          <cell r="C702">
            <v>8</v>
          </cell>
          <cell r="D702" t="str">
            <v>BWGA</v>
          </cell>
          <cell r="E702" t="str">
            <v>R</v>
          </cell>
          <cell r="J702">
            <v>5.66</v>
          </cell>
        </row>
        <row r="703">
          <cell r="A703" t="str">
            <v>UN</v>
          </cell>
          <cell r="B703" t="str">
            <v>RCY</v>
          </cell>
          <cell r="C703">
            <v>3</v>
          </cell>
          <cell r="D703" t="str">
            <v>IPRC</v>
          </cell>
          <cell r="E703" t="str">
            <v>R</v>
          </cell>
          <cell r="J703">
            <v>1.88</v>
          </cell>
        </row>
        <row r="704">
          <cell r="A704" t="str">
            <v>UN</v>
          </cell>
          <cell r="B704" t="str">
            <v>RCY</v>
          </cell>
          <cell r="C704">
            <v>5</v>
          </cell>
          <cell r="D704" t="str">
            <v>IPRC</v>
          </cell>
          <cell r="E704" t="str">
            <v>R</v>
          </cell>
          <cell r="J704">
            <v>1.51</v>
          </cell>
        </row>
        <row r="705">
          <cell r="A705" t="str">
            <v>UN</v>
          </cell>
          <cell r="B705" t="str">
            <v>RCY</v>
          </cell>
          <cell r="C705">
            <v>6</v>
          </cell>
          <cell r="D705" t="str">
            <v>IPRC</v>
          </cell>
          <cell r="E705" t="str">
            <v>R</v>
          </cell>
          <cell r="J705">
            <v>0.5</v>
          </cell>
        </row>
        <row r="706">
          <cell r="A706" t="str">
            <v>UN</v>
          </cell>
          <cell r="B706" t="str">
            <v>RCY</v>
          </cell>
          <cell r="C706">
            <v>7</v>
          </cell>
          <cell r="D706" t="str">
            <v>IPRC</v>
          </cell>
          <cell r="E706" t="str">
            <v>R</v>
          </cell>
          <cell r="J706">
            <v>1.65</v>
          </cell>
        </row>
        <row r="707">
          <cell r="A707" t="str">
            <v>UN</v>
          </cell>
          <cell r="B707" t="str">
            <v>RCY</v>
          </cell>
          <cell r="C707">
            <v>8</v>
          </cell>
          <cell r="D707" t="str">
            <v>IPRC</v>
          </cell>
          <cell r="E707" t="str">
            <v>R</v>
          </cell>
          <cell r="J707">
            <v>0.91</v>
          </cell>
        </row>
        <row r="708">
          <cell r="A708" t="str">
            <v>UN</v>
          </cell>
          <cell r="B708" t="str">
            <v>RCY</v>
          </cell>
          <cell r="C708">
            <v>9</v>
          </cell>
          <cell r="D708" t="str">
            <v>IPRC</v>
          </cell>
          <cell r="E708" t="str">
            <v>R</v>
          </cell>
          <cell r="J708">
            <v>1.1000000000000001</v>
          </cell>
        </row>
        <row r="709">
          <cell r="A709" t="str">
            <v>UN</v>
          </cell>
          <cell r="B709" t="str">
            <v>RCY</v>
          </cell>
          <cell r="C709">
            <v>10</v>
          </cell>
          <cell r="D709" t="str">
            <v>IPRC</v>
          </cell>
          <cell r="E709" t="str">
            <v>R</v>
          </cell>
          <cell r="J709">
            <v>0.97</v>
          </cell>
        </row>
        <row r="710">
          <cell r="A710" t="str">
            <v>UN</v>
          </cell>
          <cell r="B710" t="str">
            <v>RCY</v>
          </cell>
          <cell r="C710">
            <v>11</v>
          </cell>
          <cell r="D710" t="str">
            <v>IPRC</v>
          </cell>
          <cell r="E710" t="str">
            <v>R</v>
          </cell>
          <cell r="J710">
            <v>0.97</v>
          </cell>
        </row>
        <row r="711">
          <cell r="A711" t="str">
            <v>UN</v>
          </cell>
          <cell r="B711" t="str">
            <v>RCY</v>
          </cell>
          <cell r="C711">
            <v>12</v>
          </cell>
          <cell r="D711" t="str">
            <v>IPRC</v>
          </cell>
          <cell r="E711" t="str">
            <v>R</v>
          </cell>
          <cell r="J711">
            <v>0.68</v>
          </cell>
        </row>
        <row r="712">
          <cell r="A712" t="str">
            <v>R</v>
          </cell>
          <cell r="B712" t="str">
            <v>MSW</v>
          </cell>
          <cell r="C712">
            <v>1</v>
          </cell>
          <cell r="D712" t="str">
            <v>ALGA</v>
          </cell>
          <cell r="E712" t="str">
            <v>R</v>
          </cell>
          <cell r="J712">
            <v>578.95999999999992</v>
          </cell>
        </row>
        <row r="713">
          <cell r="A713" t="str">
            <v>R</v>
          </cell>
          <cell r="B713" t="str">
            <v>MSW</v>
          </cell>
          <cell r="C713">
            <v>2</v>
          </cell>
          <cell r="D713" t="str">
            <v>ALGA</v>
          </cell>
          <cell r="E713" t="str">
            <v>R</v>
          </cell>
          <cell r="J713">
            <v>441.7000000000001</v>
          </cell>
        </row>
        <row r="714">
          <cell r="A714" t="str">
            <v>R</v>
          </cell>
          <cell r="B714" t="str">
            <v>MSW</v>
          </cell>
          <cell r="C714">
            <v>3</v>
          </cell>
          <cell r="D714" t="str">
            <v>ALGA</v>
          </cell>
          <cell r="E714" t="str">
            <v>R</v>
          </cell>
          <cell r="J714">
            <v>528.11</v>
          </cell>
        </row>
        <row r="715">
          <cell r="A715" t="str">
            <v>R</v>
          </cell>
          <cell r="B715" t="str">
            <v>MSW</v>
          </cell>
          <cell r="C715">
            <v>4</v>
          </cell>
          <cell r="D715" t="str">
            <v>ALGA</v>
          </cell>
          <cell r="E715" t="str">
            <v>R</v>
          </cell>
          <cell r="J715">
            <v>535.64999999999986</v>
          </cell>
        </row>
        <row r="716">
          <cell r="A716" t="str">
            <v>R</v>
          </cell>
          <cell r="B716" t="str">
            <v>MSW</v>
          </cell>
          <cell r="C716">
            <v>5</v>
          </cell>
          <cell r="D716" t="str">
            <v>ALGA</v>
          </cell>
          <cell r="E716" t="str">
            <v>R</v>
          </cell>
          <cell r="J716">
            <v>556.96999999999991</v>
          </cell>
        </row>
        <row r="717">
          <cell r="A717" t="str">
            <v>R</v>
          </cell>
          <cell r="B717" t="str">
            <v>MSW</v>
          </cell>
          <cell r="C717">
            <v>6</v>
          </cell>
          <cell r="D717" t="str">
            <v>ALGA</v>
          </cell>
          <cell r="E717" t="str">
            <v>R</v>
          </cell>
          <cell r="J717">
            <v>530.75999999999976</v>
          </cell>
        </row>
        <row r="718">
          <cell r="A718" t="str">
            <v>R</v>
          </cell>
          <cell r="B718" t="str">
            <v>MSW</v>
          </cell>
          <cell r="C718">
            <v>7</v>
          </cell>
          <cell r="D718" t="str">
            <v>ALGA</v>
          </cell>
          <cell r="E718" t="str">
            <v>R</v>
          </cell>
          <cell r="J718">
            <v>607.46</v>
          </cell>
        </row>
        <row r="719">
          <cell r="A719" t="str">
            <v>R</v>
          </cell>
          <cell r="B719" t="str">
            <v>MSW</v>
          </cell>
          <cell r="C719">
            <v>8</v>
          </cell>
          <cell r="D719" t="str">
            <v>ALGA</v>
          </cell>
          <cell r="E719" t="str">
            <v>R</v>
          </cell>
          <cell r="J719">
            <v>542.98</v>
          </cell>
        </row>
        <row r="720">
          <cell r="A720" t="str">
            <v>R</v>
          </cell>
          <cell r="B720" t="str">
            <v>MSW</v>
          </cell>
          <cell r="C720">
            <v>9</v>
          </cell>
          <cell r="D720" t="str">
            <v>ALGA</v>
          </cell>
          <cell r="E720" t="str">
            <v>R</v>
          </cell>
          <cell r="J720">
            <v>551.35</v>
          </cell>
        </row>
        <row r="721">
          <cell r="A721" t="str">
            <v>R</v>
          </cell>
          <cell r="B721" t="str">
            <v>MSW</v>
          </cell>
          <cell r="C721">
            <v>10</v>
          </cell>
          <cell r="D721" t="str">
            <v>ALGA</v>
          </cell>
          <cell r="E721" t="str">
            <v>R</v>
          </cell>
          <cell r="J721">
            <v>600.72000000000025</v>
          </cell>
        </row>
        <row r="722">
          <cell r="A722" t="str">
            <v>R</v>
          </cell>
          <cell r="B722" t="str">
            <v>MSW</v>
          </cell>
          <cell r="C722">
            <v>11</v>
          </cell>
          <cell r="D722" t="str">
            <v>ALGA</v>
          </cell>
          <cell r="E722" t="str">
            <v>R</v>
          </cell>
          <cell r="J722">
            <v>520.95000000000005</v>
          </cell>
        </row>
        <row r="723">
          <cell r="A723" t="str">
            <v>R</v>
          </cell>
          <cell r="B723" t="str">
            <v>MSW</v>
          </cell>
          <cell r="C723">
            <v>12</v>
          </cell>
          <cell r="D723" t="str">
            <v>ALGA</v>
          </cell>
          <cell r="E723" t="str">
            <v>R</v>
          </cell>
          <cell r="J723">
            <v>657.31000000000017</v>
          </cell>
        </row>
        <row r="724">
          <cell r="A724" t="str">
            <v>R</v>
          </cell>
          <cell r="B724" t="str">
            <v>MSW</v>
          </cell>
          <cell r="C724">
            <v>1</v>
          </cell>
          <cell r="D724" t="str">
            <v>BWGA</v>
          </cell>
          <cell r="E724" t="str">
            <v>R</v>
          </cell>
          <cell r="J724">
            <v>166.76</v>
          </cell>
        </row>
        <row r="725">
          <cell r="A725" t="str">
            <v>R</v>
          </cell>
          <cell r="B725" t="str">
            <v>MSW</v>
          </cell>
          <cell r="C725">
            <v>2</v>
          </cell>
          <cell r="D725" t="str">
            <v>BWGA</v>
          </cell>
          <cell r="E725" t="str">
            <v>R</v>
          </cell>
          <cell r="J725">
            <v>170.79</v>
          </cell>
        </row>
        <row r="726">
          <cell r="A726" t="str">
            <v>R</v>
          </cell>
          <cell r="B726" t="str">
            <v>MSW</v>
          </cell>
          <cell r="C726">
            <v>3</v>
          </cell>
          <cell r="D726" t="str">
            <v>BWGA</v>
          </cell>
          <cell r="E726" t="str">
            <v>R</v>
          </cell>
          <cell r="J726">
            <v>194.58</v>
          </cell>
        </row>
        <row r="727">
          <cell r="A727" t="str">
            <v>R</v>
          </cell>
          <cell r="B727" t="str">
            <v>MSW</v>
          </cell>
          <cell r="C727">
            <v>4</v>
          </cell>
          <cell r="D727" t="str">
            <v>BWGA</v>
          </cell>
          <cell r="E727" t="str">
            <v>R</v>
          </cell>
          <cell r="J727">
            <v>216.76</v>
          </cell>
        </row>
        <row r="728">
          <cell r="A728" t="str">
            <v>R</v>
          </cell>
          <cell r="B728" t="str">
            <v>MSW</v>
          </cell>
          <cell r="C728">
            <v>5</v>
          </cell>
          <cell r="D728" t="str">
            <v>BWGA</v>
          </cell>
          <cell r="E728" t="str">
            <v>R</v>
          </cell>
          <cell r="J728">
            <v>194.32999999999998</v>
          </cell>
        </row>
        <row r="729">
          <cell r="A729" t="str">
            <v>R</v>
          </cell>
          <cell r="B729" t="str">
            <v>MSW</v>
          </cell>
          <cell r="C729">
            <v>6</v>
          </cell>
          <cell r="D729" t="str">
            <v>BWGA</v>
          </cell>
          <cell r="E729" t="str">
            <v>R</v>
          </cell>
          <cell r="J729">
            <v>258.05</v>
          </cell>
        </row>
        <row r="730">
          <cell r="A730" t="str">
            <v>R</v>
          </cell>
          <cell r="B730" t="str">
            <v>MSW</v>
          </cell>
          <cell r="C730">
            <v>7</v>
          </cell>
          <cell r="D730" t="str">
            <v>BWGA</v>
          </cell>
          <cell r="E730" t="str">
            <v>R</v>
          </cell>
          <cell r="J730">
            <v>220.48000000000002</v>
          </cell>
        </row>
        <row r="731">
          <cell r="A731" t="str">
            <v>R</v>
          </cell>
          <cell r="B731" t="str">
            <v>MSW</v>
          </cell>
          <cell r="C731">
            <v>8</v>
          </cell>
          <cell r="D731" t="str">
            <v>BWGA</v>
          </cell>
          <cell r="E731" t="str">
            <v>R</v>
          </cell>
          <cell r="J731">
            <v>151.72999999999999</v>
          </cell>
        </row>
        <row r="732">
          <cell r="A732" t="str">
            <v>R</v>
          </cell>
          <cell r="B732" t="str">
            <v>MSW</v>
          </cell>
          <cell r="C732">
            <v>9</v>
          </cell>
          <cell r="D732" t="str">
            <v>BWGA</v>
          </cell>
          <cell r="E732" t="str">
            <v>R</v>
          </cell>
          <cell r="J732">
            <v>227.66000000000003</v>
          </cell>
        </row>
        <row r="733">
          <cell r="A733" t="str">
            <v>R</v>
          </cell>
          <cell r="B733" t="str">
            <v>MSW</v>
          </cell>
          <cell r="C733">
            <v>10</v>
          </cell>
          <cell r="D733" t="str">
            <v>BWGA</v>
          </cell>
          <cell r="E733" t="str">
            <v>R</v>
          </cell>
          <cell r="J733">
            <v>146.44</v>
          </cell>
        </row>
        <row r="734">
          <cell r="A734" t="str">
            <v>R</v>
          </cell>
          <cell r="B734" t="str">
            <v>MSW</v>
          </cell>
          <cell r="C734">
            <v>11</v>
          </cell>
          <cell r="D734" t="str">
            <v>BWGA</v>
          </cell>
          <cell r="E734" t="str">
            <v>R</v>
          </cell>
          <cell r="J734">
            <v>182.07999999999998</v>
          </cell>
        </row>
        <row r="735">
          <cell r="A735" t="str">
            <v>R</v>
          </cell>
          <cell r="B735" t="str">
            <v>MSW</v>
          </cell>
          <cell r="C735">
            <v>12</v>
          </cell>
          <cell r="D735" t="str">
            <v>BWGA</v>
          </cell>
          <cell r="E735" t="str">
            <v>R</v>
          </cell>
          <cell r="J735">
            <v>170.42999999999998</v>
          </cell>
        </row>
        <row r="736">
          <cell r="A736" t="str">
            <v>R</v>
          </cell>
          <cell r="B736" t="str">
            <v>YW</v>
          </cell>
          <cell r="C736">
            <v>1</v>
          </cell>
          <cell r="D736" t="str">
            <v>CGYW</v>
          </cell>
          <cell r="E736" t="str">
            <v>R</v>
          </cell>
          <cell r="J736">
            <v>318.08</v>
          </cell>
        </row>
        <row r="737">
          <cell r="A737" t="str">
            <v>R</v>
          </cell>
          <cell r="B737" t="str">
            <v>YW</v>
          </cell>
          <cell r="C737">
            <v>2</v>
          </cell>
          <cell r="D737" t="str">
            <v>CGYW</v>
          </cell>
          <cell r="E737" t="str">
            <v>R</v>
          </cell>
          <cell r="J737">
            <v>205.96</v>
          </cell>
        </row>
        <row r="738">
          <cell r="A738" t="str">
            <v>R</v>
          </cell>
          <cell r="B738" t="str">
            <v>YW</v>
          </cell>
          <cell r="C738">
            <v>3</v>
          </cell>
          <cell r="D738" t="str">
            <v>CGYW</v>
          </cell>
          <cell r="E738" t="str">
            <v>R</v>
          </cell>
          <cell r="J738">
            <v>467.92000000000013</v>
          </cell>
        </row>
        <row r="739">
          <cell r="A739" t="str">
            <v>R</v>
          </cell>
          <cell r="B739" t="str">
            <v>YW</v>
          </cell>
          <cell r="C739">
            <v>4</v>
          </cell>
          <cell r="D739" t="str">
            <v>CGYW</v>
          </cell>
          <cell r="E739" t="str">
            <v>R</v>
          </cell>
          <cell r="J739">
            <v>862.62000000000023</v>
          </cell>
        </row>
        <row r="740">
          <cell r="A740" t="str">
            <v>R</v>
          </cell>
          <cell r="B740" t="str">
            <v>YW</v>
          </cell>
          <cell r="C740">
            <v>5</v>
          </cell>
          <cell r="D740" t="str">
            <v>CGYW</v>
          </cell>
          <cell r="E740" t="str">
            <v>R</v>
          </cell>
          <cell r="J740">
            <v>1101.47</v>
          </cell>
        </row>
        <row r="741">
          <cell r="A741" t="str">
            <v>R</v>
          </cell>
          <cell r="B741" t="str">
            <v>YW</v>
          </cell>
          <cell r="C741">
            <v>6</v>
          </cell>
          <cell r="D741" t="str">
            <v>CGYW</v>
          </cell>
          <cell r="E741" t="str">
            <v>R</v>
          </cell>
          <cell r="J741">
            <v>907.67999999999972</v>
          </cell>
        </row>
        <row r="742">
          <cell r="A742" t="str">
            <v>R</v>
          </cell>
          <cell r="B742" t="str">
            <v>YW</v>
          </cell>
          <cell r="C742">
            <v>7</v>
          </cell>
          <cell r="D742" t="str">
            <v>CGYW</v>
          </cell>
          <cell r="E742" t="str">
            <v>R</v>
          </cell>
          <cell r="J742">
            <v>738.2800000000002</v>
          </cell>
        </row>
        <row r="743">
          <cell r="A743" t="str">
            <v>R</v>
          </cell>
          <cell r="B743" t="str">
            <v>YW</v>
          </cell>
          <cell r="C743">
            <v>8</v>
          </cell>
          <cell r="D743" t="str">
            <v>CGYW</v>
          </cell>
          <cell r="E743" t="str">
            <v>R</v>
          </cell>
          <cell r="J743">
            <v>601.97000000000014</v>
          </cell>
        </row>
        <row r="744">
          <cell r="A744" t="str">
            <v>R</v>
          </cell>
          <cell r="B744" t="str">
            <v>YW</v>
          </cell>
          <cell r="C744">
            <v>9</v>
          </cell>
          <cell r="D744" t="str">
            <v>CGYW</v>
          </cell>
          <cell r="E744" t="str">
            <v>R</v>
          </cell>
          <cell r="J744">
            <v>547.9799999999999</v>
          </cell>
        </row>
        <row r="745">
          <cell r="A745" t="str">
            <v>R</v>
          </cell>
          <cell r="B745" t="str">
            <v>YW</v>
          </cell>
          <cell r="C745">
            <v>10</v>
          </cell>
          <cell r="D745" t="str">
            <v>CGYW</v>
          </cell>
          <cell r="E745" t="str">
            <v>R</v>
          </cell>
          <cell r="J745">
            <v>659.3900000000001</v>
          </cell>
        </row>
        <row r="746">
          <cell r="A746" t="str">
            <v>R</v>
          </cell>
          <cell r="B746" t="str">
            <v>YW</v>
          </cell>
          <cell r="C746">
            <v>11</v>
          </cell>
          <cell r="D746" t="str">
            <v>CGYW</v>
          </cell>
          <cell r="E746" t="str">
            <v>R</v>
          </cell>
          <cell r="J746">
            <v>686.56999999999994</v>
          </cell>
        </row>
        <row r="747">
          <cell r="A747" t="str">
            <v>R</v>
          </cell>
          <cell r="B747" t="str">
            <v>YW</v>
          </cell>
          <cell r="C747">
            <v>12</v>
          </cell>
          <cell r="D747" t="str">
            <v>CGYW</v>
          </cell>
          <cell r="E747" t="str">
            <v>R</v>
          </cell>
          <cell r="J747">
            <v>41.15</v>
          </cell>
        </row>
        <row r="748">
          <cell r="A748" t="str">
            <v>R</v>
          </cell>
          <cell r="B748" t="str">
            <v>MSW</v>
          </cell>
          <cell r="C748">
            <v>1</v>
          </cell>
          <cell r="D748" t="str">
            <v>CHGA</v>
          </cell>
          <cell r="E748" t="str">
            <v>R</v>
          </cell>
          <cell r="J748">
            <v>206.29000000000008</v>
          </cell>
        </row>
        <row r="749">
          <cell r="A749" t="str">
            <v>R</v>
          </cell>
          <cell r="B749" t="str">
            <v>MSW</v>
          </cell>
          <cell r="C749">
            <v>2</v>
          </cell>
          <cell r="D749" t="str">
            <v>CHGA</v>
          </cell>
          <cell r="E749" t="str">
            <v>R</v>
          </cell>
          <cell r="J749">
            <v>175.43</v>
          </cell>
        </row>
        <row r="750">
          <cell r="A750" t="str">
            <v>R</v>
          </cell>
          <cell r="B750" t="str">
            <v>MSW</v>
          </cell>
          <cell r="C750">
            <v>3</v>
          </cell>
          <cell r="D750" t="str">
            <v>CHGA</v>
          </cell>
          <cell r="E750" t="str">
            <v>R</v>
          </cell>
          <cell r="J750">
            <v>154.42999999999998</v>
          </cell>
        </row>
        <row r="751">
          <cell r="A751" t="str">
            <v>R</v>
          </cell>
          <cell r="B751" t="str">
            <v>MSW</v>
          </cell>
          <cell r="C751">
            <v>4</v>
          </cell>
          <cell r="D751" t="str">
            <v>CHGA</v>
          </cell>
          <cell r="E751" t="str">
            <v>R</v>
          </cell>
          <cell r="J751">
            <v>201.87</v>
          </cell>
        </row>
        <row r="752">
          <cell r="A752" t="str">
            <v>R</v>
          </cell>
          <cell r="B752" t="str">
            <v>MSW</v>
          </cell>
          <cell r="C752">
            <v>5</v>
          </cell>
          <cell r="D752" t="str">
            <v>CHGA</v>
          </cell>
          <cell r="E752" t="str">
            <v>R</v>
          </cell>
          <cell r="J752">
            <v>275.19999999999993</v>
          </cell>
        </row>
        <row r="753">
          <cell r="A753" t="str">
            <v>R</v>
          </cell>
          <cell r="B753" t="str">
            <v>MSW</v>
          </cell>
          <cell r="C753">
            <v>6</v>
          </cell>
          <cell r="D753" t="str">
            <v>CHGA</v>
          </cell>
          <cell r="E753" t="str">
            <v>R</v>
          </cell>
          <cell r="J753">
            <v>250.87999999999991</v>
          </cell>
        </row>
        <row r="754">
          <cell r="A754" t="str">
            <v>R</v>
          </cell>
          <cell r="B754" t="str">
            <v>MSW</v>
          </cell>
          <cell r="C754">
            <v>7</v>
          </cell>
          <cell r="D754" t="str">
            <v>CHGA</v>
          </cell>
          <cell r="E754" t="str">
            <v>R</v>
          </cell>
          <cell r="J754">
            <v>358.18</v>
          </cell>
        </row>
        <row r="755">
          <cell r="A755" t="str">
            <v>R</v>
          </cell>
          <cell r="B755" t="str">
            <v>MSW</v>
          </cell>
          <cell r="C755">
            <v>8</v>
          </cell>
          <cell r="D755" t="str">
            <v>CHGA</v>
          </cell>
          <cell r="E755" t="str">
            <v>R</v>
          </cell>
          <cell r="J755">
            <v>334.57999999999987</v>
          </cell>
        </row>
        <row r="756">
          <cell r="A756" t="str">
            <v>R</v>
          </cell>
          <cell r="B756" t="str">
            <v>MSW</v>
          </cell>
          <cell r="C756">
            <v>9</v>
          </cell>
          <cell r="D756" t="str">
            <v>CHGA</v>
          </cell>
          <cell r="E756" t="str">
            <v>R</v>
          </cell>
          <cell r="J756">
            <v>324.30000000000007</v>
          </cell>
        </row>
        <row r="757">
          <cell r="A757" t="str">
            <v>R</v>
          </cell>
          <cell r="B757" t="str">
            <v>MSW</v>
          </cell>
          <cell r="C757">
            <v>10</v>
          </cell>
          <cell r="D757" t="str">
            <v>CHGA</v>
          </cell>
          <cell r="E757" t="str">
            <v>R</v>
          </cell>
          <cell r="J757">
            <v>328.84000000000003</v>
          </cell>
        </row>
        <row r="758">
          <cell r="A758" t="str">
            <v>R</v>
          </cell>
          <cell r="B758" t="str">
            <v>MSW</v>
          </cell>
          <cell r="C758">
            <v>11</v>
          </cell>
          <cell r="D758" t="str">
            <v>CHGA</v>
          </cell>
          <cell r="E758" t="str">
            <v>R</v>
          </cell>
          <cell r="J758">
            <v>324.63</v>
          </cell>
        </row>
        <row r="759">
          <cell r="A759" t="str">
            <v>R</v>
          </cell>
          <cell r="B759" t="str">
            <v>MSW</v>
          </cell>
          <cell r="C759">
            <v>12</v>
          </cell>
          <cell r="D759" t="str">
            <v>CHGA</v>
          </cell>
          <cell r="E759" t="str">
            <v>R</v>
          </cell>
          <cell r="J759">
            <v>295.85000000000002</v>
          </cell>
        </row>
        <row r="760">
          <cell r="A760" t="str">
            <v>R</v>
          </cell>
          <cell r="B760" t="str">
            <v>MSW</v>
          </cell>
          <cell r="C760">
            <v>1</v>
          </cell>
          <cell r="D760" t="str">
            <v>REGA</v>
          </cell>
          <cell r="E760" t="str">
            <v>R</v>
          </cell>
          <cell r="J760">
            <v>730.10000000000014</v>
          </cell>
        </row>
        <row r="761">
          <cell r="A761" t="str">
            <v>R</v>
          </cell>
          <cell r="B761" t="str">
            <v>MSW</v>
          </cell>
          <cell r="C761">
            <v>2</v>
          </cell>
          <cell r="D761" t="str">
            <v>REGA</v>
          </cell>
          <cell r="E761" t="str">
            <v>R</v>
          </cell>
          <cell r="J761">
            <v>566.54</v>
          </cell>
        </row>
        <row r="762">
          <cell r="A762" t="str">
            <v>R</v>
          </cell>
          <cell r="B762" t="str">
            <v>MSW</v>
          </cell>
          <cell r="C762">
            <v>3</v>
          </cell>
          <cell r="D762" t="str">
            <v>REGA</v>
          </cell>
          <cell r="E762" t="str">
            <v>R</v>
          </cell>
          <cell r="J762">
            <v>593.57999999999993</v>
          </cell>
        </row>
        <row r="763">
          <cell r="A763" t="str">
            <v>R</v>
          </cell>
          <cell r="B763" t="str">
            <v>MSW</v>
          </cell>
          <cell r="C763">
            <v>4</v>
          </cell>
          <cell r="D763" t="str">
            <v>REGA</v>
          </cell>
          <cell r="E763" t="str">
            <v>R</v>
          </cell>
          <cell r="J763">
            <v>616.19999999999982</v>
          </cell>
        </row>
        <row r="764">
          <cell r="A764" t="str">
            <v>R</v>
          </cell>
          <cell r="B764" t="str">
            <v>MSW</v>
          </cell>
          <cell r="C764">
            <v>5</v>
          </cell>
          <cell r="D764" t="str">
            <v>REGA</v>
          </cell>
          <cell r="E764" t="str">
            <v>R</v>
          </cell>
          <cell r="J764">
            <v>640.89999999999986</v>
          </cell>
        </row>
        <row r="765">
          <cell r="A765" t="str">
            <v>R</v>
          </cell>
          <cell r="B765" t="str">
            <v>MSW</v>
          </cell>
          <cell r="C765">
            <v>6</v>
          </cell>
          <cell r="D765" t="str">
            <v>REGA</v>
          </cell>
          <cell r="E765" t="str">
            <v>R</v>
          </cell>
          <cell r="J765">
            <v>574.77000000000021</v>
          </cell>
        </row>
        <row r="766">
          <cell r="A766" t="str">
            <v>R</v>
          </cell>
          <cell r="B766" t="str">
            <v>MSW</v>
          </cell>
          <cell r="C766">
            <v>7</v>
          </cell>
          <cell r="D766" t="str">
            <v>REGA</v>
          </cell>
          <cell r="E766" t="str">
            <v>R</v>
          </cell>
          <cell r="J766">
            <v>638.13999999999976</v>
          </cell>
        </row>
        <row r="767">
          <cell r="A767" t="str">
            <v>R</v>
          </cell>
          <cell r="B767" t="str">
            <v>MSW</v>
          </cell>
          <cell r="C767">
            <v>8</v>
          </cell>
          <cell r="D767" t="str">
            <v>REGA</v>
          </cell>
          <cell r="E767" t="str">
            <v>R</v>
          </cell>
          <cell r="J767">
            <v>610.77999999999986</v>
          </cell>
        </row>
        <row r="768">
          <cell r="A768" t="str">
            <v>R</v>
          </cell>
          <cell r="B768" t="str">
            <v>MSW</v>
          </cell>
          <cell r="C768">
            <v>9</v>
          </cell>
          <cell r="D768" t="str">
            <v>REGA</v>
          </cell>
          <cell r="E768" t="str">
            <v>R</v>
          </cell>
          <cell r="J768">
            <v>576.03000000000009</v>
          </cell>
        </row>
        <row r="769">
          <cell r="A769" t="str">
            <v>R</v>
          </cell>
          <cell r="B769" t="str">
            <v>MSW</v>
          </cell>
          <cell r="C769">
            <v>10</v>
          </cell>
          <cell r="D769" t="str">
            <v>REGA</v>
          </cell>
          <cell r="E769" t="str">
            <v>R</v>
          </cell>
          <cell r="J769">
            <v>614.2700000000001</v>
          </cell>
        </row>
        <row r="770">
          <cell r="A770" t="str">
            <v>R</v>
          </cell>
          <cell r="B770" t="str">
            <v>MSW</v>
          </cell>
          <cell r="C770">
            <v>11</v>
          </cell>
          <cell r="D770" t="str">
            <v>REGA</v>
          </cell>
          <cell r="E770" t="str">
            <v>R</v>
          </cell>
          <cell r="J770">
            <v>470.67999999999972</v>
          </cell>
        </row>
        <row r="771">
          <cell r="A771" t="str">
            <v>R</v>
          </cell>
          <cell r="B771" t="str">
            <v>MSW</v>
          </cell>
          <cell r="C771">
            <v>12</v>
          </cell>
          <cell r="D771" t="str">
            <v>REGA</v>
          </cell>
          <cell r="E771" t="str">
            <v>R</v>
          </cell>
          <cell r="J771">
            <v>650.47000000000014</v>
          </cell>
        </row>
        <row r="772">
          <cell r="A772" t="str">
            <v>R</v>
          </cell>
          <cell r="B772" t="str">
            <v>RCY</v>
          </cell>
          <cell r="C772">
            <v>7</v>
          </cell>
          <cell r="D772" t="str">
            <v>RRMX</v>
          </cell>
          <cell r="E772" t="str">
            <v>R</v>
          </cell>
          <cell r="J772">
            <v>5.83</v>
          </cell>
        </row>
        <row r="773">
          <cell r="A773" t="str">
            <v>R</v>
          </cell>
          <cell r="B773" t="str">
            <v>RCY</v>
          </cell>
          <cell r="C773">
            <v>8</v>
          </cell>
          <cell r="D773" t="str">
            <v>RRMX</v>
          </cell>
          <cell r="E773" t="str">
            <v>R</v>
          </cell>
          <cell r="J773">
            <v>26.8</v>
          </cell>
        </row>
        <row r="774">
          <cell r="A774" t="str">
            <v>R</v>
          </cell>
          <cell r="B774" t="str">
            <v>RCY</v>
          </cell>
          <cell r="C774">
            <v>1</v>
          </cell>
          <cell r="D774" t="str">
            <v>RRRC</v>
          </cell>
          <cell r="E774" t="str">
            <v>R</v>
          </cell>
          <cell r="J774">
            <v>795.6500000000002</v>
          </cell>
        </row>
        <row r="775">
          <cell r="A775" t="str">
            <v>R</v>
          </cell>
          <cell r="B775" t="str">
            <v>RCY</v>
          </cell>
          <cell r="C775">
            <v>2</v>
          </cell>
          <cell r="D775" t="str">
            <v>RRRC</v>
          </cell>
          <cell r="E775" t="str">
            <v>R</v>
          </cell>
          <cell r="J775">
            <v>596.36999999999978</v>
          </cell>
        </row>
        <row r="776">
          <cell r="A776" t="str">
            <v>R</v>
          </cell>
          <cell r="B776" t="str">
            <v>RCY</v>
          </cell>
          <cell r="C776">
            <v>3</v>
          </cell>
          <cell r="D776" t="str">
            <v>RRRC</v>
          </cell>
          <cell r="E776" t="str">
            <v>R</v>
          </cell>
          <cell r="J776">
            <v>626.73000000000025</v>
          </cell>
        </row>
        <row r="777">
          <cell r="A777" t="str">
            <v>R</v>
          </cell>
          <cell r="B777" t="str">
            <v>RCY</v>
          </cell>
          <cell r="C777">
            <v>4</v>
          </cell>
          <cell r="D777" t="str">
            <v>RRRC</v>
          </cell>
          <cell r="E777" t="str">
            <v>R</v>
          </cell>
          <cell r="J777">
            <v>706.22</v>
          </cell>
        </row>
        <row r="778">
          <cell r="A778" t="str">
            <v>R</v>
          </cell>
          <cell r="B778" t="str">
            <v>RCY</v>
          </cell>
          <cell r="C778">
            <v>5</v>
          </cell>
          <cell r="D778" t="str">
            <v>RRRC</v>
          </cell>
          <cell r="E778" t="str">
            <v>R</v>
          </cell>
          <cell r="J778">
            <v>734.12000000000035</v>
          </cell>
        </row>
        <row r="779">
          <cell r="A779" t="str">
            <v>R</v>
          </cell>
          <cell r="B779" t="str">
            <v>RCY</v>
          </cell>
          <cell r="C779">
            <v>6</v>
          </cell>
          <cell r="D779" t="str">
            <v>RRRC</v>
          </cell>
          <cell r="E779" t="str">
            <v>R</v>
          </cell>
          <cell r="J779">
            <v>724.07000000000016</v>
          </cell>
        </row>
        <row r="780">
          <cell r="A780" t="str">
            <v>R</v>
          </cell>
          <cell r="B780" t="str">
            <v>RCY</v>
          </cell>
          <cell r="C780">
            <v>7</v>
          </cell>
          <cell r="D780" t="str">
            <v>RRRC</v>
          </cell>
          <cell r="E780" t="str">
            <v>R</v>
          </cell>
          <cell r="J780">
            <v>724.05</v>
          </cell>
        </row>
        <row r="781">
          <cell r="A781" t="str">
            <v>R</v>
          </cell>
          <cell r="B781" t="str">
            <v>RCY</v>
          </cell>
          <cell r="C781">
            <v>8</v>
          </cell>
          <cell r="D781" t="str">
            <v>RRRC</v>
          </cell>
          <cell r="E781" t="str">
            <v>R</v>
          </cell>
          <cell r="J781">
            <v>769.14</v>
          </cell>
        </row>
        <row r="782">
          <cell r="A782" t="str">
            <v>R</v>
          </cell>
          <cell r="B782" t="str">
            <v>RCY</v>
          </cell>
          <cell r="C782">
            <v>9</v>
          </cell>
          <cell r="D782" t="str">
            <v>RRRC</v>
          </cell>
          <cell r="E782" t="str">
            <v>R</v>
          </cell>
          <cell r="J782">
            <v>708.09</v>
          </cell>
        </row>
        <row r="783">
          <cell r="A783" t="str">
            <v>R</v>
          </cell>
          <cell r="B783" t="str">
            <v>RCY</v>
          </cell>
          <cell r="C783">
            <v>10</v>
          </cell>
          <cell r="D783" t="str">
            <v>RRRC</v>
          </cell>
          <cell r="E783" t="str">
            <v>R</v>
          </cell>
          <cell r="J783">
            <v>703.55</v>
          </cell>
        </row>
        <row r="784">
          <cell r="A784" t="str">
            <v>R</v>
          </cell>
          <cell r="B784" t="str">
            <v>RCY</v>
          </cell>
          <cell r="C784">
            <v>11</v>
          </cell>
          <cell r="D784" t="str">
            <v>RRRC</v>
          </cell>
          <cell r="E784" t="str">
            <v>R</v>
          </cell>
          <cell r="J784">
            <v>637.52000000000044</v>
          </cell>
        </row>
        <row r="785">
          <cell r="A785" t="str">
            <v>R</v>
          </cell>
          <cell r="B785" t="str">
            <v>RCY</v>
          </cell>
          <cell r="C785">
            <v>12</v>
          </cell>
          <cell r="D785" t="str">
            <v>RRRC</v>
          </cell>
          <cell r="E785" t="str">
            <v>R</v>
          </cell>
          <cell r="J785">
            <v>140.28</v>
          </cell>
        </row>
        <row r="786">
          <cell r="A786" t="str">
            <v>R</v>
          </cell>
          <cell r="B786" t="str">
            <v>YW</v>
          </cell>
          <cell r="C786">
            <v>1</v>
          </cell>
          <cell r="D786" t="str">
            <v>RRYW</v>
          </cell>
          <cell r="E786" t="str">
            <v>R</v>
          </cell>
          <cell r="J786">
            <v>2.46</v>
          </cell>
        </row>
        <row r="787">
          <cell r="A787" t="str">
            <v>R</v>
          </cell>
          <cell r="B787" t="str">
            <v>YW</v>
          </cell>
          <cell r="C787">
            <v>2</v>
          </cell>
          <cell r="D787" t="str">
            <v>RRYW</v>
          </cell>
          <cell r="E787" t="str">
            <v>R</v>
          </cell>
          <cell r="J787">
            <v>2.58</v>
          </cell>
        </row>
        <row r="788">
          <cell r="A788" t="str">
            <v>R</v>
          </cell>
          <cell r="B788" t="str">
            <v>YW</v>
          </cell>
          <cell r="C788">
            <v>3</v>
          </cell>
          <cell r="D788" t="str">
            <v>RRYW</v>
          </cell>
          <cell r="E788" t="str">
            <v>R</v>
          </cell>
          <cell r="J788">
            <v>8.81</v>
          </cell>
        </row>
        <row r="789">
          <cell r="A789" t="str">
            <v>R</v>
          </cell>
          <cell r="B789" t="str">
            <v>YW</v>
          </cell>
          <cell r="C789">
            <v>4</v>
          </cell>
          <cell r="D789" t="str">
            <v>RRYW</v>
          </cell>
          <cell r="E789" t="str">
            <v>R</v>
          </cell>
          <cell r="J789">
            <v>22.709999999999997</v>
          </cell>
        </row>
        <row r="790">
          <cell r="A790" t="str">
            <v>R</v>
          </cell>
          <cell r="B790" t="str">
            <v>YW</v>
          </cell>
          <cell r="C790">
            <v>5</v>
          </cell>
          <cell r="D790" t="str">
            <v>RRYW</v>
          </cell>
          <cell r="E790" t="str">
            <v>R</v>
          </cell>
          <cell r="J790">
            <v>5.3100000000000005</v>
          </cell>
        </row>
        <row r="791">
          <cell r="A791" t="str">
            <v>R</v>
          </cell>
          <cell r="B791" t="str">
            <v>YW</v>
          </cell>
          <cell r="C791">
            <v>6</v>
          </cell>
          <cell r="D791" t="str">
            <v>RRYW</v>
          </cell>
          <cell r="E791" t="str">
            <v>R</v>
          </cell>
          <cell r="J791">
            <v>21.25</v>
          </cell>
        </row>
        <row r="792">
          <cell r="A792" t="str">
            <v>R</v>
          </cell>
          <cell r="B792" t="str">
            <v>YW</v>
          </cell>
          <cell r="C792">
            <v>7</v>
          </cell>
          <cell r="D792" t="str">
            <v>RRYW</v>
          </cell>
          <cell r="E792" t="str">
            <v>R</v>
          </cell>
          <cell r="J792">
            <v>3.5</v>
          </cell>
        </row>
        <row r="793">
          <cell r="A793" t="str">
            <v>R</v>
          </cell>
          <cell r="B793" t="str">
            <v>YW</v>
          </cell>
          <cell r="C793">
            <v>9</v>
          </cell>
          <cell r="D793" t="str">
            <v>RRYW</v>
          </cell>
          <cell r="E793" t="str">
            <v>R</v>
          </cell>
          <cell r="J793">
            <v>16.18</v>
          </cell>
        </row>
        <row r="794">
          <cell r="A794" t="str">
            <v>R</v>
          </cell>
          <cell r="B794" t="str">
            <v>YW</v>
          </cell>
          <cell r="C794">
            <v>10</v>
          </cell>
          <cell r="D794" t="str">
            <v>RRYW</v>
          </cell>
          <cell r="E794" t="str">
            <v>R</v>
          </cell>
          <cell r="J794">
            <v>8.4499999999999993</v>
          </cell>
        </row>
        <row r="795">
          <cell r="A795" t="str">
            <v>R</v>
          </cell>
          <cell r="B795" t="str">
            <v>RCY</v>
          </cell>
          <cell r="C795">
            <v>12</v>
          </cell>
          <cell r="D795" t="str">
            <v>WMTA</v>
          </cell>
          <cell r="E795" t="str">
            <v>R</v>
          </cell>
          <cell r="J795">
            <v>11.05</v>
          </cell>
        </row>
        <row r="796">
          <cell r="A796" t="str">
            <v>UN</v>
          </cell>
          <cell r="B796" t="str">
            <v>MSW</v>
          </cell>
          <cell r="C796">
            <v>1</v>
          </cell>
          <cell r="D796" t="str">
            <v>ALGA</v>
          </cell>
          <cell r="E796" t="str">
            <v>R</v>
          </cell>
          <cell r="J796">
            <v>214.32000000000002</v>
          </cell>
        </row>
        <row r="797">
          <cell r="A797" t="str">
            <v>UN</v>
          </cell>
          <cell r="B797" t="str">
            <v>MSW</v>
          </cell>
          <cell r="C797">
            <v>2</v>
          </cell>
          <cell r="D797" t="str">
            <v>ALGA</v>
          </cell>
          <cell r="E797" t="str">
            <v>R</v>
          </cell>
          <cell r="J797">
            <v>163.63</v>
          </cell>
        </row>
        <row r="798">
          <cell r="A798" t="str">
            <v>UN</v>
          </cell>
          <cell r="B798" t="str">
            <v>MSW</v>
          </cell>
          <cell r="C798">
            <v>3</v>
          </cell>
          <cell r="D798" t="str">
            <v>ALGA</v>
          </cell>
          <cell r="E798" t="str">
            <v>R</v>
          </cell>
          <cell r="J798">
            <v>229.42000000000002</v>
          </cell>
        </row>
        <row r="799">
          <cell r="A799" t="str">
            <v>UN</v>
          </cell>
          <cell r="B799" t="str">
            <v>MSW</v>
          </cell>
          <cell r="C799">
            <v>4</v>
          </cell>
          <cell r="D799" t="str">
            <v>ALGA</v>
          </cell>
          <cell r="E799" t="str">
            <v>R</v>
          </cell>
          <cell r="J799">
            <v>247.82</v>
          </cell>
        </row>
        <row r="800">
          <cell r="A800" t="str">
            <v>UN</v>
          </cell>
          <cell r="B800" t="str">
            <v>MSW</v>
          </cell>
          <cell r="C800">
            <v>5</v>
          </cell>
          <cell r="D800" t="str">
            <v>ALGA</v>
          </cell>
          <cell r="E800" t="str">
            <v>R</v>
          </cell>
          <cell r="J800">
            <v>205.55999999999997</v>
          </cell>
        </row>
        <row r="801">
          <cell r="A801" t="str">
            <v>UN</v>
          </cell>
          <cell r="B801" t="str">
            <v>MSW</v>
          </cell>
          <cell r="C801">
            <v>6</v>
          </cell>
          <cell r="D801" t="str">
            <v>ALGA</v>
          </cell>
          <cell r="E801" t="str">
            <v>R</v>
          </cell>
          <cell r="J801">
            <v>218.24999999999997</v>
          </cell>
        </row>
        <row r="802">
          <cell r="A802" t="str">
            <v>UN</v>
          </cell>
          <cell r="B802" t="str">
            <v>MSW</v>
          </cell>
          <cell r="C802">
            <v>7</v>
          </cell>
          <cell r="D802" t="str">
            <v>ALGA</v>
          </cell>
          <cell r="E802" t="str">
            <v>R</v>
          </cell>
          <cell r="J802">
            <v>255.81999999999996</v>
          </cell>
        </row>
        <row r="803">
          <cell r="A803" t="str">
            <v>UN</v>
          </cell>
          <cell r="B803" t="str">
            <v>MSW</v>
          </cell>
          <cell r="C803">
            <v>8</v>
          </cell>
          <cell r="D803" t="str">
            <v>ALGA</v>
          </cell>
          <cell r="E803" t="str">
            <v>R</v>
          </cell>
          <cell r="J803">
            <v>199.34</v>
          </cell>
        </row>
        <row r="804">
          <cell r="A804" t="str">
            <v>UN</v>
          </cell>
          <cell r="B804" t="str">
            <v>MSW</v>
          </cell>
          <cell r="C804">
            <v>9</v>
          </cell>
          <cell r="D804" t="str">
            <v>ALGA</v>
          </cell>
          <cell r="E804" t="str">
            <v>R</v>
          </cell>
          <cell r="J804">
            <v>204.45</v>
          </cell>
        </row>
        <row r="805">
          <cell r="A805" t="str">
            <v>UN</v>
          </cell>
          <cell r="B805" t="str">
            <v>MSW</v>
          </cell>
          <cell r="C805">
            <v>10</v>
          </cell>
          <cell r="D805" t="str">
            <v>ALGA</v>
          </cell>
          <cell r="E805" t="str">
            <v>R</v>
          </cell>
          <cell r="J805">
            <v>219.70999999999998</v>
          </cell>
        </row>
        <row r="806">
          <cell r="A806" t="str">
            <v>UN</v>
          </cell>
          <cell r="B806" t="str">
            <v>MSW</v>
          </cell>
          <cell r="C806">
            <v>11</v>
          </cell>
          <cell r="D806" t="str">
            <v>ALGA</v>
          </cell>
          <cell r="E806" t="str">
            <v>R</v>
          </cell>
          <cell r="J806">
            <v>193.38000000000005</v>
          </cell>
        </row>
        <row r="807">
          <cell r="A807" t="str">
            <v>UN</v>
          </cell>
          <cell r="B807" t="str">
            <v>MSW</v>
          </cell>
          <cell r="C807">
            <v>12</v>
          </cell>
          <cell r="D807" t="str">
            <v>ALGA</v>
          </cell>
          <cell r="E807" t="str">
            <v>R</v>
          </cell>
          <cell r="J807">
            <v>259.09000000000009</v>
          </cell>
        </row>
        <row r="808">
          <cell r="A808" t="str">
            <v>UN</v>
          </cell>
          <cell r="B808" t="str">
            <v>MSW</v>
          </cell>
          <cell r="C808">
            <v>1</v>
          </cell>
          <cell r="D808" t="str">
            <v>BWGA</v>
          </cell>
          <cell r="E808" t="str">
            <v>R</v>
          </cell>
          <cell r="J808">
            <v>1181.58</v>
          </cell>
        </row>
        <row r="809">
          <cell r="A809" t="str">
            <v>UN</v>
          </cell>
          <cell r="B809" t="str">
            <v>MSW</v>
          </cell>
          <cell r="C809">
            <v>2</v>
          </cell>
          <cell r="D809" t="str">
            <v>BWGA</v>
          </cell>
          <cell r="E809" t="str">
            <v>R</v>
          </cell>
          <cell r="J809">
            <v>984.4200000000003</v>
          </cell>
        </row>
        <row r="810">
          <cell r="A810" t="str">
            <v>UN</v>
          </cell>
          <cell r="B810" t="str">
            <v>MSW</v>
          </cell>
          <cell r="C810">
            <v>3</v>
          </cell>
          <cell r="D810" t="str">
            <v>BWGA</v>
          </cell>
          <cell r="E810" t="str">
            <v>R</v>
          </cell>
          <cell r="J810">
            <v>1043.9500000000005</v>
          </cell>
        </row>
        <row r="811">
          <cell r="A811" t="str">
            <v>UN</v>
          </cell>
          <cell r="B811" t="str">
            <v>MSW</v>
          </cell>
          <cell r="C811">
            <v>4</v>
          </cell>
          <cell r="D811" t="str">
            <v>BWGA</v>
          </cell>
          <cell r="E811" t="str">
            <v>R</v>
          </cell>
          <cell r="J811">
            <v>1133.950000000001</v>
          </cell>
        </row>
        <row r="812">
          <cell r="A812" t="str">
            <v>UN</v>
          </cell>
          <cell r="B812" t="str">
            <v>MSW</v>
          </cell>
          <cell r="C812">
            <v>5</v>
          </cell>
          <cell r="D812" t="str">
            <v>BWGA</v>
          </cell>
          <cell r="E812" t="str">
            <v>R</v>
          </cell>
          <cell r="J812">
            <v>1126.9599999999998</v>
          </cell>
        </row>
        <row r="813">
          <cell r="A813" t="str">
            <v>UN</v>
          </cell>
          <cell r="B813" t="str">
            <v>MSW</v>
          </cell>
          <cell r="C813">
            <v>6</v>
          </cell>
          <cell r="D813" t="str">
            <v>BWGA</v>
          </cell>
          <cell r="E813" t="str">
            <v>R</v>
          </cell>
          <cell r="J813">
            <v>1140.8500000000001</v>
          </cell>
        </row>
        <row r="814">
          <cell r="A814" t="str">
            <v>UN</v>
          </cell>
          <cell r="B814" t="str">
            <v>MSW</v>
          </cell>
          <cell r="C814">
            <v>7</v>
          </cell>
          <cell r="D814" t="str">
            <v>BWGA</v>
          </cell>
          <cell r="E814" t="str">
            <v>R</v>
          </cell>
          <cell r="J814">
            <v>1232.0600000000011</v>
          </cell>
        </row>
        <row r="815">
          <cell r="A815" t="str">
            <v>UN</v>
          </cell>
          <cell r="B815" t="str">
            <v>MSW</v>
          </cell>
          <cell r="C815">
            <v>8</v>
          </cell>
          <cell r="D815" t="str">
            <v>BWGA</v>
          </cell>
          <cell r="E815" t="str">
            <v>R</v>
          </cell>
          <cell r="J815">
            <v>1150.49</v>
          </cell>
        </row>
        <row r="816">
          <cell r="A816" t="str">
            <v>UN</v>
          </cell>
          <cell r="B816" t="str">
            <v>MSW</v>
          </cell>
          <cell r="C816">
            <v>9</v>
          </cell>
          <cell r="D816" t="str">
            <v>BWGA</v>
          </cell>
          <cell r="E816" t="str">
            <v>R</v>
          </cell>
          <cell r="J816">
            <v>1204.8000000000006</v>
          </cell>
        </row>
        <row r="817">
          <cell r="A817" t="str">
            <v>UN</v>
          </cell>
          <cell r="B817" t="str">
            <v>MSW</v>
          </cell>
          <cell r="C817">
            <v>10</v>
          </cell>
          <cell r="D817" t="str">
            <v>BWGA</v>
          </cell>
          <cell r="E817" t="str">
            <v>R</v>
          </cell>
          <cell r="J817">
            <v>1182.7999999999997</v>
          </cell>
        </row>
        <row r="818">
          <cell r="A818" t="str">
            <v>UN</v>
          </cell>
          <cell r="B818" t="str">
            <v>MSW</v>
          </cell>
          <cell r="C818">
            <v>11</v>
          </cell>
          <cell r="D818" t="str">
            <v>BWGA</v>
          </cell>
          <cell r="E818" t="str">
            <v>R</v>
          </cell>
          <cell r="J818">
            <v>1079.0299999999997</v>
          </cell>
        </row>
        <row r="819">
          <cell r="A819" t="str">
            <v>UN</v>
          </cell>
          <cell r="B819" t="str">
            <v>MSW</v>
          </cell>
          <cell r="C819">
            <v>12</v>
          </cell>
          <cell r="D819" t="str">
            <v>BWGA</v>
          </cell>
          <cell r="E819" t="str">
            <v>R</v>
          </cell>
          <cell r="J819">
            <v>1177.3199999999995</v>
          </cell>
        </row>
        <row r="820">
          <cell r="A820" t="str">
            <v>UN</v>
          </cell>
          <cell r="B820" t="str">
            <v>YW</v>
          </cell>
          <cell r="C820">
            <v>1</v>
          </cell>
          <cell r="D820" t="str">
            <v>CGYW</v>
          </cell>
          <cell r="E820" t="str">
            <v>R</v>
          </cell>
          <cell r="J820">
            <v>15.770000000000001</v>
          </cell>
        </row>
        <row r="821">
          <cell r="A821" t="str">
            <v>UN</v>
          </cell>
          <cell r="B821" t="str">
            <v>YW</v>
          </cell>
          <cell r="C821">
            <v>2</v>
          </cell>
          <cell r="D821" t="str">
            <v>CGYW</v>
          </cell>
          <cell r="E821" t="str">
            <v>R</v>
          </cell>
          <cell r="J821">
            <v>9.73</v>
          </cell>
        </row>
        <row r="822">
          <cell r="A822" t="str">
            <v>UN</v>
          </cell>
          <cell r="B822" t="str">
            <v>YW</v>
          </cell>
          <cell r="C822">
            <v>3</v>
          </cell>
          <cell r="D822" t="str">
            <v>CGYW</v>
          </cell>
          <cell r="E822" t="str">
            <v>R</v>
          </cell>
          <cell r="J822">
            <v>21.09</v>
          </cell>
        </row>
        <row r="823">
          <cell r="A823" t="str">
            <v>UN</v>
          </cell>
          <cell r="B823" t="str">
            <v>YW</v>
          </cell>
          <cell r="C823">
            <v>4</v>
          </cell>
          <cell r="D823" t="str">
            <v>CGYW</v>
          </cell>
          <cell r="E823" t="str">
            <v>R</v>
          </cell>
          <cell r="J823">
            <v>38.199999999999996</v>
          </cell>
        </row>
        <row r="824">
          <cell r="A824" t="str">
            <v>UN</v>
          </cell>
          <cell r="B824" t="str">
            <v>YW</v>
          </cell>
          <cell r="C824">
            <v>5</v>
          </cell>
          <cell r="D824" t="str">
            <v>CGYW</v>
          </cell>
          <cell r="E824" t="str">
            <v>R</v>
          </cell>
          <cell r="J824">
            <v>36.459999999999994</v>
          </cell>
        </row>
        <row r="825">
          <cell r="A825" t="str">
            <v>UN</v>
          </cell>
          <cell r="B825" t="str">
            <v>YW</v>
          </cell>
          <cell r="C825">
            <v>6</v>
          </cell>
          <cell r="D825" t="str">
            <v>CGYW</v>
          </cell>
          <cell r="E825" t="str">
            <v>R</v>
          </cell>
          <cell r="J825">
            <v>37.29</v>
          </cell>
        </row>
        <row r="826">
          <cell r="A826" t="str">
            <v>UN</v>
          </cell>
          <cell r="B826" t="str">
            <v>YW</v>
          </cell>
          <cell r="C826">
            <v>7</v>
          </cell>
          <cell r="D826" t="str">
            <v>CGYW</v>
          </cell>
          <cell r="E826" t="str">
            <v>R</v>
          </cell>
          <cell r="J826">
            <v>30.359999999999996</v>
          </cell>
        </row>
        <row r="827">
          <cell r="A827" t="str">
            <v>UN</v>
          </cell>
          <cell r="B827" t="str">
            <v>YW</v>
          </cell>
          <cell r="C827">
            <v>8</v>
          </cell>
          <cell r="D827" t="str">
            <v>CGYW</v>
          </cell>
          <cell r="E827" t="str">
            <v>R</v>
          </cell>
          <cell r="J827">
            <v>24.54</v>
          </cell>
        </row>
        <row r="828">
          <cell r="A828" t="str">
            <v>UN</v>
          </cell>
          <cell r="B828" t="str">
            <v>YW</v>
          </cell>
          <cell r="C828">
            <v>9</v>
          </cell>
          <cell r="D828" t="str">
            <v>CGYW</v>
          </cell>
          <cell r="E828" t="str">
            <v>R</v>
          </cell>
          <cell r="J828">
            <v>46.82</v>
          </cell>
        </row>
        <row r="829">
          <cell r="A829" t="str">
            <v>UN</v>
          </cell>
          <cell r="B829" t="str">
            <v>YW</v>
          </cell>
          <cell r="C829">
            <v>10</v>
          </cell>
          <cell r="D829" t="str">
            <v>CGYW</v>
          </cell>
          <cell r="E829" t="str">
            <v>R</v>
          </cell>
          <cell r="J829">
            <v>31.45</v>
          </cell>
        </row>
        <row r="830">
          <cell r="A830" t="str">
            <v>UN</v>
          </cell>
          <cell r="B830" t="str">
            <v>YW</v>
          </cell>
          <cell r="C830">
            <v>11</v>
          </cell>
          <cell r="D830" t="str">
            <v>CGYW</v>
          </cell>
          <cell r="E830" t="str">
            <v>R</v>
          </cell>
          <cell r="J830">
            <v>30.6</v>
          </cell>
        </row>
        <row r="831">
          <cell r="A831" t="str">
            <v>UN</v>
          </cell>
          <cell r="B831" t="str">
            <v>YW</v>
          </cell>
          <cell r="C831">
            <v>12</v>
          </cell>
          <cell r="D831" t="str">
            <v>CGYW</v>
          </cell>
          <cell r="E831" t="str">
            <v>R</v>
          </cell>
          <cell r="J831">
            <v>11.24</v>
          </cell>
        </row>
        <row r="832">
          <cell r="A832" t="str">
            <v>UN</v>
          </cell>
          <cell r="B832" t="str">
            <v>MSW</v>
          </cell>
          <cell r="C832">
            <v>5</v>
          </cell>
          <cell r="D832" t="str">
            <v>CHGA</v>
          </cell>
          <cell r="E832" t="str">
            <v>R</v>
          </cell>
          <cell r="J832">
            <v>15.09</v>
          </cell>
        </row>
        <row r="833">
          <cell r="A833" t="str">
            <v>UN</v>
          </cell>
          <cell r="B833" t="str">
            <v>MSW</v>
          </cell>
          <cell r="C833">
            <v>6</v>
          </cell>
          <cell r="D833" t="str">
            <v>CHGA</v>
          </cell>
          <cell r="E833" t="str">
            <v>R</v>
          </cell>
          <cell r="J833">
            <v>13.96</v>
          </cell>
        </row>
        <row r="834">
          <cell r="A834" t="str">
            <v>UN</v>
          </cell>
          <cell r="B834" t="str">
            <v>MSW</v>
          </cell>
          <cell r="C834">
            <v>7</v>
          </cell>
          <cell r="D834" t="str">
            <v>CHGA</v>
          </cell>
          <cell r="E834" t="str">
            <v>R</v>
          </cell>
          <cell r="J834">
            <v>10.36</v>
          </cell>
        </row>
        <row r="835">
          <cell r="A835" t="str">
            <v>UN</v>
          </cell>
          <cell r="B835" t="str">
            <v>MSW</v>
          </cell>
          <cell r="C835">
            <v>8</v>
          </cell>
          <cell r="D835" t="str">
            <v>CHGA</v>
          </cell>
          <cell r="E835" t="str">
            <v>R</v>
          </cell>
          <cell r="J835">
            <v>5.73</v>
          </cell>
        </row>
        <row r="836">
          <cell r="A836" t="str">
            <v>UN</v>
          </cell>
          <cell r="B836" t="str">
            <v>MSW</v>
          </cell>
          <cell r="C836">
            <v>9</v>
          </cell>
          <cell r="D836" t="str">
            <v>CHGA</v>
          </cell>
          <cell r="E836" t="str">
            <v>R</v>
          </cell>
          <cell r="J836">
            <v>7.36</v>
          </cell>
        </row>
        <row r="837">
          <cell r="A837" t="str">
            <v>UN</v>
          </cell>
          <cell r="B837" t="str">
            <v>MSW</v>
          </cell>
          <cell r="C837">
            <v>10</v>
          </cell>
          <cell r="D837" t="str">
            <v>CHGA</v>
          </cell>
          <cell r="E837" t="str">
            <v>R</v>
          </cell>
          <cell r="J837">
            <v>14.05</v>
          </cell>
        </row>
        <row r="838">
          <cell r="A838" t="str">
            <v>UN</v>
          </cell>
          <cell r="B838" t="str">
            <v>RCY</v>
          </cell>
          <cell r="C838">
            <v>3</v>
          </cell>
          <cell r="D838" t="str">
            <v>RRRC</v>
          </cell>
          <cell r="E838" t="str">
            <v>R</v>
          </cell>
          <cell r="J838">
            <v>5.13</v>
          </cell>
        </row>
        <row r="839">
          <cell r="A839" t="str">
            <v>UN</v>
          </cell>
          <cell r="B839" t="str">
            <v>RCY</v>
          </cell>
          <cell r="C839">
            <v>7</v>
          </cell>
          <cell r="D839" t="str">
            <v>RRRC</v>
          </cell>
          <cell r="E839" t="str">
            <v>R</v>
          </cell>
          <cell r="J839">
            <v>0.69</v>
          </cell>
        </row>
        <row r="840">
          <cell r="A840" t="str">
            <v>UN</v>
          </cell>
          <cell r="B840" t="str">
            <v>RCY</v>
          </cell>
          <cell r="C840">
            <v>9</v>
          </cell>
          <cell r="D840" t="str">
            <v>RRRC</v>
          </cell>
          <cell r="E840" t="str">
            <v>R</v>
          </cell>
          <cell r="J840">
            <v>5.09</v>
          </cell>
        </row>
        <row r="841">
          <cell r="A841" t="str">
            <v>UN</v>
          </cell>
          <cell r="B841" t="str">
            <v>RCY</v>
          </cell>
          <cell r="C841">
            <v>11</v>
          </cell>
          <cell r="D841" t="str">
            <v>RRRC</v>
          </cell>
          <cell r="E841" t="str">
            <v>R</v>
          </cell>
          <cell r="J841">
            <v>4.43</v>
          </cell>
        </row>
        <row r="842">
          <cell r="A842" t="str">
            <v>UN</v>
          </cell>
          <cell r="B842" t="str">
            <v>RCY</v>
          </cell>
          <cell r="C842">
            <v>12</v>
          </cell>
          <cell r="D842" t="str">
            <v>RRRC</v>
          </cell>
          <cell r="E842" t="str">
            <v>R</v>
          </cell>
          <cell r="J842">
            <v>6.59</v>
          </cell>
        </row>
        <row r="843">
          <cell r="A843" t="str">
            <v>UN</v>
          </cell>
          <cell r="B843" t="str">
            <v>YW</v>
          </cell>
          <cell r="C843">
            <v>6</v>
          </cell>
          <cell r="D843" t="str">
            <v>RRYW</v>
          </cell>
          <cell r="E843" t="str">
            <v>R</v>
          </cell>
          <cell r="J843">
            <v>17.7</v>
          </cell>
        </row>
        <row r="844">
          <cell r="A844" t="str">
            <v>UN</v>
          </cell>
          <cell r="B844" t="str">
            <v>YW</v>
          </cell>
          <cell r="C844">
            <v>11</v>
          </cell>
          <cell r="D844" t="str">
            <v>RRYW</v>
          </cell>
          <cell r="E844" t="str">
            <v>R</v>
          </cell>
          <cell r="J844">
            <v>4.6900000000000004</v>
          </cell>
        </row>
        <row r="845">
          <cell r="A845" t="str">
            <v>UN</v>
          </cell>
          <cell r="B845" t="str">
            <v>MSW</v>
          </cell>
          <cell r="C845">
            <v>1</v>
          </cell>
          <cell r="D845" t="str">
            <v>ALGA</v>
          </cell>
          <cell r="E845" t="str">
            <v>R</v>
          </cell>
          <cell r="J845">
            <v>104.96000000000001</v>
          </cell>
        </row>
        <row r="846">
          <cell r="A846" t="str">
            <v>UN</v>
          </cell>
          <cell r="B846" t="str">
            <v>MSW</v>
          </cell>
          <cell r="C846">
            <v>2</v>
          </cell>
          <cell r="D846" t="str">
            <v>ALGA</v>
          </cell>
          <cell r="E846" t="str">
            <v>R</v>
          </cell>
          <cell r="J846">
            <v>106.71000000000001</v>
          </cell>
        </row>
        <row r="847">
          <cell r="A847" t="str">
            <v>UN</v>
          </cell>
          <cell r="B847" t="str">
            <v>MSW</v>
          </cell>
          <cell r="C847">
            <v>3</v>
          </cell>
          <cell r="D847" t="str">
            <v>ALGA</v>
          </cell>
          <cell r="E847" t="str">
            <v>R</v>
          </cell>
          <cell r="J847">
            <v>124.84</v>
          </cell>
        </row>
        <row r="848">
          <cell r="A848" t="str">
            <v>UN</v>
          </cell>
          <cell r="B848" t="str">
            <v>MSW</v>
          </cell>
          <cell r="C848">
            <v>4</v>
          </cell>
          <cell r="D848" t="str">
            <v>ALGA</v>
          </cell>
          <cell r="E848" t="str">
            <v>R</v>
          </cell>
          <cell r="J848">
            <v>141.34</v>
          </cell>
        </row>
        <row r="849">
          <cell r="A849" t="str">
            <v>UN</v>
          </cell>
          <cell r="B849" t="str">
            <v>MSW</v>
          </cell>
          <cell r="C849">
            <v>5</v>
          </cell>
          <cell r="D849" t="str">
            <v>ALGA</v>
          </cell>
          <cell r="E849" t="str">
            <v>R</v>
          </cell>
          <cell r="J849">
            <v>120.85999999999999</v>
          </cell>
        </row>
        <row r="850">
          <cell r="A850" t="str">
            <v>UN</v>
          </cell>
          <cell r="B850" t="str">
            <v>MSW</v>
          </cell>
          <cell r="C850">
            <v>6</v>
          </cell>
          <cell r="D850" t="str">
            <v>ALGA</v>
          </cell>
          <cell r="E850" t="str">
            <v>R</v>
          </cell>
          <cell r="J850">
            <v>72.919999999999987</v>
          </cell>
        </row>
        <row r="851">
          <cell r="A851" t="str">
            <v>UN</v>
          </cell>
          <cell r="B851" t="str">
            <v>MSW</v>
          </cell>
          <cell r="C851">
            <v>7</v>
          </cell>
          <cell r="D851" t="str">
            <v>ALGA</v>
          </cell>
          <cell r="E851" t="str">
            <v>R</v>
          </cell>
          <cell r="J851">
            <v>158.98999999999998</v>
          </cell>
        </row>
        <row r="852">
          <cell r="A852" t="str">
            <v>UN</v>
          </cell>
          <cell r="B852" t="str">
            <v>MSW</v>
          </cell>
          <cell r="C852">
            <v>8</v>
          </cell>
          <cell r="D852" t="str">
            <v>ALGA</v>
          </cell>
          <cell r="E852" t="str">
            <v>R</v>
          </cell>
          <cell r="J852">
            <v>106.83000000000001</v>
          </cell>
        </row>
        <row r="853">
          <cell r="A853" t="str">
            <v>UN</v>
          </cell>
          <cell r="B853" t="str">
            <v>MSW</v>
          </cell>
          <cell r="C853">
            <v>9</v>
          </cell>
          <cell r="D853" t="str">
            <v>ALGA</v>
          </cell>
          <cell r="E853" t="str">
            <v>R</v>
          </cell>
          <cell r="J853">
            <v>144.92999999999998</v>
          </cell>
        </row>
        <row r="854">
          <cell r="A854" t="str">
            <v>UN</v>
          </cell>
          <cell r="B854" t="str">
            <v>MSW</v>
          </cell>
          <cell r="C854">
            <v>10</v>
          </cell>
          <cell r="D854" t="str">
            <v>ALGA</v>
          </cell>
          <cell r="E854" t="str">
            <v>R</v>
          </cell>
          <cell r="J854">
            <v>168.3</v>
          </cell>
        </row>
        <row r="855">
          <cell r="A855" t="str">
            <v>UN</v>
          </cell>
          <cell r="B855" t="str">
            <v>MSW</v>
          </cell>
          <cell r="C855">
            <v>11</v>
          </cell>
          <cell r="D855" t="str">
            <v>ALGA</v>
          </cell>
          <cell r="E855" t="str">
            <v>R</v>
          </cell>
          <cell r="J855">
            <v>151.1</v>
          </cell>
        </row>
        <row r="856">
          <cell r="A856" t="str">
            <v>UN</v>
          </cell>
          <cell r="B856" t="str">
            <v>MSW</v>
          </cell>
          <cell r="C856">
            <v>12</v>
          </cell>
          <cell r="D856" t="str">
            <v>ALGA</v>
          </cell>
          <cell r="E856" t="str">
            <v>R</v>
          </cell>
          <cell r="J856">
            <v>169.98000000000002</v>
          </cell>
        </row>
        <row r="857">
          <cell r="A857" t="str">
            <v>UN</v>
          </cell>
          <cell r="B857" t="str">
            <v>MSW</v>
          </cell>
          <cell r="C857">
            <v>1</v>
          </cell>
          <cell r="D857" t="str">
            <v>BWGA</v>
          </cell>
          <cell r="E857" t="str">
            <v>R</v>
          </cell>
          <cell r="J857">
            <v>55.339999999999996</v>
          </cell>
        </row>
        <row r="858">
          <cell r="A858" t="str">
            <v>UN</v>
          </cell>
          <cell r="B858" t="str">
            <v>MSW</v>
          </cell>
          <cell r="C858">
            <v>2</v>
          </cell>
          <cell r="D858" t="str">
            <v>BWGA</v>
          </cell>
          <cell r="E858" t="str">
            <v>R</v>
          </cell>
          <cell r="J858">
            <v>39.599999999999994</v>
          </cell>
        </row>
        <row r="859">
          <cell r="A859" t="str">
            <v>UN</v>
          </cell>
          <cell r="B859" t="str">
            <v>MSW</v>
          </cell>
          <cell r="C859">
            <v>3</v>
          </cell>
          <cell r="D859" t="str">
            <v>BWGA</v>
          </cell>
          <cell r="E859" t="str">
            <v>R</v>
          </cell>
          <cell r="J859">
            <v>15.52</v>
          </cell>
        </row>
        <row r="860">
          <cell r="A860" t="str">
            <v>UN</v>
          </cell>
          <cell r="B860" t="str">
            <v>MSW</v>
          </cell>
          <cell r="C860">
            <v>4</v>
          </cell>
          <cell r="D860" t="str">
            <v>BWGA</v>
          </cell>
          <cell r="E860" t="str">
            <v>R</v>
          </cell>
          <cell r="J860">
            <v>45.16</v>
          </cell>
        </row>
        <row r="861">
          <cell r="A861" t="str">
            <v>UN</v>
          </cell>
          <cell r="B861" t="str">
            <v>MSW</v>
          </cell>
          <cell r="C861">
            <v>5</v>
          </cell>
          <cell r="D861" t="str">
            <v>BWGA</v>
          </cell>
          <cell r="E861" t="str">
            <v>R</v>
          </cell>
          <cell r="J861">
            <v>59.999999999999993</v>
          </cell>
        </row>
        <row r="862">
          <cell r="A862" t="str">
            <v>UN</v>
          </cell>
          <cell r="B862" t="str">
            <v>MSW</v>
          </cell>
          <cell r="C862">
            <v>6</v>
          </cell>
          <cell r="D862" t="str">
            <v>BWGA</v>
          </cell>
          <cell r="E862" t="str">
            <v>R</v>
          </cell>
          <cell r="J862">
            <v>66.77000000000001</v>
          </cell>
        </row>
        <row r="863">
          <cell r="A863" t="str">
            <v>UN</v>
          </cell>
          <cell r="B863" t="str">
            <v>MSW</v>
          </cell>
          <cell r="C863">
            <v>7</v>
          </cell>
          <cell r="D863" t="str">
            <v>BWGA</v>
          </cell>
          <cell r="E863" t="str">
            <v>R</v>
          </cell>
          <cell r="J863">
            <v>43.589999999999996</v>
          </cell>
        </row>
        <row r="864">
          <cell r="A864" t="str">
            <v>UN</v>
          </cell>
          <cell r="B864" t="str">
            <v>MSW</v>
          </cell>
          <cell r="C864">
            <v>8</v>
          </cell>
          <cell r="D864" t="str">
            <v>BWGA</v>
          </cell>
          <cell r="E864" t="str">
            <v>R</v>
          </cell>
          <cell r="J864">
            <v>51.37</v>
          </cell>
        </row>
        <row r="865">
          <cell r="A865" t="str">
            <v>UN</v>
          </cell>
          <cell r="B865" t="str">
            <v>MSW</v>
          </cell>
          <cell r="C865">
            <v>9</v>
          </cell>
          <cell r="D865" t="str">
            <v>BWGA</v>
          </cell>
          <cell r="E865" t="str">
            <v>R</v>
          </cell>
          <cell r="J865">
            <v>31.449999999999996</v>
          </cell>
        </row>
        <row r="866">
          <cell r="A866" t="str">
            <v>UN</v>
          </cell>
          <cell r="B866" t="str">
            <v>MSW</v>
          </cell>
          <cell r="C866">
            <v>10</v>
          </cell>
          <cell r="D866" t="str">
            <v>BWGA</v>
          </cell>
          <cell r="E866" t="str">
            <v>R</v>
          </cell>
          <cell r="J866">
            <v>16.549999999999997</v>
          </cell>
        </row>
        <row r="867">
          <cell r="A867" t="str">
            <v>UN</v>
          </cell>
          <cell r="B867" t="str">
            <v>MSW</v>
          </cell>
          <cell r="C867">
            <v>11</v>
          </cell>
          <cell r="D867" t="str">
            <v>BWGA</v>
          </cell>
          <cell r="E867" t="str">
            <v>R</v>
          </cell>
          <cell r="J867">
            <v>10.02</v>
          </cell>
        </row>
        <row r="868">
          <cell r="A868" t="str">
            <v>UN</v>
          </cell>
          <cell r="B868" t="str">
            <v>MSW</v>
          </cell>
          <cell r="C868">
            <v>12</v>
          </cell>
          <cell r="D868" t="str">
            <v>BWGA</v>
          </cell>
          <cell r="E868" t="str">
            <v>R</v>
          </cell>
          <cell r="J868">
            <v>15.66</v>
          </cell>
        </row>
        <row r="869">
          <cell r="A869" t="str">
            <v>R</v>
          </cell>
          <cell r="B869" t="str">
            <v>MSW</v>
          </cell>
          <cell r="C869">
            <v>2</v>
          </cell>
          <cell r="D869" t="str">
            <v>BWGA</v>
          </cell>
          <cell r="E869" t="str">
            <v>R</v>
          </cell>
          <cell r="J869">
            <v>3.9</v>
          </cell>
        </row>
        <row r="870">
          <cell r="A870" t="str">
            <v>R</v>
          </cell>
          <cell r="B870" t="str">
            <v>MSW</v>
          </cell>
          <cell r="C870">
            <v>5</v>
          </cell>
          <cell r="D870" t="str">
            <v>BWGA</v>
          </cell>
          <cell r="E870" t="str">
            <v>R</v>
          </cell>
          <cell r="J870">
            <v>3.12</v>
          </cell>
        </row>
        <row r="871">
          <cell r="A871" t="str">
            <v>R</v>
          </cell>
          <cell r="B871" t="str">
            <v>MSW</v>
          </cell>
          <cell r="C871">
            <v>6</v>
          </cell>
          <cell r="D871" t="str">
            <v>BWGA</v>
          </cell>
          <cell r="E871" t="str">
            <v>R</v>
          </cell>
          <cell r="J871">
            <v>3.51</v>
          </cell>
        </row>
        <row r="872">
          <cell r="A872" t="str">
            <v>R</v>
          </cell>
          <cell r="B872" t="str">
            <v>MSW</v>
          </cell>
          <cell r="C872">
            <v>8</v>
          </cell>
          <cell r="D872" t="str">
            <v>BWGA</v>
          </cell>
          <cell r="E872" t="str">
            <v>R</v>
          </cell>
          <cell r="J872">
            <v>6</v>
          </cell>
        </row>
        <row r="873">
          <cell r="A873" t="str">
            <v>R</v>
          </cell>
          <cell r="B873" t="str">
            <v>MSW</v>
          </cell>
          <cell r="C873">
            <v>11</v>
          </cell>
          <cell r="D873" t="str">
            <v>BWGA</v>
          </cell>
          <cell r="E873" t="str">
            <v>R</v>
          </cell>
          <cell r="J873">
            <v>5.92</v>
          </cell>
        </row>
        <row r="874">
          <cell r="A874" t="str">
            <v>R</v>
          </cell>
          <cell r="B874" t="str">
            <v>YW</v>
          </cell>
          <cell r="C874">
            <v>5</v>
          </cell>
          <cell r="D874" t="str">
            <v>CGYW</v>
          </cell>
          <cell r="E874" t="str">
            <v>R</v>
          </cell>
          <cell r="J874">
            <v>6.59</v>
          </cell>
        </row>
        <row r="875">
          <cell r="A875" t="str">
            <v>R</v>
          </cell>
          <cell r="B875" t="str">
            <v>YW</v>
          </cell>
          <cell r="C875">
            <v>7</v>
          </cell>
          <cell r="D875" t="str">
            <v>CGYW</v>
          </cell>
          <cell r="E875" t="str">
            <v>R</v>
          </cell>
          <cell r="J875">
            <v>0.95</v>
          </cell>
        </row>
        <row r="876">
          <cell r="A876" t="str">
            <v>R</v>
          </cell>
          <cell r="B876" t="str">
            <v>YW</v>
          </cell>
          <cell r="C876">
            <v>11</v>
          </cell>
          <cell r="D876" t="str">
            <v>CGYW</v>
          </cell>
          <cell r="E876" t="str">
            <v>R</v>
          </cell>
          <cell r="J876">
            <v>0.68</v>
          </cell>
        </row>
        <row r="877">
          <cell r="A877" t="str">
            <v>R</v>
          </cell>
          <cell r="B877" t="str">
            <v>RCY</v>
          </cell>
          <cell r="C877">
            <v>1</v>
          </cell>
          <cell r="D877" t="str">
            <v>RRRC</v>
          </cell>
          <cell r="E877" t="str">
            <v>R</v>
          </cell>
          <cell r="J877">
            <v>235.90999999999994</v>
          </cell>
        </row>
        <row r="878">
          <cell r="A878" t="str">
            <v>R</v>
          </cell>
          <cell r="B878" t="str">
            <v>RCY</v>
          </cell>
          <cell r="C878">
            <v>2</v>
          </cell>
          <cell r="D878" t="str">
            <v>RRRC</v>
          </cell>
          <cell r="E878" t="str">
            <v>R</v>
          </cell>
          <cell r="J878">
            <v>146.19</v>
          </cell>
        </row>
        <row r="879">
          <cell r="A879" t="str">
            <v>R</v>
          </cell>
          <cell r="B879" t="str">
            <v>RCY</v>
          </cell>
          <cell r="C879">
            <v>3</v>
          </cell>
          <cell r="D879" t="str">
            <v>RRRC</v>
          </cell>
          <cell r="E879" t="str">
            <v>R</v>
          </cell>
          <cell r="J879">
            <v>143.24999999999994</v>
          </cell>
        </row>
        <row r="880">
          <cell r="A880" t="str">
            <v>R</v>
          </cell>
          <cell r="B880" t="str">
            <v>RCY</v>
          </cell>
          <cell r="C880">
            <v>4</v>
          </cell>
          <cell r="D880" t="str">
            <v>RRRC</v>
          </cell>
          <cell r="E880" t="str">
            <v>R</v>
          </cell>
          <cell r="J880">
            <v>141.66999999999999</v>
          </cell>
        </row>
        <row r="881">
          <cell r="A881" t="str">
            <v>R</v>
          </cell>
          <cell r="B881" t="str">
            <v>RCY</v>
          </cell>
          <cell r="C881">
            <v>5</v>
          </cell>
          <cell r="D881" t="str">
            <v>RRRC</v>
          </cell>
          <cell r="E881" t="str">
            <v>R</v>
          </cell>
          <cell r="J881">
            <v>137.18</v>
          </cell>
        </row>
        <row r="882">
          <cell r="A882" t="str">
            <v>R</v>
          </cell>
          <cell r="B882" t="str">
            <v>RCY</v>
          </cell>
          <cell r="C882">
            <v>6</v>
          </cell>
          <cell r="D882" t="str">
            <v>RRRC</v>
          </cell>
          <cell r="E882" t="str">
            <v>R</v>
          </cell>
          <cell r="J882">
            <v>141.83000000000001</v>
          </cell>
        </row>
        <row r="883">
          <cell r="A883" t="str">
            <v>R</v>
          </cell>
          <cell r="B883" t="str">
            <v>RCY</v>
          </cell>
          <cell r="C883">
            <v>7</v>
          </cell>
          <cell r="D883" t="str">
            <v>RRRC</v>
          </cell>
          <cell r="E883" t="str">
            <v>R</v>
          </cell>
          <cell r="J883">
            <v>153.83000000000001</v>
          </cell>
        </row>
        <row r="884">
          <cell r="A884" t="str">
            <v>R</v>
          </cell>
          <cell r="B884" t="str">
            <v>RCY</v>
          </cell>
          <cell r="C884">
            <v>8</v>
          </cell>
          <cell r="D884" t="str">
            <v>RRRC</v>
          </cell>
          <cell r="E884" t="str">
            <v>R</v>
          </cell>
          <cell r="J884">
            <v>155.38999999999999</v>
          </cell>
        </row>
        <row r="885">
          <cell r="A885" t="str">
            <v>R</v>
          </cell>
          <cell r="B885" t="str">
            <v>RCY</v>
          </cell>
          <cell r="C885">
            <v>9</v>
          </cell>
          <cell r="D885" t="str">
            <v>RRRC</v>
          </cell>
          <cell r="E885" t="str">
            <v>R</v>
          </cell>
          <cell r="J885">
            <v>154.87</v>
          </cell>
        </row>
        <row r="886">
          <cell r="A886" t="str">
            <v>R</v>
          </cell>
          <cell r="B886" t="str">
            <v>RCY</v>
          </cell>
          <cell r="C886">
            <v>10</v>
          </cell>
          <cell r="D886" t="str">
            <v>RRRC</v>
          </cell>
          <cell r="E886" t="str">
            <v>R</v>
          </cell>
          <cell r="J886">
            <v>198.04</v>
          </cell>
        </row>
        <row r="887">
          <cell r="A887" t="str">
            <v>R</v>
          </cell>
          <cell r="B887" t="str">
            <v>RCY</v>
          </cell>
          <cell r="C887">
            <v>11</v>
          </cell>
          <cell r="D887" t="str">
            <v>RRRC</v>
          </cell>
          <cell r="E887" t="str">
            <v>R</v>
          </cell>
          <cell r="J887">
            <v>122.56</v>
          </cell>
        </row>
        <row r="888">
          <cell r="A888" t="str">
            <v>R</v>
          </cell>
          <cell r="B888" t="str">
            <v>RCY</v>
          </cell>
          <cell r="C888">
            <v>12</v>
          </cell>
          <cell r="D888" t="str">
            <v>WMTA</v>
          </cell>
          <cell r="E888" t="str">
            <v>R</v>
          </cell>
          <cell r="J888">
            <v>848.44000000000062</v>
          </cell>
        </row>
        <row r="889">
          <cell r="A889" t="str">
            <v>UN</v>
          </cell>
          <cell r="B889" t="str">
            <v>MSW</v>
          </cell>
          <cell r="C889">
            <v>2</v>
          </cell>
          <cell r="D889" t="str">
            <v>BWGA</v>
          </cell>
          <cell r="E889" t="str">
            <v>R</v>
          </cell>
          <cell r="J889">
            <v>1.08</v>
          </cell>
        </row>
        <row r="890">
          <cell r="A890" t="str">
            <v>UN</v>
          </cell>
          <cell r="B890" t="str">
            <v>MSW</v>
          </cell>
          <cell r="C890">
            <v>6</v>
          </cell>
          <cell r="D890" t="str">
            <v>BWGA</v>
          </cell>
          <cell r="E890" t="str">
            <v>R</v>
          </cell>
          <cell r="J890">
            <v>5.76</v>
          </cell>
        </row>
        <row r="891">
          <cell r="A891" t="str">
            <v>UN</v>
          </cell>
          <cell r="B891" t="str">
            <v>MSW</v>
          </cell>
          <cell r="C891">
            <v>10</v>
          </cell>
          <cell r="D891" t="str">
            <v>BWGA</v>
          </cell>
          <cell r="E891" t="str">
            <v>R</v>
          </cell>
          <cell r="J891">
            <v>6.61</v>
          </cell>
        </row>
        <row r="892">
          <cell r="A892" t="str">
            <v>UN</v>
          </cell>
          <cell r="B892" t="str">
            <v>MSW</v>
          </cell>
          <cell r="C892">
            <v>11</v>
          </cell>
          <cell r="D892" t="str">
            <v>BWGA</v>
          </cell>
          <cell r="E892" t="str">
            <v>R</v>
          </cell>
          <cell r="J892">
            <v>4.28</v>
          </cell>
        </row>
        <row r="893">
          <cell r="A893" t="str">
            <v>UN</v>
          </cell>
          <cell r="B893" t="str">
            <v>YW</v>
          </cell>
          <cell r="C893">
            <v>4</v>
          </cell>
          <cell r="D893" t="str">
            <v>CGYW</v>
          </cell>
          <cell r="E893" t="str">
            <v>R</v>
          </cell>
          <cell r="J893">
            <v>1.94</v>
          </cell>
        </row>
        <row r="894">
          <cell r="A894" t="str">
            <v>UN</v>
          </cell>
          <cell r="B894" t="str">
            <v>YW</v>
          </cell>
          <cell r="C894">
            <v>7</v>
          </cell>
          <cell r="D894" t="str">
            <v>CGYW</v>
          </cell>
          <cell r="E894" t="str">
            <v>R</v>
          </cell>
          <cell r="J894">
            <v>7.49</v>
          </cell>
        </row>
        <row r="895">
          <cell r="A895" t="str">
            <v>UN</v>
          </cell>
          <cell r="B895" t="str">
            <v>MSW</v>
          </cell>
          <cell r="C895">
            <v>12</v>
          </cell>
          <cell r="D895" t="str">
            <v>CHGA</v>
          </cell>
          <cell r="E895" t="str">
            <v>R</v>
          </cell>
          <cell r="J895">
            <v>2.11</v>
          </cell>
        </row>
        <row r="896">
          <cell r="A896" t="str">
            <v>UN</v>
          </cell>
          <cell r="B896" t="str">
            <v>RCY</v>
          </cell>
          <cell r="C896">
            <v>1</v>
          </cell>
          <cell r="D896" t="str">
            <v>RRRC</v>
          </cell>
          <cell r="E896" t="str">
            <v>R</v>
          </cell>
          <cell r="J896">
            <v>611.69999999999993</v>
          </cell>
        </row>
        <row r="897">
          <cell r="A897" t="str">
            <v>UN</v>
          </cell>
          <cell r="B897" t="str">
            <v>RCY</v>
          </cell>
          <cell r="C897">
            <v>2</v>
          </cell>
          <cell r="D897" t="str">
            <v>RRRC</v>
          </cell>
          <cell r="E897" t="str">
            <v>R</v>
          </cell>
          <cell r="J897">
            <v>464.18000000000006</v>
          </cell>
        </row>
        <row r="898">
          <cell r="A898" t="str">
            <v>UN</v>
          </cell>
          <cell r="B898" t="str">
            <v>RCY</v>
          </cell>
          <cell r="C898">
            <v>3</v>
          </cell>
          <cell r="D898" t="str">
            <v>RRRC</v>
          </cell>
          <cell r="E898" t="str">
            <v>R</v>
          </cell>
          <cell r="J898">
            <v>522.31000000000017</v>
          </cell>
        </row>
        <row r="899">
          <cell r="A899" t="str">
            <v>UN</v>
          </cell>
          <cell r="B899" t="str">
            <v>RCY</v>
          </cell>
          <cell r="C899">
            <v>4</v>
          </cell>
          <cell r="D899" t="str">
            <v>RRRC</v>
          </cell>
          <cell r="E899" t="str">
            <v>R</v>
          </cell>
          <cell r="J899">
            <v>560.71000000000015</v>
          </cell>
        </row>
        <row r="900">
          <cell r="A900" t="str">
            <v>UN</v>
          </cell>
          <cell r="B900" t="str">
            <v>RCY</v>
          </cell>
          <cell r="C900">
            <v>5</v>
          </cell>
          <cell r="D900" t="str">
            <v>RRRC</v>
          </cell>
          <cell r="E900" t="str">
            <v>R</v>
          </cell>
          <cell r="J900">
            <v>555.35000000000025</v>
          </cell>
        </row>
        <row r="901">
          <cell r="A901" t="str">
            <v>UN</v>
          </cell>
          <cell r="B901" t="str">
            <v>RCY</v>
          </cell>
          <cell r="C901">
            <v>6</v>
          </cell>
          <cell r="D901" t="str">
            <v>RRRC</v>
          </cell>
          <cell r="E901" t="str">
            <v>R</v>
          </cell>
          <cell r="J901">
            <v>550.62000000000012</v>
          </cell>
        </row>
        <row r="902">
          <cell r="A902" t="str">
            <v>UN</v>
          </cell>
          <cell r="B902" t="str">
            <v>RCY</v>
          </cell>
          <cell r="C902">
            <v>7</v>
          </cell>
          <cell r="D902" t="str">
            <v>RRRC</v>
          </cell>
          <cell r="E902" t="str">
            <v>R</v>
          </cell>
          <cell r="J902">
            <v>587.54999999999995</v>
          </cell>
        </row>
        <row r="903">
          <cell r="A903" t="str">
            <v>UN</v>
          </cell>
          <cell r="B903" t="str">
            <v>RCY</v>
          </cell>
          <cell r="C903">
            <v>8</v>
          </cell>
          <cell r="D903" t="str">
            <v>RRRC</v>
          </cell>
          <cell r="E903" t="str">
            <v>R</v>
          </cell>
          <cell r="J903">
            <v>402.47</v>
          </cell>
        </row>
        <row r="904">
          <cell r="A904" t="str">
            <v>UN</v>
          </cell>
          <cell r="B904" t="str">
            <v>RCY</v>
          </cell>
          <cell r="C904">
            <v>9</v>
          </cell>
          <cell r="D904" t="str">
            <v>RRRC</v>
          </cell>
          <cell r="E904" t="str">
            <v>R</v>
          </cell>
          <cell r="J904">
            <v>529.7600000000001</v>
          </cell>
        </row>
        <row r="905">
          <cell r="A905" t="str">
            <v>UN</v>
          </cell>
          <cell r="B905" t="str">
            <v>RCY</v>
          </cell>
          <cell r="C905">
            <v>10</v>
          </cell>
          <cell r="D905" t="str">
            <v>RRRC</v>
          </cell>
          <cell r="E905" t="str">
            <v>R</v>
          </cell>
          <cell r="J905">
            <v>551.9899999999999</v>
          </cell>
        </row>
        <row r="906">
          <cell r="A906" t="str">
            <v>UN</v>
          </cell>
          <cell r="B906" t="str">
            <v>RCY</v>
          </cell>
          <cell r="C906">
            <v>11</v>
          </cell>
          <cell r="D906" t="str">
            <v>RRRC</v>
          </cell>
          <cell r="E906" t="str">
            <v>R</v>
          </cell>
          <cell r="J906">
            <v>496.24000000000012</v>
          </cell>
        </row>
        <row r="907">
          <cell r="A907" t="str">
            <v>UN</v>
          </cell>
          <cell r="B907" t="str">
            <v>RCY</v>
          </cell>
          <cell r="C907">
            <v>12</v>
          </cell>
          <cell r="D907" t="str">
            <v>WMTA</v>
          </cell>
          <cell r="E907" t="str">
            <v>R</v>
          </cell>
          <cell r="J907">
            <v>636.19999999999982</v>
          </cell>
        </row>
        <row r="908">
          <cell r="A908" t="str">
            <v>UN</v>
          </cell>
          <cell r="B908" t="str">
            <v>MSW</v>
          </cell>
          <cell r="C908">
            <v>6</v>
          </cell>
          <cell r="D908" t="str">
            <v>BWGA</v>
          </cell>
          <cell r="E908" t="str">
            <v>R</v>
          </cell>
          <cell r="J908">
            <v>6.39</v>
          </cell>
        </row>
        <row r="909">
          <cell r="A909" t="str">
            <v>UN</v>
          </cell>
          <cell r="B909" t="str">
            <v>RCY</v>
          </cell>
          <cell r="C909">
            <v>1</v>
          </cell>
          <cell r="D909" t="str">
            <v>RRRC</v>
          </cell>
          <cell r="E909" t="str">
            <v>R</v>
          </cell>
          <cell r="J909">
            <v>47.760000000000005</v>
          </cell>
        </row>
        <row r="910">
          <cell r="A910" t="str">
            <v>UN</v>
          </cell>
          <cell r="B910" t="str">
            <v>RCY</v>
          </cell>
          <cell r="C910">
            <v>2</v>
          </cell>
          <cell r="D910" t="str">
            <v>RRRC</v>
          </cell>
          <cell r="E910" t="str">
            <v>R</v>
          </cell>
          <cell r="J910">
            <v>51.190000000000005</v>
          </cell>
        </row>
        <row r="911">
          <cell r="A911" t="str">
            <v>UN</v>
          </cell>
          <cell r="B911" t="str">
            <v>RCY</v>
          </cell>
          <cell r="C911">
            <v>3</v>
          </cell>
          <cell r="D911" t="str">
            <v>RRRC</v>
          </cell>
          <cell r="E911" t="str">
            <v>R</v>
          </cell>
          <cell r="J911">
            <v>60.05</v>
          </cell>
        </row>
        <row r="912">
          <cell r="A912" t="str">
            <v>UN</v>
          </cell>
          <cell r="B912" t="str">
            <v>RCY</v>
          </cell>
          <cell r="C912">
            <v>4</v>
          </cell>
          <cell r="D912" t="str">
            <v>RRRC</v>
          </cell>
          <cell r="E912" t="str">
            <v>R</v>
          </cell>
          <cell r="J912">
            <v>57.1</v>
          </cell>
        </row>
        <row r="913">
          <cell r="A913" t="str">
            <v>UN</v>
          </cell>
          <cell r="B913" t="str">
            <v>RCY</v>
          </cell>
          <cell r="C913">
            <v>5</v>
          </cell>
          <cell r="D913" t="str">
            <v>RRRC</v>
          </cell>
          <cell r="E913" t="str">
            <v>R</v>
          </cell>
          <cell r="J913">
            <v>53.63000000000001</v>
          </cell>
        </row>
        <row r="914">
          <cell r="A914" t="str">
            <v>UN</v>
          </cell>
          <cell r="B914" t="str">
            <v>RCY</v>
          </cell>
          <cell r="C914">
            <v>6</v>
          </cell>
          <cell r="D914" t="str">
            <v>RRRC</v>
          </cell>
          <cell r="E914" t="str">
            <v>R</v>
          </cell>
          <cell r="J914">
            <v>49.000000000000007</v>
          </cell>
        </row>
        <row r="915">
          <cell r="A915" t="str">
            <v>UN</v>
          </cell>
          <cell r="B915" t="str">
            <v>RCY</v>
          </cell>
          <cell r="C915">
            <v>7</v>
          </cell>
          <cell r="D915" t="str">
            <v>RRRC</v>
          </cell>
          <cell r="E915" t="str">
            <v>R</v>
          </cell>
          <cell r="J915">
            <v>48.419999999999995</v>
          </cell>
        </row>
        <row r="916">
          <cell r="A916" t="str">
            <v>UN</v>
          </cell>
          <cell r="B916" t="str">
            <v>RCY</v>
          </cell>
          <cell r="C916">
            <v>8</v>
          </cell>
          <cell r="D916" t="str">
            <v>RRRC</v>
          </cell>
          <cell r="E916" t="str">
            <v>R</v>
          </cell>
          <cell r="J916">
            <v>38.379999999999995</v>
          </cell>
        </row>
        <row r="917">
          <cell r="A917" t="str">
            <v>UN</v>
          </cell>
          <cell r="B917" t="str">
            <v>RCY</v>
          </cell>
          <cell r="C917">
            <v>9</v>
          </cell>
          <cell r="D917" t="str">
            <v>RRRC</v>
          </cell>
          <cell r="E917" t="str">
            <v>R</v>
          </cell>
          <cell r="J917">
            <v>71.320000000000007</v>
          </cell>
        </row>
        <row r="918">
          <cell r="A918" t="str">
            <v>UN</v>
          </cell>
          <cell r="B918" t="str">
            <v>RCY</v>
          </cell>
          <cell r="C918">
            <v>10</v>
          </cell>
          <cell r="D918" t="str">
            <v>RRRC</v>
          </cell>
          <cell r="E918" t="str">
            <v>R</v>
          </cell>
          <cell r="J918">
            <v>51.89</v>
          </cell>
        </row>
        <row r="919">
          <cell r="A919" t="str">
            <v>UN</v>
          </cell>
          <cell r="B919" t="str">
            <v>RCY</v>
          </cell>
          <cell r="C919">
            <v>11</v>
          </cell>
          <cell r="D919" t="str">
            <v>RRRC</v>
          </cell>
          <cell r="E919" t="str">
            <v>R</v>
          </cell>
          <cell r="J919">
            <v>51.81</v>
          </cell>
        </row>
        <row r="920">
          <cell r="A920" t="str">
            <v>R</v>
          </cell>
          <cell r="B920" t="str">
            <v>MSW</v>
          </cell>
          <cell r="C920">
            <v>12</v>
          </cell>
          <cell r="D920" t="str">
            <v>BWGA</v>
          </cell>
          <cell r="E920" t="str">
            <v>R</v>
          </cell>
          <cell r="J920">
            <v>57.690000000000005</v>
          </cell>
        </row>
        <row r="921">
          <cell r="A921" t="str">
            <v>R</v>
          </cell>
          <cell r="B921" t="str">
            <v>YW</v>
          </cell>
          <cell r="C921">
            <v>1</v>
          </cell>
          <cell r="D921" t="str">
            <v>CGYW</v>
          </cell>
          <cell r="E921" t="str">
            <v>R</v>
          </cell>
          <cell r="J921">
            <v>51.53</v>
          </cell>
        </row>
        <row r="922">
          <cell r="A922" t="str">
            <v>R</v>
          </cell>
          <cell r="B922" t="str">
            <v>YW</v>
          </cell>
          <cell r="C922">
            <v>2</v>
          </cell>
          <cell r="D922" t="str">
            <v>CGYW</v>
          </cell>
          <cell r="E922" t="str">
            <v>R</v>
          </cell>
          <cell r="J922">
            <v>45.35</v>
          </cell>
        </row>
        <row r="923">
          <cell r="A923" t="str">
            <v>R</v>
          </cell>
          <cell r="B923" t="str">
            <v>YW</v>
          </cell>
          <cell r="C923">
            <v>3</v>
          </cell>
          <cell r="D923" t="str">
            <v>CGYW</v>
          </cell>
          <cell r="E923" t="str">
            <v>R</v>
          </cell>
          <cell r="J923">
            <v>76.47</v>
          </cell>
        </row>
        <row r="924">
          <cell r="A924" t="str">
            <v>R</v>
          </cell>
          <cell r="B924" t="str">
            <v>YW</v>
          </cell>
          <cell r="C924">
            <v>4</v>
          </cell>
          <cell r="D924" t="str">
            <v>CGYW</v>
          </cell>
          <cell r="E924" t="str">
            <v>R</v>
          </cell>
          <cell r="J924">
            <v>161.97999999999999</v>
          </cell>
        </row>
        <row r="925">
          <cell r="A925" t="str">
            <v>R</v>
          </cell>
          <cell r="B925" t="str">
            <v>YW</v>
          </cell>
          <cell r="C925">
            <v>5</v>
          </cell>
          <cell r="D925" t="str">
            <v>CGYW</v>
          </cell>
          <cell r="E925" t="str">
            <v>R</v>
          </cell>
          <cell r="J925">
            <v>225.81</v>
          </cell>
        </row>
        <row r="926">
          <cell r="A926" t="str">
            <v>R</v>
          </cell>
          <cell r="B926" t="str">
            <v>YW</v>
          </cell>
          <cell r="C926">
            <v>6</v>
          </cell>
          <cell r="D926" t="str">
            <v>CGYW</v>
          </cell>
          <cell r="E926" t="str">
            <v>R</v>
          </cell>
          <cell r="J926">
            <v>155.31</v>
          </cell>
        </row>
        <row r="927">
          <cell r="A927" t="str">
            <v>R</v>
          </cell>
          <cell r="B927" t="str">
            <v>YW</v>
          </cell>
          <cell r="C927">
            <v>7</v>
          </cell>
          <cell r="D927" t="str">
            <v>CGYW</v>
          </cell>
          <cell r="E927" t="str">
            <v>R</v>
          </cell>
          <cell r="J927">
            <v>75.599999999999994</v>
          </cell>
        </row>
        <row r="928">
          <cell r="A928" t="str">
            <v>R</v>
          </cell>
          <cell r="B928" t="str">
            <v>YW</v>
          </cell>
          <cell r="C928">
            <v>8</v>
          </cell>
          <cell r="D928" t="str">
            <v>CGYW</v>
          </cell>
          <cell r="E928" t="str">
            <v>R</v>
          </cell>
          <cell r="J928">
            <v>65.25</v>
          </cell>
        </row>
        <row r="929">
          <cell r="A929" t="str">
            <v>R</v>
          </cell>
          <cell r="B929" t="str">
            <v>YW</v>
          </cell>
          <cell r="C929">
            <v>9</v>
          </cell>
          <cell r="D929" t="str">
            <v>CGYW</v>
          </cell>
          <cell r="E929" t="str">
            <v>R</v>
          </cell>
          <cell r="J929">
            <v>85.9</v>
          </cell>
        </row>
        <row r="930">
          <cell r="A930" t="str">
            <v>R</v>
          </cell>
          <cell r="B930" t="str">
            <v>YW</v>
          </cell>
          <cell r="C930">
            <v>10</v>
          </cell>
          <cell r="D930" t="str">
            <v>CGYW</v>
          </cell>
          <cell r="E930" t="str">
            <v>R</v>
          </cell>
          <cell r="J930">
            <v>134.06999999999996</v>
          </cell>
        </row>
        <row r="931">
          <cell r="A931" t="str">
            <v>R</v>
          </cell>
          <cell r="B931" t="str">
            <v>YW</v>
          </cell>
          <cell r="C931">
            <v>11</v>
          </cell>
          <cell r="D931" t="str">
            <v>CGYW</v>
          </cell>
          <cell r="E931" t="str">
            <v>R</v>
          </cell>
          <cell r="J931">
            <v>135</v>
          </cell>
        </row>
        <row r="932">
          <cell r="A932" t="str">
            <v>R</v>
          </cell>
          <cell r="B932" t="str">
            <v>YW</v>
          </cell>
          <cell r="C932">
            <v>12</v>
          </cell>
          <cell r="D932" t="str">
            <v>CGYW</v>
          </cell>
          <cell r="E932" t="str">
            <v>R</v>
          </cell>
          <cell r="J932">
            <v>389.69</v>
          </cell>
        </row>
        <row r="933">
          <cell r="A933" t="str">
            <v>R</v>
          </cell>
          <cell r="B933" t="str">
            <v>RCY</v>
          </cell>
          <cell r="C933">
            <v>3</v>
          </cell>
          <cell r="D933" t="str">
            <v>RRRC</v>
          </cell>
          <cell r="E933" t="str">
            <v>R</v>
          </cell>
          <cell r="J933">
            <v>1.6</v>
          </cell>
        </row>
        <row r="934">
          <cell r="A934" t="str">
            <v>R</v>
          </cell>
          <cell r="B934" t="str">
            <v>RCY</v>
          </cell>
          <cell r="C934">
            <v>4</v>
          </cell>
          <cell r="D934" t="str">
            <v>RRRC</v>
          </cell>
          <cell r="E934" t="str">
            <v>R</v>
          </cell>
          <cell r="J934">
            <v>2.73</v>
          </cell>
        </row>
        <row r="935">
          <cell r="A935" t="str">
            <v>R</v>
          </cell>
          <cell r="B935" t="str">
            <v>RCY</v>
          </cell>
          <cell r="C935">
            <v>7</v>
          </cell>
          <cell r="D935" t="str">
            <v>RRRC</v>
          </cell>
          <cell r="E935" t="str">
            <v>R</v>
          </cell>
          <cell r="J935">
            <v>2.92</v>
          </cell>
        </row>
        <row r="936">
          <cell r="A936" t="str">
            <v>R</v>
          </cell>
          <cell r="B936" t="str">
            <v>RCY</v>
          </cell>
          <cell r="C936">
            <v>9</v>
          </cell>
          <cell r="D936" t="str">
            <v>RRRC</v>
          </cell>
          <cell r="E936" t="str">
            <v>R</v>
          </cell>
          <cell r="J936">
            <v>2.23</v>
          </cell>
        </row>
        <row r="937">
          <cell r="A937" t="str">
            <v>R</v>
          </cell>
          <cell r="B937" t="str">
            <v>RCY</v>
          </cell>
          <cell r="C937">
            <v>11</v>
          </cell>
          <cell r="D937" t="str">
            <v>RRRC</v>
          </cell>
          <cell r="E937" t="str">
            <v>R</v>
          </cell>
          <cell r="J937">
            <v>6.1</v>
          </cell>
        </row>
        <row r="938">
          <cell r="A938" t="str">
            <v>R</v>
          </cell>
          <cell r="B938" t="str">
            <v>RCY</v>
          </cell>
          <cell r="C938">
            <v>12</v>
          </cell>
          <cell r="D938" t="str">
            <v>RRRC</v>
          </cell>
          <cell r="E938" t="str">
            <v>R</v>
          </cell>
          <cell r="J938">
            <v>17.09</v>
          </cell>
        </row>
        <row r="939">
          <cell r="A939" t="str">
            <v>R</v>
          </cell>
          <cell r="B939" t="str">
            <v>YW</v>
          </cell>
          <cell r="C939">
            <v>4</v>
          </cell>
          <cell r="D939" t="str">
            <v>RRYW</v>
          </cell>
          <cell r="E939" t="str">
            <v>R</v>
          </cell>
          <cell r="J939">
            <v>2.93</v>
          </cell>
        </row>
        <row r="940">
          <cell r="A940" t="str">
            <v>R</v>
          </cell>
          <cell r="B940" t="str">
            <v>YW</v>
          </cell>
          <cell r="C940">
            <v>5</v>
          </cell>
          <cell r="D940" t="str">
            <v>RRYW</v>
          </cell>
          <cell r="E940" t="str">
            <v>R</v>
          </cell>
          <cell r="J940">
            <v>5.31</v>
          </cell>
        </row>
        <row r="941">
          <cell r="A941" t="str">
            <v>R</v>
          </cell>
          <cell r="B941" t="str">
            <v>YW</v>
          </cell>
          <cell r="C941">
            <v>6</v>
          </cell>
          <cell r="D941" t="str">
            <v>RRYW</v>
          </cell>
          <cell r="E941" t="str">
            <v>R</v>
          </cell>
          <cell r="J941">
            <v>4.25</v>
          </cell>
        </row>
        <row r="942">
          <cell r="A942" t="str">
            <v>R</v>
          </cell>
          <cell r="B942" t="str">
            <v>YW</v>
          </cell>
          <cell r="C942">
            <v>12</v>
          </cell>
          <cell r="D942" t="str">
            <v>RRYW</v>
          </cell>
          <cell r="E942" t="str">
            <v>R</v>
          </cell>
          <cell r="J942">
            <v>13.55</v>
          </cell>
        </row>
        <row r="943">
          <cell r="A943" t="str">
            <v>UN</v>
          </cell>
          <cell r="B943" t="str">
            <v>MSW</v>
          </cell>
          <cell r="C943">
            <v>1</v>
          </cell>
          <cell r="D943" t="str">
            <v>BWGA</v>
          </cell>
          <cell r="E943" t="str">
            <v>R</v>
          </cell>
          <cell r="J943">
            <v>2.1</v>
          </cell>
        </row>
        <row r="944">
          <cell r="A944" t="str">
            <v>UN</v>
          </cell>
          <cell r="B944" t="str">
            <v>MSW</v>
          </cell>
          <cell r="C944">
            <v>3</v>
          </cell>
          <cell r="D944" t="str">
            <v>BWGA</v>
          </cell>
          <cell r="E944" t="str">
            <v>R</v>
          </cell>
          <cell r="J944">
            <v>4.8499999999999996</v>
          </cell>
        </row>
        <row r="945">
          <cell r="A945" t="str">
            <v>UN</v>
          </cell>
          <cell r="B945" t="str">
            <v>MSW</v>
          </cell>
          <cell r="C945">
            <v>6</v>
          </cell>
          <cell r="D945" t="str">
            <v>BWGA</v>
          </cell>
          <cell r="E945" t="str">
            <v>R</v>
          </cell>
          <cell r="J945">
            <v>4.95</v>
          </cell>
        </row>
        <row r="946">
          <cell r="A946" t="str">
            <v>UN</v>
          </cell>
          <cell r="B946" t="str">
            <v>MSW</v>
          </cell>
          <cell r="C946">
            <v>7</v>
          </cell>
          <cell r="D946" t="str">
            <v>BWGA</v>
          </cell>
          <cell r="E946" t="str">
            <v>R</v>
          </cell>
          <cell r="J946">
            <v>0.38</v>
          </cell>
        </row>
        <row r="947">
          <cell r="A947" t="str">
            <v>UN</v>
          </cell>
          <cell r="B947" t="str">
            <v>YW</v>
          </cell>
          <cell r="C947">
            <v>10</v>
          </cell>
          <cell r="D947" t="str">
            <v>CGFW</v>
          </cell>
          <cell r="E947" t="str">
            <v>R</v>
          </cell>
          <cell r="J947">
            <v>16.649999999999999</v>
          </cell>
        </row>
        <row r="948">
          <cell r="A948" t="str">
            <v>UN</v>
          </cell>
          <cell r="B948" t="str">
            <v>YW</v>
          </cell>
          <cell r="C948">
            <v>1</v>
          </cell>
          <cell r="D948" t="str">
            <v>CGYW</v>
          </cell>
          <cell r="E948" t="str">
            <v>R</v>
          </cell>
          <cell r="J948">
            <v>432.93</v>
          </cell>
        </row>
        <row r="949">
          <cell r="A949" t="str">
            <v>UN</v>
          </cell>
          <cell r="B949" t="str">
            <v>YW</v>
          </cell>
          <cell r="C949">
            <v>2</v>
          </cell>
          <cell r="D949" t="str">
            <v>CGYW</v>
          </cell>
          <cell r="E949" t="str">
            <v>R</v>
          </cell>
          <cell r="J949">
            <v>290.55</v>
          </cell>
        </row>
        <row r="950">
          <cell r="A950" t="str">
            <v>UN</v>
          </cell>
          <cell r="B950" t="str">
            <v>YW</v>
          </cell>
          <cell r="C950">
            <v>3</v>
          </cell>
          <cell r="D950" t="str">
            <v>CGYW</v>
          </cell>
          <cell r="E950" t="str">
            <v>R</v>
          </cell>
          <cell r="J950">
            <v>562.65999999999974</v>
          </cell>
        </row>
        <row r="951">
          <cell r="A951" t="str">
            <v>UN</v>
          </cell>
          <cell r="B951" t="str">
            <v>YW</v>
          </cell>
          <cell r="C951">
            <v>4</v>
          </cell>
          <cell r="D951" t="str">
            <v>CGYW</v>
          </cell>
          <cell r="E951" t="str">
            <v>R</v>
          </cell>
          <cell r="J951">
            <v>1171.5999999999997</v>
          </cell>
        </row>
        <row r="952">
          <cell r="A952" t="str">
            <v>UN</v>
          </cell>
          <cell r="B952" t="str">
            <v>YW</v>
          </cell>
          <cell r="C952">
            <v>5</v>
          </cell>
          <cell r="D952" t="str">
            <v>CGYW</v>
          </cell>
          <cell r="E952" t="str">
            <v>R</v>
          </cell>
          <cell r="J952">
            <v>1188.57</v>
          </cell>
        </row>
        <row r="953">
          <cell r="A953" t="str">
            <v>UN</v>
          </cell>
          <cell r="B953" t="str">
            <v>YW</v>
          </cell>
          <cell r="C953">
            <v>6</v>
          </cell>
          <cell r="D953" t="str">
            <v>CGYW</v>
          </cell>
          <cell r="E953" t="str">
            <v>R</v>
          </cell>
          <cell r="J953">
            <v>837.84999999999991</v>
          </cell>
        </row>
        <row r="954">
          <cell r="A954" t="str">
            <v>UN</v>
          </cell>
          <cell r="B954" t="str">
            <v>YW</v>
          </cell>
          <cell r="C954">
            <v>7</v>
          </cell>
          <cell r="D954" t="str">
            <v>CGYW</v>
          </cell>
          <cell r="E954" t="str">
            <v>R</v>
          </cell>
          <cell r="J954">
            <v>702.0600000000004</v>
          </cell>
        </row>
        <row r="955">
          <cell r="A955" t="str">
            <v>UN</v>
          </cell>
          <cell r="B955" t="str">
            <v>YW</v>
          </cell>
          <cell r="C955">
            <v>8</v>
          </cell>
          <cell r="D955" t="str">
            <v>CGYW</v>
          </cell>
          <cell r="E955" t="str">
            <v>R</v>
          </cell>
          <cell r="J955">
            <v>556.62000000000012</v>
          </cell>
        </row>
        <row r="956">
          <cell r="A956" t="str">
            <v>UN</v>
          </cell>
          <cell r="B956" t="str">
            <v>YW</v>
          </cell>
          <cell r="C956">
            <v>9</v>
          </cell>
          <cell r="D956" t="str">
            <v>CGYW</v>
          </cell>
          <cell r="E956" t="str">
            <v>R</v>
          </cell>
          <cell r="J956">
            <v>758.80999999999983</v>
          </cell>
        </row>
        <row r="957">
          <cell r="A957" t="str">
            <v>UN</v>
          </cell>
          <cell r="B957" t="str">
            <v>YW</v>
          </cell>
          <cell r="C957">
            <v>10</v>
          </cell>
          <cell r="D957" t="str">
            <v>CGYW</v>
          </cell>
          <cell r="E957" t="str">
            <v>R</v>
          </cell>
          <cell r="J957">
            <v>866.28999999999985</v>
          </cell>
        </row>
        <row r="958">
          <cell r="A958" t="str">
            <v>UN</v>
          </cell>
          <cell r="B958" t="str">
            <v>YW</v>
          </cell>
          <cell r="C958">
            <v>11</v>
          </cell>
          <cell r="D958" t="str">
            <v>CGYW</v>
          </cell>
          <cell r="E958" t="str">
            <v>R</v>
          </cell>
          <cell r="J958">
            <v>932.0300000000002</v>
          </cell>
        </row>
        <row r="959">
          <cell r="A959" t="str">
            <v>UN</v>
          </cell>
          <cell r="B959" t="str">
            <v>YW</v>
          </cell>
          <cell r="C959">
            <v>12</v>
          </cell>
          <cell r="D959" t="str">
            <v>CGYW</v>
          </cell>
          <cell r="E959" t="str">
            <v>R</v>
          </cell>
          <cell r="J959">
            <v>535.85999999999979</v>
          </cell>
        </row>
        <row r="960">
          <cell r="A960" t="str">
            <v>UN</v>
          </cell>
          <cell r="B960" t="str">
            <v>RCY</v>
          </cell>
          <cell r="C960">
            <v>1</v>
          </cell>
          <cell r="D960" t="str">
            <v>RRRC</v>
          </cell>
          <cell r="E960" t="str">
            <v>R</v>
          </cell>
          <cell r="J960">
            <v>4.26</v>
          </cell>
        </row>
        <row r="961">
          <cell r="A961" t="str">
            <v>UN</v>
          </cell>
          <cell r="B961" t="str">
            <v>RCY</v>
          </cell>
          <cell r="C961">
            <v>2</v>
          </cell>
          <cell r="D961" t="str">
            <v>RRRC</v>
          </cell>
          <cell r="E961" t="str">
            <v>R</v>
          </cell>
          <cell r="J961">
            <v>8.1199999999999992</v>
          </cell>
        </row>
        <row r="962">
          <cell r="A962" t="str">
            <v>UN</v>
          </cell>
          <cell r="B962" t="str">
            <v>RCY</v>
          </cell>
          <cell r="C962">
            <v>3</v>
          </cell>
          <cell r="D962" t="str">
            <v>RRRC</v>
          </cell>
          <cell r="E962" t="str">
            <v>R</v>
          </cell>
          <cell r="J962">
            <v>10.439999999999998</v>
          </cell>
        </row>
        <row r="963">
          <cell r="A963" t="str">
            <v>UN</v>
          </cell>
          <cell r="B963" t="str">
            <v>RCY</v>
          </cell>
          <cell r="C963">
            <v>4</v>
          </cell>
          <cell r="D963" t="str">
            <v>RRRC</v>
          </cell>
          <cell r="E963" t="str">
            <v>R</v>
          </cell>
          <cell r="J963">
            <v>6.43</v>
          </cell>
        </row>
        <row r="964">
          <cell r="A964" t="str">
            <v>UN</v>
          </cell>
          <cell r="B964" t="str">
            <v>RCY</v>
          </cell>
          <cell r="C964">
            <v>5</v>
          </cell>
          <cell r="D964" t="str">
            <v>RRRC</v>
          </cell>
          <cell r="E964" t="str">
            <v>R</v>
          </cell>
          <cell r="J964">
            <v>5.13</v>
          </cell>
        </row>
        <row r="965">
          <cell r="A965" t="str">
            <v>UN</v>
          </cell>
          <cell r="B965" t="str">
            <v>RCY</v>
          </cell>
          <cell r="C965">
            <v>6</v>
          </cell>
          <cell r="D965" t="str">
            <v>RRRC</v>
          </cell>
          <cell r="E965" t="str">
            <v>R</v>
          </cell>
          <cell r="J965">
            <v>11.450000000000001</v>
          </cell>
        </row>
        <row r="966">
          <cell r="A966" t="str">
            <v>UN</v>
          </cell>
          <cell r="B966" t="str">
            <v>RCY</v>
          </cell>
          <cell r="C966">
            <v>7</v>
          </cell>
          <cell r="D966" t="str">
            <v>RRRC</v>
          </cell>
          <cell r="E966" t="str">
            <v>R</v>
          </cell>
          <cell r="J966">
            <v>10.08</v>
          </cell>
        </row>
        <row r="967">
          <cell r="A967" t="str">
            <v>UN</v>
          </cell>
          <cell r="B967" t="str">
            <v>RCY</v>
          </cell>
          <cell r="C967">
            <v>8</v>
          </cell>
          <cell r="D967" t="str">
            <v>RRRC</v>
          </cell>
          <cell r="E967" t="str">
            <v>R</v>
          </cell>
          <cell r="J967">
            <v>19.579999999999998</v>
          </cell>
        </row>
        <row r="968">
          <cell r="A968" t="str">
            <v>UN</v>
          </cell>
          <cell r="B968" t="str">
            <v>RCY</v>
          </cell>
          <cell r="C968">
            <v>9</v>
          </cell>
          <cell r="D968" t="str">
            <v>RRRC</v>
          </cell>
          <cell r="E968" t="str">
            <v>R</v>
          </cell>
          <cell r="J968">
            <v>2.54</v>
          </cell>
        </row>
        <row r="969">
          <cell r="A969" t="str">
            <v>UN</v>
          </cell>
          <cell r="B969" t="str">
            <v>RCY</v>
          </cell>
          <cell r="C969">
            <v>11</v>
          </cell>
          <cell r="D969" t="str">
            <v>RRRC</v>
          </cell>
          <cell r="E969" t="str">
            <v>R</v>
          </cell>
          <cell r="J969">
            <v>6.65</v>
          </cell>
        </row>
        <row r="970">
          <cell r="A970" t="str">
            <v>UN</v>
          </cell>
          <cell r="B970" t="str">
            <v>RCY</v>
          </cell>
          <cell r="C970">
            <v>12</v>
          </cell>
          <cell r="D970" t="str">
            <v>RRRC</v>
          </cell>
          <cell r="E970" t="str">
            <v>R</v>
          </cell>
          <cell r="J970">
            <v>20.450000000000003</v>
          </cell>
        </row>
        <row r="971">
          <cell r="A971" t="str">
            <v>UN</v>
          </cell>
          <cell r="B971" t="str">
            <v>YW</v>
          </cell>
          <cell r="C971">
            <v>1</v>
          </cell>
          <cell r="D971" t="str">
            <v>RRYW</v>
          </cell>
          <cell r="E971" t="str">
            <v>R</v>
          </cell>
          <cell r="J971">
            <v>6.37</v>
          </cell>
        </row>
        <row r="972">
          <cell r="A972" t="str">
            <v>UN</v>
          </cell>
          <cell r="B972" t="str">
            <v>YW</v>
          </cell>
          <cell r="C972">
            <v>4</v>
          </cell>
          <cell r="D972" t="str">
            <v>RRYW</v>
          </cell>
          <cell r="E972" t="str">
            <v>R</v>
          </cell>
          <cell r="J972">
            <v>1.1000000000000001</v>
          </cell>
        </row>
        <row r="973">
          <cell r="A973" t="str">
            <v>UN</v>
          </cell>
          <cell r="B973" t="str">
            <v>YW</v>
          </cell>
          <cell r="C973">
            <v>5</v>
          </cell>
          <cell r="D973" t="str">
            <v>RRYW</v>
          </cell>
          <cell r="E973" t="str">
            <v>R</v>
          </cell>
          <cell r="J973">
            <v>93.300000000000011</v>
          </cell>
        </row>
        <row r="974">
          <cell r="A974" t="str">
            <v>UN</v>
          </cell>
          <cell r="B974" t="str">
            <v>YW</v>
          </cell>
          <cell r="C974">
            <v>6</v>
          </cell>
          <cell r="D974" t="str">
            <v>RRYW</v>
          </cell>
          <cell r="E974" t="str">
            <v>R</v>
          </cell>
          <cell r="J974">
            <v>71.240000000000009</v>
          </cell>
        </row>
        <row r="975">
          <cell r="A975" t="str">
            <v>UN</v>
          </cell>
          <cell r="B975" t="str">
            <v>YW</v>
          </cell>
          <cell r="C975">
            <v>7</v>
          </cell>
          <cell r="D975" t="str">
            <v>RRYW</v>
          </cell>
          <cell r="E975" t="str">
            <v>R</v>
          </cell>
          <cell r="J975">
            <v>24.27</v>
          </cell>
        </row>
        <row r="976">
          <cell r="A976" t="str">
            <v>UN</v>
          </cell>
          <cell r="B976" t="str">
            <v>YW</v>
          </cell>
          <cell r="C976">
            <v>11</v>
          </cell>
          <cell r="D976" t="str">
            <v>RRYW</v>
          </cell>
          <cell r="E976" t="str">
            <v>R</v>
          </cell>
          <cell r="J976">
            <v>21.3</v>
          </cell>
        </row>
        <row r="977">
          <cell r="A977" t="str">
            <v>UN</v>
          </cell>
          <cell r="B977" t="str">
            <v>MSW</v>
          </cell>
          <cell r="C977">
            <v>6</v>
          </cell>
          <cell r="D977" t="str">
            <v>BWGA</v>
          </cell>
          <cell r="E977" t="str">
            <v>R</v>
          </cell>
          <cell r="J977">
            <v>1.83</v>
          </cell>
        </row>
        <row r="978">
          <cell r="A978" t="str">
            <v>UN</v>
          </cell>
          <cell r="B978" t="str">
            <v>YW</v>
          </cell>
          <cell r="C978">
            <v>4</v>
          </cell>
          <cell r="D978" t="str">
            <v>CGYW</v>
          </cell>
          <cell r="E978" t="str">
            <v>R</v>
          </cell>
          <cell r="J978">
            <v>64.42</v>
          </cell>
        </row>
        <row r="979">
          <cell r="A979" t="str">
            <v>UN</v>
          </cell>
          <cell r="B979" t="str">
            <v>YW</v>
          </cell>
          <cell r="C979">
            <v>5</v>
          </cell>
          <cell r="D979" t="str">
            <v>CGYW</v>
          </cell>
          <cell r="E979" t="str">
            <v>R</v>
          </cell>
          <cell r="J979">
            <v>151.75999999999996</v>
          </cell>
        </row>
        <row r="980">
          <cell r="A980" t="str">
            <v>UN</v>
          </cell>
          <cell r="B980" t="str">
            <v>YW</v>
          </cell>
          <cell r="C980">
            <v>6</v>
          </cell>
          <cell r="D980" t="str">
            <v>CGYW</v>
          </cell>
          <cell r="E980" t="str">
            <v>R</v>
          </cell>
          <cell r="J980">
            <v>160.41999999999999</v>
          </cell>
        </row>
        <row r="981">
          <cell r="A981" t="str">
            <v>UN</v>
          </cell>
          <cell r="B981" t="str">
            <v>YW</v>
          </cell>
          <cell r="C981">
            <v>7</v>
          </cell>
          <cell r="D981" t="str">
            <v>CGYW</v>
          </cell>
          <cell r="E981" t="str">
            <v>R</v>
          </cell>
          <cell r="J981">
            <v>132.83999999999997</v>
          </cell>
        </row>
        <row r="982">
          <cell r="A982" t="str">
            <v>UN</v>
          </cell>
          <cell r="B982" t="str">
            <v>YW</v>
          </cell>
          <cell r="C982">
            <v>8</v>
          </cell>
          <cell r="D982" t="str">
            <v>CGYW</v>
          </cell>
          <cell r="E982" t="str">
            <v>R</v>
          </cell>
          <cell r="J982">
            <v>118.63999999999999</v>
          </cell>
        </row>
        <row r="983">
          <cell r="A983" t="str">
            <v>UN</v>
          </cell>
          <cell r="B983" t="str">
            <v>YW</v>
          </cell>
          <cell r="C983">
            <v>9</v>
          </cell>
          <cell r="D983" t="str">
            <v>CGYW</v>
          </cell>
          <cell r="E983" t="str">
            <v>R</v>
          </cell>
          <cell r="J983">
            <v>113.59000000000002</v>
          </cell>
        </row>
        <row r="984">
          <cell r="A984" t="str">
            <v>UN</v>
          </cell>
          <cell r="B984" t="str">
            <v>YW</v>
          </cell>
          <cell r="C984">
            <v>10</v>
          </cell>
          <cell r="D984" t="str">
            <v>CGYW</v>
          </cell>
          <cell r="E984" t="str">
            <v>R</v>
          </cell>
          <cell r="J984">
            <v>93.919999999999987</v>
          </cell>
        </row>
        <row r="985">
          <cell r="A985" t="str">
            <v>UN</v>
          </cell>
          <cell r="B985" t="str">
            <v>YW</v>
          </cell>
          <cell r="C985">
            <v>11</v>
          </cell>
          <cell r="D985" t="str">
            <v>CGYW</v>
          </cell>
          <cell r="E985" t="str">
            <v>R</v>
          </cell>
          <cell r="J985">
            <v>87.899999999999991</v>
          </cell>
        </row>
        <row r="986">
          <cell r="A986" t="str">
            <v>UN</v>
          </cell>
          <cell r="B986" t="str">
            <v>YW</v>
          </cell>
          <cell r="C986">
            <v>12</v>
          </cell>
          <cell r="D986" t="str">
            <v>CGYW</v>
          </cell>
          <cell r="E986" t="str">
            <v>R</v>
          </cell>
          <cell r="J986">
            <v>68.61999999999999</v>
          </cell>
        </row>
        <row r="987">
          <cell r="A987" t="str">
            <v>UN</v>
          </cell>
          <cell r="B987" t="str">
            <v>RCY</v>
          </cell>
          <cell r="C987">
            <v>11</v>
          </cell>
          <cell r="D987" t="str">
            <v>RRRC</v>
          </cell>
          <cell r="E987" t="str">
            <v>R</v>
          </cell>
          <cell r="J987">
            <v>1.92</v>
          </cell>
        </row>
        <row r="988">
          <cell r="A988" t="str">
            <v>UN</v>
          </cell>
          <cell r="B988" t="str">
            <v>RCY</v>
          </cell>
          <cell r="C988">
            <v>12</v>
          </cell>
          <cell r="D988" t="str">
            <v>RRRC</v>
          </cell>
          <cell r="E988" t="str">
            <v>R</v>
          </cell>
          <cell r="J988">
            <v>11.620000000000001</v>
          </cell>
        </row>
        <row r="989">
          <cell r="A989" t="str">
            <v/>
          </cell>
          <cell r="B989" t="str">
            <v/>
          </cell>
        </row>
        <row r="990">
          <cell r="A990" t="str">
            <v/>
          </cell>
          <cell r="B990" t="str">
            <v/>
          </cell>
        </row>
        <row r="991">
          <cell r="A991" t="str">
            <v/>
          </cell>
          <cell r="B991" t="str">
            <v/>
          </cell>
          <cell r="D991" t="str">
            <v/>
          </cell>
        </row>
        <row r="992">
          <cell r="A992" t="str">
            <v/>
          </cell>
          <cell r="B992" t="str">
            <v/>
          </cell>
          <cell r="D992" t="str">
            <v/>
          </cell>
        </row>
        <row r="993">
          <cell r="A993" t="str">
            <v/>
          </cell>
          <cell r="B993" t="str">
            <v/>
          </cell>
          <cell r="D993" t="str">
            <v/>
          </cell>
        </row>
        <row r="994">
          <cell r="A994" t="str">
            <v/>
          </cell>
          <cell r="B994" t="str">
            <v/>
          </cell>
          <cell r="D994" t="str">
            <v/>
          </cell>
        </row>
        <row r="995">
          <cell r="A995" t="str">
            <v/>
          </cell>
          <cell r="B995" t="str">
            <v/>
          </cell>
          <cell r="D995" t="str">
            <v/>
          </cell>
        </row>
        <row r="996">
          <cell r="A996" t="str">
            <v/>
          </cell>
          <cell r="B996" t="str">
            <v/>
          </cell>
          <cell r="D996" t="str">
            <v/>
          </cell>
        </row>
        <row r="997">
          <cell r="A997" t="str">
            <v/>
          </cell>
          <cell r="B997" t="str">
            <v/>
          </cell>
          <cell r="D997" t="str">
            <v/>
          </cell>
        </row>
        <row r="998">
          <cell r="A998" t="str">
            <v/>
          </cell>
          <cell r="B998" t="str">
            <v/>
          </cell>
          <cell r="D998" t="str">
            <v/>
          </cell>
        </row>
        <row r="999">
          <cell r="A999" t="str">
            <v/>
          </cell>
          <cell r="B999" t="str">
            <v/>
          </cell>
          <cell r="D999" t="str">
            <v/>
          </cell>
        </row>
        <row r="1000">
          <cell r="A1000" t="str">
            <v/>
          </cell>
          <cell r="B1000" t="str">
            <v/>
          </cell>
          <cell r="D1000" t="str">
            <v/>
          </cell>
        </row>
        <row r="1001">
          <cell r="A1001" t="str">
            <v/>
          </cell>
          <cell r="B1001" t="str">
            <v/>
          </cell>
          <cell r="D1001" t="str">
            <v/>
          </cell>
        </row>
        <row r="1002">
          <cell r="A1002" t="str">
            <v/>
          </cell>
          <cell r="B1002" t="str">
            <v/>
          </cell>
          <cell r="D1002" t="str">
            <v/>
          </cell>
        </row>
        <row r="1003">
          <cell r="A1003" t="str">
            <v/>
          </cell>
          <cell r="B1003" t="str">
            <v/>
          </cell>
          <cell r="D1003" t="str">
            <v/>
          </cell>
        </row>
        <row r="1004">
          <cell r="A1004" t="str">
            <v/>
          </cell>
          <cell r="B1004" t="str">
            <v/>
          </cell>
          <cell r="D1004" t="str">
            <v/>
          </cell>
        </row>
        <row r="1005">
          <cell r="A1005" t="str">
            <v/>
          </cell>
          <cell r="B1005" t="str">
            <v/>
          </cell>
          <cell r="D1005" t="str">
            <v/>
          </cell>
        </row>
        <row r="1006">
          <cell r="A1006" t="str">
            <v/>
          </cell>
          <cell r="B1006" t="str">
            <v/>
          </cell>
          <cell r="D1006" t="str">
            <v/>
          </cell>
        </row>
        <row r="1007">
          <cell r="A1007" t="str">
            <v/>
          </cell>
          <cell r="B1007" t="str">
            <v/>
          </cell>
          <cell r="D1007" t="str">
            <v/>
          </cell>
        </row>
        <row r="1008">
          <cell r="A1008" t="str">
            <v/>
          </cell>
          <cell r="B1008" t="str">
            <v/>
          </cell>
          <cell r="D1008" t="str">
            <v/>
          </cell>
        </row>
        <row r="1009">
          <cell r="A1009" t="str">
            <v/>
          </cell>
          <cell r="B1009" t="str">
            <v/>
          </cell>
          <cell r="D1009" t="str">
            <v/>
          </cell>
        </row>
        <row r="1010">
          <cell r="A1010" t="str">
            <v/>
          </cell>
          <cell r="B1010" t="str">
            <v/>
          </cell>
          <cell r="D1010" t="str">
            <v/>
          </cell>
        </row>
        <row r="1011">
          <cell r="A1011" t="str">
            <v/>
          </cell>
          <cell r="B1011" t="str">
            <v/>
          </cell>
          <cell r="D1011" t="str">
            <v/>
          </cell>
        </row>
        <row r="1012">
          <cell r="A1012" t="str">
            <v/>
          </cell>
          <cell r="B1012" t="str">
            <v/>
          </cell>
          <cell r="D1012" t="str">
            <v/>
          </cell>
        </row>
        <row r="1013">
          <cell r="A1013" t="str">
            <v/>
          </cell>
          <cell r="B1013" t="str">
            <v/>
          </cell>
          <cell r="D1013" t="str">
            <v/>
          </cell>
        </row>
        <row r="1014">
          <cell r="A1014" t="str">
            <v/>
          </cell>
          <cell r="B1014" t="str">
            <v/>
          </cell>
          <cell r="D1014" t="str">
            <v/>
          </cell>
        </row>
        <row r="1015">
          <cell r="A1015" t="str">
            <v/>
          </cell>
          <cell r="B1015" t="str">
            <v/>
          </cell>
          <cell r="D1015" t="str">
            <v/>
          </cell>
        </row>
        <row r="1016">
          <cell r="A1016" t="str">
            <v/>
          </cell>
          <cell r="B1016" t="str">
            <v/>
          </cell>
          <cell r="D1016" t="str">
            <v/>
          </cell>
        </row>
        <row r="1017">
          <cell r="A1017" t="str">
            <v/>
          </cell>
          <cell r="B1017" t="str">
            <v/>
          </cell>
          <cell r="D1017" t="str">
            <v/>
          </cell>
        </row>
        <row r="1018">
          <cell r="A1018" t="str">
            <v/>
          </cell>
          <cell r="B1018" t="str">
            <v/>
          </cell>
          <cell r="D1018" t="str">
            <v/>
          </cell>
        </row>
        <row r="1019">
          <cell r="A1019" t="str">
            <v/>
          </cell>
          <cell r="B1019" t="str">
            <v/>
          </cell>
          <cell r="D1019" t="str">
            <v/>
          </cell>
        </row>
        <row r="1020">
          <cell r="A1020" t="str">
            <v/>
          </cell>
          <cell r="B1020" t="str">
            <v/>
          </cell>
          <cell r="D1020" t="str">
            <v/>
          </cell>
        </row>
        <row r="1021">
          <cell r="A1021" t="str">
            <v/>
          </cell>
          <cell r="B1021" t="str">
            <v/>
          </cell>
          <cell r="D1021" t="str">
            <v/>
          </cell>
        </row>
        <row r="1022">
          <cell r="A1022" t="str">
            <v/>
          </cell>
          <cell r="B1022" t="str">
            <v/>
          </cell>
          <cell r="D1022" t="str">
            <v/>
          </cell>
        </row>
        <row r="1023">
          <cell r="A1023" t="str">
            <v/>
          </cell>
          <cell r="B1023" t="str">
            <v/>
          </cell>
          <cell r="D1023" t="str">
            <v/>
          </cell>
        </row>
        <row r="1024">
          <cell r="A1024" t="str">
            <v/>
          </cell>
          <cell r="B1024" t="str">
            <v/>
          </cell>
          <cell r="D1024" t="str">
            <v/>
          </cell>
        </row>
        <row r="1025">
          <cell r="A1025" t="str">
            <v/>
          </cell>
          <cell r="B1025" t="str">
            <v/>
          </cell>
          <cell r="D1025" t="str">
            <v/>
          </cell>
        </row>
        <row r="1026">
          <cell r="A1026" t="str">
            <v/>
          </cell>
          <cell r="B1026" t="str">
            <v/>
          </cell>
          <cell r="D1026" t="str">
            <v/>
          </cell>
        </row>
        <row r="1027">
          <cell r="A1027" t="str">
            <v/>
          </cell>
          <cell r="B1027" t="str">
            <v/>
          </cell>
          <cell r="D1027" t="str">
            <v/>
          </cell>
        </row>
        <row r="1028">
          <cell r="A1028" t="str">
            <v/>
          </cell>
          <cell r="B1028" t="str">
            <v/>
          </cell>
          <cell r="D1028" t="str">
            <v/>
          </cell>
        </row>
        <row r="1029">
          <cell r="A1029" t="str">
            <v/>
          </cell>
          <cell r="B1029" t="str">
            <v/>
          </cell>
          <cell r="D1029" t="str">
            <v/>
          </cell>
        </row>
        <row r="1030">
          <cell r="A1030" t="str">
            <v/>
          </cell>
          <cell r="B1030" t="str">
            <v/>
          </cell>
          <cell r="D1030" t="str">
            <v/>
          </cell>
        </row>
        <row r="1031">
          <cell r="A1031" t="str">
            <v/>
          </cell>
          <cell r="B1031" t="str">
            <v/>
          </cell>
          <cell r="D1031" t="str">
            <v/>
          </cell>
        </row>
        <row r="1032">
          <cell r="A1032" t="str">
            <v/>
          </cell>
          <cell r="B1032" t="str">
            <v/>
          </cell>
          <cell r="D1032" t="str">
            <v/>
          </cell>
        </row>
        <row r="1033">
          <cell r="A1033" t="str">
            <v/>
          </cell>
          <cell r="B1033" t="str">
            <v/>
          </cell>
          <cell r="D1033" t="str">
            <v/>
          </cell>
        </row>
        <row r="1034">
          <cell r="A1034" t="str">
            <v/>
          </cell>
          <cell r="B1034" t="str">
            <v/>
          </cell>
          <cell r="D1034" t="str">
            <v/>
          </cell>
        </row>
        <row r="1035">
          <cell r="A1035" t="str">
            <v/>
          </cell>
          <cell r="B1035" t="str">
            <v/>
          </cell>
          <cell r="D1035" t="str">
            <v/>
          </cell>
        </row>
        <row r="1036">
          <cell r="A1036" t="str">
            <v/>
          </cell>
          <cell r="B1036" t="str">
            <v/>
          </cell>
          <cell r="D1036" t="str">
            <v/>
          </cell>
        </row>
        <row r="1037">
          <cell r="A1037" t="str">
            <v/>
          </cell>
          <cell r="B1037" t="str">
            <v/>
          </cell>
          <cell r="D1037" t="str">
            <v/>
          </cell>
        </row>
        <row r="1038">
          <cell r="A1038" t="str">
            <v/>
          </cell>
          <cell r="B1038" t="str">
            <v/>
          </cell>
          <cell r="D1038" t="str">
            <v/>
          </cell>
        </row>
        <row r="1039">
          <cell r="A1039" t="str">
            <v/>
          </cell>
          <cell r="B1039" t="str">
            <v/>
          </cell>
          <cell r="D1039" t="str">
            <v/>
          </cell>
        </row>
        <row r="1040">
          <cell r="A1040" t="str">
            <v/>
          </cell>
          <cell r="B1040" t="str">
            <v/>
          </cell>
          <cell r="D1040" t="str">
            <v/>
          </cell>
        </row>
        <row r="1041">
          <cell r="A1041" t="str">
            <v/>
          </cell>
          <cell r="B1041" t="str">
            <v/>
          </cell>
          <cell r="D1041" t="str">
            <v/>
          </cell>
        </row>
        <row r="1042">
          <cell r="A1042" t="str">
            <v/>
          </cell>
          <cell r="B1042" t="str">
            <v/>
          </cell>
          <cell r="D1042" t="str">
            <v/>
          </cell>
        </row>
        <row r="1043">
          <cell r="A1043" t="str">
            <v/>
          </cell>
          <cell r="B1043" t="str">
            <v/>
          </cell>
          <cell r="D1043" t="str">
            <v/>
          </cell>
        </row>
        <row r="1044">
          <cell r="A1044" t="str">
            <v/>
          </cell>
          <cell r="B1044" t="str">
            <v/>
          </cell>
          <cell r="D1044" t="str">
            <v/>
          </cell>
        </row>
        <row r="1045">
          <cell r="A1045" t="str">
            <v/>
          </cell>
          <cell r="B1045" t="str">
            <v/>
          </cell>
          <cell r="D1045" t="str">
            <v/>
          </cell>
        </row>
        <row r="1046">
          <cell r="A1046" t="str">
            <v/>
          </cell>
          <cell r="B1046" t="str">
            <v/>
          </cell>
          <cell r="D1046" t="str">
            <v/>
          </cell>
        </row>
        <row r="1047">
          <cell r="A1047" t="str">
            <v/>
          </cell>
          <cell r="B1047" t="str">
            <v/>
          </cell>
          <cell r="D1047" t="str">
            <v/>
          </cell>
        </row>
        <row r="1048">
          <cell r="A1048" t="str">
            <v/>
          </cell>
          <cell r="B1048" t="str">
            <v/>
          </cell>
          <cell r="D1048" t="str">
            <v/>
          </cell>
        </row>
        <row r="1049">
          <cell r="A1049" t="str">
            <v/>
          </cell>
          <cell r="B1049" t="str">
            <v/>
          </cell>
          <cell r="D1049" t="str">
            <v/>
          </cell>
        </row>
        <row r="1050">
          <cell r="A1050" t="str">
            <v/>
          </cell>
          <cell r="B1050" t="str">
            <v/>
          </cell>
          <cell r="D1050" t="str">
            <v/>
          </cell>
        </row>
        <row r="1051">
          <cell r="A1051" t="str">
            <v/>
          </cell>
          <cell r="B1051" t="str">
            <v/>
          </cell>
          <cell r="D1051" t="str">
            <v/>
          </cell>
        </row>
        <row r="1052">
          <cell r="A1052" t="str">
            <v/>
          </cell>
          <cell r="B1052" t="str">
            <v/>
          </cell>
          <cell r="D1052" t="str">
            <v/>
          </cell>
        </row>
        <row r="1053">
          <cell r="A1053" t="str">
            <v/>
          </cell>
          <cell r="B1053" t="str">
            <v/>
          </cell>
          <cell r="D1053" t="str">
            <v/>
          </cell>
        </row>
        <row r="1054">
          <cell r="A1054" t="str">
            <v/>
          </cell>
          <cell r="B1054" t="str">
            <v/>
          </cell>
          <cell r="D1054" t="str">
            <v/>
          </cell>
        </row>
        <row r="1055">
          <cell r="A1055" t="str">
            <v/>
          </cell>
          <cell r="B1055" t="str">
            <v/>
          </cell>
          <cell r="D1055" t="str">
            <v/>
          </cell>
        </row>
        <row r="1056">
          <cell r="A1056" t="str">
            <v/>
          </cell>
          <cell r="B1056" t="str">
            <v/>
          </cell>
          <cell r="D1056" t="str">
            <v/>
          </cell>
        </row>
        <row r="1057">
          <cell r="A1057" t="str">
            <v/>
          </cell>
          <cell r="B1057" t="str">
            <v/>
          </cell>
          <cell r="D1057" t="str">
            <v/>
          </cell>
        </row>
        <row r="1058">
          <cell r="A1058" t="str">
            <v/>
          </cell>
          <cell r="B1058" t="str">
            <v/>
          </cell>
          <cell r="D1058" t="str">
            <v/>
          </cell>
        </row>
        <row r="1059">
          <cell r="A1059" t="str">
            <v/>
          </cell>
          <cell r="B1059" t="str">
            <v/>
          </cell>
          <cell r="D1059" t="str">
            <v/>
          </cell>
        </row>
        <row r="1060">
          <cell r="A1060" t="str">
            <v/>
          </cell>
          <cell r="B1060" t="str">
            <v/>
          </cell>
          <cell r="D1060" t="str">
            <v/>
          </cell>
        </row>
        <row r="1061">
          <cell r="A1061" t="str">
            <v/>
          </cell>
          <cell r="B1061" t="str">
            <v/>
          </cell>
          <cell r="D1061" t="str">
            <v/>
          </cell>
        </row>
        <row r="1062">
          <cell r="A1062" t="str">
            <v/>
          </cell>
          <cell r="B1062" t="str">
            <v/>
          </cell>
          <cell r="D1062" t="str">
            <v/>
          </cell>
        </row>
        <row r="1063">
          <cell r="A1063" t="str">
            <v/>
          </cell>
          <cell r="B1063" t="str">
            <v/>
          </cell>
          <cell r="D1063" t="str">
            <v/>
          </cell>
        </row>
        <row r="1064">
          <cell r="A1064" t="str">
            <v/>
          </cell>
          <cell r="B1064" t="str">
            <v/>
          </cell>
          <cell r="D1064" t="str">
            <v/>
          </cell>
        </row>
        <row r="1065">
          <cell r="A1065" t="str">
            <v/>
          </cell>
          <cell r="B1065" t="str">
            <v/>
          </cell>
          <cell r="D1065" t="str">
            <v/>
          </cell>
        </row>
        <row r="1066">
          <cell r="A1066" t="str">
            <v/>
          </cell>
          <cell r="B1066" t="str">
            <v/>
          </cell>
          <cell r="D1066" t="str">
            <v/>
          </cell>
        </row>
        <row r="1067">
          <cell r="A1067" t="str">
            <v/>
          </cell>
          <cell r="B1067" t="str">
            <v/>
          </cell>
          <cell r="D1067" t="str">
            <v/>
          </cell>
        </row>
        <row r="1068">
          <cell r="A1068" t="str">
            <v/>
          </cell>
          <cell r="B1068" t="str">
            <v/>
          </cell>
          <cell r="D1068" t="str">
            <v/>
          </cell>
        </row>
        <row r="1069">
          <cell r="A1069" t="str">
            <v/>
          </cell>
          <cell r="B1069" t="str">
            <v/>
          </cell>
          <cell r="D1069" t="str">
            <v/>
          </cell>
        </row>
        <row r="1070">
          <cell r="A1070" t="str">
            <v/>
          </cell>
          <cell r="B1070" t="str">
            <v/>
          </cell>
          <cell r="D1070" t="str">
            <v/>
          </cell>
        </row>
        <row r="1071">
          <cell r="A1071" t="str">
            <v/>
          </cell>
          <cell r="B1071" t="str">
            <v/>
          </cell>
          <cell r="D1071" t="str">
            <v/>
          </cell>
        </row>
        <row r="1072">
          <cell r="A1072" t="str">
            <v/>
          </cell>
          <cell r="B1072" t="str">
            <v/>
          </cell>
          <cell r="D1072" t="str">
            <v/>
          </cell>
        </row>
        <row r="1073">
          <cell r="A1073" t="str">
            <v/>
          </cell>
          <cell r="B1073" t="str">
            <v/>
          </cell>
          <cell r="D1073" t="str">
            <v/>
          </cell>
        </row>
        <row r="1074">
          <cell r="A1074" t="str">
            <v/>
          </cell>
          <cell r="B1074" t="str">
            <v/>
          </cell>
          <cell r="D1074" t="str">
            <v/>
          </cell>
        </row>
        <row r="1075">
          <cell r="A1075" t="str">
            <v/>
          </cell>
          <cell r="B1075" t="str">
            <v/>
          </cell>
          <cell r="D1075" t="str">
            <v/>
          </cell>
        </row>
        <row r="1076">
          <cell r="A1076" t="str">
            <v/>
          </cell>
          <cell r="B1076" t="str">
            <v/>
          </cell>
          <cell r="D1076" t="str">
            <v/>
          </cell>
        </row>
        <row r="1077">
          <cell r="A1077" t="str">
            <v/>
          </cell>
          <cell r="B1077" t="str">
            <v/>
          </cell>
          <cell r="D1077" t="str">
            <v/>
          </cell>
        </row>
        <row r="1078">
          <cell r="A1078" t="str">
            <v/>
          </cell>
          <cell r="B1078" t="str">
            <v/>
          </cell>
          <cell r="D1078" t="str">
            <v/>
          </cell>
        </row>
        <row r="1079">
          <cell r="A1079" t="str">
            <v/>
          </cell>
          <cell r="B1079" t="str">
            <v/>
          </cell>
          <cell r="D1079" t="str">
            <v/>
          </cell>
        </row>
        <row r="1080">
          <cell r="A1080" t="str">
            <v/>
          </cell>
          <cell r="B1080" t="str">
            <v/>
          </cell>
          <cell r="D1080" t="str">
            <v/>
          </cell>
        </row>
        <row r="1081">
          <cell r="A1081" t="str">
            <v/>
          </cell>
          <cell r="B1081" t="str">
            <v/>
          </cell>
          <cell r="D1081" t="str">
            <v/>
          </cell>
        </row>
        <row r="1082">
          <cell r="A1082" t="str">
            <v/>
          </cell>
          <cell r="B1082" t="str">
            <v/>
          </cell>
          <cell r="D1082" t="str">
            <v/>
          </cell>
        </row>
        <row r="1083">
          <cell r="A1083" t="str">
            <v/>
          </cell>
          <cell r="B1083" t="str">
            <v/>
          </cell>
          <cell r="D1083" t="str">
            <v/>
          </cell>
        </row>
        <row r="1084">
          <cell r="A1084" t="str">
            <v/>
          </cell>
          <cell r="B1084" t="str">
            <v/>
          </cell>
          <cell r="D1084" t="str">
            <v/>
          </cell>
        </row>
        <row r="1085">
          <cell r="A1085" t="str">
            <v/>
          </cell>
          <cell r="B1085" t="str">
            <v/>
          </cell>
          <cell r="D1085" t="str">
            <v/>
          </cell>
        </row>
        <row r="1086">
          <cell r="A1086" t="str">
            <v/>
          </cell>
          <cell r="B1086" t="str">
            <v/>
          </cell>
          <cell r="D1086" t="str">
            <v/>
          </cell>
        </row>
        <row r="1087">
          <cell r="A1087" t="str">
            <v/>
          </cell>
          <cell r="B1087" t="str">
            <v/>
          </cell>
          <cell r="D1087" t="str">
            <v/>
          </cell>
        </row>
        <row r="1088">
          <cell r="A1088" t="str">
            <v/>
          </cell>
          <cell r="B1088" t="str">
            <v/>
          </cell>
          <cell r="D1088" t="str">
            <v/>
          </cell>
        </row>
        <row r="1089">
          <cell r="A1089" t="str">
            <v/>
          </cell>
          <cell r="B1089" t="str">
            <v/>
          </cell>
          <cell r="D1089" t="str">
            <v/>
          </cell>
        </row>
        <row r="1090">
          <cell r="A1090" t="str">
            <v/>
          </cell>
          <cell r="B1090" t="str">
            <v/>
          </cell>
          <cell r="D1090" t="str">
            <v/>
          </cell>
        </row>
        <row r="1091">
          <cell r="A1091" t="str">
            <v/>
          </cell>
          <cell r="B1091" t="str">
            <v/>
          </cell>
          <cell r="D1091" t="str">
            <v/>
          </cell>
        </row>
        <row r="1092">
          <cell r="A1092" t="str">
            <v/>
          </cell>
          <cell r="B1092" t="str">
            <v/>
          </cell>
          <cell r="D1092" t="str">
            <v/>
          </cell>
        </row>
        <row r="1093">
          <cell r="A1093" t="str">
            <v/>
          </cell>
          <cell r="B1093" t="str">
            <v/>
          </cell>
          <cell r="D1093" t="str">
            <v/>
          </cell>
        </row>
        <row r="1094">
          <cell r="A1094" t="str">
            <v/>
          </cell>
          <cell r="B1094" t="str">
            <v/>
          </cell>
          <cell r="D1094" t="str">
            <v/>
          </cell>
        </row>
        <row r="1095">
          <cell r="A1095" t="str">
            <v/>
          </cell>
          <cell r="B1095" t="str">
            <v/>
          </cell>
          <cell r="D1095" t="str">
            <v/>
          </cell>
        </row>
        <row r="1096">
          <cell r="A1096" t="str">
            <v/>
          </cell>
          <cell r="B1096" t="str">
            <v/>
          </cell>
          <cell r="D1096" t="str">
            <v/>
          </cell>
        </row>
        <row r="1097">
          <cell r="A1097" t="str">
            <v/>
          </cell>
          <cell r="B1097" t="str">
            <v/>
          </cell>
          <cell r="D1097" t="str">
            <v/>
          </cell>
        </row>
        <row r="1098">
          <cell r="A1098" t="str">
            <v/>
          </cell>
          <cell r="B1098" t="str">
            <v/>
          </cell>
          <cell r="D1098" t="str">
            <v/>
          </cell>
        </row>
        <row r="1099">
          <cell r="A1099" t="str">
            <v/>
          </cell>
          <cell r="B1099" t="str">
            <v/>
          </cell>
          <cell r="D1099" t="str">
            <v/>
          </cell>
        </row>
        <row r="1100">
          <cell r="A1100" t="str">
            <v/>
          </cell>
          <cell r="B1100" t="str">
            <v/>
          </cell>
          <cell r="D1100" t="str">
            <v/>
          </cell>
        </row>
        <row r="1101">
          <cell r="A1101" t="str">
            <v/>
          </cell>
          <cell r="B1101" t="str">
            <v/>
          </cell>
          <cell r="D1101" t="str">
            <v/>
          </cell>
        </row>
        <row r="1102">
          <cell r="A1102" t="str">
            <v/>
          </cell>
          <cell r="B1102" t="str">
            <v/>
          </cell>
          <cell r="D1102" t="str">
            <v/>
          </cell>
        </row>
        <row r="1103">
          <cell r="A1103" t="str">
            <v/>
          </cell>
          <cell r="B1103" t="str">
            <v/>
          </cell>
          <cell r="D1103" t="str">
            <v/>
          </cell>
        </row>
        <row r="1104">
          <cell r="A1104" t="str">
            <v/>
          </cell>
          <cell r="B1104" t="str">
            <v/>
          </cell>
          <cell r="D1104" t="str">
            <v/>
          </cell>
        </row>
        <row r="1105">
          <cell r="A1105" t="str">
            <v/>
          </cell>
          <cell r="B1105" t="str">
            <v/>
          </cell>
          <cell r="D1105" t="str">
            <v/>
          </cell>
        </row>
        <row r="1106">
          <cell r="A1106" t="str">
            <v/>
          </cell>
          <cell r="B1106" t="str">
            <v/>
          </cell>
          <cell r="D1106" t="str">
            <v/>
          </cell>
        </row>
        <row r="1107">
          <cell r="A1107" t="str">
            <v/>
          </cell>
          <cell r="B1107" t="str">
            <v/>
          </cell>
          <cell r="D1107" t="str">
            <v/>
          </cell>
        </row>
        <row r="1108">
          <cell r="A1108" t="str">
            <v/>
          </cell>
          <cell r="B1108" t="str">
            <v/>
          </cell>
          <cell r="D1108" t="str">
            <v/>
          </cell>
        </row>
        <row r="1109">
          <cell r="A1109" t="str">
            <v/>
          </cell>
          <cell r="B1109" t="str">
            <v/>
          </cell>
          <cell r="D1109" t="str">
            <v/>
          </cell>
        </row>
        <row r="1110">
          <cell r="A1110" t="str">
            <v/>
          </cell>
          <cell r="B1110" t="str">
            <v/>
          </cell>
          <cell r="D1110" t="str">
            <v/>
          </cell>
        </row>
        <row r="1111">
          <cell r="A1111" t="str">
            <v/>
          </cell>
          <cell r="B1111" t="str">
            <v/>
          </cell>
          <cell r="D1111" t="str">
            <v/>
          </cell>
        </row>
        <row r="1112">
          <cell r="A1112" t="str">
            <v/>
          </cell>
          <cell r="B1112" t="str">
            <v/>
          </cell>
          <cell r="D1112" t="str">
            <v/>
          </cell>
        </row>
        <row r="1113">
          <cell r="A1113" t="str">
            <v/>
          </cell>
          <cell r="B1113" t="str">
            <v/>
          </cell>
          <cell r="D1113" t="str">
            <v/>
          </cell>
        </row>
        <row r="1114">
          <cell r="A1114" t="str">
            <v/>
          </cell>
          <cell r="B1114" t="str">
            <v/>
          </cell>
          <cell r="D1114" t="str">
            <v/>
          </cell>
        </row>
        <row r="1115">
          <cell r="A1115" t="str">
            <v/>
          </cell>
          <cell r="B1115" t="str">
            <v/>
          </cell>
          <cell r="D1115" t="str">
            <v/>
          </cell>
        </row>
        <row r="1116">
          <cell r="A1116" t="str">
            <v/>
          </cell>
          <cell r="B1116" t="str">
            <v/>
          </cell>
          <cell r="D1116" t="str">
            <v/>
          </cell>
        </row>
        <row r="1117">
          <cell r="A1117" t="str">
            <v/>
          </cell>
          <cell r="B1117" t="str">
            <v/>
          </cell>
          <cell r="D1117" t="str">
            <v/>
          </cell>
        </row>
        <row r="1118">
          <cell r="A1118" t="str">
            <v/>
          </cell>
          <cell r="B1118" t="str">
            <v/>
          </cell>
          <cell r="D1118" t="str">
            <v/>
          </cell>
        </row>
        <row r="1119">
          <cell r="A1119" t="str">
            <v/>
          </cell>
          <cell r="B1119" t="str">
            <v/>
          </cell>
          <cell r="D1119" t="str">
            <v/>
          </cell>
        </row>
        <row r="1120">
          <cell r="A1120" t="str">
            <v/>
          </cell>
          <cell r="B1120" t="str">
            <v/>
          </cell>
          <cell r="D1120" t="str">
            <v/>
          </cell>
        </row>
        <row r="1121">
          <cell r="A1121" t="str">
            <v/>
          </cell>
          <cell r="B1121" t="str">
            <v/>
          </cell>
          <cell r="D1121" t="str">
            <v/>
          </cell>
        </row>
        <row r="1122">
          <cell r="A1122" t="str">
            <v/>
          </cell>
          <cell r="B1122" t="str">
            <v/>
          </cell>
          <cell r="D1122" t="str">
            <v/>
          </cell>
        </row>
        <row r="1123">
          <cell r="A1123" t="str">
            <v/>
          </cell>
          <cell r="B1123" t="str">
            <v/>
          </cell>
          <cell r="D1123" t="str">
            <v/>
          </cell>
        </row>
        <row r="1124">
          <cell r="A1124" t="str">
            <v/>
          </cell>
          <cell r="B1124" t="str">
            <v/>
          </cell>
          <cell r="D1124" t="str">
            <v/>
          </cell>
        </row>
        <row r="1125">
          <cell r="A1125" t="str">
            <v/>
          </cell>
          <cell r="B1125" t="str">
            <v/>
          </cell>
          <cell r="D1125" t="str">
            <v/>
          </cell>
        </row>
        <row r="1126">
          <cell r="A1126" t="str">
            <v/>
          </cell>
          <cell r="B1126" t="str">
            <v/>
          </cell>
          <cell r="D1126" t="str">
            <v/>
          </cell>
        </row>
        <row r="1127">
          <cell r="A1127" t="str">
            <v/>
          </cell>
          <cell r="B1127" t="str">
            <v/>
          </cell>
          <cell r="D1127" t="str">
            <v/>
          </cell>
        </row>
        <row r="1128">
          <cell r="A1128" t="str">
            <v/>
          </cell>
          <cell r="B1128" t="str">
            <v/>
          </cell>
          <cell r="D1128" t="str">
            <v/>
          </cell>
        </row>
        <row r="1129">
          <cell r="A1129" t="str">
            <v/>
          </cell>
          <cell r="B1129" t="str">
            <v/>
          </cell>
          <cell r="D1129" t="str">
            <v/>
          </cell>
        </row>
        <row r="1130">
          <cell r="A1130" t="str">
            <v/>
          </cell>
          <cell r="B1130" t="str">
            <v/>
          </cell>
          <cell r="D1130" t="str">
            <v/>
          </cell>
        </row>
        <row r="1131">
          <cell r="A1131" t="str">
            <v/>
          </cell>
          <cell r="B1131" t="str">
            <v/>
          </cell>
          <cell r="D1131" t="str">
            <v/>
          </cell>
        </row>
        <row r="1132">
          <cell r="A1132" t="str">
            <v/>
          </cell>
          <cell r="B1132" t="str">
            <v/>
          </cell>
          <cell r="D1132" t="str">
            <v/>
          </cell>
        </row>
        <row r="1133">
          <cell r="A1133" t="str">
            <v/>
          </cell>
          <cell r="B1133" t="str">
            <v/>
          </cell>
          <cell r="D1133" t="str">
            <v/>
          </cell>
        </row>
        <row r="1134">
          <cell r="A1134" t="str">
            <v/>
          </cell>
          <cell r="B1134" t="str">
            <v/>
          </cell>
          <cell r="D1134" t="str">
            <v/>
          </cell>
        </row>
        <row r="1135">
          <cell r="A1135" t="str">
            <v/>
          </cell>
          <cell r="B1135" t="str">
            <v/>
          </cell>
          <cell r="D1135" t="str">
            <v/>
          </cell>
        </row>
        <row r="1136">
          <cell r="A1136" t="str">
            <v/>
          </cell>
          <cell r="B1136" t="str">
            <v/>
          </cell>
          <cell r="D1136" t="str">
            <v/>
          </cell>
        </row>
        <row r="1137">
          <cell r="A1137" t="str">
            <v/>
          </cell>
          <cell r="B1137" t="str">
            <v/>
          </cell>
          <cell r="D1137" t="str">
            <v/>
          </cell>
        </row>
        <row r="1138">
          <cell r="A1138" t="str">
            <v/>
          </cell>
          <cell r="B1138" t="str">
            <v/>
          </cell>
          <cell r="D1138" t="str">
            <v/>
          </cell>
        </row>
        <row r="1139">
          <cell r="A1139" t="str">
            <v/>
          </cell>
          <cell r="B1139" t="str">
            <v/>
          </cell>
          <cell r="D1139" t="str">
            <v/>
          </cell>
        </row>
        <row r="1140">
          <cell r="A1140" t="str">
            <v/>
          </cell>
          <cell r="B1140" t="str">
            <v/>
          </cell>
          <cell r="D1140" t="str">
            <v/>
          </cell>
        </row>
        <row r="1141">
          <cell r="A1141" t="str">
            <v/>
          </cell>
          <cell r="B1141" t="str">
            <v/>
          </cell>
          <cell r="D1141" t="str">
            <v/>
          </cell>
        </row>
        <row r="1142">
          <cell r="A1142" t="str">
            <v/>
          </cell>
          <cell r="B1142" t="str">
            <v/>
          </cell>
          <cell r="D1142" t="str">
            <v/>
          </cell>
        </row>
        <row r="1143">
          <cell r="A1143" t="str">
            <v/>
          </cell>
          <cell r="B1143" t="str">
            <v/>
          </cell>
          <cell r="D1143" t="str">
            <v/>
          </cell>
        </row>
        <row r="1144">
          <cell r="A1144" t="str">
            <v/>
          </cell>
          <cell r="B1144" t="str">
            <v/>
          </cell>
          <cell r="D1144" t="str">
            <v/>
          </cell>
        </row>
        <row r="1145">
          <cell r="A1145" t="str">
            <v/>
          </cell>
          <cell r="B1145" t="str">
            <v/>
          </cell>
          <cell r="D1145" t="str">
            <v/>
          </cell>
        </row>
        <row r="1146">
          <cell r="A1146" t="str">
            <v/>
          </cell>
          <cell r="B1146" t="str">
            <v/>
          </cell>
          <cell r="D1146" t="str">
            <v/>
          </cell>
        </row>
        <row r="1147">
          <cell r="A1147" t="str">
            <v/>
          </cell>
          <cell r="B1147" t="str">
            <v/>
          </cell>
          <cell r="D1147" t="str">
            <v/>
          </cell>
        </row>
        <row r="1148">
          <cell r="A1148" t="str">
            <v/>
          </cell>
          <cell r="B1148" t="str">
            <v/>
          </cell>
          <cell r="D1148" t="str">
            <v/>
          </cell>
        </row>
        <row r="1149">
          <cell r="A1149" t="str">
            <v/>
          </cell>
          <cell r="B1149" t="str">
            <v/>
          </cell>
          <cell r="D1149" t="str">
            <v/>
          </cell>
        </row>
        <row r="1150">
          <cell r="A1150" t="str">
            <v/>
          </cell>
          <cell r="B1150" t="str">
            <v/>
          </cell>
          <cell r="D1150" t="str">
            <v/>
          </cell>
        </row>
        <row r="1151">
          <cell r="A1151" t="str">
            <v/>
          </cell>
          <cell r="B1151" t="str">
            <v/>
          </cell>
          <cell r="D1151" t="str">
            <v/>
          </cell>
        </row>
        <row r="1152">
          <cell r="A1152" t="str">
            <v/>
          </cell>
          <cell r="B1152" t="str">
            <v/>
          </cell>
          <cell r="D1152" t="str">
            <v/>
          </cell>
        </row>
        <row r="1153">
          <cell r="A1153" t="str">
            <v/>
          </cell>
          <cell r="B1153" t="str">
            <v/>
          </cell>
          <cell r="D1153" t="str">
            <v/>
          </cell>
        </row>
        <row r="1154">
          <cell r="A1154" t="str">
            <v/>
          </cell>
          <cell r="B1154" t="str">
            <v/>
          </cell>
          <cell r="D1154" t="str">
            <v/>
          </cell>
        </row>
        <row r="1155">
          <cell r="A1155" t="str">
            <v/>
          </cell>
          <cell r="B1155" t="str">
            <v/>
          </cell>
          <cell r="D1155" t="str">
            <v/>
          </cell>
        </row>
        <row r="1156">
          <cell r="A1156" t="str">
            <v/>
          </cell>
          <cell r="B1156" t="str">
            <v/>
          </cell>
          <cell r="D1156" t="str">
            <v/>
          </cell>
        </row>
        <row r="1157">
          <cell r="A1157" t="str">
            <v/>
          </cell>
          <cell r="B1157" t="str">
            <v/>
          </cell>
          <cell r="D1157" t="str">
            <v/>
          </cell>
        </row>
        <row r="1158">
          <cell r="A1158" t="str">
            <v/>
          </cell>
          <cell r="B1158" t="str">
            <v/>
          </cell>
          <cell r="D1158" t="str">
            <v/>
          </cell>
        </row>
        <row r="1159">
          <cell r="A1159" t="str">
            <v/>
          </cell>
          <cell r="B1159" t="str">
            <v/>
          </cell>
          <cell r="D1159" t="str">
            <v/>
          </cell>
        </row>
        <row r="1160">
          <cell r="A1160" t="str">
            <v/>
          </cell>
          <cell r="B1160" t="str">
            <v/>
          </cell>
          <cell r="D1160" t="str">
            <v/>
          </cell>
        </row>
        <row r="1161">
          <cell r="A1161" t="str">
            <v/>
          </cell>
          <cell r="B1161" t="str">
            <v/>
          </cell>
          <cell r="D1161" t="str">
            <v/>
          </cell>
        </row>
        <row r="1162">
          <cell r="A1162" t="str">
            <v/>
          </cell>
          <cell r="B1162" t="str">
            <v/>
          </cell>
          <cell r="D1162" t="str">
            <v/>
          </cell>
        </row>
        <row r="1163">
          <cell r="A1163" t="str">
            <v/>
          </cell>
          <cell r="B1163" t="str">
            <v/>
          </cell>
          <cell r="D1163" t="str">
            <v/>
          </cell>
        </row>
        <row r="1164">
          <cell r="A1164" t="str">
            <v/>
          </cell>
          <cell r="B1164" t="str">
            <v/>
          </cell>
          <cell r="D1164" t="str">
            <v/>
          </cell>
        </row>
        <row r="1165">
          <cell r="A1165" t="str">
            <v/>
          </cell>
          <cell r="B1165" t="str">
            <v/>
          </cell>
          <cell r="D1165" t="str">
            <v/>
          </cell>
        </row>
        <row r="1166">
          <cell r="A1166" t="str">
            <v/>
          </cell>
          <cell r="B1166" t="str">
            <v/>
          </cell>
          <cell r="D1166" t="str">
            <v/>
          </cell>
        </row>
        <row r="1167">
          <cell r="A1167" t="str">
            <v/>
          </cell>
          <cell r="B1167" t="str">
            <v/>
          </cell>
          <cell r="D1167" t="str">
            <v/>
          </cell>
        </row>
        <row r="1168">
          <cell r="A1168" t="str">
            <v/>
          </cell>
          <cell r="B1168" t="str">
            <v/>
          </cell>
          <cell r="D1168" t="str">
            <v/>
          </cell>
        </row>
        <row r="1169">
          <cell r="A1169" t="str">
            <v/>
          </cell>
          <cell r="B1169" t="str">
            <v/>
          </cell>
          <cell r="D1169" t="str">
            <v/>
          </cell>
        </row>
        <row r="1170">
          <cell r="A1170" t="str">
            <v/>
          </cell>
          <cell r="B1170" t="str">
            <v/>
          </cell>
          <cell r="D1170" t="str">
            <v/>
          </cell>
        </row>
        <row r="1171">
          <cell r="A1171" t="str">
            <v/>
          </cell>
          <cell r="B1171" t="str">
            <v/>
          </cell>
          <cell r="D1171" t="str">
            <v/>
          </cell>
        </row>
        <row r="1172">
          <cell r="A1172" t="str">
            <v/>
          </cell>
          <cell r="B1172" t="str">
            <v/>
          </cell>
          <cell r="D1172" t="str">
            <v/>
          </cell>
        </row>
        <row r="1173">
          <cell r="A1173" t="str">
            <v/>
          </cell>
          <cell r="B1173" t="str">
            <v/>
          </cell>
          <cell r="D1173" t="str">
            <v/>
          </cell>
        </row>
        <row r="1174">
          <cell r="A1174" t="str">
            <v/>
          </cell>
          <cell r="B1174" t="str">
            <v/>
          </cell>
          <cell r="D1174" t="str">
            <v/>
          </cell>
        </row>
        <row r="1175">
          <cell r="A1175" t="str">
            <v/>
          </cell>
          <cell r="B1175" t="str">
            <v/>
          </cell>
          <cell r="D1175" t="str">
            <v/>
          </cell>
        </row>
        <row r="1176">
          <cell r="A1176" t="str">
            <v/>
          </cell>
          <cell r="B1176" t="str">
            <v/>
          </cell>
          <cell r="D1176" t="str">
            <v/>
          </cell>
        </row>
        <row r="1177">
          <cell r="A1177" t="str">
            <v/>
          </cell>
          <cell r="B1177" t="str">
            <v/>
          </cell>
          <cell r="D1177" t="str">
            <v/>
          </cell>
        </row>
        <row r="1178">
          <cell r="A1178" t="str">
            <v/>
          </cell>
          <cell r="B1178" t="str">
            <v/>
          </cell>
          <cell r="D1178" t="str">
            <v/>
          </cell>
        </row>
        <row r="1179">
          <cell r="A1179" t="str">
            <v/>
          </cell>
          <cell r="B1179" t="str">
            <v/>
          </cell>
          <cell r="D1179" t="str">
            <v/>
          </cell>
        </row>
        <row r="1180">
          <cell r="A1180" t="str">
            <v/>
          </cell>
          <cell r="B1180" t="str">
            <v/>
          </cell>
          <cell r="D1180" t="str">
            <v/>
          </cell>
        </row>
        <row r="1181">
          <cell r="A1181" t="str">
            <v/>
          </cell>
          <cell r="B1181" t="str">
            <v/>
          </cell>
          <cell r="D1181" t="str">
            <v/>
          </cell>
        </row>
        <row r="1182">
          <cell r="A1182" t="str">
            <v/>
          </cell>
          <cell r="B1182" t="str">
            <v/>
          </cell>
          <cell r="D1182" t="str">
            <v/>
          </cell>
        </row>
        <row r="1183">
          <cell r="A1183" t="str">
            <v/>
          </cell>
          <cell r="B1183" t="str">
            <v/>
          </cell>
          <cell r="D1183" t="str">
            <v/>
          </cell>
        </row>
        <row r="1184">
          <cell r="A1184" t="str">
            <v/>
          </cell>
          <cell r="B1184" t="str">
            <v/>
          </cell>
          <cell r="D1184" t="str">
            <v/>
          </cell>
        </row>
        <row r="1185">
          <cell r="A1185" t="str">
            <v/>
          </cell>
          <cell r="B1185" t="str">
            <v/>
          </cell>
          <cell r="D1185" t="str">
            <v/>
          </cell>
        </row>
        <row r="1186">
          <cell r="A1186" t="str">
            <v/>
          </cell>
          <cell r="B1186" t="str">
            <v/>
          </cell>
          <cell r="D1186" t="str">
            <v/>
          </cell>
        </row>
        <row r="1187">
          <cell r="A1187" t="str">
            <v/>
          </cell>
          <cell r="B1187" t="str">
            <v/>
          </cell>
          <cell r="D1187" t="str">
            <v/>
          </cell>
        </row>
        <row r="1188">
          <cell r="A1188" t="str">
            <v/>
          </cell>
          <cell r="B1188" t="str">
            <v/>
          </cell>
          <cell r="D1188" t="str">
            <v/>
          </cell>
        </row>
        <row r="1189">
          <cell r="A1189" t="str">
            <v/>
          </cell>
          <cell r="B1189" t="str">
            <v/>
          </cell>
          <cell r="D1189" t="str">
            <v/>
          </cell>
        </row>
        <row r="1190">
          <cell r="A1190" t="str">
            <v/>
          </cell>
          <cell r="B1190" t="str">
            <v/>
          </cell>
          <cell r="D1190" t="str">
            <v/>
          </cell>
        </row>
        <row r="1191">
          <cell r="A1191" t="str">
            <v/>
          </cell>
          <cell r="B1191" t="str">
            <v/>
          </cell>
          <cell r="D1191" t="str">
            <v/>
          </cell>
        </row>
        <row r="1192">
          <cell r="A1192" t="str">
            <v/>
          </cell>
          <cell r="B1192" t="str">
            <v/>
          </cell>
          <cell r="D1192" t="str">
            <v/>
          </cell>
        </row>
        <row r="1193">
          <cell r="A1193" t="str">
            <v/>
          </cell>
          <cell r="B1193" t="str">
            <v/>
          </cell>
          <cell r="D1193" t="str">
            <v/>
          </cell>
        </row>
        <row r="1194">
          <cell r="A1194" t="str">
            <v/>
          </cell>
          <cell r="B1194" t="str">
            <v/>
          </cell>
          <cell r="D1194" t="str">
            <v/>
          </cell>
        </row>
        <row r="1195">
          <cell r="A1195" t="str">
            <v/>
          </cell>
          <cell r="B1195" t="str">
            <v/>
          </cell>
          <cell r="D1195" t="str">
            <v/>
          </cell>
        </row>
        <row r="1196">
          <cell r="A1196" t="str">
            <v/>
          </cell>
          <cell r="B1196" t="str">
            <v/>
          </cell>
          <cell r="D1196" t="str">
            <v/>
          </cell>
        </row>
        <row r="1197">
          <cell r="A1197" t="str">
            <v/>
          </cell>
          <cell r="B1197" t="str">
            <v/>
          </cell>
          <cell r="D1197" t="str">
            <v/>
          </cell>
        </row>
        <row r="1198">
          <cell r="A1198" t="str">
            <v/>
          </cell>
          <cell r="B1198" t="str">
            <v/>
          </cell>
          <cell r="D1198" t="str">
            <v/>
          </cell>
        </row>
        <row r="1199">
          <cell r="A1199" t="str">
            <v/>
          </cell>
          <cell r="B1199" t="str">
            <v/>
          </cell>
          <cell r="D1199" t="str">
            <v/>
          </cell>
        </row>
        <row r="1200">
          <cell r="A1200" t="str">
            <v/>
          </cell>
          <cell r="B1200" t="str">
            <v/>
          </cell>
          <cell r="D1200" t="str">
            <v/>
          </cell>
        </row>
        <row r="1201">
          <cell r="A1201" t="str">
            <v/>
          </cell>
          <cell r="B1201" t="str">
            <v/>
          </cell>
          <cell r="D1201" t="str">
            <v/>
          </cell>
        </row>
        <row r="1202">
          <cell r="A1202" t="str">
            <v/>
          </cell>
          <cell r="B1202" t="str">
            <v/>
          </cell>
          <cell r="D1202" t="str">
            <v/>
          </cell>
        </row>
        <row r="1203">
          <cell r="A1203" t="str">
            <v/>
          </cell>
          <cell r="B1203" t="str">
            <v/>
          </cell>
          <cell r="D1203" t="str">
            <v/>
          </cell>
        </row>
        <row r="1204">
          <cell r="A1204" t="str">
            <v/>
          </cell>
          <cell r="B1204" t="str">
            <v/>
          </cell>
          <cell r="D1204" t="str">
            <v/>
          </cell>
        </row>
        <row r="1205">
          <cell r="A1205" t="str">
            <v/>
          </cell>
          <cell r="B1205" t="str">
            <v/>
          </cell>
          <cell r="D1205" t="str">
            <v/>
          </cell>
        </row>
        <row r="1206">
          <cell r="A1206" t="str">
            <v/>
          </cell>
          <cell r="B1206" t="str">
            <v/>
          </cell>
          <cell r="D1206" t="str">
            <v/>
          </cell>
        </row>
        <row r="1207">
          <cell r="A1207" t="str">
            <v/>
          </cell>
          <cell r="B1207" t="str">
            <v/>
          </cell>
          <cell r="D1207" t="str">
            <v/>
          </cell>
        </row>
        <row r="1208">
          <cell r="A1208" t="str">
            <v/>
          </cell>
          <cell r="B1208" t="str">
            <v/>
          </cell>
          <cell r="D1208" t="str">
            <v/>
          </cell>
        </row>
        <row r="1209">
          <cell r="A1209" t="str">
            <v/>
          </cell>
          <cell r="B1209" t="str">
            <v/>
          </cell>
          <cell r="D1209" t="str">
            <v/>
          </cell>
        </row>
        <row r="1210">
          <cell r="A1210" t="str">
            <v/>
          </cell>
          <cell r="B1210" t="str">
            <v/>
          </cell>
          <cell r="D1210" t="str">
            <v/>
          </cell>
        </row>
        <row r="1211">
          <cell r="A1211" t="str">
            <v/>
          </cell>
          <cell r="B1211" t="str">
            <v/>
          </cell>
          <cell r="D1211" t="str">
            <v/>
          </cell>
        </row>
        <row r="1212">
          <cell r="A1212" t="str">
            <v/>
          </cell>
          <cell r="B1212" t="str">
            <v/>
          </cell>
          <cell r="D1212" t="str">
            <v/>
          </cell>
        </row>
        <row r="1213">
          <cell r="A1213" t="str">
            <v/>
          </cell>
          <cell r="B1213" t="str">
            <v/>
          </cell>
          <cell r="D1213" t="str">
            <v/>
          </cell>
        </row>
        <row r="1214">
          <cell r="A1214" t="str">
            <v/>
          </cell>
          <cell r="B1214" t="str">
            <v/>
          </cell>
          <cell r="D1214" t="str">
            <v/>
          </cell>
        </row>
        <row r="1215">
          <cell r="A1215" t="str">
            <v/>
          </cell>
          <cell r="B1215" t="str">
            <v/>
          </cell>
          <cell r="D1215" t="str">
            <v/>
          </cell>
        </row>
        <row r="1216">
          <cell r="A1216" t="str">
            <v/>
          </cell>
          <cell r="B1216" t="str">
            <v/>
          </cell>
          <cell r="D1216" t="str">
            <v/>
          </cell>
        </row>
        <row r="1217">
          <cell r="A1217" t="str">
            <v/>
          </cell>
          <cell r="B1217" t="str">
            <v/>
          </cell>
          <cell r="D1217" t="str">
            <v/>
          </cell>
        </row>
        <row r="1218">
          <cell r="A1218" t="str">
            <v/>
          </cell>
          <cell r="B1218" t="str">
            <v/>
          </cell>
          <cell r="D1218" t="str">
            <v/>
          </cell>
        </row>
        <row r="1219">
          <cell r="A1219" t="str">
            <v/>
          </cell>
          <cell r="B1219" t="str">
            <v/>
          </cell>
          <cell r="D1219" t="str">
            <v/>
          </cell>
        </row>
        <row r="1220">
          <cell r="A1220" t="str">
            <v/>
          </cell>
          <cell r="B1220" t="str">
            <v/>
          </cell>
          <cell r="D1220" t="str">
            <v/>
          </cell>
        </row>
        <row r="1221">
          <cell r="A1221" t="str">
            <v/>
          </cell>
          <cell r="B1221" t="str">
            <v/>
          </cell>
          <cell r="D1221" t="str">
            <v/>
          </cell>
        </row>
        <row r="1222">
          <cell r="A1222" t="str">
            <v/>
          </cell>
          <cell r="B1222" t="str">
            <v/>
          </cell>
          <cell r="D1222" t="str">
            <v/>
          </cell>
        </row>
        <row r="1223">
          <cell r="A1223" t="str">
            <v/>
          </cell>
          <cell r="B1223" t="str">
            <v/>
          </cell>
          <cell r="D1223" t="str">
            <v/>
          </cell>
        </row>
        <row r="1224">
          <cell r="A1224" t="str">
            <v/>
          </cell>
          <cell r="B1224" t="str">
            <v/>
          </cell>
          <cell r="D1224" t="str">
            <v/>
          </cell>
        </row>
        <row r="1225">
          <cell r="A1225" t="str">
            <v/>
          </cell>
          <cell r="B1225" t="str">
            <v/>
          </cell>
          <cell r="D1225" t="str">
            <v/>
          </cell>
        </row>
        <row r="1226">
          <cell r="A1226" t="str">
            <v/>
          </cell>
          <cell r="B1226" t="str">
            <v/>
          </cell>
          <cell r="D1226" t="str">
            <v/>
          </cell>
        </row>
        <row r="1227">
          <cell r="A1227" t="str">
            <v/>
          </cell>
          <cell r="B1227" t="str">
            <v/>
          </cell>
          <cell r="D1227" t="str">
            <v/>
          </cell>
        </row>
        <row r="1228">
          <cell r="A1228" t="str">
            <v/>
          </cell>
          <cell r="B1228" t="str">
            <v/>
          </cell>
          <cell r="D1228" t="str">
            <v/>
          </cell>
        </row>
        <row r="1229">
          <cell r="A1229" t="str">
            <v/>
          </cell>
          <cell r="B1229" t="str">
            <v/>
          </cell>
          <cell r="D1229" t="str">
            <v/>
          </cell>
        </row>
        <row r="1230">
          <cell r="A1230" t="str">
            <v/>
          </cell>
          <cell r="B1230" t="str">
            <v/>
          </cell>
          <cell r="D1230" t="str">
            <v/>
          </cell>
        </row>
        <row r="1231">
          <cell r="A1231" t="str">
            <v/>
          </cell>
          <cell r="B1231" t="str">
            <v/>
          </cell>
          <cell r="D1231" t="str">
            <v/>
          </cell>
        </row>
        <row r="1232">
          <cell r="A1232" t="str">
            <v/>
          </cell>
          <cell r="B1232" t="str">
            <v/>
          </cell>
          <cell r="D1232" t="str">
            <v/>
          </cell>
        </row>
        <row r="1233">
          <cell r="A1233" t="str">
            <v/>
          </cell>
          <cell r="B1233" t="str">
            <v/>
          </cell>
          <cell r="D1233" t="str">
            <v/>
          </cell>
        </row>
        <row r="1234">
          <cell r="A1234" t="str">
            <v/>
          </cell>
          <cell r="B1234" t="str">
            <v/>
          </cell>
          <cell r="D1234" t="str">
            <v/>
          </cell>
        </row>
        <row r="1235">
          <cell r="A1235" t="str">
            <v/>
          </cell>
          <cell r="B1235" t="str">
            <v/>
          </cell>
          <cell r="D1235" t="str">
            <v/>
          </cell>
        </row>
        <row r="1236">
          <cell r="A1236" t="str">
            <v/>
          </cell>
          <cell r="B1236" t="str">
            <v/>
          </cell>
          <cell r="D1236" t="str">
            <v/>
          </cell>
        </row>
        <row r="1237">
          <cell r="A1237" t="str">
            <v/>
          </cell>
          <cell r="B1237" t="str">
            <v/>
          </cell>
          <cell r="D1237" t="str">
            <v/>
          </cell>
        </row>
        <row r="1238">
          <cell r="A1238" t="str">
            <v/>
          </cell>
          <cell r="B1238" t="str">
            <v/>
          </cell>
          <cell r="D1238" t="str">
            <v/>
          </cell>
        </row>
        <row r="1239">
          <cell r="A1239" t="str">
            <v/>
          </cell>
          <cell r="B1239" t="str">
            <v/>
          </cell>
          <cell r="D1239" t="str">
            <v/>
          </cell>
        </row>
        <row r="1240">
          <cell r="A1240" t="str">
            <v/>
          </cell>
          <cell r="B1240" t="str">
            <v/>
          </cell>
          <cell r="D1240" t="str">
            <v/>
          </cell>
        </row>
        <row r="1241">
          <cell r="A1241" t="str">
            <v/>
          </cell>
          <cell r="B1241" t="str">
            <v/>
          </cell>
          <cell r="D1241" t="str">
            <v/>
          </cell>
        </row>
        <row r="1242">
          <cell r="A1242" t="str">
            <v/>
          </cell>
          <cell r="B1242" t="str">
            <v/>
          </cell>
          <cell r="D1242" t="str">
            <v/>
          </cell>
        </row>
        <row r="1243">
          <cell r="A1243" t="str">
            <v/>
          </cell>
          <cell r="B1243" t="str">
            <v/>
          </cell>
          <cell r="D1243" t="str">
            <v/>
          </cell>
        </row>
        <row r="1244">
          <cell r="A1244" t="str">
            <v/>
          </cell>
          <cell r="B1244" t="str">
            <v/>
          </cell>
          <cell r="D1244" t="str">
            <v/>
          </cell>
        </row>
        <row r="1245">
          <cell r="A1245" t="str">
            <v/>
          </cell>
          <cell r="B1245" t="str">
            <v/>
          </cell>
          <cell r="D1245" t="str">
            <v/>
          </cell>
        </row>
        <row r="1246">
          <cell r="A1246" t="str">
            <v/>
          </cell>
          <cell r="B1246" t="str">
            <v/>
          </cell>
          <cell r="D1246" t="str">
            <v/>
          </cell>
        </row>
        <row r="1247">
          <cell r="A1247" t="str">
            <v/>
          </cell>
          <cell r="B1247" t="str">
            <v/>
          </cell>
          <cell r="D1247" t="str">
            <v/>
          </cell>
        </row>
        <row r="1248">
          <cell r="A1248" t="str">
            <v/>
          </cell>
          <cell r="B1248" t="str">
            <v/>
          </cell>
          <cell r="D1248" t="str">
            <v/>
          </cell>
        </row>
        <row r="1249">
          <cell r="A1249" t="str">
            <v/>
          </cell>
          <cell r="B1249" t="str">
            <v/>
          </cell>
          <cell r="D1249" t="str">
            <v/>
          </cell>
        </row>
        <row r="1250">
          <cell r="A1250" t="str">
            <v/>
          </cell>
          <cell r="B1250" t="str">
            <v/>
          </cell>
          <cell r="D1250" t="str">
            <v/>
          </cell>
        </row>
        <row r="1251">
          <cell r="A1251" t="str">
            <v/>
          </cell>
          <cell r="B1251" t="str">
            <v/>
          </cell>
          <cell r="D1251" t="str">
            <v/>
          </cell>
        </row>
        <row r="1252">
          <cell r="A1252" t="str">
            <v/>
          </cell>
          <cell r="B1252" t="str">
            <v/>
          </cell>
          <cell r="D1252" t="str">
            <v/>
          </cell>
        </row>
        <row r="1253">
          <cell r="A1253" t="str">
            <v/>
          </cell>
          <cell r="B1253" t="str">
            <v/>
          </cell>
          <cell r="D1253" t="str">
            <v/>
          </cell>
        </row>
        <row r="1254">
          <cell r="A1254" t="str">
            <v/>
          </cell>
          <cell r="B1254" t="str">
            <v/>
          </cell>
          <cell r="D1254" t="str">
            <v/>
          </cell>
        </row>
        <row r="1255">
          <cell r="A1255" t="str">
            <v/>
          </cell>
          <cell r="B1255" t="str">
            <v/>
          </cell>
          <cell r="D1255" t="str">
            <v/>
          </cell>
        </row>
        <row r="1256">
          <cell r="A1256" t="str">
            <v/>
          </cell>
          <cell r="B1256" t="str">
            <v/>
          </cell>
          <cell r="D1256" t="str">
            <v/>
          </cell>
        </row>
        <row r="1257">
          <cell r="A1257" t="str">
            <v/>
          </cell>
          <cell r="B1257" t="str">
            <v/>
          </cell>
          <cell r="D1257" t="str">
            <v/>
          </cell>
        </row>
        <row r="1258">
          <cell r="A1258" t="str">
            <v/>
          </cell>
          <cell r="B1258" t="str">
            <v/>
          </cell>
          <cell r="D1258" t="str">
            <v/>
          </cell>
        </row>
        <row r="1259">
          <cell r="A1259" t="str">
            <v/>
          </cell>
          <cell r="B1259" t="str">
            <v/>
          </cell>
          <cell r="D1259" t="str">
            <v/>
          </cell>
        </row>
        <row r="1260">
          <cell r="A1260" t="str">
            <v/>
          </cell>
          <cell r="B1260" t="str">
            <v/>
          </cell>
          <cell r="D1260" t="str">
            <v/>
          </cell>
        </row>
        <row r="1261">
          <cell r="A1261" t="str">
            <v/>
          </cell>
          <cell r="B1261" t="str">
            <v/>
          </cell>
          <cell r="D1261" t="str">
            <v/>
          </cell>
        </row>
        <row r="1262">
          <cell r="A1262" t="str">
            <v/>
          </cell>
          <cell r="B1262" t="str">
            <v/>
          </cell>
          <cell r="D1262" t="str">
            <v/>
          </cell>
        </row>
        <row r="1263">
          <cell r="A1263" t="str">
            <v/>
          </cell>
          <cell r="B1263" t="str">
            <v/>
          </cell>
          <cell r="D1263" t="str">
            <v/>
          </cell>
        </row>
        <row r="1264">
          <cell r="A1264" t="str">
            <v/>
          </cell>
          <cell r="B1264" t="str">
            <v/>
          </cell>
          <cell r="D1264" t="str">
            <v/>
          </cell>
        </row>
        <row r="1265">
          <cell r="A1265" t="str">
            <v/>
          </cell>
          <cell r="B1265" t="str">
            <v/>
          </cell>
          <cell r="D1265" t="str">
            <v/>
          </cell>
        </row>
        <row r="1266">
          <cell r="A1266" t="str">
            <v/>
          </cell>
          <cell r="B1266" t="str">
            <v/>
          </cell>
          <cell r="D1266" t="str">
            <v/>
          </cell>
        </row>
        <row r="1267">
          <cell r="A1267" t="str">
            <v/>
          </cell>
          <cell r="B1267" t="str">
            <v/>
          </cell>
          <cell r="D1267" t="str">
            <v/>
          </cell>
        </row>
        <row r="1268">
          <cell r="A1268" t="str">
            <v/>
          </cell>
          <cell r="B1268" t="str">
            <v/>
          </cell>
          <cell r="D1268" t="str">
            <v/>
          </cell>
        </row>
        <row r="1269">
          <cell r="A1269" t="str">
            <v/>
          </cell>
          <cell r="B1269" t="str">
            <v/>
          </cell>
          <cell r="D1269" t="str">
            <v/>
          </cell>
        </row>
        <row r="1270">
          <cell r="A1270" t="str">
            <v/>
          </cell>
          <cell r="B1270" t="str">
            <v/>
          </cell>
          <cell r="D1270" t="str">
            <v/>
          </cell>
        </row>
        <row r="1271">
          <cell r="A1271" t="str">
            <v/>
          </cell>
          <cell r="B1271" t="str">
            <v/>
          </cell>
          <cell r="D1271" t="str">
            <v/>
          </cell>
        </row>
        <row r="1272">
          <cell r="A1272" t="str">
            <v/>
          </cell>
          <cell r="B1272" t="str">
            <v/>
          </cell>
          <cell r="D1272" t="str">
            <v/>
          </cell>
        </row>
        <row r="1273">
          <cell r="A1273" t="str">
            <v/>
          </cell>
          <cell r="B1273" t="str">
            <v/>
          </cell>
          <cell r="D1273" t="str">
            <v/>
          </cell>
        </row>
        <row r="1274">
          <cell r="A1274" t="str">
            <v/>
          </cell>
          <cell r="B1274" t="str">
            <v/>
          </cell>
          <cell r="D1274" t="str">
            <v/>
          </cell>
        </row>
        <row r="1275">
          <cell r="A1275" t="str">
            <v/>
          </cell>
          <cell r="B1275" t="str">
            <v/>
          </cell>
          <cell r="D1275" t="str">
            <v/>
          </cell>
        </row>
        <row r="1276">
          <cell r="A1276" t="str">
            <v/>
          </cell>
          <cell r="B1276" t="str">
            <v/>
          </cell>
          <cell r="D1276" t="str">
            <v/>
          </cell>
        </row>
        <row r="1277">
          <cell r="A1277" t="str">
            <v/>
          </cell>
          <cell r="B1277" t="str">
            <v/>
          </cell>
          <cell r="D1277" t="str">
            <v/>
          </cell>
        </row>
        <row r="1278">
          <cell r="A1278" t="str">
            <v/>
          </cell>
          <cell r="B1278" t="str">
            <v/>
          </cell>
          <cell r="D1278" t="str">
            <v/>
          </cell>
        </row>
        <row r="1279">
          <cell r="A1279" t="str">
            <v/>
          </cell>
          <cell r="B1279" t="str">
            <v/>
          </cell>
          <cell r="D1279" t="str">
            <v/>
          </cell>
        </row>
        <row r="1280">
          <cell r="A1280" t="str">
            <v/>
          </cell>
          <cell r="B1280" t="str">
            <v/>
          </cell>
          <cell r="D1280" t="str">
            <v/>
          </cell>
        </row>
        <row r="1281">
          <cell r="A1281" t="str">
            <v/>
          </cell>
          <cell r="B1281" t="str">
            <v/>
          </cell>
          <cell r="D1281" t="str">
            <v/>
          </cell>
        </row>
        <row r="1282">
          <cell r="A1282" t="str">
            <v/>
          </cell>
          <cell r="B1282" t="str">
            <v/>
          </cell>
          <cell r="D1282" t="str">
            <v/>
          </cell>
        </row>
        <row r="1283">
          <cell r="A1283" t="str">
            <v/>
          </cell>
          <cell r="B1283" t="str">
            <v/>
          </cell>
          <cell r="D1283" t="str">
            <v/>
          </cell>
        </row>
        <row r="1284">
          <cell r="A1284" t="str">
            <v/>
          </cell>
          <cell r="B1284" t="str">
            <v/>
          </cell>
          <cell r="D1284" t="str">
            <v/>
          </cell>
        </row>
        <row r="1285">
          <cell r="A1285" t="str">
            <v/>
          </cell>
          <cell r="B1285" t="str">
            <v/>
          </cell>
          <cell r="D1285" t="str">
            <v/>
          </cell>
        </row>
        <row r="1286">
          <cell r="A1286" t="str">
            <v/>
          </cell>
          <cell r="B1286" t="str">
            <v/>
          </cell>
          <cell r="D1286" t="str">
            <v/>
          </cell>
        </row>
        <row r="1287">
          <cell r="A1287" t="str">
            <v/>
          </cell>
          <cell r="B1287" t="str">
            <v/>
          </cell>
          <cell r="D1287" t="str">
            <v/>
          </cell>
        </row>
        <row r="1288">
          <cell r="A1288" t="str">
            <v/>
          </cell>
          <cell r="B1288" t="str">
            <v/>
          </cell>
          <cell r="D1288" t="str">
            <v/>
          </cell>
        </row>
        <row r="1289">
          <cell r="A1289" t="str">
            <v/>
          </cell>
          <cell r="B1289" t="str">
            <v/>
          </cell>
          <cell r="D1289" t="str">
            <v/>
          </cell>
        </row>
        <row r="1290">
          <cell r="A1290" t="str">
            <v/>
          </cell>
          <cell r="B1290" t="str">
            <v/>
          </cell>
          <cell r="D1290" t="str">
            <v/>
          </cell>
        </row>
        <row r="1291">
          <cell r="A1291" t="str">
            <v/>
          </cell>
          <cell r="B1291" t="str">
            <v/>
          </cell>
          <cell r="D1291" t="str">
            <v/>
          </cell>
        </row>
        <row r="1292">
          <cell r="A1292" t="str">
            <v/>
          </cell>
          <cell r="B1292" t="str">
            <v/>
          </cell>
          <cell r="D1292" t="str">
            <v/>
          </cell>
        </row>
        <row r="1293">
          <cell r="A1293" t="str">
            <v/>
          </cell>
          <cell r="B1293" t="str">
            <v/>
          </cell>
          <cell r="D1293" t="str">
            <v/>
          </cell>
        </row>
        <row r="1294">
          <cell r="A1294" t="str">
            <v/>
          </cell>
          <cell r="B1294" t="str">
            <v/>
          </cell>
          <cell r="D1294" t="str">
            <v/>
          </cell>
        </row>
        <row r="1295">
          <cell r="A1295" t="str">
            <v/>
          </cell>
          <cell r="B1295" t="str">
            <v/>
          </cell>
          <cell r="D1295" t="str">
            <v/>
          </cell>
        </row>
        <row r="1296">
          <cell r="A1296" t="str">
            <v/>
          </cell>
          <cell r="B1296" t="str">
            <v/>
          </cell>
          <cell r="D1296" t="str">
            <v/>
          </cell>
        </row>
        <row r="1297">
          <cell r="A1297" t="str">
            <v/>
          </cell>
          <cell r="B1297" t="str">
            <v/>
          </cell>
          <cell r="D1297" t="str">
            <v/>
          </cell>
        </row>
        <row r="1298">
          <cell r="A1298" t="str">
            <v/>
          </cell>
          <cell r="B1298" t="str">
            <v/>
          </cell>
          <cell r="D1298" t="str">
            <v/>
          </cell>
        </row>
        <row r="1299">
          <cell r="A1299" t="str">
            <v/>
          </cell>
          <cell r="B1299" t="str">
            <v/>
          </cell>
          <cell r="D1299" t="str">
            <v/>
          </cell>
        </row>
        <row r="1300">
          <cell r="A1300" t="str">
            <v/>
          </cell>
          <cell r="B1300" t="str">
            <v/>
          </cell>
          <cell r="D1300" t="str">
            <v/>
          </cell>
        </row>
        <row r="1301">
          <cell r="A1301" t="str">
            <v/>
          </cell>
          <cell r="B1301" t="str">
            <v/>
          </cell>
          <cell r="D1301" t="str">
            <v/>
          </cell>
        </row>
        <row r="1302">
          <cell r="A1302" t="str">
            <v/>
          </cell>
          <cell r="B1302" t="str">
            <v/>
          </cell>
          <cell r="D1302" t="str">
            <v/>
          </cell>
        </row>
        <row r="1303">
          <cell r="A1303" t="str">
            <v/>
          </cell>
          <cell r="B1303" t="str">
            <v/>
          </cell>
          <cell r="D1303" t="str">
            <v/>
          </cell>
        </row>
        <row r="1304">
          <cell r="A1304" t="str">
            <v/>
          </cell>
          <cell r="B1304" t="str">
            <v/>
          </cell>
          <cell r="D1304" t="str">
            <v/>
          </cell>
        </row>
        <row r="1305">
          <cell r="A1305" t="str">
            <v/>
          </cell>
          <cell r="B1305" t="str">
            <v/>
          </cell>
          <cell r="D1305" t="str">
            <v/>
          </cell>
        </row>
        <row r="1306">
          <cell r="A1306" t="str">
            <v/>
          </cell>
          <cell r="B1306" t="str">
            <v/>
          </cell>
          <cell r="D1306" t="str">
            <v/>
          </cell>
        </row>
        <row r="1307">
          <cell r="A1307" t="str">
            <v/>
          </cell>
          <cell r="B1307" t="str">
            <v/>
          </cell>
          <cell r="D1307" t="str">
            <v/>
          </cell>
        </row>
        <row r="1308">
          <cell r="A1308" t="str">
            <v/>
          </cell>
          <cell r="B1308" t="str">
            <v/>
          </cell>
          <cell r="D1308" t="str">
            <v/>
          </cell>
        </row>
        <row r="1309">
          <cell r="A1309" t="str">
            <v/>
          </cell>
          <cell r="B1309" t="str">
            <v/>
          </cell>
          <cell r="D1309" t="str">
            <v/>
          </cell>
        </row>
        <row r="1310">
          <cell r="A1310" t="str">
            <v/>
          </cell>
          <cell r="B1310" t="str">
            <v/>
          </cell>
          <cell r="D1310" t="str">
            <v/>
          </cell>
        </row>
        <row r="1311">
          <cell r="A1311" t="str">
            <v/>
          </cell>
          <cell r="B1311" t="str">
            <v/>
          </cell>
          <cell r="D1311" t="str">
            <v/>
          </cell>
        </row>
        <row r="1312">
          <cell r="A1312" t="str">
            <v/>
          </cell>
          <cell r="B1312" t="str">
            <v/>
          </cell>
          <cell r="D1312" t="str">
            <v/>
          </cell>
        </row>
        <row r="1313">
          <cell r="A1313" t="str">
            <v/>
          </cell>
          <cell r="B1313" t="str">
            <v/>
          </cell>
          <cell r="D1313" t="str">
            <v/>
          </cell>
        </row>
        <row r="1314">
          <cell r="A1314" t="str">
            <v/>
          </cell>
          <cell r="B1314" t="str">
            <v/>
          </cell>
          <cell r="D1314" t="str">
            <v/>
          </cell>
        </row>
        <row r="1315">
          <cell r="A1315" t="str">
            <v/>
          </cell>
          <cell r="B1315" t="str">
            <v/>
          </cell>
          <cell r="D1315" t="str">
            <v/>
          </cell>
        </row>
        <row r="1316">
          <cell r="A1316" t="str">
            <v/>
          </cell>
          <cell r="B1316" t="str">
            <v/>
          </cell>
          <cell r="D1316" t="str">
            <v/>
          </cell>
        </row>
        <row r="1317">
          <cell r="A1317" t="str">
            <v/>
          </cell>
          <cell r="B1317" t="str">
            <v/>
          </cell>
          <cell r="D1317" t="str">
            <v/>
          </cell>
        </row>
        <row r="1318">
          <cell r="A1318" t="str">
            <v/>
          </cell>
          <cell r="B1318" t="str">
            <v/>
          </cell>
          <cell r="D1318" t="str">
            <v/>
          </cell>
        </row>
        <row r="1319">
          <cell r="A1319" t="str">
            <v/>
          </cell>
          <cell r="B1319" t="str">
            <v/>
          </cell>
          <cell r="D1319" t="str">
            <v/>
          </cell>
        </row>
        <row r="1320">
          <cell r="A1320" t="str">
            <v/>
          </cell>
          <cell r="B1320" t="str">
            <v/>
          </cell>
          <cell r="D1320" t="str">
            <v/>
          </cell>
        </row>
        <row r="1321">
          <cell r="A1321" t="str">
            <v/>
          </cell>
          <cell r="B1321" t="str">
            <v/>
          </cell>
          <cell r="D1321" t="str">
            <v/>
          </cell>
        </row>
        <row r="1322">
          <cell r="A1322" t="str">
            <v/>
          </cell>
          <cell r="B1322" t="str">
            <v/>
          </cell>
          <cell r="D1322" t="str">
            <v/>
          </cell>
        </row>
        <row r="1323">
          <cell r="A1323" t="str">
            <v/>
          </cell>
          <cell r="B1323" t="str">
            <v/>
          </cell>
          <cell r="D1323" t="str">
            <v/>
          </cell>
        </row>
        <row r="1324">
          <cell r="A1324" t="str">
            <v/>
          </cell>
          <cell r="B1324" t="str">
            <v/>
          </cell>
          <cell r="D1324" t="str">
            <v/>
          </cell>
        </row>
        <row r="1325">
          <cell r="A1325" t="str">
            <v/>
          </cell>
          <cell r="B1325" t="str">
            <v/>
          </cell>
          <cell r="D1325" t="str">
            <v/>
          </cell>
        </row>
        <row r="1326">
          <cell r="A1326" t="str">
            <v/>
          </cell>
          <cell r="B1326" t="str">
            <v/>
          </cell>
          <cell r="D1326" t="str">
            <v/>
          </cell>
        </row>
        <row r="1327">
          <cell r="A1327" t="str">
            <v/>
          </cell>
          <cell r="B1327" t="str">
            <v/>
          </cell>
          <cell r="D1327" t="str">
            <v/>
          </cell>
        </row>
        <row r="1328">
          <cell r="A1328" t="str">
            <v/>
          </cell>
          <cell r="B1328" t="str">
            <v/>
          </cell>
          <cell r="D1328" t="str">
            <v/>
          </cell>
        </row>
        <row r="1329">
          <cell r="A1329" t="str">
            <v/>
          </cell>
          <cell r="B1329" t="str">
            <v/>
          </cell>
          <cell r="D1329" t="str">
            <v/>
          </cell>
        </row>
        <row r="1330">
          <cell r="A1330" t="str">
            <v/>
          </cell>
          <cell r="B1330" t="str">
            <v/>
          </cell>
          <cell r="D1330" t="str">
            <v/>
          </cell>
        </row>
        <row r="1331">
          <cell r="A1331" t="str">
            <v/>
          </cell>
          <cell r="B1331" t="str">
            <v/>
          </cell>
          <cell r="D1331" t="str">
            <v/>
          </cell>
        </row>
        <row r="1332">
          <cell r="A1332" t="str">
            <v/>
          </cell>
          <cell r="B1332" t="str">
            <v/>
          </cell>
          <cell r="D1332" t="str">
            <v/>
          </cell>
        </row>
        <row r="1333">
          <cell r="A1333" t="str">
            <v/>
          </cell>
          <cell r="B1333" t="str">
            <v/>
          </cell>
          <cell r="D1333" t="str">
            <v/>
          </cell>
        </row>
        <row r="1334">
          <cell r="A1334" t="str">
            <v/>
          </cell>
          <cell r="B1334" t="str">
            <v/>
          </cell>
          <cell r="D1334" t="str">
            <v/>
          </cell>
        </row>
        <row r="1335">
          <cell r="A1335" t="str">
            <v/>
          </cell>
          <cell r="B1335" t="str">
            <v/>
          </cell>
          <cell r="D1335" t="str">
            <v/>
          </cell>
        </row>
        <row r="1336">
          <cell r="A1336" t="str">
            <v/>
          </cell>
          <cell r="B1336" t="str">
            <v/>
          </cell>
          <cell r="D1336" t="str">
            <v/>
          </cell>
        </row>
        <row r="1337">
          <cell r="A1337" t="str">
            <v/>
          </cell>
          <cell r="B1337" t="str">
            <v/>
          </cell>
          <cell r="D1337" t="str">
            <v/>
          </cell>
        </row>
        <row r="1338">
          <cell r="A1338" t="str">
            <v/>
          </cell>
          <cell r="B1338" t="str">
            <v/>
          </cell>
          <cell r="D1338" t="str">
            <v/>
          </cell>
        </row>
        <row r="1339">
          <cell r="A1339" t="str">
            <v/>
          </cell>
          <cell r="B1339" t="str">
            <v/>
          </cell>
          <cell r="D1339" t="str">
            <v/>
          </cell>
        </row>
        <row r="1340">
          <cell r="A1340" t="str">
            <v/>
          </cell>
          <cell r="B1340" t="str">
            <v/>
          </cell>
          <cell r="D1340" t="str">
            <v/>
          </cell>
        </row>
        <row r="1341">
          <cell r="A1341" t="str">
            <v/>
          </cell>
          <cell r="B1341" t="str">
            <v/>
          </cell>
          <cell r="D1341" t="str">
            <v/>
          </cell>
        </row>
        <row r="1342">
          <cell r="A1342" t="str">
            <v/>
          </cell>
          <cell r="B1342" t="str">
            <v/>
          </cell>
          <cell r="D1342" t="str">
            <v/>
          </cell>
        </row>
        <row r="1343">
          <cell r="A1343" t="str">
            <v/>
          </cell>
          <cell r="B1343" t="str">
            <v/>
          </cell>
          <cell r="D1343" t="str">
            <v/>
          </cell>
        </row>
        <row r="1344">
          <cell r="A1344" t="str">
            <v/>
          </cell>
          <cell r="B1344" t="str">
            <v/>
          </cell>
          <cell r="D1344" t="str">
            <v/>
          </cell>
        </row>
        <row r="1345">
          <cell r="A1345" t="str">
            <v/>
          </cell>
          <cell r="B1345" t="str">
            <v/>
          </cell>
          <cell r="D1345" t="str">
            <v/>
          </cell>
        </row>
        <row r="1346">
          <cell r="A1346" t="str">
            <v/>
          </cell>
          <cell r="B1346" t="str">
            <v/>
          </cell>
          <cell r="D1346" t="str">
            <v/>
          </cell>
        </row>
        <row r="1347">
          <cell r="A1347" t="str">
            <v/>
          </cell>
          <cell r="B1347" t="str">
            <v/>
          </cell>
          <cell r="D1347" t="str">
            <v/>
          </cell>
        </row>
        <row r="1348">
          <cell r="A1348" t="str">
            <v/>
          </cell>
          <cell r="B1348" t="str">
            <v/>
          </cell>
          <cell r="D1348" t="str">
            <v/>
          </cell>
        </row>
        <row r="1349">
          <cell r="A1349" t="str">
            <v/>
          </cell>
          <cell r="B1349" t="str">
            <v/>
          </cell>
          <cell r="D1349" t="str">
            <v/>
          </cell>
        </row>
        <row r="1350">
          <cell r="A1350" t="str">
            <v/>
          </cell>
          <cell r="B1350" t="str">
            <v/>
          </cell>
          <cell r="D1350" t="str">
            <v/>
          </cell>
        </row>
        <row r="1351">
          <cell r="A1351" t="str">
            <v/>
          </cell>
          <cell r="B1351" t="str">
            <v/>
          </cell>
          <cell r="D1351" t="str">
            <v/>
          </cell>
        </row>
        <row r="1352">
          <cell r="A1352" t="str">
            <v/>
          </cell>
          <cell r="B1352" t="str">
            <v/>
          </cell>
          <cell r="D1352" t="str">
            <v/>
          </cell>
        </row>
        <row r="1353">
          <cell r="A1353" t="str">
            <v/>
          </cell>
          <cell r="B1353" t="str">
            <v/>
          </cell>
          <cell r="D1353" t="str">
            <v/>
          </cell>
        </row>
        <row r="1354">
          <cell r="A1354" t="str">
            <v/>
          </cell>
          <cell r="B1354" t="str">
            <v/>
          </cell>
          <cell r="D1354" t="str">
            <v/>
          </cell>
        </row>
        <row r="1355">
          <cell r="A1355" t="str">
            <v/>
          </cell>
          <cell r="B1355" t="str">
            <v/>
          </cell>
          <cell r="D1355" t="str">
            <v/>
          </cell>
        </row>
        <row r="1356">
          <cell r="A1356" t="str">
            <v/>
          </cell>
          <cell r="B1356" t="str">
            <v/>
          </cell>
          <cell r="D1356" t="str">
            <v/>
          </cell>
        </row>
        <row r="1357">
          <cell r="A1357" t="str">
            <v/>
          </cell>
          <cell r="B1357" t="str">
            <v/>
          </cell>
          <cell r="D1357" t="str">
            <v/>
          </cell>
        </row>
        <row r="1358">
          <cell r="A1358" t="str">
            <v/>
          </cell>
          <cell r="B1358" t="str">
            <v/>
          </cell>
          <cell r="D1358" t="str">
            <v/>
          </cell>
        </row>
        <row r="1359">
          <cell r="A1359" t="str">
            <v/>
          </cell>
          <cell r="B1359" t="str">
            <v/>
          </cell>
          <cell r="D1359" t="str">
            <v/>
          </cell>
        </row>
        <row r="1360">
          <cell r="A1360" t="str">
            <v/>
          </cell>
          <cell r="B1360" t="str">
            <v/>
          </cell>
          <cell r="D1360" t="str">
            <v/>
          </cell>
        </row>
        <row r="1361">
          <cell r="A1361" t="str">
            <v/>
          </cell>
          <cell r="B1361" t="str">
            <v/>
          </cell>
          <cell r="D1361" t="str">
            <v/>
          </cell>
        </row>
        <row r="1362">
          <cell r="A1362" t="str">
            <v/>
          </cell>
          <cell r="B1362" t="str">
            <v/>
          </cell>
          <cell r="D1362" t="str">
            <v/>
          </cell>
        </row>
        <row r="1363">
          <cell r="A1363" t="str">
            <v/>
          </cell>
          <cell r="B1363" t="str">
            <v/>
          </cell>
          <cell r="D1363" t="str">
            <v/>
          </cell>
        </row>
        <row r="1364">
          <cell r="A1364" t="str">
            <v/>
          </cell>
          <cell r="B1364" t="str">
            <v/>
          </cell>
          <cell r="D1364" t="str">
            <v/>
          </cell>
        </row>
        <row r="1365">
          <cell r="A1365" t="str">
            <v/>
          </cell>
          <cell r="B1365" t="str">
            <v/>
          </cell>
          <cell r="D1365" t="str">
            <v/>
          </cell>
        </row>
        <row r="1366">
          <cell r="A1366" t="str">
            <v/>
          </cell>
          <cell r="B1366" t="str">
            <v/>
          </cell>
          <cell r="D1366" t="str">
            <v/>
          </cell>
        </row>
        <row r="1367">
          <cell r="A1367" t="str">
            <v/>
          </cell>
          <cell r="B1367" t="str">
            <v/>
          </cell>
          <cell r="D1367" t="str">
            <v/>
          </cell>
        </row>
        <row r="1368">
          <cell r="A1368" t="str">
            <v/>
          </cell>
          <cell r="B1368" t="str">
            <v/>
          </cell>
          <cell r="D1368" t="str">
            <v/>
          </cell>
        </row>
        <row r="1369">
          <cell r="A1369" t="str">
            <v/>
          </cell>
          <cell r="B1369" t="str">
            <v/>
          </cell>
          <cell r="D1369" t="str">
            <v/>
          </cell>
        </row>
        <row r="1370">
          <cell r="A1370" t="str">
            <v/>
          </cell>
          <cell r="B1370" t="str">
            <v/>
          </cell>
          <cell r="D1370" t="str">
            <v/>
          </cell>
        </row>
        <row r="1371">
          <cell r="A1371" t="str">
            <v/>
          </cell>
          <cell r="B1371" t="str">
            <v/>
          </cell>
          <cell r="D1371" t="str">
            <v/>
          </cell>
        </row>
        <row r="1372">
          <cell r="A1372" t="str">
            <v/>
          </cell>
          <cell r="B1372" t="str">
            <v/>
          </cell>
          <cell r="D1372" t="str">
            <v/>
          </cell>
        </row>
        <row r="1373">
          <cell r="A1373" t="str">
            <v/>
          </cell>
          <cell r="B1373" t="str">
            <v/>
          </cell>
          <cell r="D1373" t="str">
            <v/>
          </cell>
        </row>
        <row r="1374">
          <cell r="A1374" t="str">
            <v/>
          </cell>
          <cell r="B1374" t="str">
            <v/>
          </cell>
          <cell r="D1374" t="str">
            <v/>
          </cell>
        </row>
        <row r="1375">
          <cell r="A1375" t="str">
            <v/>
          </cell>
          <cell r="B1375" t="str">
            <v/>
          </cell>
          <cell r="D1375" t="str">
            <v/>
          </cell>
        </row>
        <row r="1376">
          <cell r="A1376" t="str">
            <v/>
          </cell>
          <cell r="B1376" t="str">
            <v/>
          </cell>
          <cell r="D1376" t="str">
            <v/>
          </cell>
        </row>
        <row r="1377">
          <cell r="A1377" t="str">
            <v/>
          </cell>
          <cell r="B1377" t="str">
            <v/>
          </cell>
          <cell r="D1377" t="str">
            <v/>
          </cell>
        </row>
        <row r="1378">
          <cell r="A1378" t="str">
            <v/>
          </cell>
          <cell r="B1378" t="str">
            <v/>
          </cell>
          <cell r="D1378" t="str">
            <v/>
          </cell>
        </row>
        <row r="1379">
          <cell r="A1379" t="str">
            <v/>
          </cell>
          <cell r="B1379" t="str">
            <v/>
          </cell>
          <cell r="D1379" t="str">
            <v/>
          </cell>
        </row>
        <row r="1380">
          <cell r="A1380" t="str">
            <v/>
          </cell>
          <cell r="B1380" t="str">
            <v/>
          </cell>
          <cell r="D1380" t="str">
            <v/>
          </cell>
        </row>
        <row r="1381">
          <cell r="A1381" t="str">
            <v/>
          </cell>
          <cell r="B1381" t="str">
            <v/>
          </cell>
          <cell r="D1381" t="str">
            <v/>
          </cell>
        </row>
        <row r="1382">
          <cell r="A1382" t="str">
            <v/>
          </cell>
          <cell r="B1382" t="str">
            <v/>
          </cell>
          <cell r="D1382" t="str">
            <v/>
          </cell>
        </row>
        <row r="1383">
          <cell r="A1383" t="str">
            <v/>
          </cell>
          <cell r="B1383" t="str">
            <v/>
          </cell>
          <cell r="D1383" t="str">
            <v/>
          </cell>
        </row>
        <row r="1384">
          <cell r="A1384" t="str">
            <v/>
          </cell>
          <cell r="B1384" t="str">
            <v/>
          </cell>
          <cell r="D1384" t="str">
            <v/>
          </cell>
        </row>
        <row r="1385">
          <cell r="A1385" t="str">
            <v/>
          </cell>
          <cell r="B1385" t="str">
            <v/>
          </cell>
          <cell r="D1385" t="str">
            <v/>
          </cell>
        </row>
        <row r="1386">
          <cell r="A1386" t="str">
            <v/>
          </cell>
          <cell r="B1386" t="str">
            <v/>
          </cell>
          <cell r="D1386" t="str">
            <v/>
          </cell>
        </row>
        <row r="1387">
          <cell r="A1387" t="str">
            <v/>
          </cell>
          <cell r="B1387" t="str">
            <v/>
          </cell>
          <cell r="D1387" t="str">
            <v/>
          </cell>
        </row>
        <row r="1388">
          <cell r="A1388" t="str">
            <v/>
          </cell>
          <cell r="B1388" t="str">
            <v/>
          </cell>
          <cell r="D1388" t="str">
            <v/>
          </cell>
        </row>
        <row r="1389">
          <cell r="A1389" t="str">
            <v/>
          </cell>
          <cell r="B1389" t="str">
            <v/>
          </cell>
          <cell r="D1389" t="str">
            <v/>
          </cell>
        </row>
        <row r="1390">
          <cell r="A1390" t="str">
            <v/>
          </cell>
          <cell r="B1390" t="str">
            <v/>
          </cell>
          <cell r="D1390" t="str">
            <v/>
          </cell>
        </row>
        <row r="1391">
          <cell r="A1391" t="str">
            <v/>
          </cell>
          <cell r="B1391" t="str">
            <v/>
          </cell>
          <cell r="D1391" t="str">
            <v/>
          </cell>
        </row>
        <row r="1392">
          <cell r="A1392" t="str">
            <v/>
          </cell>
          <cell r="B1392" t="str">
            <v/>
          </cell>
          <cell r="D1392" t="str">
            <v/>
          </cell>
        </row>
        <row r="1393">
          <cell r="A1393" t="str">
            <v/>
          </cell>
          <cell r="B1393" t="str">
            <v/>
          </cell>
          <cell r="D1393" t="str">
            <v/>
          </cell>
        </row>
        <row r="1394">
          <cell r="A1394" t="str">
            <v/>
          </cell>
          <cell r="B1394" t="str">
            <v/>
          </cell>
          <cell r="D1394" t="str">
            <v/>
          </cell>
        </row>
        <row r="1395">
          <cell r="A1395" t="str">
            <v/>
          </cell>
          <cell r="B1395" t="str">
            <v/>
          </cell>
          <cell r="D1395" t="str">
            <v/>
          </cell>
        </row>
        <row r="1396">
          <cell r="A1396" t="str">
            <v/>
          </cell>
          <cell r="B1396" t="str">
            <v/>
          </cell>
          <cell r="D1396" t="str">
            <v/>
          </cell>
        </row>
        <row r="1397">
          <cell r="A1397" t="str">
            <v/>
          </cell>
          <cell r="B1397" t="str">
            <v/>
          </cell>
          <cell r="D1397" t="str">
            <v/>
          </cell>
        </row>
        <row r="1398">
          <cell r="A1398" t="str">
            <v/>
          </cell>
          <cell r="B1398" t="str">
            <v/>
          </cell>
          <cell r="D1398" t="str">
            <v/>
          </cell>
        </row>
        <row r="1399">
          <cell r="A1399" t="str">
            <v/>
          </cell>
          <cell r="B1399" t="str">
            <v/>
          </cell>
          <cell r="D1399" t="str">
            <v/>
          </cell>
        </row>
        <row r="1400">
          <cell r="A1400" t="str">
            <v/>
          </cell>
          <cell r="B1400" t="str">
            <v/>
          </cell>
          <cell r="D1400" t="str">
            <v/>
          </cell>
        </row>
        <row r="1401">
          <cell r="A1401" t="str">
            <v/>
          </cell>
          <cell r="B1401" t="str">
            <v/>
          </cell>
          <cell r="D1401" t="str">
            <v/>
          </cell>
        </row>
        <row r="1402">
          <cell r="A1402" t="str">
            <v/>
          </cell>
          <cell r="B1402" t="str">
            <v/>
          </cell>
          <cell r="D1402" t="str">
            <v/>
          </cell>
        </row>
        <row r="1403">
          <cell r="A1403" t="str">
            <v/>
          </cell>
          <cell r="B1403" t="str">
            <v/>
          </cell>
          <cell r="D1403" t="str">
            <v/>
          </cell>
        </row>
        <row r="1404">
          <cell r="A1404" t="str">
            <v/>
          </cell>
          <cell r="B1404" t="str">
            <v/>
          </cell>
          <cell r="D1404" t="str">
            <v/>
          </cell>
        </row>
        <row r="1405">
          <cell r="A1405" t="str">
            <v/>
          </cell>
          <cell r="B1405" t="str">
            <v/>
          </cell>
          <cell r="D1405" t="str">
            <v/>
          </cell>
        </row>
        <row r="1406">
          <cell r="A1406" t="str">
            <v/>
          </cell>
          <cell r="B1406" t="str">
            <v/>
          </cell>
          <cell r="D1406" t="str">
            <v/>
          </cell>
        </row>
        <row r="1407">
          <cell r="A1407" t="str">
            <v/>
          </cell>
          <cell r="B1407" t="str">
            <v/>
          </cell>
          <cell r="D1407" t="str">
            <v/>
          </cell>
        </row>
        <row r="1408">
          <cell r="A1408" t="str">
            <v/>
          </cell>
          <cell r="B1408" t="str">
            <v/>
          </cell>
          <cell r="D1408" t="str">
            <v/>
          </cell>
        </row>
        <row r="1409">
          <cell r="A1409" t="str">
            <v/>
          </cell>
          <cell r="B1409" t="str">
            <v/>
          </cell>
          <cell r="D1409" t="str">
            <v/>
          </cell>
        </row>
        <row r="1410">
          <cell r="A1410" t="str">
            <v/>
          </cell>
          <cell r="B1410" t="str">
            <v/>
          </cell>
          <cell r="D1410" t="str">
            <v/>
          </cell>
        </row>
        <row r="1411">
          <cell r="A1411" t="str">
            <v/>
          </cell>
          <cell r="B1411" t="str">
            <v/>
          </cell>
          <cell r="D1411" t="str">
            <v/>
          </cell>
        </row>
        <row r="1412">
          <cell r="A1412" t="str">
            <v/>
          </cell>
          <cell r="B1412" t="str">
            <v/>
          </cell>
          <cell r="D1412" t="str">
            <v/>
          </cell>
        </row>
        <row r="1413">
          <cell r="A1413" t="str">
            <v/>
          </cell>
          <cell r="B1413" t="str">
            <v/>
          </cell>
          <cell r="D1413" t="str">
            <v/>
          </cell>
        </row>
        <row r="1414">
          <cell r="A1414" t="str">
            <v/>
          </cell>
          <cell r="B1414" t="str">
            <v/>
          </cell>
          <cell r="D1414" t="str">
            <v/>
          </cell>
        </row>
        <row r="1415">
          <cell r="A1415" t="str">
            <v/>
          </cell>
          <cell r="B1415" t="str">
            <v/>
          </cell>
          <cell r="D1415" t="str">
            <v/>
          </cell>
        </row>
        <row r="1416">
          <cell r="A1416" t="str">
            <v/>
          </cell>
          <cell r="B1416" t="str">
            <v/>
          </cell>
          <cell r="D1416" t="str">
            <v/>
          </cell>
        </row>
        <row r="1417">
          <cell r="A1417" t="str">
            <v/>
          </cell>
          <cell r="B1417" t="str">
            <v/>
          </cell>
          <cell r="D1417" t="str">
            <v/>
          </cell>
        </row>
        <row r="1418">
          <cell r="A1418" t="str">
            <v/>
          </cell>
          <cell r="B1418" t="str">
            <v/>
          </cell>
          <cell r="D1418" t="str">
            <v/>
          </cell>
        </row>
        <row r="1419">
          <cell r="A1419" t="str">
            <v/>
          </cell>
          <cell r="B1419" t="str">
            <v/>
          </cell>
          <cell r="D1419" t="str">
            <v/>
          </cell>
        </row>
        <row r="1420">
          <cell r="A1420" t="str">
            <v/>
          </cell>
          <cell r="B1420" t="str">
            <v/>
          </cell>
          <cell r="D1420" t="str">
            <v/>
          </cell>
        </row>
        <row r="1421">
          <cell r="A1421" t="str">
            <v/>
          </cell>
          <cell r="B1421" t="str">
            <v/>
          </cell>
          <cell r="D1421" t="str">
            <v/>
          </cell>
        </row>
        <row r="1422">
          <cell r="A1422" t="str">
            <v/>
          </cell>
          <cell r="B1422" t="str">
            <v/>
          </cell>
          <cell r="D1422" t="str">
            <v/>
          </cell>
        </row>
        <row r="1423">
          <cell r="A1423" t="str">
            <v/>
          </cell>
          <cell r="B1423" t="str">
            <v/>
          </cell>
          <cell r="D1423" t="str">
            <v/>
          </cell>
        </row>
        <row r="1424">
          <cell r="A1424" t="str">
            <v/>
          </cell>
          <cell r="B1424" t="str">
            <v/>
          </cell>
          <cell r="D1424" t="str">
            <v/>
          </cell>
        </row>
        <row r="1425">
          <cell r="A1425" t="str">
            <v/>
          </cell>
          <cell r="B1425" t="str">
            <v/>
          </cell>
          <cell r="D1425" t="str">
            <v/>
          </cell>
        </row>
        <row r="1426">
          <cell r="A1426" t="str">
            <v/>
          </cell>
          <cell r="B1426" t="str">
            <v/>
          </cell>
          <cell r="D1426" t="str">
            <v/>
          </cell>
        </row>
        <row r="1427">
          <cell r="A1427" t="str">
            <v/>
          </cell>
          <cell r="B1427" t="str">
            <v/>
          </cell>
          <cell r="D1427" t="str">
            <v/>
          </cell>
        </row>
        <row r="1428">
          <cell r="A1428" t="str">
            <v/>
          </cell>
          <cell r="B1428" t="str">
            <v/>
          </cell>
          <cell r="D1428" t="str">
            <v/>
          </cell>
        </row>
        <row r="1429">
          <cell r="A1429" t="str">
            <v/>
          </cell>
          <cell r="B1429" t="str">
            <v/>
          </cell>
          <cell r="D1429" t="str">
            <v/>
          </cell>
        </row>
        <row r="1430">
          <cell r="A1430" t="str">
            <v/>
          </cell>
          <cell r="B1430" t="str">
            <v/>
          </cell>
          <cell r="D1430" t="str">
            <v/>
          </cell>
        </row>
        <row r="1431">
          <cell r="A1431" t="str">
            <v/>
          </cell>
          <cell r="B1431" t="str">
            <v/>
          </cell>
          <cell r="D1431" t="str">
            <v/>
          </cell>
        </row>
        <row r="1432">
          <cell r="A1432" t="str">
            <v/>
          </cell>
          <cell r="B1432" t="str">
            <v/>
          </cell>
          <cell r="D1432" t="str">
            <v/>
          </cell>
        </row>
        <row r="1433">
          <cell r="A1433" t="str">
            <v/>
          </cell>
          <cell r="B1433" t="str">
            <v/>
          </cell>
          <cell r="D1433" t="str">
            <v/>
          </cell>
        </row>
        <row r="1434">
          <cell r="A1434" t="str">
            <v/>
          </cell>
          <cell r="B1434" t="str">
            <v/>
          </cell>
          <cell r="D1434" t="str">
            <v/>
          </cell>
        </row>
        <row r="1435">
          <cell r="A1435" t="str">
            <v/>
          </cell>
          <cell r="B1435" t="str">
            <v/>
          </cell>
          <cell r="D1435" t="str">
            <v/>
          </cell>
        </row>
        <row r="1436">
          <cell r="A1436" t="str">
            <v/>
          </cell>
          <cell r="B1436" t="str">
            <v/>
          </cell>
          <cell r="D1436" t="str">
            <v/>
          </cell>
        </row>
        <row r="1437">
          <cell r="A1437" t="str">
            <v/>
          </cell>
          <cell r="B1437" t="str">
            <v/>
          </cell>
          <cell r="D1437" t="str">
            <v/>
          </cell>
        </row>
        <row r="1438">
          <cell r="A1438" t="str">
            <v/>
          </cell>
          <cell r="B1438" t="str">
            <v/>
          </cell>
          <cell r="D1438" t="str">
            <v/>
          </cell>
        </row>
        <row r="1439">
          <cell r="A1439" t="str">
            <v/>
          </cell>
          <cell r="B1439" t="str">
            <v/>
          </cell>
          <cell r="D1439" t="str">
            <v/>
          </cell>
        </row>
        <row r="1440">
          <cell r="A1440" t="str">
            <v/>
          </cell>
          <cell r="B1440" t="str">
            <v/>
          </cell>
          <cell r="D1440" t="str">
            <v/>
          </cell>
        </row>
        <row r="1441">
          <cell r="A1441" t="str">
            <v/>
          </cell>
          <cell r="B1441" t="str">
            <v/>
          </cell>
          <cell r="D1441" t="str">
            <v/>
          </cell>
        </row>
        <row r="1442">
          <cell r="A1442" t="str">
            <v/>
          </cell>
          <cell r="B1442" t="str">
            <v/>
          </cell>
          <cell r="D1442" t="str">
            <v/>
          </cell>
        </row>
        <row r="1443">
          <cell r="A1443" t="str">
            <v/>
          </cell>
          <cell r="B1443" t="str">
            <v/>
          </cell>
          <cell r="D1443" t="str">
            <v/>
          </cell>
        </row>
        <row r="1444">
          <cell r="A1444" t="str">
            <v/>
          </cell>
          <cell r="B1444" t="str">
            <v/>
          </cell>
          <cell r="D1444" t="str">
            <v/>
          </cell>
        </row>
        <row r="1445">
          <cell r="A1445" t="str">
            <v/>
          </cell>
          <cell r="B1445" t="str">
            <v/>
          </cell>
          <cell r="D1445" t="str">
            <v/>
          </cell>
        </row>
        <row r="1446">
          <cell r="A1446" t="str">
            <v/>
          </cell>
          <cell r="B1446" t="str">
            <v/>
          </cell>
          <cell r="D1446" t="str">
            <v/>
          </cell>
        </row>
        <row r="1447">
          <cell r="A1447" t="str">
            <v/>
          </cell>
          <cell r="B1447" t="str">
            <v/>
          </cell>
          <cell r="D1447" t="str">
            <v/>
          </cell>
        </row>
        <row r="1448">
          <cell r="A1448" t="str">
            <v/>
          </cell>
          <cell r="B1448" t="str">
            <v/>
          </cell>
          <cell r="D1448" t="str">
            <v/>
          </cell>
        </row>
        <row r="1449">
          <cell r="A1449" t="str">
            <v/>
          </cell>
          <cell r="B1449" t="str">
            <v/>
          </cell>
          <cell r="D1449" t="str">
            <v/>
          </cell>
        </row>
        <row r="1450">
          <cell r="A1450" t="str">
            <v/>
          </cell>
          <cell r="B1450" t="str">
            <v/>
          </cell>
          <cell r="D1450" t="str">
            <v/>
          </cell>
        </row>
        <row r="1451">
          <cell r="A1451" t="str">
            <v/>
          </cell>
          <cell r="B1451" t="str">
            <v/>
          </cell>
          <cell r="D1451" t="str">
            <v/>
          </cell>
        </row>
        <row r="1452">
          <cell r="A1452" t="str">
            <v/>
          </cell>
          <cell r="B1452" t="str">
            <v/>
          </cell>
          <cell r="D1452" t="str">
            <v/>
          </cell>
        </row>
        <row r="1453">
          <cell r="A1453" t="str">
            <v/>
          </cell>
          <cell r="B1453" t="str">
            <v/>
          </cell>
          <cell r="D1453" t="str">
            <v/>
          </cell>
        </row>
        <row r="1454">
          <cell r="A1454" t="str">
            <v/>
          </cell>
          <cell r="B1454" t="str">
            <v/>
          </cell>
          <cell r="D1454" t="str">
            <v/>
          </cell>
        </row>
        <row r="1455">
          <cell r="A1455" t="str">
            <v/>
          </cell>
          <cell r="B1455" t="str">
            <v/>
          </cell>
          <cell r="D1455" t="str">
            <v/>
          </cell>
        </row>
        <row r="1456">
          <cell r="A1456" t="str">
            <v/>
          </cell>
          <cell r="B1456" t="str">
            <v/>
          </cell>
          <cell r="D1456" t="str">
            <v/>
          </cell>
        </row>
        <row r="1457">
          <cell r="A1457" t="str">
            <v/>
          </cell>
          <cell r="B1457" t="str">
            <v/>
          </cell>
          <cell r="D1457" t="str">
            <v/>
          </cell>
        </row>
        <row r="1458">
          <cell r="A1458" t="str">
            <v/>
          </cell>
          <cell r="B1458" t="str">
            <v/>
          </cell>
          <cell r="D1458" t="str">
            <v/>
          </cell>
        </row>
        <row r="1459">
          <cell r="A1459" t="str">
            <v/>
          </cell>
          <cell r="B1459" t="str">
            <v/>
          </cell>
          <cell r="D1459" t="str">
            <v/>
          </cell>
        </row>
        <row r="1460">
          <cell r="A1460" t="str">
            <v/>
          </cell>
          <cell r="B1460" t="str">
            <v/>
          </cell>
          <cell r="D1460" t="str">
            <v/>
          </cell>
        </row>
        <row r="1461">
          <cell r="A1461" t="str">
            <v/>
          </cell>
          <cell r="B1461" t="str">
            <v/>
          </cell>
          <cell r="D1461" t="str">
            <v/>
          </cell>
        </row>
        <row r="1462">
          <cell r="A1462" t="str">
            <v/>
          </cell>
          <cell r="B1462" t="str">
            <v/>
          </cell>
          <cell r="D1462" t="str">
            <v/>
          </cell>
        </row>
        <row r="1463">
          <cell r="A1463" t="str">
            <v/>
          </cell>
          <cell r="B1463" t="str">
            <v/>
          </cell>
          <cell r="D1463" t="str">
            <v/>
          </cell>
        </row>
        <row r="1464">
          <cell r="A1464" t="str">
            <v/>
          </cell>
          <cell r="B1464" t="str">
            <v/>
          </cell>
          <cell r="D1464" t="str">
            <v/>
          </cell>
        </row>
        <row r="1465">
          <cell r="A1465" t="str">
            <v/>
          </cell>
          <cell r="B1465" t="str">
            <v/>
          </cell>
          <cell r="D1465" t="str">
            <v/>
          </cell>
        </row>
        <row r="1466">
          <cell r="A1466" t="str">
            <v/>
          </cell>
          <cell r="B1466" t="str">
            <v/>
          </cell>
          <cell r="D1466" t="str">
            <v/>
          </cell>
        </row>
        <row r="1467">
          <cell r="A1467" t="str">
            <v/>
          </cell>
          <cell r="B1467" t="str">
            <v/>
          </cell>
          <cell r="D1467" t="str">
            <v/>
          </cell>
        </row>
        <row r="1468">
          <cell r="A1468" t="str">
            <v/>
          </cell>
          <cell r="B1468" t="str">
            <v/>
          </cell>
          <cell r="D1468" t="str">
            <v/>
          </cell>
        </row>
        <row r="1469">
          <cell r="A1469" t="str">
            <v/>
          </cell>
          <cell r="B1469" t="str">
            <v/>
          </cell>
          <cell r="D1469" t="str">
            <v/>
          </cell>
        </row>
        <row r="1470">
          <cell r="A1470" t="str">
            <v/>
          </cell>
          <cell r="B1470" t="str">
            <v/>
          </cell>
          <cell r="D1470" t="str">
            <v/>
          </cell>
        </row>
        <row r="1471">
          <cell r="A1471" t="str">
            <v/>
          </cell>
          <cell r="B1471" t="str">
            <v/>
          </cell>
          <cell r="D1471" t="str">
            <v/>
          </cell>
        </row>
        <row r="1472">
          <cell r="A1472" t="str">
            <v/>
          </cell>
          <cell r="B1472" t="str">
            <v/>
          </cell>
          <cell r="D1472" t="str">
            <v/>
          </cell>
        </row>
        <row r="1473">
          <cell r="A1473" t="str">
            <v/>
          </cell>
          <cell r="B1473" t="str">
            <v/>
          </cell>
          <cell r="D1473" t="str">
            <v/>
          </cell>
        </row>
        <row r="1474">
          <cell r="A1474" t="str">
            <v/>
          </cell>
          <cell r="B1474" t="str">
            <v/>
          </cell>
          <cell r="D1474" t="str">
            <v/>
          </cell>
        </row>
        <row r="1475">
          <cell r="A1475" t="str">
            <v/>
          </cell>
          <cell r="B1475" t="str">
            <v/>
          </cell>
          <cell r="D1475" t="str">
            <v/>
          </cell>
        </row>
        <row r="1476">
          <cell r="A1476" t="str">
            <v/>
          </cell>
          <cell r="B1476" t="str">
            <v/>
          </cell>
          <cell r="D1476" t="str">
            <v/>
          </cell>
        </row>
        <row r="1477">
          <cell r="A1477" t="str">
            <v/>
          </cell>
          <cell r="B1477" t="str">
            <v/>
          </cell>
          <cell r="D1477" t="str">
            <v/>
          </cell>
        </row>
        <row r="1478">
          <cell r="A1478" t="str">
            <v/>
          </cell>
          <cell r="B1478" t="str">
            <v/>
          </cell>
          <cell r="D1478" t="str">
            <v/>
          </cell>
        </row>
        <row r="1479">
          <cell r="A1479" t="str">
            <v/>
          </cell>
          <cell r="B1479" t="str">
            <v/>
          </cell>
          <cell r="D1479" t="str">
            <v/>
          </cell>
        </row>
        <row r="1480">
          <cell r="A1480" t="str">
            <v/>
          </cell>
          <cell r="B1480" t="str">
            <v/>
          </cell>
          <cell r="D1480" t="str">
            <v/>
          </cell>
        </row>
        <row r="1481">
          <cell r="A1481" t="str">
            <v/>
          </cell>
          <cell r="B1481" t="str">
            <v/>
          </cell>
          <cell r="D1481" t="str">
            <v/>
          </cell>
        </row>
        <row r="1482">
          <cell r="A1482" t="str">
            <v/>
          </cell>
          <cell r="B1482" t="str">
            <v/>
          </cell>
          <cell r="D1482" t="str">
            <v/>
          </cell>
        </row>
        <row r="1483">
          <cell r="A1483" t="str">
            <v/>
          </cell>
          <cell r="B1483" t="str">
            <v/>
          </cell>
          <cell r="D1483" t="str">
            <v/>
          </cell>
        </row>
        <row r="1484">
          <cell r="A1484" t="str">
            <v/>
          </cell>
          <cell r="B1484" t="str">
            <v/>
          </cell>
          <cell r="D1484" t="str">
            <v/>
          </cell>
        </row>
        <row r="1485">
          <cell r="A1485" t="str">
            <v/>
          </cell>
          <cell r="B1485" t="str">
            <v/>
          </cell>
          <cell r="D1485" t="str">
            <v/>
          </cell>
        </row>
        <row r="1486">
          <cell r="A1486" t="str">
            <v/>
          </cell>
          <cell r="B1486" t="str">
            <v/>
          </cell>
          <cell r="D1486" t="str">
            <v/>
          </cell>
        </row>
        <row r="1487">
          <cell r="A1487" t="str">
            <v/>
          </cell>
          <cell r="B1487" t="str">
            <v/>
          </cell>
          <cell r="D1487" t="str">
            <v/>
          </cell>
        </row>
        <row r="1488">
          <cell r="A1488" t="str">
            <v/>
          </cell>
          <cell r="B1488" t="str">
            <v/>
          </cell>
          <cell r="D1488" t="str">
            <v/>
          </cell>
        </row>
        <row r="1489">
          <cell r="A1489" t="str">
            <v/>
          </cell>
          <cell r="B1489" t="str">
            <v/>
          </cell>
          <cell r="D1489" t="str">
            <v/>
          </cell>
        </row>
        <row r="1490">
          <cell r="A1490" t="str">
            <v/>
          </cell>
          <cell r="B1490" t="str">
            <v/>
          </cell>
          <cell r="D1490" t="str">
            <v/>
          </cell>
        </row>
        <row r="1491">
          <cell r="A1491" t="str">
            <v/>
          </cell>
          <cell r="B1491" t="str">
            <v/>
          </cell>
          <cell r="D1491" t="str">
            <v/>
          </cell>
        </row>
        <row r="1492">
          <cell r="A1492" t="str">
            <v/>
          </cell>
          <cell r="B1492" t="str">
            <v/>
          </cell>
          <cell r="D1492" t="str">
            <v/>
          </cell>
        </row>
        <row r="1493">
          <cell r="A1493" t="str">
            <v/>
          </cell>
          <cell r="B1493" t="str">
            <v/>
          </cell>
          <cell r="D1493" t="str">
            <v/>
          </cell>
        </row>
        <row r="1494">
          <cell r="A1494" t="str">
            <v/>
          </cell>
          <cell r="B1494" t="str">
            <v/>
          </cell>
          <cell r="D1494" t="str">
            <v/>
          </cell>
        </row>
        <row r="1495">
          <cell r="A1495" t="str">
            <v/>
          </cell>
          <cell r="B1495" t="str">
            <v/>
          </cell>
          <cell r="D1495" t="str">
            <v/>
          </cell>
        </row>
        <row r="1496">
          <cell r="A1496" t="str">
            <v/>
          </cell>
          <cell r="B1496" t="str">
            <v/>
          </cell>
          <cell r="D1496" t="str">
            <v/>
          </cell>
        </row>
        <row r="1497">
          <cell r="A1497" t="str">
            <v/>
          </cell>
          <cell r="B1497" t="str">
            <v/>
          </cell>
          <cell r="D1497" t="str">
            <v/>
          </cell>
        </row>
        <row r="1498">
          <cell r="A1498" t="str">
            <v/>
          </cell>
          <cell r="B1498" t="str">
            <v/>
          </cell>
          <cell r="D1498" t="str">
            <v/>
          </cell>
        </row>
        <row r="1499">
          <cell r="A1499" t="str">
            <v/>
          </cell>
          <cell r="B1499" t="str">
            <v/>
          </cell>
          <cell r="D1499" t="str">
            <v/>
          </cell>
        </row>
        <row r="1500">
          <cell r="A1500" t="str">
            <v/>
          </cell>
          <cell r="B1500" t="str">
            <v/>
          </cell>
          <cell r="D1500" t="str">
            <v/>
          </cell>
        </row>
        <row r="1501">
          <cell r="A1501" t="str">
            <v/>
          </cell>
          <cell r="B1501" t="str">
            <v/>
          </cell>
          <cell r="D1501" t="str">
            <v/>
          </cell>
        </row>
        <row r="1502">
          <cell r="A1502" t="str">
            <v/>
          </cell>
          <cell r="B1502" t="str">
            <v/>
          </cell>
          <cell r="D1502" t="str">
            <v/>
          </cell>
        </row>
        <row r="1503">
          <cell r="A1503" t="str">
            <v/>
          </cell>
          <cell r="B1503" t="str">
            <v/>
          </cell>
          <cell r="D1503" t="str">
            <v/>
          </cell>
        </row>
        <row r="1504">
          <cell r="A1504" t="str">
            <v/>
          </cell>
          <cell r="B1504" t="str">
            <v/>
          </cell>
          <cell r="D1504" t="str">
            <v/>
          </cell>
        </row>
        <row r="1505">
          <cell r="A1505" t="str">
            <v/>
          </cell>
          <cell r="B1505" t="str">
            <v/>
          </cell>
          <cell r="D1505" t="str">
            <v/>
          </cell>
        </row>
        <row r="1506">
          <cell r="A1506" t="str">
            <v/>
          </cell>
          <cell r="B1506" t="str">
            <v/>
          </cell>
          <cell r="D1506" t="str">
            <v/>
          </cell>
        </row>
        <row r="1507">
          <cell r="A1507" t="str">
            <v/>
          </cell>
          <cell r="B1507" t="str">
            <v/>
          </cell>
          <cell r="D1507" t="str">
            <v/>
          </cell>
        </row>
        <row r="1508">
          <cell r="A1508" t="str">
            <v/>
          </cell>
          <cell r="B1508" t="str">
            <v/>
          </cell>
          <cell r="D1508" t="str">
            <v/>
          </cell>
        </row>
        <row r="1509">
          <cell r="A1509" t="str">
            <v/>
          </cell>
          <cell r="B1509" t="str">
            <v/>
          </cell>
          <cell r="D1509" t="str">
            <v/>
          </cell>
        </row>
        <row r="1510">
          <cell r="A1510" t="str">
            <v/>
          </cell>
          <cell r="B1510" t="str">
            <v/>
          </cell>
          <cell r="D1510" t="str">
            <v/>
          </cell>
        </row>
        <row r="1511">
          <cell r="A1511" t="str">
            <v/>
          </cell>
          <cell r="B1511" t="str">
            <v/>
          </cell>
          <cell r="D1511" t="str">
            <v/>
          </cell>
        </row>
        <row r="1512">
          <cell r="A1512" t="str">
            <v/>
          </cell>
          <cell r="B1512" t="str">
            <v/>
          </cell>
          <cell r="D1512" t="str">
            <v/>
          </cell>
        </row>
        <row r="1513">
          <cell r="A1513" t="str">
            <v/>
          </cell>
          <cell r="B1513" t="str">
            <v/>
          </cell>
          <cell r="D1513" t="str">
            <v/>
          </cell>
        </row>
        <row r="1514">
          <cell r="A1514" t="str">
            <v/>
          </cell>
          <cell r="B1514" t="str">
            <v/>
          </cell>
          <cell r="D1514" t="str">
            <v/>
          </cell>
        </row>
        <row r="1515">
          <cell r="A1515" t="str">
            <v/>
          </cell>
          <cell r="B1515" t="str">
            <v/>
          </cell>
          <cell r="D1515" t="str">
            <v/>
          </cell>
        </row>
        <row r="1516">
          <cell r="A1516" t="str">
            <v/>
          </cell>
          <cell r="B1516" t="str">
            <v/>
          </cell>
          <cell r="D1516" t="str">
            <v/>
          </cell>
        </row>
        <row r="1517">
          <cell r="A1517" t="str">
            <v/>
          </cell>
          <cell r="B1517" t="str">
            <v/>
          </cell>
          <cell r="D1517" t="str">
            <v/>
          </cell>
        </row>
        <row r="1518">
          <cell r="A1518" t="str">
            <v/>
          </cell>
          <cell r="B1518" t="str">
            <v/>
          </cell>
          <cell r="D1518" t="str">
            <v/>
          </cell>
        </row>
        <row r="1519">
          <cell r="A1519" t="str">
            <v/>
          </cell>
          <cell r="B1519" t="str">
            <v/>
          </cell>
          <cell r="D1519" t="str">
            <v/>
          </cell>
        </row>
        <row r="1520">
          <cell r="A1520" t="str">
            <v/>
          </cell>
          <cell r="B1520" t="str">
            <v/>
          </cell>
          <cell r="D1520" t="str">
            <v/>
          </cell>
        </row>
        <row r="1521">
          <cell r="A1521" t="str">
            <v/>
          </cell>
          <cell r="B1521" t="str">
            <v/>
          </cell>
          <cell r="D1521" t="str">
            <v/>
          </cell>
        </row>
        <row r="1522">
          <cell r="A1522" t="str">
            <v/>
          </cell>
          <cell r="B1522" t="str">
            <v/>
          </cell>
          <cell r="D1522" t="str">
            <v/>
          </cell>
        </row>
        <row r="1523">
          <cell r="A1523" t="str">
            <v/>
          </cell>
          <cell r="B1523" t="str">
            <v/>
          </cell>
          <cell r="D1523" t="str">
            <v/>
          </cell>
        </row>
        <row r="1524">
          <cell r="A1524" t="str">
            <v/>
          </cell>
          <cell r="B1524" t="str">
            <v/>
          </cell>
          <cell r="D1524" t="str">
            <v/>
          </cell>
        </row>
        <row r="1525">
          <cell r="A1525" t="str">
            <v/>
          </cell>
          <cell r="B1525" t="str">
            <v/>
          </cell>
          <cell r="D1525" t="str">
            <v/>
          </cell>
        </row>
        <row r="1526">
          <cell r="A1526" t="str">
            <v/>
          </cell>
          <cell r="B1526" t="str">
            <v/>
          </cell>
          <cell r="D1526" t="str">
            <v/>
          </cell>
        </row>
        <row r="1527">
          <cell r="A1527" t="str">
            <v/>
          </cell>
          <cell r="B1527" t="str">
            <v/>
          </cell>
          <cell r="D1527" t="str">
            <v/>
          </cell>
        </row>
        <row r="1528">
          <cell r="A1528" t="str">
            <v/>
          </cell>
          <cell r="B1528" t="str">
            <v/>
          </cell>
          <cell r="D1528" t="str">
            <v/>
          </cell>
        </row>
        <row r="1529">
          <cell r="A1529" t="str">
            <v/>
          </cell>
          <cell r="B1529" t="str">
            <v/>
          </cell>
          <cell r="D1529" t="str">
            <v/>
          </cell>
        </row>
        <row r="1530">
          <cell r="A1530" t="str">
            <v/>
          </cell>
          <cell r="B1530" t="str">
            <v/>
          </cell>
          <cell r="D1530" t="str">
            <v/>
          </cell>
        </row>
        <row r="1531">
          <cell r="A1531" t="str">
            <v/>
          </cell>
          <cell r="B1531" t="str">
            <v/>
          </cell>
          <cell r="D1531" t="str">
            <v/>
          </cell>
        </row>
        <row r="1532">
          <cell r="A1532" t="str">
            <v/>
          </cell>
          <cell r="B1532" t="str">
            <v/>
          </cell>
          <cell r="D1532" t="str">
            <v/>
          </cell>
        </row>
        <row r="1533">
          <cell r="A1533" t="str">
            <v/>
          </cell>
          <cell r="B1533" t="str">
            <v/>
          </cell>
          <cell r="D1533" t="str">
            <v/>
          </cell>
        </row>
        <row r="1534">
          <cell r="A1534" t="str">
            <v/>
          </cell>
          <cell r="B1534" t="str">
            <v/>
          </cell>
          <cell r="D1534" t="str">
            <v/>
          </cell>
        </row>
        <row r="1535">
          <cell r="A1535" t="str">
            <v/>
          </cell>
          <cell r="B1535" t="str">
            <v/>
          </cell>
          <cell r="D1535" t="str">
            <v/>
          </cell>
        </row>
        <row r="1536">
          <cell r="A1536" t="str">
            <v/>
          </cell>
          <cell r="B1536" t="str">
            <v/>
          </cell>
          <cell r="D1536" t="str">
            <v/>
          </cell>
        </row>
        <row r="1537">
          <cell r="A1537" t="str">
            <v/>
          </cell>
          <cell r="B1537" t="str">
            <v/>
          </cell>
          <cell r="D1537" t="str">
            <v/>
          </cell>
        </row>
        <row r="1538">
          <cell r="A1538" t="str">
            <v/>
          </cell>
          <cell r="B1538" t="str">
            <v/>
          </cell>
          <cell r="D1538" t="str">
            <v/>
          </cell>
        </row>
        <row r="1539">
          <cell r="A1539" t="str">
            <v/>
          </cell>
          <cell r="B1539" t="str">
            <v/>
          </cell>
          <cell r="D1539" t="str">
            <v/>
          </cell>
        </row>
        <row r="1540">
          <cell r="A1540" t="str">
            <v/>
          </cell>
          <cell r="B1540" t="str">
            <v/>
          </cell>
          <cell r="D1540" t="str">
            <v/>
          </cell>
        </row>
        <row r="1541">
          <cell r="A1541" t="str">
            <v/>
          </cell>
          <cell r="B1541" t="str">
            <v/>
          </cell>
          <cell r="D1541" t="str">
            <v/>
          </cell>
        </row>
        <row r="1542">
          <cell r="A1542" t="str">
            <v/>
          </cell>
          <cell r="B1542" t="str">
            <v/>
          </cell>
          <cell r="D1542" t="str">
            <v/>
          </cell>
        </row>
        <row r="1543">
          <cell r="A1543" t="str">
            <v/>
          </cell>
          <cell r="B1543" t="str">
            <v/>
          </cell>
          <cell r="D1543" t="str">
            <v/>
          </cell>
        </row>
        <row r="1544">
          <cell r="A1544" t="str">
            <v/>
          </cell>
          <cell r="B1544" t="str">
            <v/>
          </cell>
          <cell r="D1544" t="str">
            <v/>
          </cell>
        </row>
        <row r="1545">
          <cell r="A1545" t="str">
            <v/>
          </cell>
          <cell r="B1545" t="str">
            <v/>
          </cell>
          <cell r="D1545" t="str">
            <v/>
          </cell>
        </row>
        <row r="1546">
          <cell r="A1546" t="str">
            <v/>
          </cell>
          <cell r="B1546" t="str">
            <v/>
          </cell>
          <cell r="D1546" t="str">
            <v/>
          </cell>
        </row>
        <row r="1547">
          <cell r="A1547" t="str">
            <v/>
          </cell>
          <cell r="B1547" t="str">
            <v/>
          </cell>
          <cell r="D1547" t="str">
            <v/>
          </cell>
        </row>
        <row r="1548">
          <cell r="A1548" t="str">
            <v/>
          </cell>
          <cell r="B1548" t="str">
            <v/>
          </cell>
          <cell r="D1548" t="str">
            <v/>
          </cell>
        </row>
        <row r="1549">
          <cell r="A1549" t="str">
            <v/>
          </cell>
          <cell r="B1549" t="str">
            <v/>
          </cell>
          <cell r="D1549" t="str">
            <v/>
          </cell>
        </row>
        <row r="1550">
          <cell r="A1550" t="str">
            <v/>
          </cell>
          <cell r="B1550" t="str">
            <v/>
          </cell>
          <cell r="D1550" t="str">
            <v/>
          </cell>
        </row>
        <row r="1551">
          <cell r="A1551" t="str">
            <v/>
          </cell>
          <cell r="B1551" t="str">
            <v/>
          </cell>
          <cell r="D1551" t="str">
            <v/>
          </cell>
        </row>
        <row r="1552">
          <cell r="A1552" t="str">
            <v/>
          </cell>
          <cell r="B1552" t="str">
            <v/>
          </cell>
          <cell r="D1552" t="str">
            <v/>
          </cell>
        </row>
        <row r="1553">
          <cell r="A1553" t="str">
            <v/>
          </cell>
          <cell r="B1553" t="str">
            <v/>
          </cell>
          <cell r="D1553" t="str">
            <v/>
          </cell>
        </row>
        <row r="1554">
          <cell r="A1554" t="str">
            <v/>
          </cell>
          <cell r="B1554" t="str">
            <v/>
          </cell>
          <cell r="D1554" t="str">
            <v/>
          </cell>
        </row>
        <row r="1555">
          <cell r="A1555" t="str">
            <v/>
          </cell>
          <cell r="B1555" t="str">
            <v/>
          </cell>
          <cell r="D1555" t="str">
            <v/>
          </cell>
        </row>
        <row r="1556">
          <cell r="A1556" t="str">
            <v/>
          </cell>
          <cell r="B1556" t="str">
            <v/>
          </cell>
          <cell r="D1556" t="str">
            <v/>
          </cell>
        </row>
        <row r="1557">
          <cell r="A1557" t="str">
            <v/>
          </cell>
          <cell r="B1557" t="str">
            <v/>
          </cell>
          <cell r="D1557" t="str">
            <v/>
          </cell>
        </row>
        <row r="1558">
          <cell r="A1558" t="str">
            <v/>
          </cell>
          <cell r="B1558" t="str">
            <v/>
          </cell>
          <cell r="D1558" t="str">
            <v/>
          </cell>
        </row>
        <row r="1559">
          <cell r="A1559" t="str">
            <v/>
          </cell>
          <cell r="B1559" t="str">
            <v/>
          </cell>
          <cell r="D1559" t="str">
            <v/>
          </cell>
        </row>
        <row r="1560">
          <cell r="A1560" t="str">
            <v/>
          </cell>
          <cell r="B1560" t="str">
            <v/>
          </cell>
          <cell r="D1560" t="str">
            <v/>
          </cell>
        </row>
        <row r="1561">
          <cell r="A1561" t="str">
            <v/>
          </cell>
          <cell r="B1561" t="str">
            <v/>
          </cell>
          <cell r="D1561" t="str">
            <v/>
          </cell>
        </row>
        <row r="1562">
          <cell r="A1562" t="str">
            <v/>
          </cell>
          <cell r="B1562" t="str">
            <v/>
          </cell>
          <cell r="D1562" t="str">
            <v/>
          </cell>
        </row>
        <row r="1563">
          <cell r="A1563" t="str">
            <v/>
          </cell>
          <cell r="B1563" t="str">
            <v/>
          </cell>
          <cell r="D1563" t="str">
            <v/>
          </cell>
        </row>
        <row r="1564">
          <cell r="A1564" t="str">
            <v/>
          </cell>
          <cell r="B1564" t="str">
            <v/>
          </cell>
          <cell r="D1564" t="str">
            <v/>
          </cell>
        </row>
        <row r="1565">
          <cell r="A1565" t="str">
            <v/>
          </cell>
          <cell r="B1565" t="str">
            <v/>
          </cell>
          <cell r="D1565" t="str">
            <v/>
          </cell>
        </row>
        <row r="1566">
          <cell r="A1566" t="str">
            <v/>
          </cell>
          <cell r="B1566" t="str">
            <v/>
          </cell>
          <cell r="D1566" t="str">
            <v/>
          </cell>
        </row>
        <row r="1567">
          <cell r="A1567" t="str">
            <v/>
          </cell>
          <cell r="B1567" t="str">
            <v/>
          </cell>
          <cell r="D1567" t="str">
            <v/>
          </cell>
        </row>
        <row r="1568">
          <cell r="A1568" t="str">
            <v/>
          </cell>
          <cell r="B1568" t="str">
            <v/>
          </cell>
          <cell r="D1568" t="str">
            <v/>
          </cell>
        </row>
        <row r="1569">
          <cell r="A1569" t="str">
            <v/>
          </cell>
          <cell r="B1569" t="str">
            <v/>
          </cell>
          <cell r="D1569" t="str">
            <v/>
          </cell>
        </row>
        <row r="1570">
          <cell r="A1570" t="str">
            <v/>
          </cell>
          <cell r="B1570" t="str">
            <v/>
          </cell>
          <cell r="D1570" t="str">
            <v/>
          </cell>
        </row>
        <row r="1571">
          <cell r="A1571" t="str">
            <v/>
          </cell>
          <cell r="B1571" t="str">
            <v/>
          </cell>
          <cell r="D1571" t="str">
            <v/>
          </cell>
        </row>
        <row r="1572">
          <cell r="A1572" t="str">
            <v/>
          </cell>
          <cell r="B1572" t="str">
            <v/>
          </cell>
          <cell r="D1572" t="str">
            <v/>
          </cell>
        </row>
        <row r="1573">
          <cell r="A1573" t="str">
            <v/>
          </cell>
          <cell r="B1573" t="str">
            <v/>
          </cell>
          <cell r="D1573" t="str">
            <v/>
          </cell>
        </row>
        <row r="1574">
          <cell r="A1574" t="str">
            <v/>
          </cell>
          <cell r="B1574" t="str">
            <v/>
          </cell>
          <cell r="D1574" t="str">
            <v/>
          </cell>
        </row>
        <row r="1575">
          <cell r="A1575" t="str">
            <v/>
          </cell>
          <cell r="B1575" t="str">
            <v/>
          </cell>
          <cell r="D1575" t="str">
            <v/>
          </cell>
        </row>
        <row r="1576">
          <cell r="A1576" t="str">
            <v/>
          </cell>
          <cell r="B1576" t="str">
            <v/>
          </cell>
          <cell r="D1576" t="str">
            <v/>
          </cell>
        </row>
        <row r="1577">
          <cell r="A1577" t="str">
            <v/>
          </cell>
          <cell r="B1577" t="str">
            <v/>
          </cell>
          <cell r="D1577" t="str">
            <v/>
          </cell>
        </row>
        <row r="1578">
          <cell r="A1578" t="str">
            <v/>
          </cell>
          <cell r="B1578" t="str">
            <v/>
          </cell>
          <cell r="D1578" t="str">
            <v/>
          </cell>
        </row>
        <row r="1579">
          <cell r="A1579" t="str">
            <v/>
          </cell>
          <cell r="B1579" t="str">
            <v/>
          </cell>
          <cell r="D1579" t="str">
            <v/>
          </cell>
        </row>
        <row r="1580">
          <cell r="A1580" t="str">
            <v/>
          </cell>
          <cell r="B1580" t="str">
            <v/>
          </cell>
          <cell r="D1580" t="str">
            <v/>
          </cell>
        </row>
        <row r="1581">
          <cell r="A1581" t="str">
            <v/>
          </cell>
          <cell r="B1581" t="str">
            <v/>
          </cell>
          <cell r="D1581" t="str">
            <v/>
          </cell>
        </row>
        <row r="1582">
          <cell r="A1582" t="str">
            <v/>
          </cell>
          <cell r="B1582" t="str">
            <v/>
          </cell>
          <cell r="D1582" t="str">
            <v/>
          </cell>
        </row>
        <row r="1583">
          <cell r="A1583" t="str">
            <v/>
          </cell>
          <cell r="B1583" t="str">
            <v/>
          </cell>
          <cell r="D1583" t="str">
            <v/>
          </cell>
        </row>
        <row r="1584">
          <cell r="A1584" t="str">
            <v/>
          </cell>
          <cell r="B1584" t="str">
            <v/>
          </cell>
          <cell r="D1584" t="str">
            <v/>
          </cell>
        </row>
        <row r="1585">
          <cell r="A1585" t="str">
            <v/>
          </cell>
          <cell r="B1585" t="str">
            <v/>
          </cell>
          <cell r="D1585" t="str">
            <v/>
          </cell>
        </row>
        <row r="1586">
          <cell r="A1586" t="str">
            <v/>
          </cell>
          <cell r="B1586" t="str">
            <v/>
          </cell>
          <cell r="D1586" t="str">
            <v/>
          </cell>
        </row>
        <row r="1587">
          <cell r="A1587" t="str">
            <v/>
          </cell>
          <cell r="B1587" t="str">
            <v/>
          </cell>
          <cell r="D1587" t="str">
            <v/>
          </cell>
        </row>
        <row r="1588">
          <cell r="A1588" t="str">
            <v/>
          </cell>
          <cell r="B1588" t="str">
            <v/>
          </cell>
          <cell r="D1588" t="str">
            <v/>
          </cell>
        </row>
        <row r="1589">
          <cell r="A1589" t="str">
            <v/>
          </cell>
          <cell r="B1589" t="str">
            <v/>
          </cell>
          <cell r="D1589" t="str">
            <v/>
          </cell>
        </row>
        <row r="1590">
          <cell r="A1590" t="str">
            <v/>
          </cell>
          <cell r="B1590" t="str">
            <v/>
          </cell>
          <cell r="D1590" t="str">
            <v/>
          </cell>
        </row>
        <row r="1591">
          <cell r="A1591" t="str">
            <v/>
          </cell>
          <cell r="B1591" t="str">
            <v/>
          </cell>
          <cell r="D1591" t="str">
            <v/>
          </cell>
        </row>
        <row r="1592">
          <cell r="A1592" t="str">
            <v/>
          </cell>
          <cell r="B1592" t="str">
            <v/>
          </cell>
          <cell r="D1592" t="str">
            <v/>
          </cell>
        </row>
        <row r="1593">
          <cell r="A1593" t="str">
            <v/>
          </cell>
          <cell r="B1593" t="str">
            <v/>
          </cell>
          <cell r="D1593" t="str">
            <v/>
          </cell>
        </row>
        <row r="1594">
          <cell r="A1594" t="str">
            <v/>
          </cell>
          <cell r="B1594" t="str">
            <v/>
          </cell>
          <cell r="D1594" t="str">
            <v/>
          </cell>
        </row>
        <row r="1595">
          <cell r="A1595" t="str">
            <v/>
          </cell>
          <cell r="B1595" t="str">
            <v/>
          </cell>
          <cell r="D1595" t="str">
            <v/>
          </cell>
        </row>
        <row r="1596">
          <cell r="A1596" t="str">
            <v/>
          </cell>
          <cell r="B1596" t="str">
            <v/>
          </cell>
          <cell r="D1596" t="str">
            <v/>
          </cell>
        </row>
        <row r="1597">
          <cell r="A1597" t="str">
            <v/>
          </cell>
          <cell r="B1597" t="str">
            <v/>
          </cell>
          <cell r="D1597" t="str">
            <v/>
          </cell>
        </row>
        <row r="1598">
          <cell r="A1598" t="str">
            <v/>
          </cell>
          <cell r="B1598" t="str">
            <v/>
          </cell>
          <cell r="D1598" t="str">
            <v/>
          </cell>
        </row>
        <row r="1599">
          <cell r="A1599" t="str">
            <v/>
          </cell>
          <cell r="B1599" t="str">
            <v/>
          </cell>
          <cell r="D1599" t="str">
            <v/>
          </cell>
        </row>
        <row r="1600">
          <cell r="A1600" t="str">
            <v/>
          </cell>
          <cell r="B1600" t="str">
            <v/>
          </cell>
          <cell r="D1600" t="str">
            <v/>
          </cell>
        </row>
        <row r="1601">
          <cell r="A1601" t="str">
            <v/>
          </cell>
          <cell r="B1601" t="str">
            <v/>
          </cell>
          <cell r="D1601" t="str">
            <v/>
          </cell>
        </row>
        <row r="1602">
          <cell r="A1602" t="str">
            <v/>
          </cell>
          <cell r="B1602" t="str">
            <v/>
          </cell>
          <cell r="D1602" t="str">
            <v/>
          </cell>
        </row>
        <row r="1603">
          <cell r="A1603" t="str">
            <v/>
          </cell>
          <cell r="B1603" t="str">
            <v/>
          </cell>
          <cell r="D1603" t="str">
            <v/>
          </cell>
        </row>
        <row r="1604">
          <cell r="A1604" t="str">
            <v/>
          </cell>
          <cell r="B1604" t="str">
            <v/>
          </cell>
          <cell r="D1604" t="str">
            <v/>
          </cell>
        </row>
        <row r="1605">
          <cell r="A1605" t="str">
            <v/>
          </cell>
          <cell r="B1605" t="str">
            <v/>
          </cell>
          <cell r="D1605" t="str">
            <v/>
          </cell>
        </row>
        <row r="1606">
          <cell r="A1606" t="str">
            <v/>
          </cell>
          <cell r="B1606" t="str">
            <v/>
          </cell>
          <cell r="D1606" t="str">
            <v/>
          </cell>
        </row>
        <row r="1607">
          <cell r="A1607" t="str">
            <v/>
          </cell>
          <cell r="B1607" t="str">
            <v/>
          </cell>
          <cell r="D1607" t="str">
            <v/>
          </cell>
        </row>
        <row r="1608">
          <cell r="A1608" t="str">
            <v/>
          </cell>
          <cell r="B1608" t="str">
            <v/>
          </cell>
          <cell r="D1608" t="str">
            <v/>
          </cell>
        </row>
        <row r="1609">
          <cell r="A1609" t="str">
            <v/>
          </cell>
          <cell r="B1609" t="str">
            <v/>
          </cell>
          <cell r="D1609" t="str">
            <v/>
          </cell>
        </row>
        <row r="1610">
          <cell r="A1610" t="str">
            <v/>
          </cell>
          <cell r="B1610" t="str">
            <v/>
          </cell>
          <cell r="D1610" t="str">
            <v/>
          </cell>
        </row>
        <row r="1611">
          <cell r="A1611" t="str">
            <v/>
          </cell>
          <cell r="B1611" t="str">
            <v/>
          </cell>
          <cell r="D1611" t="str">
            <v/>
          </cell>
        </row>
        <row r="1612">
          <cell r="A1612" t="str">
            <v/>
          </cell>
          <cell r="B1612" t="str">
            <v/>
          </cell>
          <cell r="D1612" t="str">
            <v/>
          </cell>
        </row>
        <row r="1613">
          <cell r="A1613" t="str">
            <v/>
          </cell>
          <cell r="B1613" t="str">
            <v/>
          </cell>
          <cell r="D1613" t="str">
            <v/>
          </cell>
        </row>
        <row r="1614">
          <cell r="A1614" t="str">
            <v/>
          </cell>
          <cell r="B1614" t="str">
            <v/>
          </cell>
          <cell r="D1614" t="str">
            <v/>
          </cell>
        </row>
        <row r="1615">
          <cell r="A1615" t="str">
            <v/>
          </cell>
          <cell r="B1615" t="str">
            <v/>
          </cell>
          <cell r="D1615" t="str">
            <v/>
          </cell>
        </row>
        <row r="1616">
          <cell r="A1616" t="str">
            <v/>
          </cell>
          <cell r="B1616" t="str">
            <v/>
          </cell>
          <cell r="D1616" t="str">
            <v/>
          </cell>
        </row>
        <row r="1617">
          <cell r="A1617" t="str">
            <v/>
          </cell>
          <cell r="B1617" t="str">
            <v/>
          </cell>
          <cell r="D1617" t="str">
            <v/>
          </cell>
        </row>
        <row r="1618">
          <cell r="A1618" t="str">
            <v/>
          </cell>
          <cell r="B1618" t="str">
            <v/>
          </cell>
          <cell r="D1618" t="str">
            <v/>
          </cell>
        </row>
        <row r="1619">
          <cell r="A1619" t="str">
            <v/>
          </cell>
          <cell r="B1619" t="str">
            <v/>
          </cell>
          <cell r="D1619" t="str">
            <v/>
          </cell>
        </row>
        <row r="1620">
          <cell r="A1620" t="str">
            <v/>
          </cell>
          <cell r="B1620" t="str">
            <v/>
          </cell>
          <cell r="D1620" t="str">
            <v/>
          </cell>
        </row>
        <row r="1621">
          <cell r="A1621" t="str">
            <v/>
          </cell>
          <cell r="B1621" t="str">
            <v/>
          </cell>
          <cell r="D1621" t="str">
            <v/>
          </cell>
        </row>
        <row r="1622">
          <cell r="A1622" t="str">
            <v/>
          </cell>
          <cell r="B1622" t="str">
            <v/>
          </cell>
          <cell r="D1622" t="str">
            <v/>
          </cell>
        </row>
        <row r="1623">
          <cell r="A1623" t="str">
            <v/>
          </cell>
          <cell r="B1623" t="str">
            <v/>
          </cell>
          <cell r="D1623" t="str">
            <v/>
          </cell>
        </row>
        <row r="1624">
          <cell r="A1624" t="str">
            <v/>
          </cell>
          <cell r="B1624" t="str">
            <v/>
          </cell>
          <cell r="D1624" t="str">
            <v/>
          </cell>
        </row>
        <row r="1625">
          <cell r="A1625" t="str">
            <v/>
          </cell>
          <cell r="B1625" t="str">
            <v/>
          </cell>
          <cell r="D1625" t="str">
            <v/>
          </cell>
        </row>
        <row r="1626">
          <cell r="A1626" t="str">
            <v/>
          </cell>
          <cell r="B1626" t="str">
            <v/>
          </cell>
          <cell r="D1626" t="str">
            <v/>
          </cell>
        </row>
        <row r="1627">
          <cell r="A1627" t="str">
            <v/>
          </cell>
          <cell r="B1627" t="str">
            <v/>
          </cell>
          <cell r="D1627" t="str">
            <v/>
          </cell>
        </row>
        <row r="1628">
          <cell r="A1628" t="str">
            <v/>
          </cell>
          <cell r="B1628" t="str">
            <v/>
          </cell>
          <cell r="D1628" t="str">
            <v/>
          </cell>
        </row>
        <row r="1629">
          <cell r="A1629" t="str">
            <v/>
          </cell>
          <cell r="B1629" t="str">
            <v/>
          </cell>
          <cell r="D1629" t="str">
            <v/>
          </cell>
        </row>
        <row r="1630">
          <cell r="A1630" t="str">
            <v/>
          </cell>
          <cell r="B1630" t="str">
            <v/>
          </cell>
          <cell r="D1630" t="str">
            <v/>
          </cell>
        </row>
        <row r="1631">
          <cell r="A1631" t="str">
            <v/>
          </cell>
          <cell r="B1631" t="str">
            <v/>
          </cell>
          <cell r="D1631" t="str">
            <v/>
          </cell>
        </row>
        <row r="1632">
          <cell r="A1632" t="str">
            <v/>
          </cell>
          <cell r="B1632" t="str">
            <v/>
          </cell>
          <cell r="D1632" t="str">
            <v/>
          </cell>
        </row>
        <row r="1633">
          <cell r="A1633" t="str">
            <v/>
          </cell>
          <cell r="B1633" t="str">
            <v/>
          </cell>
          <cell r="D1633" t="str">
            <v/>
          </cell>
        </row>
        <row r="1634">
          <cell r="A1634" t="str">
            <v/>
          </cell>
          <cell r="B1634" t="str">
            <v/>
          </cell>
          <cell r="D1634" t="str">
            <v/>
          </cell>
        </row>
        <row r="1635">
          <cell r="A1635" t="str">
            <v/>
          </cell>
          <cell r="B1635" t="str">
            <v/>
          </cell>
          <cell r="D1635" t="str">
            <v/>
          </cell>
        </row>
        <row r="1636">
          <cell r="A1636" t="str">
            <v/>
          </cell>
          <cell r="B1636" t="str">
            <v/>
          </cell>
          <cell r="D1636" t="str">
            <v/>
          </cell>
        </row>
        <row r="1637">
          <cell r="A1637" t="str">
            <v/>
          </cell>
          <cell r="B1637" t="str">
            <v/>
          </cell>
          <cell r="D1637" t="str">
            <v/>
          </cell>
        </row>
        <row r="1638">
          <cell r="A1638" t="str">
            <v/>
          </cell>
          <cell r="B1638" t="str">
            <v/>
          </cell>
          <cell r="D1638" t="str">
            <v/>
          </cell>
        </row>
        <row r="1639">
          <cell r="A1639" t="str">
            <v/>
          </cell>
          <cell r="B1639" t="str">
            <v/>
          </cell>
          <cell r="D1639" t="str">
            <v/>
          </cell>
        </row>
        <row r="1640">
          <cell r="A1640" t="str">
            <v/>
          </cell>
          <cell r="B1640" t="str">
            <v/>
          </cell>
          <cell r="D1640" t="str">
            <v/>
          </cell>
        </row>
        <row r="1641">
          <cell r="A1641" t="str">
            <v/>
          </cell>
          <cell r="B1641" t="str">
            <v/>
          </cell>
          <cell r="D1641" t="str">
            <v/>
          </cell>
        </row>
        <row r="1642">
          <cell r="A1642" t="str">
            <v/>
          </cell>
          <cell r="B1642" t="str">
            <v/>
          </cell>
          <cell r="D1642" t="str">
            <v/>
          </cell>
        </row>
        <row r="1643">
          <cell r="A1643" t="str">
            <v/>
          </cell>
          <cell r="B1643" t="str">
            <v/>
          </cell>
          <cell r="D1643" t="str">
            <v/>
          </cell>
        </row>
        <row r="1644">
          <cell r="A1644" t="str">
            <v/>
          </cell>
          <cell r="B1644" t="str">
            <v/>
          </cell>
          <cell r="D1644" t="str">
            <v/>
          </cell>
        </row>
        <row r="1645">
          <cell r="A1645" t="str">
            <v/>
          </cell>
          <cell r="B1645" t="str">
            <v/>
          </cell>
          <cell r="D1645" t="str">
            <v/>
          </cell>
        </row>
        <row r="1646">
          <cell r="A1646" t="str">
            <v/>
          </cell>
          <cell r="B1646" t="str">
            <v/>
          </cell>
          <cell r="D1646" t="str">
            <v/>
          </cell>
        </row>
        <row r="1647">
          <cell r="A1647" t="str">
            <v/>
          </cell>
          <cell r="B1647" t="str">
            <v/>
          </cell>
          <cell r="D1647" t="str">
            <v/>
          </cell>
        </row>
        <row r="1648">
          <cell r="A1648" t="str">
            <v/>
          </cell>
          <cell r="B1648" t="str">
            <v/>
          </cell>
          <cell r="D1648" t="str">
            <v/>
          </cell>
        </row>
        <row r="1649">
          <cell r="A1649" t="str">
            <v/>
          </cell>
          <cell r="B1649" t="str">
            <v/>
          </cell>
          <cell r="D1649" t="str">
            <v/>
          </cell>
        </row>
        <row r="1650">
          <cell r="A1650" t="str">
            <v/>
          </cell>
          <cell r="B1650" t="str">
            <v/>
          </cell>
          <cell r="D1650" t="str">
            <v/>
          </cell>
        </row>
        <row r="1651">
          <cell r="A1651" t="str">
            <v/>
          </cell>
          <cell r="B1651" t="str">
            <v/>
          </cell>
          <cell r="D1651" t="str">
            <v/>
          </cell>
        </row>
        <row r="1652">
          <cell r="A1652" t="str">
            <v/>
          </cell>
          <cell r="B1652" t="str">
            <v/>
          </cell>
          <cell r="D1652" t="str">
            <v/>
          </cell>
        </row>
        <row r="1653">
          <cell r="A1653" t="str">
            <v/>
          </cell>
          <cell r="B1653" t="str">
            <v/>
          </cell>
          <cell r="D1653" t="str">
            <v/>
          </cell>
        </row>
        <row r="1654">
          <cell r="A1654" t="str">
            <v/>
          </cell>
          <cell r="B1654" t="str">
            <v/>
          </cell>
          <cell r="D1654" t="str">
            <v/>
          </cell>
        </row>
        <row r="1655">
          <cell r="A1655" t="str">
            <v/>
          </cell>
          <cell r="B1655" t="str">
            <v/>
          </cell>
          <cell r="D1655" t="str">
            <v/>
          </cell>
        </row>
        <row r="1656">
          <cell r="A1656" t="str">
            <v/>
          </cell>
          <cell r="B1656" t="str">
            <v/>
          </cell>
          <cell r="D1656" t="str">
            <v/>
          </cell>
        </row>
        <row r="1657">
          <cell r="A1657" t="str">
            <v/>
          </cell>
          <cell r="B1657" t="str">
            <v/>
          </cell>
          <cell r="D1657" t="str">
            <v/>
          </cell>
        </row>
        <row r="1658">
          <cell r="A1658" t="str">
            <v/>
          </cell>
          <cell r="B1658" t="str">
            <v/>
          </cell>
          <cell r="D1658" t="str">
            <v/>
          </cell>
        </row>
        <row r="1659">
          <cell r="A1659" t="str">
            <v/>
          </cell>
          <cell r="B1659" t="str">
            <v/>
          </cell>
          <cell r="D1659" t="str">
            <v/>
          </cell>
        </row>
        <row r="1660">
          <cell r="A1660" t="str">
            <v/>
          </cell>
          <cell r="B1660" t="str">
            <v/>
          </cell>
          <cell r="D1660" t="str">
            <v/>
          </cell>
        </row>
        <row r="1661">
          <cell r="A1661" t="str">
            <v/>
          </cell>
          <cell r="B1661" t="str">
            <v/>
          </cell>
          <cell r="D1661" t="str">
            <v/>
          </cell>
        </row>
        <row r="1662">
          <cell r="A1662" t="str">
            <v/>
          </cell>
          <cell r="B1662" t="str">
            <v/>
          </cell>
          <cell r="D1662" t="str">
            <v/>
          </cell>
        </row>
        <row r="1663">
          <cell r="A1663" t="str">
            <v/>
          </cell>
          <cell r="B1663" t="str">
            <v/>
          </cell>
          <cell r="D1663" t="str">
            <v/>
          </cell>
        </row>
        <row r="1664">
          <cell r="A1664" t="str">
            <v/>
          </cell>
          <cell r="B1664" t="str">
            <v/>
          </cell>
          <cell r="D1664" t="str">
            <v/>
          </cell>
        </row>
        <row r="1665">
          <cell r="A1665" t="str">
            <v/>
          </cell>
          <cell r="B1665" t="str">
            <v/>
          </cell>
          <cell r="D1665" t="str">
            <v/>
          </cell>
        </row>
        <row r="1666">
          <cell r="A1666" t="str">
            <v/>
          </cell>
          <cell r="B1666" t="str">
            <v/>
          </cell>
          <cell r="D1666" t="str">
            <v/>
          </cell>
        </row>
        <row r="1667">
          <cell r="A1667" t="str">
            <v/>
          </cell>
          <cell r="B1667" t="str">
            <v/>
          </cell>
          <cell r="D1667" t="str">
            <v/>
          </cell>
        </row>
        <row r="1668">
          <cell r="A1668" t="str">
            <v/>
          </cell>
          <cell r="B1668" t="str">
            <v/>
          </cell>
          <cell r="D1668" t="str">
            <v/>
          </cell>
        </row>
        <row r="1669">
          <cell r="A1669" t="str">
            <v/>
          </cell>
          <cell r="B1669" t="str">
            <v/>
          </cell>
          <cell r="D1669" t="str">
            <v/>
          </cell>
        </row>
        <row r="1670">
          <cell r="A1670" t="str">
            <v/>
          </cell>
          <cell r="B1670" t="str">
            <v/>
          </cell>
          <cell r="D1670" t="str">
            <v/>
          </cell>
        </row>
        <row r="1671">
          <cell r="A1671" t="str">
            <v/>
          </cell>
          <cell r="B1671" t="str">
            <v/>
          </cell>
          <cell r="D1671" t="str">
            <v/>
          </cell>
        </row>
        <row r="1672">
          <cell r="A1672" t="str">
            <v/>
          </cell>
          <cell r="B1672" t="str">
            <v/>
          </cell>
          <cell r="D1672" t="str">
            <v/>
          </cell>
        </row>
        <row r="1673">
          <cell r="A1673" t="str">
            <v/>
          </cell>
          <cell r="B1673" t="str">
            <v/>
          </cell>
          <cell r="D1673" t="str">
            <v/>
          </cell>
        </row>
        <row r="1674">
          <cell r="A1674" t="str">
            <v/>
          </cell>
          <cell r="B1674" t="str">
            <v/>
          </cell>
          <cell r="D1674" t="str">
            <v/>
          </cell>
        </row>
        <row r="1675">
          <cell r="A1675" t="str">
            <v/>
          </cell>
          <cell r="B1675" t="str">
            <v/>
          </cell>
          <cell r="D1675" t="str">
            <v/>
          </cell>
        </row>
        <row r="1676">
          <cell r="A1676" t="str">
            <v/>
          </cell>
          <cell r="B1676" t="str">
            <v/>
          </cell>
          <cell r="D1676" t="str">
            <v/>
          </cell>
        </row>
        <row r="1677">
          <cell r="A1677" t="str">
            <v/>
          </cell>
          <cell r="B1677" t="str">
            <v/>
          </cell>
          <cell r="D1677" t="str">
            <v/>
          </cell>
        </row>
        <row r="1678">
          <cell r="A1678" t="str">
            <v/>
          </cell>
          <cell r="B1678" t="str">
            <v/>
          </cell>
          <cell r="D1678" t="str">
            <v/>
          </cell>
        </row>
        <row r="1679">
          <cell r="A1679" t="str">
            <v/>
          </cell>
          <cell r="B1679" t="str">
            <v/>
          </cell>
          <cell r="D1679" t="str">
            <v/>
          </cell>
        </row>
        <row r="1680">
          <cell r="A1680" t="str">
            <v/>
          </cell>
          <cell r="B1680" t="str">
            <v/>
          </cell>
          <cell r="D1680" t="str">
            <v/>
          </cell>
        </row>
        <row r="1681">
          <cell r="A1681" t="str">
            <v/>
          </cell>
          <cell r="B1681" t="str">
            <v/>
          </cell>
          <cell r="D1681" t="str">
            <v/>
          </cell>
        </row>
        <row r="1682">
          <cell r="A1682" t="str">
            <v/>
          </cell>
          <cell r="B1682" t="str">
            <v/>
          </cell>
          <cell r="D1682" t="str">
            <v/>
          </cell>
        </row>
        <row r="1683">
          <cell r="A1683" t="str">
            <v/>
          </cell>
          <cell r="B1683" t="str">
            <v/>
          </cell>
          <cell r="D1683" t="str">
            <v/>
          </cell>
        </row>
        <row r="1684">
          <cell r="A1684" t="str">
            <v/>
          </cell>
          <cell r="B1684" t="str">
            <v/>
          </cell>
          <cell r="D1684" t="str">
            <v/>
          </cell>
        </row>
        <row r="1685">
          <cell r="A1685" t="str">
            <v/>
          </cell>
          <cell r="B1685" t="str">
            <v/>
          </cell>
          <cell r="D1685" t="str">
            <v/>
          </cell>
        </row>
        <row r="1686">
          <cell r="A1686" t="str">
            <v/>
          </cell>
          <cell r="B1686" t="str">
            <v/>
          </cell>
          <cell r="D1686" t="str">
            <v/>
          </cell>
        </row>
        <row r="1687">
          <cell r="A1687" t="str">
            <v/>
          </cell>
          <cell r="B1687" t="str">
            <v/>
          </cell>
          <cell r="D1687" t="str">
            <v/>
          </cell>
        </row>
        <row r="1688">
          <cell r="A1688" t="str">
            <v/>
          </cell>
          <cell r="B1688" t="str">
            <v/>
          </cell>
          <cell r="D1688" t="str">
            <v/>
          </cell>
        </row>
        <row r="1689">
          <cell r="A1689" t="str">
            <v/>
          </cell>
          <cell r="B1689" t="str">
            <v/>
          </cell>
          <cell r="D1689" t="str">
            <v/>
          </cell>
        </row>
        <row r="1690">
          <cell r="A1690" t="str">
            <v/>
          </cell>
          <cell r="B1690" t="str">
            <v/>
          </cell>
          <cell r="D1690" t="str">
            <v/>
          </cell>
        </row>
        <row r="1691">
          <cell r="A1691" t="str">
            <v/>
          </cell>
          <cell r="B1691" t="str">
            <v/>
          </cell>
          <cell r="D1691" t="str">
            <v/>
          </cell>
        </row>
        <row r="1692">
          <cell r="A1692" t="str">
            <v/>
          </cell>
          <cell r="B1692" t="str">
            <v/>
          </cell>
          <cell r="D1692" t="str">
            <v/>
          </cell>
        </row>
        <row r="1693">
          <cell r="A1693" t="str">
            <v/>
          </cell>
          <cell r="B1693" t="str">
            <v/>
          </cell>
          <cell r="D1693" t="str">
            <v/>
          </cell>
        </row>
        <row r="1694">
          <cell r="A1694" t="str">
            <v/>
          </cell>
          <cell r="B1694" t="str">
            <v/>
          </cell>
          <cell r="D1694" t="str">
            <v/>
          </cell>
        </row>
        <row r="1695">
          <cell r="A1695" t="str">
            <v/>
          </cell>
          <cell r="B1695" t="str">
            <v/>
          </cell>
          <cell r="D1695" t="str">
            <v/>
          </cell>
        </row>
        <row r="1696">
          <cell r="A1696" t="str">
            <v/>
          </cell>
          <cell r="B1696" t="str">
            <v/>
          </cell>
          <cell r="D1696" t="str">
            <v/>
          </cell>
        </row>
        <row r="1697">
          <cell r="A1697" t="str">
            <v/>
          </cell>
          <cell r="B1697" t="str">
            <v/>
          </cell>
          <cell r="D1697" t="str">
            <v/>
          </cell>
        </row>
        <row r="1698">
          <cell r="A1698" t="str">
            <v/>
          </cell>
          <cell r="B1698" t="str">
            <v/>
          </cell>
          <cell r="D1698" t="str">
            <v/>
          </cell>
        </row>
        <row r="1699">
          <cell r="A1699" t="str">
            <v/>
          </cell>
          <cell r="B1699" t="str">
            <v/>
          </cell>
          <cell r="D1699" t="str">
            <v/>
          </cell>
        </row>
        <row r="1700">
          <cell r="A1700" t="str">
            <v/>
          </cell>
          <cell r="B1700" t="str">
            <v/>
          </cell>
          <cell r="D1700" t="str">
            <v/>
          </cell>
        </row>
        <row r="1701">
          <cell r="A1701" t="str">
            <v/>
          </cell>
          <cell r="B1701" t="str">
            <v/>
          </cell>
          <cell r="D1701" t="str">
            <v/>
          </cell>
        </row>
        <row r="1702">
          <cell r="A1702" t="str">
            <v/>
          </cell>
          <cell r="B1702" t="str">
            <v/>
          </cell>
          <cell r="D1702" t="str">
            <v/>
          </cell>
        </row>
        <row r="1703">
          <cell r="A1703" t="str">
            <v/>
          </cell>
          <cell r="B1703" t="str">
            <v/>
          </cell>
          <cell r="D1703" t="str">
            <v/>
          </cell>
        </row>
        <row r="1704">
          <cell r="A1704" t="str">
            <v/>
          </cell>
          <cell r="B1704" t="str">
            <v/>
          </cell>
          <cell r="D1704" t="str">
            <v/>
          </cell>
        </row>
        <row r="1705">
          <cell r="A1705" t="str">
            <v/>
          </cell>
          <cell r="B1705" t="str">
            <v/>
          </cell>
          <cell r="D1705" t="str">
            <v/>
          </cell>
        </row>
        <row r="1706">
          <cell r="A1706" t="str">
            <v/>
          </cell>
          <cell r="B1706" t="str">
            <v/>
          </cell>
          <cell r="D1706" t="str">
            <v/>
          </cell>
        </row>
        <row r="1707">
          <cell r="A1707" t="str">
            <v/>
          </cell>
          <cell r="B1707" t="str">
            <v/>
          </cell>
          <cell r="D1707" t="str">
            <v/>
          </cell>
        </row>
        <row r="1708">
          <cell r="A1708" t="str">
            <v/>
          </cell>
          <cell r="B1708" t="str">
            <v/>
          </cell>
          <cell r="D1708" t="str">
            <v/>
          </cell>
        </row>
        <row r="1709">
          <cell r="A1709" t="str">
            <v/>
          </cell>
          <cell r="B1709" t="str">
            <v/>
          </cell>
          <cell r="D1709" t="str">
            <v/>
          </cell>
        </row>
        <row r="1710">
          <cell r="A1710" t="str">
            <v/>
          </cell>
          <cell r="B1710" t="str">
            <v/>
          </cell>
          <cell r="D1710" t="str">
            <v/>
          </cell>
        </row>
        <row r="1711">
          <cell r="A1711" t="str">
            <v/>
          </cell>
          <cell r="B1711" t="str">
            <v/>
          </cell>
          <cell r="D1711" t="str">
            <v/>
          </cell>
        </row>
        <row r="1712">
          <cell r="A1712" t="str">
            <v/>
          </cell>
          <cell r="B1712" t="str">
            <v/>
          </cell>
          <cell r="D1712" t="str">
            <v/>
          </cell>
        </row>
        <row r="1713">
          <cell r="A1713" t="str">
            <v/>
          </cell>
          <cell r="B1713" t="str">
            <v/>
          </cell>
          <cell r="D1713" t="str">
            <v/>
          </cell>
        </row>
        <row r="1714">
          <cell r="A1714" t="str">
            <v/>
          </cell>
          <cell r="B1714" t="str">
            <v/>
          </cell>
          <cell r="D1714" t="str">
            <v/>
          </cell>
        </row>
        <row r="1715">
          <cell r="A1715" t="str">
            <v/>
          </cell>
          <cell r="B1715" t="str">
            <v/>
          </cell>
          <cell r="D1715" t="str">
            <v/>
          </cell>
        </row>
        <row r="1716">
          <cell r="A1716" t="str">
            <v/>
          </cell>
          <cell r="B1716" t="str">
            <v/>
          </cell>
          <cell r="D1716" t="str">
            <v/>
          </cell>
        </row>
        <row r="1717">
          <cell r="A1717" t="str">
            <v/>
          </cell>
          <cell r="B1717" t="str">
            <v/>
          </cell>
          <cell r="D1717" t="str">
            <v/>
          </cell>
        </row>
        <row r="1718">
          <cell r="A1718" t="str">
            <v/>
          </cell>
          <cell r="B1718" t="str">
            <v/>
          </cell>
          <cell r="D1718" t="str">
            <v/>
          </cell>
        </row>
        <row r="1719">
          <cell r="A1719" t="str">
            <v/>
          </cell>
          <cell r="B1719" t="str">
            <v/>
          </cell>
          <cell r="D1719" t="str">
            <v/>
          </cell>
        </row>
        <row r="1720">
          <cell r="A1720" t="str">
            <v/>
          </cell>
          <cell r="B1720" t="str">
            <v/>
          </cell>
          <cell r="D1720" t="str">
            <v/>
          </cell>
        </row>
        <row r="1721">
          <cell r="A1721" t="str">
            <v/>
          </cell>
          <cell r="B1721" t="str">
            <v/>
          </cell>
          <cell r="D1721" t="str">
            <v/>
          </cell>
        </row>
        <row r="1722">
          <cell r="A1722" t="str">
            <v/>
          </cell>
          <cell r="B1722" t="str">
            <v/>
          </cell>
          <cell r="D1722" t="str">
            <v/>
          </cell>
        </row>
        <row r="1723">
          <cell r="A1723" t="str">
            <v/>
          </cell>
          <cell r="B1723" t="str">
            <v/>
          </cell>
          <cell r="D1723" t="str">
            <v/>
          </cell>
        </row>
        <row r="1724">
          <cell r="A1724" t="str">
            <v/>
          </cell>
          <cell r="B1724" t="str">
            <v/>
          </cell>
          <cell r="D1724" t="str">
            <v/>
          </cell>
        </row>
        <row r="1725">
          <cell r="A1725" t="str">
            <v/>
          </cell>
          <cell r="B1725" t="str">
            <v/>
          </cell>
          <cell r="D1725" t="str">
            <v/>
          </cell>
        </row>
        <row r="1726">
          <cell r="A1726" t="str">
            <v/>
          </cell>
          <cell r="B1726" t="str">
            <v/>
          </cell>
          <cell r="D1726" t="str">
            <v/>
          </cell>
        </row>
        <row r="1727">
          <cell r="A1727" t="str">
            <v/>
          </cell>
          <cell r="B1727" t="str">
            <v/>
          </cell>
          <cell r="D1727" t="str">
            <v/>
          </cell>
        </row>
        <row r="1728">
          <cell r="A1728" t="str">
            <v/>
          </cell>
          <cell r="B1728" t="str">
            <v/>
          </cell>
          <cell r="D1728" t="str">
            <v/>
          </cell>
        </row>
        <row r="1729">
          <cell r="A1729" t="str">
            <v/>
          </cell>
          <cell r="B1729" t="str">
            <v/>
          </cell>
          <cell r="D1729" t="str">
            <v/>
          </cell>
        </row>
        <row r="1730">
          <cell r="A1730" t="str">
            <v/>
          </cell>
          <cell r="B1730" t="str">
            <v/>
          </cell>
          <cell r="D1730" t="str">
            <v/>
          </cell>
        </row>
        <row r="1731">
          <cell r="A1731" t="str">
            <v/>
          </cell>
          <cell r="B1731" t="str">
            <v/>
          </cell>
          <cell r="D1731" t="str">
            <v/>
          </cell>
        </row>
        <row r="1732">
          <cell r="A1732" t="str">
            <v/>
          </cell>
          <cell r="B1732" t="str">
            <v/>
          </cell>
          <cell r="D1732" t="str">
            <v/>
          </cell>
        </row>
        <row r="1733">
          <cell r="A1733" t="str">
            <v/>
          </cell>
          <cell r="B1733" t="str">
            <v/>
          </cell>
          <cell r="D1733" t="str">
            <v/>
          </cell>
        </row>
        <row r="1734">
          <cell r="A1734" t="str">
            <v/>
          </cell>
          <cell r="B1734" t="str">
            <v/>
          </cell>
          <cell r="D1734" t="str">
            <v/>
          </cell>
        </row>
        <row r="1735">
          <cell r="A1735" t="str">
            <v/>
          </cell>
          <cell r="B1735" t="str">
            <v/>
          </cell>
          <cell r="D1735" t="str">
            <v/>
          </cell>
        </row>
        <row r="1736">
          <cell r="A1736" t="str">
            <v/>
          </cell>
          <cell r="B1736" t="str">
            <v/>
          </cell>
          <cell r="D1736" t="str">
            <v/>
          </cell>
        </row>
        <row r="1737">
          <cell r="A1737" t="str">
            <v/>
          </cell>
          <cell r="B1737" t="str">
            <v/>
          </cell>
          <cell r="D1737" t="str">
            <v/>
          </cell>
        </row>
        <row r="1738">
          <cell r="A1738" t="str">
            <v/>
          </cell>
          <cell r="B1738" t="str">
            <v/>
          </cell>
          <cell r="D1738" t="str">
            <v/>
          </cell>
        </row>
        <row r="1739">
          <cell r="A1739" t="str">
            <v/>
          </cell>
          <cell r="B1739" t="str">
            <v/>
          </cell>
          <cell r="D1739" t="str">
            <v/>
          </cell>
        </row>
        <row r="1740">
          <cell r="A1740" t="str">
            <v/>
          </cell>
          <cell r="B1740" t="str">
            <v/>
          </cell>
          <cell r="D1740" t="str">
            <v/>
          </cell>
        </row>
        <row r="1741">
          <cell r="A1741" t="str">
            <v/>
          </cell>
          <cell r="B1741" t="str">
            <v/>
          </cell>
          <cell r="D1741" t="str">
            <v/>
          </cell>
        </row>
        <row r="1742">
          <cell r="A1742" t="str">
            <v/>
          </cell>
          <cell r="B1742" t="str">
            <v/>
          </cell>
          <cell r="D1742" t="str">
            <v/>
          </cell>
        </row>
        <row r="1743">
          <cell r="A1743" t="str">
            <v/>
          </cell>
          <cell r="B1743" t="str">
            <v/>
          </cell>
          <cell r="D1743" t="str">
            <v/>
          </cell>
        </row>
        <row r="1744">
          <cell r="A1744" t="str">
            <v/>
          </cell>
          <cell r="B1744" t="str">
            <v/>
          </cell>
          <cell r="D1744" t="str">
            <v/>
          </cell>
        </row>
        <row r="1745">
          <cell r="A1745" t="str">
            <v/>
          </cell>
          <cell r="B1745" t="str">
            <v/>
          </cell>
          <cell r="D1745" t="str">
            <v/>
          </cell>
        </row>
        <row r="1746">
          <cell r="A1746" t="str">
            <v/>
          </cell>
          <cell r="B1746" t="str">
            <v/>
          </cell>
          <cell r="D1746" t="str">
            <v/>
          </cell>
        </row>
        <row r="1747">
          <cell r="A1747" t="str">
            <v/>
          </cell>
          <cell r="B1747" t="str">
            <v/>
          </cell>
          <cell r="D1747" t="str">
            <v/>
          </cell>
        </row>
        <row r="1748">
          <cell r="A1748" t="str">
            <v/>
          </cell>
          <cell r="B1748" t="str">
            <v/>
          </cell>
          <cell r="D1748" t="str">
            <v/>
          </cell>
        </row>
        <row r="1749">
          <cell r="A1749" t="str">
            <v/>
          </cell>
          <cell r="B1749" t="str">
            <v/>
          </cell>
          <cell r="D1749" t="str">
            <v/>
          </cell>
        </row>
        <row r="1750">
          <cell r="A1750" t="str">
            <v/>
          </cell>
          <cell r="B1750" t="str">
            <v/>
          </cell>
          <cell r="D1750" t="str">
            <v/>
          </cell>
        </row>
        <row r="1751">
          <cell r="A1751" t="str">
            <v/>
          </cell>
          <cell r="B1751" t="str">
            <v/>
          </cell>
          <cell r="D1751" t="str">
            <v/>
          </cell>
        </row>
        <row r="1752">
          <cell r="A1752" t="str">
            <v/>
          </cell>
          <cell r="B1752" t="str">
            <v/>
          </cell>
          <cell r="D1752" t="str">
            <v/>
          </cell>
        </row>
        <row r="1753">
          <cell r="A1753" t="str">
            <v/>
          </cell>
          <cell r="B1753" t="str">
            <v/>
          </cell>
          <cell r="D1753" t="str">
            <v/>
          </cell>
        </row>
        <row r="1754">
          <cell r="A1754" t="str">
            <v/>
          </cell>
          <cell r="B1754" t="str">
            <v/>
          </cell>
          <cell r="D1754" t="str">
            <v/>
          </cell>
        </row>
        <row r="1755">
          <cell r="A1755" t="str">
            <v/>
          </cell>
          <cell r="B1755" t="str">
            <v/>
          </cell>
          <cell r="D1755" t="str">
            <v/>
          </cell>
        </row>
        <row r="1756">
          <cell r="A1756" t="str">
            <v/>
          </cell>
          <cell r="B1756" t="str">
            <v/>
          </cell>
          <cell r="D1756" t="str">
            <v/>
          </cell>
        </row>
        <row r="1757">
          <cell r="A1757" t="str">
            <v/>
          </cell>
          <cell r="B1757" t="str">
            <v/>
          </cell>
          <cell r="D1757" t="str">
            <v/>
          </cell>
        </row>
        <row r="1758">
          <cell r="A1758" t="str">
            <v/>
          </cell>
          <cell r="B1758" t="str">
            <v/>
          </cell>
          <cell r="D1758" t="str">
            <v/>
          </cell>
        </row>
        <row r="1759">
          <cell r="A1759" t="str">
            <v/>
          </cell>
          <cell r="B1759" t="str">
            <v/>
          </cell>
          <cell r="D1759" t="str">
            <v/>
          </cell>
        </row>
        <row r="1760">
          <cell r="A1760" t="str">
            <v/>
          </cell>
          <cell r="B1760" t="str">
            <v/>
          </cell>
          <cell r="D1760" t="str">
            <v/>
          </cell>
        </row>
        <row r="1761">
          <cell r="A1761" t="str">
            <v/>
          </cell>
          <cell r="B1761" t="str">
            <v/>
          </cell>
          <cell r="D1761" t="str">
            <v/>
          </cell>
        </row>
        <row r="1762">
          <cell r="A1762" t="str">
            <v/>
          </cell>
          <cell r="B1762" t="str">
            <v/>
          </cell>
          <cell r="D1762" t="str">
            <v/>
          </cell>
        </row>
        <row r="1763">
          <cell r="A1763" t="str">
            <v/>
          </cell>
          <cell r="B1763" t="str">
            <v/>
          </cell>
          <cell r="D1763" t="str">
            <v/>
          </cell>
        </row>
        <row r="1764">
          <cell r="A1764" t="str">
            <v/>
          </cell>
          <cell r="B1764" t="str">
            <v/>
          </cell>
          <cell r="D1764" t="str">
            <v/>
          </cell>
        </row>
        <row r="1765">
          <cell r="A1765" t="str">
            <v/>
          </cell>
          <cell r="B1765" t="str">
            <v/>
          </cell>
          <cell r="D1765" t="str">
            <v/>
          </cell>
        </row>
        <row r="1766">
          <cell r="A1766" t="str">
            <v/>
          </cell>
          <cell r="B1766" t="str">
            <v/>
          </cell>
          <cell r="D1766" t="str">
            <v/>
          </cell>
        </row>
        <row r="1767">
          <cell r="A1767" t="str">
            <v/>
          </cell>
          <cell r="B1767" t="str">
            <v/>
          </cell>
          <cell r="D1767" t="str">
            <v/>
          </cell>
        </row>
        <row r="1768">
          <cell r="A1768" t="str">
            <v/>
          </cell>
          <cell r="B1768" t="str">
            <v/>
          </cell>
          <cell r="D1768" t="str">
            <v/>
          </cell>
        </row>
        <row r="1769">
          <cell r="A1769" t="str">
            <v/>
          </cell>
          <cell r="B1769" t="str">
            <v/>
          </cell>
          <cell r="D1769" t="str">
            <v/>
          </cell>
        </row>
        <row r="1770">
          <cell r="A1770" t="str">
            <v/>
          </cell>
          <cell r="B1770" t="str">
            <v/>
          </cell>
          <cell r="D1770" t="str">
            <v/>
          </cell>
        </row>
        <row r="1771">
          <cell r="A1771" t="str">
            <v/>
          </cell>
          <cell r="B1771" t="str">
            <v/>
          </cell>
          <cell r="D1771" t="str">
            <v/>
          </cell>
        </row>
        <row r="1772">
          <cell r="A1772" t="str">
            <v/>
          </cell>
          <cell r="B1772" t="str">
            <v/>
          </cell>
          <cell r="D1772" t="str">
            <v/>
          </cell>
        </row>
        <row r="1773">
          <cell r="A1773" t="str">
            <v/>
          </cell>
          <cell r="B1773" t="str">
            <v/>
          </cell>
          <cell r="D1773" t="str">
            <v/>
          </cell>
        </row>
        <row r="1774">
          <cell r="A1774" t="str">
            <v/>
          </cell>
          <cell r="B1774" t="str">
            <v/>
          </cell>
          <cell r="D1774" t="str">
            <v/>
          </cell>
        </row>
        <row r="1775">
          <cell r="A1775" t="str">
            <v/>
          </cell>
          <cell r="B1775" t="str">
            <v/>
          </cell>
          <cell r="D1775" t="str">
            <v/>
          </cell>
        </row>
        <row r="1776">
          <cell r="A1776" t="str">
            <v/>
          </cell>
          <cell r="B1776" t="str">
            <v/>
          </cell>
          <cell r="D1776" t="str">
            <v/>
          </cell>
        </row>
        <row r="1777">
          <cell r="A1777" t="str">
            <v/>
          </cell>
          <cell r="B1777" t="str">
            <v/>
          </cell>
          <cell r="D1777" t="str">
            <v/>
          </cell>
        </row>
        <row r="1778">
          <cell r="A1778" t="str">
            <v/>
          </cell>
          <cell r="B1778" t="str">
            <v/>
          </cell>
          <cell r="D1778" t="str">
            <v/>
          </cell>
        </row>
        <row r="1779">
          <cell r="A1779" t="str">
            <v/>
          </cell>
          <cell r="B1779" t="str">
            <v/>
          </cell>
          <cell r="D1779" t="str">
            <v/>
          </cell>
        </row>
        <row r="1780">
          <cell r="A1780" t="str">
            <v/>
          </cell>
          <cell r="B1780" t="str">
            <v/>
          </cell>
          <cell r="D1780" t="str">
            <v/>
          </cell>
        </row>
        <row r="1781">
          <cell r="A1781" t="str">
            <v/>
          </cell>
          <cell r="B1781" t="str">
            <v/>
          </cell>
          <cell r="D1781" t="str">
            <v/>
          </cell>
        </row>
        <row r="1782">
          <cell r="A1782" t="str">
            <v/>
          </cell>
          <cell r="B1782" t="str">
            <v/>
          </cell>
          <cell r="D1782" t="str">
            <v/>
          </cell>
        </row>
        <row r="1783">
          <cell r="A1783" t="str">
            <v/>
          </cell>
          <cell r="B1783" t="str">
            <v/>
          </cell>
          <cell r="D1783" t="str">
            <v/>
          </cell>
        </row>
        <row r="1784">
          <cell r="A1784" t="str">
            <v/>
          </cell>
          <cell r="B1784" t="str">
            <v/>
          </cell>
          <cell r="D1784" t="str">
            <v/>
          </cell>
        </row>
        <row r="1785">
          <cell r="A1785" t="str">
            <v/>
          </cell>
          <cell r="B1785" t="str">
            <v/>
          </cell>
          <cell r="D1785" t="str">
            <v/>
          </cell>
        </row>
        <row r="1786">
          <cell r="A1786" t="str">
            <v/>
          </cell>
          <cell r="B1786" t="str">
            <v/>
          </cell>
          <cell r="D1786" t="str">
            <v/>
          </cell>
        </row>
        <row r="1787">
          <cell r="A1787" t="str">
            <v/>
          </cell>
          <cell r="B1787" t="str">
            <v/>
          </cell>
          <cell r="D1787" t="str">
            <v/>
          </cell>
        </row>
        <row r="1788">
          <cell r="A1788" t="str">
            <v/>
          </cell>
          <cell r="B1788" t="str">
            <v/>
          </cell>
          <cell r="D1788" t="str">
            <v/>
          </cell>
        </row>
        <row r="1789">
          <cell r="A1789" t="str">
            <v/>
          </cell>
          <cell r="B1789" t="str">
            <v/>
          </cell>
          <cell r="D1789" t="str">
            <v/>
          </cell>
        </row>
        <row r="1790">
          <cell r="A1790" t="str">
            <v/>
          </cell>
          <cell r="B1790" t="str">
            <v/>
          </cell>
          <cell r="D1790" t="str">
            <v/>
          </cell>
        </row>
        <row r="1791">
          <cell r="A1791" t="str">
            <v/>
          </cell>
          <cell r="B1791" t="str">
            <v/>
          </cell>
          <cell r="D1791" t="str">
            <v/>
          </cell>
        </row>
        <row r="1792">
          <cell r="A1792" t="str">
            <v/>
          </cell>
          <cell r="B1792" t="str">
            <v/>
          </cell>
          <cell r="D1792" t="str">
            <v/>
          </cell>
        </row>
        <row r="1793">
          <cell r="A1793" t="str">
            <v/>
          </cell>
          <cell r="B1793" t="str">
            <v/>
          </cell>
          <cell r="D1793" t="str">
            <v/>
          </cell>
        </row>
        <row r="1794">
          <cell r="A1794" t="str">
            <v/>
          </cell>
          <cell r="B1794" t="str">
            <v/>
          </cell>
          <cell r="D1794" t="str">
            <v/>
          </cell>
        </row>
        <row r="1795">
          <cell r="A1795" t="str">
            <v/>
          </cell>
          <cell r="B1795" t="str">
            <v/>
          </cell>
          <cell r="D1795" t="str">
            <v/>
          </cell>
        </row>
        <row r="1796">
          <cell r="A1796" t="str">
            <v/>
          </cell>
          <cell r="B1796" t="str">
            <v/>
          </cell>
          <cell r="D1796" t="str">
            <v/>
          </cell>
        </row>
        <row r="1797">
          <cell r="A1797" t="str">
            <v/>
          </cell>
          <cell r="B1797" t="str">
            <v/>
          </cell>
          <cell r="D1797" t="str">
            <v/>
          </cell>
        </row>
        <row r="1798">
          <cell r="A1798" t="str">
            <v/>
          </cell>
          <cell r="B1798" t="str">
            <v/>
          </cell>
          <cell r="D1798" t="str">
            <v/>
          </cell>
        </row>
        <row r="1799">
          <cell r="A1799" t="str">
            <v/>
          </cell>
          <cell r="B1799" t="str">
            <v/>
          </cell>
          <cell r="D1799" t="str">
            <v/>
          </cell>
        </row>
        <row r="1800">
          <cell r="A1800" t="str">
            <v/>
          </cell>
          <cell r="B1800" t="str">
            <v/>
          </cell>
          <cell r="D1800" t="str">
            <v/>
          </cell>
        </row>
        <row r="1801">
          <cell r="A1801" t="str">
            <v/>
          </cell>
          <cell r="B1801" t="str">
            <v/>
          </cell>
          <cell r="D1801" t="str">
            <v/>
          </cell>
        </row>
        <row r="1802">
          <cell r="A1802" t="str">
            <v/>
          </cell>
          <cell r="B1802" t="str">
            <v/>
          </cell>
          <cell r="D1802" t="str">
            <v/>
          </cell>
        </row>
        <row r="1803">
          <cell r="A1803" t="str">
            <v/>
          </cell>
          <cell r="B1803" t="str">
            <v/>
          </cell>
          <cell r="D1803" t="str">
            <v/>
          </cell>
        </row>
        <row r="1804">
          <cell r="A1804" t="str">
            <v/>
          </cell>
          <cell r="B1804" t="str">
            <v/>
          </cell>
          <cell r="D1804" t="str">
            <v/>
          </cell>
        </row>
        <row r="1805">
          <cell r="A1805" t="str">
            <v/>
          </cell>
          <cell r="B1805" t="str">
            <v/>
          </cell>
          <cell r="D1805" t="str">
            <v/>
          </cell>
        </row>
        <row r="1806">
          <cell r="A1806" t="str">
            <v/>
          </cell>
          <cell r="B1806" t="str">
            <v/>
          </cell>
          <cell r="D1806" t="str">
            <v/>
          </cell>
        </row>
        <row r="1807">
          <cell r="A1807" t="str">
            <v/>
          </cell>
          <cell r="B1807" t="str">
            <v/>
          </cell>
          <cell r="D1807" t="str">
            <v/>
          </cell>
        </row>
        <row r="1808">
          <cell r="A1808" t="str">
            <v/>
          </cell>
          <cell r="B1808" t="str">
            <v/>
          </cell>
          <cell r="D1808" t="str">
            <v/>
          </cell>
        </row>
        <row r="1809">
          <cell r="A1809" t="str">
            <v/>
          </cell>
          <cell r="B1809" t="str">
            <v/>
          </cell>
          <cell r="D1809" t="str">
            <v/>
          </cell>
        </row>
        <row r="1810">
          <cell r="A1810" t="str">
            <v/>
          </cell>
          <cell r="B1810" t="str">
            <v/>
          </cell>
          <cell r="D1810" t="str">
            <v/>
          </cell>
        </row>
        <row r="1811">
          <cell r="A1811" t="str">
            <v/>
          </cell>
          <cell r="B1811" t="str">
            <v/>
          </cell>
          <cell r="D1811" t="str">
            <v/>
          </cell>
        </row>
        <row r="1812">
          <cell r="A1812" t="str">
            <v/>
          </cell>
          <cell r="B1812" t="str">
            <v/>
          </cell>
          <cell r="D1812" t="str">
            <v/>
          </cell>
        </row>
        <row r="1813">
          <cell r="A1813" t="str">
            <v/>
          </cell>
          <cell r="B1813" t="str">
            <v/>
          </cell>
          <cell r="D1813" t="str">
            <v/>
          </cell>
        </row>
        <row r="1814">
          <cell r="A1814" t="str">
            <v/>
          </cell>
          <cell r="B1814" t="str">
            <v/>
          </cell>
          <cell r="D1814" t="str">
            <v/>
          </cell>
        </row>
        <row r="1815">
          <cell r="A1815" t="str">
            <v/>
          </cell>
          <cell r="B1815" t="str">
            <v/>
          </cell>
          <cell r="D1815" t="str">
            <v/>
          </cell>
        </row>
        <row r="1816">
          <cell r="A1816" t="str">
            <v/>
          </cell>
          <cell r="B1816" t="str">
            <v/>
          </cell>
          <cell r="D1816" t="str">
            <v/>
          </cell>
        </row>
        <row r="1817">
          <cell r="A1817" t="str">
            <v/>
          </cell>
          <cell r="B1817" t="str">
            <v/>
          </cell>
          <cell r="D1817" t="str">
            <v/>
          </cell>
        </row>
        <row r="1818">
          <cell r="A1818" t="str">
            <v/>
          </cell>
          <cell r="B1818" t="str">
            <v/>
          </cell>
          <cell r="D1818" t="str">
            <v/>
          </cell>
        </row>
        <row r="1819">
          <cell r="A1819" t="str">
            <v/>
          </cell>
          <cell r="B1819" t="str">
            <v/>
          </cell>
          <cell r="D1819" t="str">
            <v/>
          </cell>
        </row>
        <row r="1820">
          <cell r="A1820" t="str">
            <v/>
          </cell>
          <cell r="B1820" t="str">
            <v/>
          </cell>
          <cell r="D1820" t="str">
            <v/>
          </cell>
        </row>
        <row r="1821">
          <cell r="A1821" t="str">
            <v/>
          </cell>
          <cell r="B1821" t="str">
            <v/>
          </cell>
          <cell r="D1821" t="str">
            <v/>
          </cell>
        </row>
        <row r="1822">
          <cell r="A1822" t="str">
            <v/>
          </cell>
          <cell r="B1822" t="str">
            <v/>
          </cell>
          <cell r="D1822" t="str">
            <v/>
          </cell>
        </row>
        <row r="1823">
          <cell r="A1823" t="str">
            <v/>
          </cell>
          <cell r="B1823" t="str">
            <v/>
          </cell>
          <cell r="D1823" t="str">
            <v/>
          </cell>
        </row>
        <row r="1824">
          <cell r="A1824" t="str">
            <v/>
          </cell>
          <cell r="B1824" t="str">
            <v/>
          </cell>
          <cell r="D1824" t="str">
            <v/>
          </cell>
        </row>
        <row r="1825">
          <cell r="A1825" t="str">
            <v/>
          </cell>
          <cell r="B1825" t="str">
            <v/>
          </cell>
          <cell r="D1825" t="str">
            <v/>
          </cell>
        </row>
        <row r="1826">
          <cell r="A1826" t="str">
            <v/>
          </cell>
          <cell r="B1826" t="str">
            <v/>
          </cell>
          <cell r="D1826" t="str">
            <v/>
          </cell>
        </row>
        <row r="1827">
          <cell r="A1827" t="str">
            <v/>
          </cell>
          <cell r="B1827" t="str">
            <v/>
          </cell>
          <cell r="D1827" t="str">
            <v/>
          </cell>
        </row>
        <row r="1828">
          <cell r="A1828" t="str">
            <v/>
          </cell>
          <cell r="B1828" t="str">
            <v/>
          </cell>
          <cell r="D1828" t="str">
            <v/>
          </cell>
        </row>
        <row r="1829">
          <cell r="A1829" t="str">
            <v/>
          </cell>
          <cell r="B1829" t="str">
            <v/>
          </cell>
          <cell r="D1829" t="str">
            <v/>
          </cell>
        </row>
        <row r="1830">
          <cell r="A1830" t="str">
            <v/>
          </cell>
          <cell r="B1830" t="str">
            <v/>
          </cell>
          <cell r="D1830" t="str">
            <v/>
          </cell>
        </row>
        <row r="1831">
          <cell r="A1831" t="str">
            <v/>
          </cell>
          <cell r="B1831" t="str">
            <v/>
          </cell>
          <cell r="D1831" t="str">
            <v/>
          </cell>
        </row>
        <row r="1832">
          <cell r="A1832" t="str">
            <v/>
          </cell>
          <cell r="B1832" t="str">
            <v/>
          </cell>
          <cell r="D1832" t="str">
            <v/>
          </cell>
        </row>
        <row r="1833">
          <cell r="A1833" t="str">
            <v/>
          </cell>
          <cell r="B1833" t="str">
            <v/>
          </cell>
          <cell r="D1833" t="str">
            <v/>
          </cell>
        </row>
        <row r="1834">
          <cell r="A1834" t="str">
            <v/>
          </cell>
          <cell r="B1834" t="str">
            <v/>
          </cell>
          <cell r="D1834" t="str">
            <v/>
          </cell>
        </row>
        <row r="1835">
          <cell r="A1835" t="str">
            <v/>
          </cell>
          <cell r="B1835" t="str">
            <v/>
          </cell>
          <cell r="D1835" t="str">
            <v/>
          </cell>
        </row>
        <row r="1836">
          <cell r="A1836" t="str">
            <v/>
          </cell>
          <cell r="B1836" t="str">
            <v/>
          </cell>
          <cell r="D1836" t="str">
            <v/>
          </cell>
        </row>
        <row r="1837">
          <cell r="A1837" t="str">
            <v/>
          </cell>
          <cell r="B1837" t="str">
            <v/>
          </cell>
          <cell r="D1837" t="str">
            <v/>
          </cell>
        </row>
        <row r="1838">
          <cell r="A1838" t="str">
            <v/>
          </cell>
          <cell r="B1838" t="str">
            <v/>
          </cell>
          <cell r="D1838" t="str">
            <v/>
          </cell>
        </row>
        <row r="1839">
          <cell r="A1839" t="str">
            <v/>
          </cell>
          <cell r="B1839" t="str">
            <v/>
          </cell>
          <cell r="D1839" t="str">
            <v/>
          </cell>
        </row>
        <row r="1840">
          <cell r="A1840" t="str">
            <v/>
          </cell>
          <cell r="B1840" t="str">
            <v/>
          </cell>
          <cell r="D1840" t="str">
            <v/>
          </cell>
        </row>
        <row r="1841">
          <cell r="A1841" t="str">
            <v/>
          </cell>
          <cell r="B1841" t="str">
            <v/>
          </cell>
          <cell r="D1841" t="str">
            <v/>
          </cell>
        </row>
        <row r="1842">
          <cell r="A1842" t="str">
            <v/>
          </cell>
          <cell r="B1842" t="str">
            <v/>
          </cell>
          <cell r="D1842" t="str">
            <v/>
          </cell>
        </row>
        <row r="1843">
          <cell r="A1843" t="str">
            <v/>
          </cell>
          <cell r="B1843" t="str">
            <v/>
          </cell>
          <cell r="D1843" t="str">
            <v/>
          </cell>
        </row>
        <row r="1844">
          <cell r="A1844" t="str">
            <v/>
          </cell>
          <cell r="B1844" t="str">
            <v/>
          </cell>
          <cell r="D1844" t="str">
            <v/>
          </cell>
        </row>
        <row r="1845">
          <cell r="A1845" t="str">
            <v/>
          </cell>
          <cell r="B1845" t="str">
            <v/>
          </cell>
          <cell r="D1845" t="str">
            <v/>
          </cell>
        </row>
        <row r="1846">
          <cell r="A1846" t="str">
            <v/>
          </cell>
          <cell r="B1846" t="str">
            <v/>
          </cell>
          <cell r="D1846" t="str">
            <v/>
          </cell>
        </row>
        <row r="1847">
          <cell r="A1847" t="str">
            <v/>
          </cell>
          <cell r="B1847" t="str">
            <v/>
          </cell>
          <cell r="D1847" t="str">
            <v/>
          </cell>
        </row>
        <row r="1848">
          <cell r="A1848" t="str">
            <v/>
          </cell>
          <cell r="B1848" t="str">
            <v/>
          </cell>
          <cell r="D1848" t="str">
            <v/>
          </cell>
        </row>
        <row r="1849">
          <cell r="A1849" t="str">
            <v/>
          </cell>
          <cell r="B1849" t="str">
            <v/>
          </cell>
          <cell r="D1849" t="str">
            <v/>
          </cell>
        </row>
        <row r="1850">
          <cell r="A1850" t="str">
            <v/>
          </cell>
          <cell r="B1850" t="str">
            <v/>
          </cell>
          <cell r="D1850" t="str">
            <v/>
          </cell>
        </row>
        <row r="1851">
          <cell r="A1851" t="str">
            <v/>
          </cell>
          <cell r="B1851" t="str">
            <v/>
          </cell>
          <cell r="D1851" t="str">
            <v/>
          </cell>
        </row>
        <row r="1852">
          <cell r="A1852" t="str">
            <v/>
          </cell>
          <cell r="B1852" t="str">
            <v/>
          </cell>
          <cell r="D1852" t="str">
            <v/>
          </cell>
        </row>
        <row r="1853">
          <cell r="A1853" t="str">
            <v/>
          </cell>
          <cell r="B1853" t="str">
            <v/>
          </cell>
          <cell r="D1853" t="str">
            <v/>
          </cell>
        </row>
        <row r="1854">
          <cell r="A1854" t="str">
            <v/>
          </cell>
          <cell r="B1854" t="str">
            <v/>
          </cell>
          <cell r="D1854" t="str">
            <v/>
          </cell>
        </row>
        <row r="1855">
          <cell r="A1855" t="str">
            <v/>
          </cell>
          <cell r="B1855" t="str">
            <v/>
          </cell>
          <cell r="D1855" t="str">
            <v/>
          </cell>
        </row>
        <row r="1856">
          <cell r="A1856" t="str">
            <v/>
          </cell>
          <cell r="B1856" t="str">
            <v/>
          </cell>
          <cell r="D1856" t="str">
            <v/>
          </cell>
        </row>
        <row r="1857">
          <cell r="A1857" t="str">
            <v/>
          </cell>
          <cell r="B1857" t="str">
            <v/>
          </cell>
          <cell r="D1857" t="str">
            <v/>
          </cell>
        </row>
        <row r="1858">
          <cell r="A1858" t="str">
            <v/>
          </cell>
          <cell r="B1858" t="str">
            <v/>
          </cell>
          <cell r="D1858" t="str">
            <v/>
          </cell>
        </row>
        <row r="1859">
          <cell r="A1859" t="str">
            <v/>
          </cell>
          <cell r="B1859" t="str">
            <v/>
          </cell>
          <cell r="D1859" t="str">
            <v/>
          </cell>
        </row>
        <row r="1860">
          <cell r="A1860" t="str">
            <v/>
          </cell>
          <cell r="B1860" t="str">
            <v/>
          </cell>
          <cell r="D1860" t="str">
            <v/>
          </cell>
        </row>
        <row r="1861">
          <cell r="A1861" t="str">
            <v/>
          </cell>
          <cell r="B1861" t="str">
            <v/>
          </cell>
          <cell r="D1861" t="str">
            <v/>
          </cell>
        </row>
        <row r="1862">
          <cell r="A1862" t="str">
            <v/>
          </cell>
          <cell r="B1862" t="str">
            <v/>
          </cell>
          <cell r="D1862" t="str">
            <v/>
          </cell>
        </row>
        <row r="1863">
          <cell r="A1863" t="str">
            <v/>
          </cell>
          <cell r="B1863" t="str">
            <v/>
          </cell>
          <cell r="D1863" t="str">
            <v/>
          </cell>
        </row>
        <row r="1864">
          <cell r="A1864" t="str">
            <v/>
          </cell>
          <cell r="B1864" t="str">
            <v/>
          </cell>
          <cell r="D1864" t="str">
            <v/>
          </cell>
        </row>
        <row r="1865">
          <cell r="A1865" t="str">
            <v/>
          </cell>
          <cell r="B1865" t="str">
            <v/>
          </cell>
          <cell r="D1865" t="str">
            <v/>
          </cell>
        </row>
        <row r="1866">
          <cell r="A1866" t="str">
            <v/>
          </cell>
          <cell r="B1866" t="str">
            <v/>
          </cell>
          <cell r="D1866" t="str">
            <v/>
          </cell>
        </row>
        <row r="1867">
          <cell r="A1867" t="str">
            <v/>
          </cell>
          <cell r="B1867" t="str">
            <v/>
          </cell>
          <cell r="D1867" t="str">
            <v/>
          </cell>
        </row>
        <row r="1868">
          <cell r="A1868" t="str">
            <v/>
          </cell>
          <cell r="B1868" t="str">
            <v/>
          </cell>
          <cell r="D1868" t="str">
            <v/>
          </cell>
        </row>
        <row r="1869">
          <cell r="A1869" t="str">
            <v/>
          </cell>
          <cell r="B1869" t="str">
            <v/>
          </cell>
          <cell r="D1869" t="str">
            <v/>
          </cell>
        </row>
        <row r="1870">
          <cell r="A1870" t="str">
            <v/>
          </cell>
          <cell r="B1870" t="str">
            <v/>
          </cell>
          <cell r="D1870" t="str">
            <v/>
          </cell>
        </row>
        <row r="1871">
          <cell r="A1871" t="str">
            <v/>
          </cell>
          <cell r="B1871" t="str">
            <v/>
          </cell>
          <cell r="D1871" t="str">
            <v/>
          </cell>
        </row>
        <row r="1872">
          <cell r="A1872" t="str">
            <v/>
          </cell>
          <cell r="B1872" t="str">
            <v/>
          </cell>
          <cell r="D1872" t="str">
            <v/>
          </cell>
        </row>
        <row r="1873">
          <cell r="A1873" t="str">
            <v/>
          </cell>
          <cell r="B1873" t="str">
            <v/>
          </cell>
          <cell r="D1873" t="str">
            <v/>
          </cell>
        </row>
        <row r="1874">
          <cell r="A1874" t="str">
            <v/>
          </cell>
          <cell r="B1874" t="str">
            <v/>
          </cell>
          <cell r="D1874" t="str">
            <v/>
          </cell>
        </row>
        <row r="1875">
          <cell r="A1875" t="str">
            <v/>
          </cell>
          <cell r="B1875" t="str">
            <v/>
          </cell>
          <cell r="D1875" t="str">
            <v/>
          </cell>
        </row>
        <row r="1876">
          <cell r="A1876" t="str">
            <v/>
          </cell>
          <cell r="B1876" t="str">
            <v/>
          </cell>
          <cell r="D1876" t="str">
            <v/>
          </cell>
        </row>
        <row r="1877">
          <cell r="A1877" t="str">
            <v/>
          </cell>
          <cell r="B1877" t="str">
            <v/>
          </cell>
          <cell r="D1877" t="str">
            <v/>
          </cell>
        </row>
        <row r="1878">
          <cell r="A1878" t="str">
            <v/>
          </cell>
          <cell r="B1878" t="str">
            <v/>
          </cell>
          <cell r="D1878" t="str">
            <v/>
          </cell>
        </row>
        <row r="1879">
          <cell r="A1879" t="str">
            <v/>
          </cell>
          <cell r="B1879" t="str">
            <v/>
          </cell>
          <cell r="D1879" t="str">
            <v/>
          </cell>
        </row>
        <row r="1880">
          <cell r="A1880" t="str">
            <v/>
          </cell>
          <cell r="B1880" t="str">
            <v/>
          </cell>
          <cell r="D1880" t="str">
            <v/>
          </cell>
        </row>
        <row r="1881">
          <cell r="A1881" t="str">
            <v/>
          </cell>
          <cell r="B1881" t="str">
            <v/>
          </cell>
          <cell r="D1881" t="str">
            <v/>
          </cell>
        </row>
        <row r="1882">
          <cell r="A1882" t="str">
            <v/>
          </cell>
          <cell r="B1882" t="str">
            <v/>
          </cell>
          <cell r="D1882" t="str">
            <v/>
          </cell>
        </row>
        <row r="1883">
          <cell r="A1883" t="str">
            <v/>
          </cell>
          <cell r="B1883" t="str">
            <v/>
          </cell>
          <cell r="D1883" t="str">
            <v/>
          </cell>
        </row>
        <row r="1884">
          <cell r="A1884" t="str">
            <v/>
          </cell>
          <cell r="B1884" t="str">
            <v/>
          </cell>
          <cell r="D1884" t="str">
            <v/>
          </cell>
        </row>
        <row r="1885">
          <cell r="A1885" t="str">
            <v/>
          </cell>
          <cell r="B1885" t="str">
            <v/>
          </cell>
          <cell r="D1885" t="str">
            <v/>
          </cell>
        </row>
        <row r="1886">
          <cell r="A1886" t="str">
            <v/>
          </cell>
          <cell r="B1886" t="str">
            <v/>
          </cell>
          <cell r="D1886" t="str">
            <v/>
          </cell>
        </row>
        <row r="1887">
          <cell r="A1887" t="str">
            <v/>
          </cell>
          <cell r="B1887" t="str">
            <v/>
          </cell>
          <cell r="D1887" t="str">
            <v/>
          </cell>
        </row>
        <row r="1888">
          <cell r="A1888" t="str">
            <v/>
          </cell>
          <cell r="B1888" t="str">
            <v/>
          </cell>
          <cell r="D1888" t="str">
            <v/>
          </cell>
        </row>
        <row r="1889">
          <cell r="A1889" t="str">
            <v/>
          </cell>
          <cell r="B1889" t="str">
            <v/>
          </cell>
          <cell r="D1889" t="str">
            <v/>
          </cell>
        </row>
        <row r="1890">
          <cell r="A1890" t="str">
            <v/>
          </cell>
          <cell r="B1890" t="str">
            <v/>
          </cell>
          <cell r="D1890" t="str">
            <v/>
          </cell>
        </row>
        <row r="1891">
          <cell r="A1891" t="str">
            <v/>
          </cell>
          <cell r="B1891" t="str">
            <v/>
          </cell>
          <cell r="D1891" t="str">
            <v/>
          </cell>
        </row>
        <row r="1892">
          <cell r="A1892" t="str">
            <v/>
          </cell>
          <cell r="B1892" t="str">
            <v/>
          </cell>
          <cell r="D1892" t="str">
            <v/>
          </cell>
        </row>
        <row r="1893">
          <cell r="A1893" t="str">
            <v/>
          </cell>
          <cell r="B1893" t="str">
            <v/>
          </cell>
          <cell r="D1893" t="str">
            <v/>
          </cell>
        </row>
        <row r="1894">
          <cell r="A1894" t="str">
            <v/>
          </cell>
          <cell r="B1894" t="str">
            <v/>
          </cell>
          <cell r="D1894" t="str">
            <v/>
          </cell>
        </row>
        <row r="1895">
          <cell r="A1895" t="str">
            <v/>
          </cell>
          <cell r="B1895" t="str">
            <v/>
          </cell>
          <cell r="D1895" t="str">
            <v/>
          </cell>
        </row>
        <row r="1896">
          <cell r="A1896" t="str">
            <v/>
          </cell>
          <cell r="B1896" t="str">
            <v/>
          </cell>
          <cell r="D1896" t="str">
            <v/>
          </cell>
        </row>
        <row r="1897">
          <cell r="A1897" t="str">
            <v/>
          </cell>
          <cell r="B1897" t="str">
            <v/>
          </cell>
          <cell r="D1897" t="str">
            <v/>
          </cell>
        </row>
        <row r="1898">
          <cell r="A1898" t="str">
            <v/>
          </cell>
          <cell r="B1898" t="str">
            <v/>
          </cell>
          <cell r="D1898" t="str">
            <v/>
          </cell>
        </row>
        <row r="1899">
          <cell r="A1899" t="str">
            <v/>
          </cell>
          <cell r="B1899" t="str">
            <v/>
          </cell>
          <cell r="D1899" t="str">
            <v/>
          </cell>
        </row>
        <row r="1900">
          <cell r="A1900" t="str">
            <v/>
          </cell>
          <cell r="B1900" t="str">
            <v/>
          </cell>
          <cell r="D1900" t="str">
            <v/>
          </cell>
        </row>
        <row r="1901">
          <cell r="A1901" t="str">
            <v/>
          </cell>
          <cell r="B1901" t="str">
            <v/>
          </cell>
          <cell r="D1901" t="str">
            <v/>
          </cell>
        </row>
        <row r="1902">
          <cell r="A1902" t="str">
            <v/>
          </cell>
          <cell r="B1902" t="str">
            <v/>
          </cell>
          <cell r="D1902" t="str">
            <v/>
          </cell>
        </row>
        <row r="1903">
          <cell r="A1903" t="str">
            <v/>
          </cell>
          <cell r="B1903" t="str">
            <v/>
          </cell>
          <cell r="D1903" t="str">
            <v/>
          </cell>
        </row>
        <row r="1904">
          <cell r="A1904" t="str">
            <v/>
          </cell>
          <cell r="B1904" t="str">
            <v/>
          </cell>
          <cell r="D1904" t="str">
            <v/>
          </cell>
        </row>
        <row r="1905">
          <cell r="A1905" t="str">
            <v/>
          </cell>
          <cell r="B1905" t="str">
            <v/>
          </cell>
          <cell r="D1905" t="str">
            <v/>
          </cell>
        </row>
        <row r="1906">
          <cell r="A1906" t="str">
            <v/>
          </cell>
          <cell r="B1906" t="str">
            <v/>
          </cell>
          <cell r="D1906" t="str">
            <v/>
          </cell>
        </row>
        <row r="1907">
          <cell r="A1907" t="str">
            <v/>
          </cell>
          <cell r="B1907" t="str">
            <v/>
          </cell>
          <cell r="D1907" t="str">
            <v/>
          </cell>
        </row>
        <row r="1908">
          <cell r="A1908" t="str">
            <v/>
          </cell>
          <cell r="B1908" t="str">
            <v/>
          </cell>
          <cell r="D1908" t="str">
            <v/>
          </cell>
        </row>
        <row r="1909">
          <cell r="A1909" t="str">
            <v/>
          </cell>
          <cell r="B1909" t="str">
            <v/>
          </cell>
          <cell r="D1909" t="str">
            <v/>
          </cell>
        </row>
        <row r="1910">
          <cell r="A1910" t="str">
            <v/>
          </cell>
          <cell r="B1910" t="str">
            <v/>
          </cell>
          <cell r="D1910" t="str">
            <v/>
          </cell>
        </row>
        <row r="1911">
          <cell r="A1911" t="str">
            <v/>
          </cell>
          <cell r="B1911" t="str">
            <v/>
          </cell>
          <cell r="D1911" t="str">
            <v/>
          </cell>
        </row>
        <row r="1912">
          <cell r="A1912" t="str">
            <v/>
          </cell>
          <cell r="B1912" t="str">
            <v/>
          </cell>
          <cell r="D1912" t="str">
            <v/>
          </cell>
        </row>
        <row r="1913">
          <cell r="A1913" t="str">
            <v/>
          </cell>
          <cell r="B1913" t="str">
            <v/>
          </cell>
          <cell r="D1913" t="str">
            <v/>
          </cell>
        </row>
        <row r="1914">
          <cell r="A1914" t="str">
            <v/>
          </cell>
          <cell r="B1914" t="str">
            <v/>
          </cell>
          <cell r="D1914" t="str">
            <v/>
          </cell>
        </row>
        <row r="1915">
          <cell r="A1915" t="str">
            <v/>
          </cell>
          <cell r="B1915" t="str">
            <v/>
          </cell>
          <cell r="D1915" t="str">
            <v/>
          </cell>
        </row>
        <row r="1916">
          <cell r="A1916" t="str">
            <v/>
          </cell>
          <cell r="B1916" t="str">
            <v/>
          </cell>
          <cell r="D1916" t="str">
            <v/>
          </cell>
        </row>
        <row r="1917">
          <cell r="A1917" t="str">
            <v/>
          </cell>
          <cell r="B1917" t="str">
            <v/>
          </cell>
          <cell r="D1917" t="str">
            <v/>
          </cell>
        </row>
        <row r="1918">
          <cell r="A1918" t="str">
            <v/>
          </cell>
          <cell r="B1918" t="str">
            <v/>
          </cell>
          <cell r="D1918" t="str">
            <v/>
          </cell>
        </row>
        <row r="1919">
          <cell r="A1919" t="str">
            <v/>
          </cell>
          <cell r="B1919" t="str">
            <v/>
          </cell>
          <cell r="D1919" t="str">
            <v/>
          </cell>
        </row>
        <row r="1920">
          <cell r="A1920" t="str">
            <v/>
          </cell>
          <cell r="B1920" t="str">
            <v/>
          </cell>
          <cell r="D1920" t="str">
            <v/>
          </cell>
        </row>
        <row r="1921">
          <cell r="A1921" t="str">
            <v/>
          </cell>
          <cell r="B1921" t="str">
            <v/>
          </cell>
          <cell r="D1921" t="str">
            <v/>
          </cell>
        </row>
        <row r="1922">
          <cell r="A1922" t="str">
            <v/>
          </cell>
          <cell r="B1922" t="str">
            <v/>
          </cell>
          <cell r="D1922" t="str">
            <v/>
          </cell>
        </row>
        <row r="1923">
          <cell r="A1923" t="str">
            <v/>
          </cell>
          <cell r="B1923" t="str">
            <v/>
          </cell>
          <cell r="D1923" t="str">
            <v/>
          </cell>
        </row>
        <row r="1924">
          <cell r="A1924" t="str">
            <v/>
          </cell>
          <cell r="B1924" t="str">
            <v/>
          </cell>
          <cell r="D1924" t="str">
            <v/>
          </cell>
        </row>
        <row r="1925">
          <cell r="A1925" t="str">
            <v/>
          </cell>
          <cell r="B1925" t="str">
            <v/>
          </cell>
          <cell r="D1925" t="str">
            <v/>
          </cell>
        </row>
        <row r="1926">
          <cell r="A1926" t="str">
            <v/>
          </cell>
          <cell r="B1926" t="str">
            <v/>
          </cell>
          <cell r="D1926" t="str">
            <v/>
          </cell>
        </row>
        <row r="1927">
          <cell r="A1927" t="str">
            <v/>
          </cell>
          <cell r="B1927" t="str">
            <v/>
          </cell>
          <cell r="D1927" t="str">
            <v/>
          </cell>
        </row>
        <row r="1928">
          <cell r="A1928" t="str">
            <v/>
          </cell>
          <cell r="B1928" t="str">
            <v/>
          </cell>
          <cell r="D1928" t="str">
            <v/>
          </cell>
        </row>
        <row r="1929">
          <cell r="A1929" t="str">
            <v/>
          </cell>
          <cell r="B1929" t="str">
            <v/>
          </cell>
          <cell r="D1929" t="str">
            <v/>
          </cell>
        </row>
        <row r="1930">
          <cell r="A1930" t="str">
            <v/>
          </cell>
          <cell r="B1930" t="str">
            <v/>
          </cell>
          <cell r="D1930" t="str">
            <v/>
          </cell>
        </row>
        <row r="1931">
          <cell r="A1931" t="str">
            <v/>
          </cell>
          <cell r="B1931" t="str">
            <v/>
          </cell>
          <cell r="D1931" t="str">
            <v/>
          </cell>
        </row>
        <row r="1932">
          <cell r="A1932" t="str">
            <v/>
          </cell>
          <cell r="B1932" t="str">
            <v/>
          </cell>
          <cell r="D1932" t="str">
            <v/>
          </cell>
        </row>
        <row r="1933">
          <cell r="A1933" t="str">
            <v/>
          </cell>
          <cell r="B1933" t="str">
            <v/>
          </cell>
          <cell r="D1933" t="str">
            <v/>
          </cell>
        </row>
        <row r="1934">
          <cell r="A1934" t="str">
            <v/>
          </cell>
          <cell r="B1934" t="str">
            <v/>
          </cell>
          <cell r="D1934" t="str">
            <v/>
          </cell>
        </row>
        <row r="1935">
          <cell r="A1935" t="str">
            <v/>
          </cell>
          <cell r="B1935" t="str">
            <v/>
          </cell>
          <cell r="D1935" t="str">
            <v/>
          </cell>
        </row>
        <row r="1936">
          <cell r="A1936" t="str">
            <v/>
          </cell>
          <cell r="B1936" t="str">
            <v/>
          </cell>
          <cell r="D1936" t="str">
            <v/>
          </cell>
        </row>
        <row r="1937">
          <cell r="A1937" t="str">
            <v/>
          </cell>
          <cell r="B1937" t="str">
            <v/>
          </cell>
          <cell r="D1937" t="str">
            <v/>
          </cell>
        </row>
        <row r="1938">
          <cell r="A1938" t="str">
            <v/>
          </cell>
          <cell r="B1938" t="str">
            <v/>
          </cell>
          <cell r="D1938" t="str">
            <v/>
          </cell>
        </row>
        <row r="1939">
          <cell r="A1939" t="str">
            <v/>
          </cell>
          <cell r="B1939" t="str">
            <v/>
          </cell>
          <cell r="D1939" t="str">
            <v/>
          </cell>
        </row>
        <row r="1940">
          <cell r="A1940" t="str">
            <v/>
          </cell>
          <cell r="B1940" t="str">
            <v/>
          </cell>
          <cell r="D1940" t="str">
            <v/>
          </cell>
        </row>
        <row r="1941">
          <cell r="A1941" t="str">
            <v/>
          </cell>
          <cell r="B1941" t="str">
            <v/>
          </cell>
          <cell r="D1941" t="str">
            <v/>
          </cell>
        </row>
        <row r="1942">
          <cell r="A1942" t="str">
            <v/>
          </cell>
          <cell r="B1942" t="str">
            <v/>
          </cell>
          <cell r="D1942" t="str">
            <v/>
          </cell>
        </row>
        <row r="1943">
          <cell r="A1943" t="str">
            <v/>
          </cell>
          <cell r="B1943" t="str">
            <v/>
          </cell>
          <cell r="D1943" t="str">
            <v/>
          </cell>
        </row>
        <row r="1944">
          <cell r="A1944" t="str">
            <v/>
          </cell>
          <cell r="B1944" t="str">
            <v/>
          </cell>
          <cell r="D1944" t="str">
            <v/>
          </cell>
        </row>
        <row r="1945">
          <cell r="A1945" t="str">
            <v/>
          </cell>
          <cell r="B1945" t="str">
            <v/>
          </cell>
          <cell r="D1945" t="str">
            <v/>
          </cell>
        </row>
        <row r="1946">
          <cell r="A1946" t="str">
            <v/>
          </cell>
          <cell r="B1946" t="str">
            <v/>
          </cell>
          <cell r="D1946" t="str">
            <v/>
          </cell>
        </row>
        <row r="1947">
          <cell r="A1947" t="str">
            <v/>
          </cell>
          <cell r="B1947" t="str">
            <v/>
          </cell>
          <cell r="D1947" t="str">
            <v/>
          </cell>
        </row>
        <row r="1948">
          <cell r="A1948" t="str">
            <v/>
          </cell>
          <cell r="B1948" t="str">
            <v/>
          </cell>
          <cell r="D1948" t="str">
            <v/>
          </cell>
        </row>
        <row r="1949">
          <cell r="A1949" t="str">
            <v/>
          </cell>
          <cell r="B1949" t="str">
            <v/>
          </cell>
          <cell r="D1949" t="str">
            <v/>
          </cell>
        </row>
        <row r="1950">
          <cell r="A1950" t="str">
            <v/>
          </cell>
          <cell r="B1950" t="str">
            <v/>
          </cell>
          <cell r="D1950" t="str">
            <v/>
          </cell>
        </row>
        <row r="1951">
          <cell r="A1951" t="str">
            <v/>
          </cell>
          <cell r="B1951" t="str">
            <v/>
          </cell>
          <cell r="D1951" t="str">
            <v/>
          </cell>
        </row>
        <row r="1952">
          <cell r="A1952" t="str">
            <v/>
          </cell>
          <cell r="B1952" t="str">
            <v/>
          </cell>
          <cell r="D1952" t="str">
            <v/>
          </cell>
        </row>
        <row r="1953">
          <cell r="A1953" t="str">
            <v/>
          </cell>
          <cell r="B1953" t="str">
            <v/>
          </cell>
          <cell r="D1953" t="str">
            <v/>
          </cell>
        </row>
        <row r="1954">
          <cell r="A1954" t="str">
            <v/>
          </cell>
          <cell r="B1954" t="str">
            <v/>
          </cell>
          <cell r="D1954" t="str">
            <v/>
          </cell>
        </row>
        <row r="1955">
          <cell r="A1955" t="str">
            <v/>
          </cell>
          <cell r="B1955" t="str">
            <v/>
          </cell>
          <cell r="D1955" t="str">
            <v/>
          </cell>
        </row>
        <row r="1956">
          <cell r="A1956" t="str">
            <v/>
          </cell>
          <cell r="B1956" t="str">
            <v/>
          </cell>
          <cell r="D1956" t="str">
            <v/>
          </cell>
        </row>
        <row r="1957">
          <cell r="A1957" t="str">
            <v/>
          </cell>
          <cell r="B1957" t="str">
            <v/>
          </cell>
          <cell r="D1957" t="str">
            <v/>
          </cell>
        </row>
        <row r="1958">
          <cell r="A1958" t="str">
            <v/>
          </cell>
          <cell r="B1958" t="str">
            <v/>
          </cell>
          <cell r="D1958" t="str">
            <v/>
          </cell>
        </row>
        <row r="1959">
          <cell r="A1959" t="str">
            <v/>
          </cell>
          <cell r="B1959" t="str">
            <v/>
          </cell>
          <cell r="D1959" t="str">
            <v/>
          </cell>
        </row>
        <row r="1960">
          <cell r="A1960" t="str">
            <v/>
          </cell>
          <cell r="B1960" t="str">
            <v/>
          </cell>
          <cell r="D1960" t="str">
            <v/>
          </cell>
        </row>
        <row r="1961">
          <cell r="A1961" t="str">
            <v/>
          </cell>
          <cell r="B1961" t="str">
            <v/>
          </cell>
          <cell r="D1961" t="str">
            <v/>
          </cell>
        </row>
        <row r="1962">
          <cell r="A1962" t="str">
            <v/>
          </cell>
          <cell r="B1962" t="str">
            <v/>
          </cell>
          <cell r="D1962" t="str">
            <v/>
          </cell>
        </row>
        <row r="1963">
          <cell r="A1963" t="str">
            <v/>
          </cell>
          <cell r="B1963" t="str">
            <v/>
          </cell>
          <cell r="D1963" t="str">
            <v/>
          </cell>
        </row>
        <row r="1964">
          <cell r="A1964" t="str">
            <v/>
          </cell>
          <cell r="B1964" t="str">
            <v/>
          </cell>
          <cell r="D1964" t="str">
            <v/>
          </cell>
        </row>
        <row r="1965">
          <cell r="A1965" t="str">
            <v/>
          </cell>
          <cell r="B1965" t="str">
            <v/>
          </cell>
          <cell r="D1965" t="str">
            <v/>
          </cell>
        </row>
        <row r="1966">
          <cell r="A1966" t="str">
            <v/>
          </cell>
          <cell r="B1966" t="str">
            <v/>
          </cell>
          <cell r="D1966" t="str">
            <v/>
          </cell>
        </row>
        <row r="1967">
          <cell r="A1967" t="str">
            <v/>
          </cell>
          <cell r="B1967" t="str">
            <v/>
          </cell>
          <cell r="D1967" t="str">
            <v/>
          </cell>
        </row>
        <row r="1968">
          <cell r="A1968" t="str">
            <v/>
          </cell>
          <cell r="B1968" t="str">
            <v/>
          </cell>
          <cell r="D1968" t="str">
            <v/>
          </cell>
        </row>
        <row r="1969">
          <cell r="A1969" t="str">
            <v/>
          </cell>
          <cell r="B1969" t="str">
            <v/>
          </cell>
          <cell r="D1969" t="str">
            <v/>
          </cell>
        </row>
        <row r="1970">
          <cell r="A1970" t="str">
            <v/>
          </cell>
          <cell r="B1970" t="str">
            <v/>
          </cell>
          <cell r="D1970" t="str">
            <v/>
          </cell>
        </row>
        <row r="1971">
          <cell r="A1971" t="str">
            <v/>
          </cell>
          <cell r="B1971" t="str">
            <v/>
          </cell>
          <cell r="D1971" t="str">
            <v/>
          </cell>
        </row>
        <row r="1972">
          <cell r="A1972" t="str">
            <v/>
          </cell>
          <cell r="B1972" t="str">
            <v/>
          </cell>
          <cell r="D1972" t="str">
            <v/>
          </cell>
        </row>
        <row r="1973">
          <cell r="A1973" t="str">
            <v/>
          </cell>
          <cell r="B1973" t="str">
            <v/>
          </cell>
          <cell r="D1973" t="str">
            <v/>
          </cell>
        </row>
        <row r="1974">
          <cell r="A1974" t="str">
            <v/>
          </cell>
          <cell r="B1974" t="str">
            <v/>
          </cell>
          <cell r="D1974" t="str">
            <v/>
          </cell>
        </row>
        <row r="1975">
          <cell r="A1975" t="str">
            <v/>
          </cell>
          <cell r="B1975" t="str">
            <v/>
          </cell>
          <cell r="D1975" t="str">
            <v/>
          </cell>
        </row>
        <row r="1976">
          <cell r="A1976" t="str">
            <v/>
          </cell>
          <cell r="B1976" t="str">
            <v/>
          </cell>
          <cell r="D1976" t="str">
            <v/>
          </cell>
        </row>
        <row r="1977">
          <cell r="A1977" t="str">
            <v/>
          </cell>
          <cell r="B1977" t="str">
            <v/>
          </cell>
          <cell r="D1977" t="str">
            <v/>
          </cell>
        </row>
        <row r="1978">
          <cell r="A1978" t="str">
            <v/>
          </cell>
          <cell r="B1978" t="str">
            <v/>
          </cell>
          <cell r="D1978" t="str">
            <v/>
          </cell>
        </row>
        <row r="1979">
          <cell r="A1979" t="str">
            <v/>
          </cell>
          <cell r="B1979" t="str">
            <v/>
          </cell>
          <cell r="D1979" t="str">
            <v/>
          </cell>
        </row>
        <row r="1980">
          <cell r="A1980" t="str">
            <v/>
          </cell>
          <cell r="B1980" t="str">
            <v/>
          </cell>
          <cell r="D1980" t="str">
            <v/>
          </cell>
        </row>
        <row r="1981">
          <cell r="A1981" t="str">
            <v/>
          </cell>
          <cell r="B1981" t="str">
            <v/>
          </cell>
          <cell r="D1981" t="str">
            <v/>
          </cell>
        </row>
        <row r="1982">
          <cell r="A1982" t="str">
            <v/>
          </cell>
          <cell r="B1982" t="str">
            <v/>
          </cell>
          <cell r="D1982" t="str">
            <v/>
          </cell>
        </row>
        <row r="1983">
          <cell r="A1983" t="str">
            <v/>
          </cell>
          <cell r="B1983" t="str">
            <v/>
          </cell>
          <cell r="D1983" t="str">
            <v/>
          </cell>
        </row>
        <row r="1984">
          <cell r="A1984" t="str">
            <v/>
          </cell>
          <cell r="B1984" t="str">
            <v/>
          </cell>
          <cell r="D1984" t="str">
            <v/>
          </cell>
        </row>
        <row r="1985">
          <cell r="A1985" t="str">
            <v/>
          </cell>
          <cell r="B1985" t="str">
            <v/>
          </cell>
          <cell r="D1985" t="str">
            <v/>
          </cell>
        </row>
        <row r="1986">
          <cell r="A1986" t="str">
            <v/>
          </cell>
          <cell r="B1986" t="str">
            <v/>
          </cell>
          <cell r="D1986" t="str">
            <v/>
          </cell>
        </row>
        <row r="1987">
          <cell r="A1987" t="str">
            <v/>
          </cell>
          <cell r="B1987" t="str">
            <v/>
          </cell>
          <cell r="D1987" t="str">
            <v/>
          </cell>
        </row>
        <row r="1988">
          <cell r="A1988" t="str">
            <v/>
          </cell>
          <cell r="B1988" t="str">
            <v/>
          </cell>
          <cell r="D1988" t="str">
            <v/>
          </cell>
        </row>
        <row r="1989">
          <cell r="A1989" t="str">
            <v/>
          </cell>
          <cell r="B1989" t="str">
            <v/>
          </cell>
          <cell r="D1989" t="str">
            <v/>
          </cell>
        </row>
        <row r="1990">
          <cell r="A1990" t="str">
            <v/>
          </cell>
          <cell r="B1990" t="str">
            <v/>
          </cell>
          <cell r="D1990" t="str">
            <v/>
          </cell>
        </row>
        <row r="1991">
          <cell r="A1991" t="str">
            <v/>
          </cell>
          <cell r="B1991" t="str">
            <v/>
          </cell>
          <cell r="D1991" t="str">
            <v/>
          </cell>
        </row>
        <row r="1992">
          <cell r="A1992" t="str">
            <v/>
          </cell>
          <cell r="B1992" t="str">
            <v/>
          </cell>
          <cell r="D1992" t="str">
            <v/>
          </cell>
        </row>
        <row r="1993">
          <cell r="A1993" t="str">
            <v/>
          </cell>
          <cell r="B1993" t="str">
            <v/>
          </cell>
          <cell r="D1993" t="str">
            <v/>
          </cell>
        </row>
        <row r="1994">
          <cell r="A1994" t="str">
            <v/>
          </cell>
          <cell r="B1994" t="str">
            <v/>
          </cell>
          <cell r="D1994" t="str">
            <v/>
          </cell>
        </row>
        <row r="1995">
          <cell r="A1995" t="str">
            <v/>
          </cell>
          <cell r="B1995" t="str">
            <v/>
          </cell>
          <cell r="D1995" t="str">
            <v/>
          </cell>
        </row>
        <row r="1996">
          <cell r="A1996" t="str">
            <v/>
          </cell>
          <cell r="B1996" t="str">
            <v/>
          </cell>
          <cell r="D1996" t="str">
            <v/>
          </cell>
        </row>
        <row r="1997">
          <cell r="A1997" t="str">
            <v/>
          </cell>
          <cell r="B1997" t="str">
            <v/>
          </cell>
          <cell r="D1997" t="str">
            <v/>
          </cell>
        </row>
        <row r="1998">
          <cell r="A1998" t="str">
            <v/>
          </cell>
          <cell r="B1998" t="str">
            <v/>
          </cell>
          <cell r="D1998" t="str">
            <v/>
          </cell>
        </row>
        <row r="1999">
          <cell r="A1999" t="str">
            <v/>
          </cell>
          <cell r="B1999" t="str">
            <v/>
          </cell>
          <cell r="D1999" t="str">
            <v/>
          </cell>
        </row>
        <row r="2000">
          <cell r="A2000" t="str">
            <v/>
          </cell>
          <cell r="B2000" t="str">
            <v/>
          </cell>
          <cell r="D2000" t="str">
            <v/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64">
          <cell r="C464">
            <v>3563.68</v>
          </cell>
        </row>
      </sheetData>
      <sheetData sheetId="87"/>
      <sheetData sheetId="88"/>
      <sheetData sheetId="89"/>
      <sheetData sheetId="90">
        <row r="53">
          <cell r="C53">
            <v>126868.92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ycle Adjustment Summary"/>
      <sheetName val="4183 Tonnage"/>
      <sheetName val="Wage Summary"/>
      <sheetName val="Wage Details"/>
      <sheetName val="MRF Tonnage"/>
    </sheetNames>
    <sheetDataSet>
      <sheetData sheetId="0" refreshError="1"/>
      <sheetData sheetId="1" refreshError="1"/>
      <sheetData sheetId="2" refreshError="1"/>
      <sheetData sheetId="3">
        <row r="6">
          <cell r="B6">
            <v>2819</v>
          </cell>
          <cell r="C6">
            <v>2841.75</v>
          </cell>
          <cell r="D6">
            <v>2857</v>
          </cell>
          <cell r="E6">
            <v>2752</v>
          </cell>
          <cell r="F6">
            <v>2655.75</v>
          </cell>
          <cell r="G6">
            <v>2894</v>
          </cell>
          <cell r="H6">
            <v>2813.25</v>
          </cell>
          <cell r="I6">
            <v>2736.5</v>
          </cell>
          <cell r="J6">
            <v>2812.25</v>
          </cell>
          <cell r="K6">
            <v>2860.25</v>
          </cell>
          <cell r="L6">
            <v>2772.75</v>
          </cell>
          <cell r="M6">
            <v>2841.5</v>
          </cell>
          <cell r="N6">
            <v>2630.25</v>
          </cell>
        </row>
        <row r="7">
          <cell r="B7">
            <v>529.5</v>
          </cell>
          <cell r="C7">
            <v>436.25</v>
          </cell>
          <cell r="D7">
            <v>439</v>
          </cell>
          <cell r="E7">
            <v>114</v>
          </cell>
          <cell r="F7">
            <v>180.25</v>
          </cell>
          <cell r="G7">
            <v>362.25</v>
          </cell>
          <cell r="H7">
            <v>363.5</v>
          </cell>
          <cell r="I7">
            <v>206.5</v>
          </cell>
          <cell r="J7">
            <v>387</v>
          </cell>
          <cell r="K7">
            <v>283.5</v>
          </cell>
          <cell r="L7">
            <v>370.25</v>
          </cell>
          <cell r="M7">
            <v>469.75</v>
          </cell>
          <cell r="N7">
            <v>143.25</v>
          </cell>
        </row>
        <row r="10">
          <cell r="B10">
            <v>40955.39</v>
          </cell>
          <cell r="C10">
            <v>41016.33</v>
          </cell>
          <cell r="D10">
            <v>41235.32</v>
          </cell>
          <cell r="E10">
            <v>39738.839999999997</v>
          </cell>
          <cell r="F10">
            <v>38358.17</v>
          </cell>
          <cell r="G10">
            <v>41779.440000000002</v>
          </cell>
          <cell r="H10">
            <v>40592.269999999997</v>
          </cell>
          <cell r="I10">
            <v>39493.879999999997</v>
          </cell>
          <cell r="J10">
            <v>40591.64</v>
          </cell>
          <cell r="K10">
            <v>41294.79</v>
          </cell>
          <cell r="L10">
            <v>39987.97</v>
          </cell>
          <cell r="M10">
            <v>40995.94</v>
          </cell>
          <cell r="N10">
            <v>37986.26</v>
          </cell>
        </row>
        <row r="11">
          <cell r="B11">
            <v>11091.86</v>
          </cell>
          <cell r="C11">
            <v>9045.4</v>
          </cell>
          <cell r="D11">
            <v>9117.59</v>
          </cell>
          <cell r="E11">
            <v>2364.5100000000002</v>
          </cell>
          <cell r="F11">
            <v>3731.19</v>
          </cell>
          <cell r="G11">
            <v>7542.81</v>
          </cell>
          <cell r="H11">
            <v>7567.47</v>
          </cell>
          <cell r="I11">
            <v>4273.1400000000003</v>
          </cell>
          <cell r="J11">
            <v>8046.79</v>
          </cell>
          <cell r="K11">
            <v>5900.17</v>
          </cell>
          <cell r="L11">
            <v>7685.8</v>
          </cell>
          <cell r="M11">
            <v>9757.93</v>
          </cell>
          <cell r="N11">
            <v>2963.24</v>
          </cell>
        </row>
        <row r="20">
          <cell r="B20">
            <v>2589</v>
          </cell>
          <cell r="C20">
            <v>2832.5</v>
          </cell>
          <cell r="D20">
            <v>2562.75</v>
          </cell>
          <cell r="E20">
            <v>2822.25</v>
          </cell>
          <cell r="F20">
            <v>2776.75</v>
          </cell>
          <cell r="G20">
            <v>2683</v>
          </cell>
          <cell r="H20">
            <v>2862</v>
          </cell>
          <cell r="I20">
            <v>2847.75</v>
          </cell>
          <cell r="J20">
            <v>2642.25</v>
          </cell>
          <cell r="K20">
            <v>2770.5</v>
          </cell>
          <cell r="L20">
            <v>2785.75</v>
          </cell>
          <cell r="M20">
            <v>2672</v>
          </cell>
          <cell r="N20">
            <v>2892.25</v>
          </cell>
        </row>
        <row r="21">
          <cell r="B21">
            <v>128.5</v>
          </cell>
          <cell r="C21">
            <v>502.5</v>
          </cell>
          <cell r="D21">
            <v>164.25</v>
          </cell>
          <cell r="E21">
            <v>508</v>
          </cell>
          <cell r="F21">
            <v>357.5</v>
          </cell>
          <cell r="G21">
            <v>159.75</v>
          </cell>
          <cell r="H21">
            <v>260.5</v>
          </cell>
          <cell r="I21">
            <v>410</v>
          </cell>
          <cell r="J21">
            <v>194.75</v>
          </cell>
          <cell r="K21">
            <v>423.25</v>
          </cell>
          <cell r="L21">
            <v>575</v>
          </cell>
          <cell r="M21">
            <v>209.75</v>
          </cell>
          <cell r="N21">
            <v>646</v>
          </cell>
        </row>
        <row r="24">
          <cell r="B24">
            <v>43088.5</v>
          </cell>
          <cell r="C24">
            <v>47135.39</v>
          </cell>
          <cell r="D24">
            <v>42033.63</v>
          </cell>
          <cell r="E24">
            <v>46270.46</v>
          </cell>
          <cell r="F24">
            <v>45529.279999999999</v>
          </cell>
          <cell r="G24">
            <v>44002.1</v>
          </cell>
          <cell r="H24">
            <v>46918.03</v>
          </cell>
          <cell r="I24">
            <v>46685.89</v>
          </cell>
          <cell r="J24">
            <v>43338.33</v>
          </cell>
          <cell r="K24">
            <v>45298.720000000001</v>
          </cell>
          <cell r="L24">
            <v>45641.11</v>
          </cell>
          <cell r="M24">
            <v>43822.89</v>
          </cell>
          <cell r="N24">
            <v>47358.23</v>
          </cell>
        </row>
        <row r="25">
          <cell r="B25">
            <v>3183.03</v>
          </cell>
          <cell r="C25">
            <v>12456.24</v>
          </cell>
          <cell r="D25">
            <v>3947.31</v>
          </cell>
          <cell r="E25">
            <v>12145.97</v>
          </cell>
          <cell r="F25">
            <v>8573.32</v>
          </cell>
          <cell r="G25">
            <v>3862.77</v>
          </cell>
          <cell r="H25">
            <v>6309.29</v>
          </cell>
          <cell r="I25">
            <v>9763.7199999999993</v>
          </cell>
          <cell r="J25">
            <v>4685.3599999999997</v>
          </cell>
          <cell r="K25">
            <v>10011.52</v>
          </cell>
          <cell r="L25">
            <v>13604.5</v>
          </cell>
          <cell r="M25">
            <v>5039.1899999999996</v>
          </cell>
          <cell r="N25">
            <v>15391.07</v>
          </cell>
        </row>
        <row r="34">
          <cell r="B34">
            <v>3017.25</v>
          </cell>
          <cell r="C34">
            <v>2990</v>
          </cell>
          <cell r="D34">
            <v>3170.25</v>
          </cell>
          <cell r="E34">
            <v>3092.75</v>
          </cell>
          <cell r="F34">
            <v>3184.5</v>
          </cell>
          <cell r="G34">
            <v>3208.5</v>
          </cell>
          <cell r="H34">
            <v>3110.75</v>
          </cell>
          <cell r="I34">
            <v>3151.25</v>
          </cell>
          <cell r="J34">
            <v>3202.75</v>
          </cell>
          <cell r="K34">
            <v>3024.25</v>
          </cell>
        </row>
        <row r="35">
          <cell r="B35">
            <v>407.5</v>
          </cell>
          <cell r="C35">
            <v>349.5</v>
          </cell>
          <cell r="D35">
            <v>472.75</v>
          </cell>
          <cell r="E35">
            <v>356</v>
          </cell>
          <cell r="F35">
            <v>491.25</v>
          </cell>
          <cell r="G35">
            <v>520.25</v>
          </cell>
          <cell r="H35">
            <v>389</v>
          </cell>
          <cell r="I35">
            <v>424.75</v>
          </cell>
          <cell r="J35">
            <v>560.5</v>
          </cell>
          <cell r="K35">
            <v>123</v>
          </cell>
        </row>
        <row r="38">
          <cell r="B38">
            <v>49445.18</v>
          </cell>
          <cell r="C38">
            <v>49003.11</v>
          </cell>
          <cell r="D38">
            <v>51880.19</v>
          </cell>
          <cell r="E38">
            <v>50622.19</v>
          </cell>
          <cell r="F38">
            <v>52218.16</v>
          </cell>
          <cell r="G38">
            <v>52562.47</v>
          </cell>
          <cell r="H38">
            <v>50970.13</v>
          </cell>
          <cell r="I38">
            <v>51653.54</v>
          </cell>
          <cell r="J38">
            <v>52468.800000000003</v>
          </cell>
          <cell r="K38">
            <v>49513.75</v>
          </cell>
        </row>
        <row r="39">
          <cell r="B39">
            <v>9734.83</v>
          </cell>
          <cell r="C39">
            <v>8375.26</v>
          </cell>
          <cell r="D39">
            <v>11233.87</v>
          </cell>
          <cell r="E39">
            <v>8514.41</v>
          </cell>
          <cell r="F39">
            <v>11753.64</v>
          </cell>
          <cell r="G39">
            <v>12397</v>
          </cell>
          <cell r="H39">
            <v>9332.7999999999993</v>
          </cell>
          <cell r="I39">
            <v>10107.83</v>
          </cell>
          <cell r="J39">
            <v>13382.89</v>
          </cell>
          <cell r="K39">
            <v>2969.5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36"/>
  <sheetViews>
    <sheetView showGridLines="0" tabSelected="1" workbookViewId="0">
      <selection activeCell="H35" sqref="F35:H36"/>
    </sheetView>
  </sheetViews>
  <sheetFormatPr defaultRowHeight="15"/>
  <cols>
    <col min="1" max="1" width="25.28515625" bestFit="1" customWidth="1"/>
    <col min="2" max="4" width="10.7109375" customWidth="1"/>
    <col min="5" max="5" width="11.5703125" bestFit="1" customWidth="1"/>
    <col min="6" max="8" width="13" customWidth="1"/>
  </cols>
  <sheetData>
    <row r="3" spans="1:8">
      <c r="A3" t="s">
        <v>317</v>
      </c>
      <c r="B3" s="89" t="s">
        <v>312</v>
      </c>
      <c r="C3" s="89" t="s">
        <v>313</v>
      </c>
      <c r="D3" s="89" t="s">
        <v>314</v>
      </c>
    </row>
    <row r="4" spans="1:8">
      <c r="A4" s="92" t="s">
        <v>311</v>
      </c>
      <c r="B4" s="90">
        <v>9.75</v>
      </c>
      <c r="C4" s="90">
        <v>11</v>
      </c>
      <c r="D4" s="90">
        <v>13</v>
      </c>
    </row>
    <row r="5" spans="1:8">
      <c r="A5" s="92" t="s">
        <v>315</v>
      </c>
      <c r="B5" s="90">
        <f>18140.27/1263.25</f>
        <v>14.360000000000001</v>
      </c>
      <c r="C5" s="90">
        <f>21168.89/1299.5</f>
        <v>16.290026933435936</v>
      </c>
      <c r="D5" s="91">
        <f>D4*(1+B17)</f>
        <v>19.253</v>
      </c>
    </row>
    <row r="6" spans="1:8">
      <c r="A6" s="92" t="s">
        <v>316</v>
      </c>
      <c r="B6" s="93">
        <f>+B5/B4-1</f>
        <v>0.47282051282051296</v>
      </c>
      <c r="C6" s="93">
        <f>+C5/C4-1</f>
        <v>0.48091153940326681</v>
      </c>
      <c r="D6" s="94">
        <f>+D5/D4-1</f>
        <v>0.48100000000000009</v>
      </c>
    </row>
    <row r="8" spans="1:8">
      <c r="A8" t="s">
        <v>318</v>
      </c>
      <c r="B8" s="89" t="s">
        <v>312</v>
      </c>
      <c r="C8" s="89" t="s">
        <v>313</v>
      </c>
      <c r="D8" s="89" t="s">
        <v>314</v>
      </c>
    </row>
    <row r="9" spans="1:8">
      <c r="A9" s="92" t="s">
        <v>311</v>
      </c>
      <c r="B9" s="90">
        <f>B4*1.5</f>
        <v>14.625</v>
      </c>
      <c r="C9" s="90">
        <f>C4*1.5</f>
        <v>16.5</v>
      </c>
      <c r="D9" s="90">
        <f>D4*1.5</f>
        <v>19.5</v>
      </c>
    </row>
    <row r="10" spans="1:8">
      <c r="A10" s="92" t="s">
        <v>315</v>
      </c>
      <c r="B10" s="90">
        <f>4674.38/226.25</f>
        <v>20.660243093922652</v>
      </c>
      <c r="C10" s="90">
        <f>1395.37/59.25</f>
        <v>23.55054852320675</v>
      </c>
      <c r="D10" s="91">
        <f>D9*(1+B18)</f>
        <v>27.826499999999999</v>
      </c>
    </row>
    <row r="11" spans="1:8">
      <c r="A11" s="92" t="s">
        <v>316</v>
      </c>
      <c r="B11" s="93">
        <f>+B10/B9-1</f>
        <v>0.41266619445624975</v>
      </c>
      <c r="C11" s="93">
        <f>+C10/C9-1</f>
        <v>0.42730597110343949</v>
      </c>
      <c r="D11" s="94">
        <f>+D10/D9-1</f>
        <v>0.42700000000000005</v>
      </c>
    </row>
    <row r="12" spans="1:8">
      <c r="G12" s="85"/>
    </row>
    <row r="13" spans="1:8">
      <c r="F13" s="89" t="s">
        <v>310</v>
      </c>
      <c r="G13" s="89" t="s">
        <v>308</v>
      </c>
      <c r="H13" s="89" t="s">
        <v>309</v>
      </c>
    </row>
    <row r="14" spans="1:8">
      <c r="D14" s="96" t="s">
        <v>306</v>
      </c>
      <c r="E14" s="64">
        <f>'Wage Summary'!C21</f>
        <v>149033.80555555556</v>
      </c>
      <c r="F14" s="88">
        <f>B5</f>
        <v>14.360000000000001</v>
      </c>
      <c r="G14" s="95">
        <f>D5</f>
        <v>19.253</v>
      </c>
      <c r="H14" s="86">
        <f>(G14-F14)*E14</f>
        <v>729222.41058333323</v>
      </c>
    </row>
    <row r="15" spans="1:8">
      <c r="D15" s="96" t="s">
        <v>307</v>
      </c>
      <c r="E15" s="64">
        <f>'Wage Summary'!C22</f>
        <v>18661.138888888891</v>
      </c>
      <c r="F15" s="88">
        <f>B10</f>
        <v>20.660243093922652</v>
      </c>
      <c r="G15" s="88">
        <f>D10</f>
        <v>27.826499999999999</v>
      </c>
      <c r="H15" s="86">
        <f>(G15-F15)*E15</f>
        <v>133730.51543776857</v>
      </c>
    </row>
    <row r="16" spans="1:8">
      <c r="A16" t="s">
        <v>325</v>
      </c>
      <c r="H16" s="87">
        <f>SUM(H14:H15)</f>
        <v>862952.92602110177</v>
      </c>
    </row>
    <row r="17" spans="1:8">
      <c r="A17" s="97" t="s">
        <v>326</v>
      </c>
      <c r="B17" s="98">
        <v>0.48099999999999998</v>
      </c>
    </row>
    <row r="18" spans="1:8">
      <c r="A18" t="s">
        <v>327</v>
      </c>
      <c r="B18" s="98">
        <v>0.42699999999999999</v>
      </c>
      <c r="G18" s="96" t="s">
        <v>319</v>
      </c>
      <c r="H18" s="83">
        <f>SUM('MRF Tonnage'!$D$259:$O$259)</f>
        <v>209710</v>
      </c>
    </row>
    <row r="20" spans="1:8">
      <c r="G20" s="96" t="s">
        <v>320</v>
      </c>
      <c r="H20" s="84">
        <f>+H16/H18</f>
        <v>4.1149822422445368</v>
      </c>
    </row>
    <row r="22" spans="1:8">
      <c r="A22" s="101" t="s">
        <v>328</v>
      </c>
      <c r="B22" s="102">
        <v>1.4999999999999999E-2</v>
      </c>
      <c r="G22" s="96" t="s">
        <v>321</v>
      </c>
      <c r="H22" s="83">
        <f>SUM('4176 Tonnage'!F47:Q47)</f>
        <v>7793.664696342038</v>
      </c>
    </row>
    <row r="23" spans="1:8">
      <c r="A23" s="103" t="s">
        <v>329</v>
      </c>
      <c r="B23" s="102">
        <v>4.2750000000000002E-3</v>
      </c>
    </row>
    <row r="24" spans="1:8">
      <c r="A24" s="101" t="s">
        <v>330</v>
      </c>
      <c r="B24" s="104">
        <f>SUM(B22:B23)</f>
        <v>1.9275E-2</v>
      </c>
      <c r="G24" s="96" t="s">
        <v>322</v>
      </c>
      <c r="H24" s="105">
        <f>+H22*H20</f>
        <v>32070.791827455647</v>
      </c>
    </row>
    <row r="26" spans="1:8">
      <c r="G26" s="96" t="s">
        <v>331</v>
      </c>
      <c r="H26" s="86">
        <f>+H24*B24</f>
        <v>618.16451247420764</v>
      </c>
    </row>
    <row r="28" spans="1:8">
      <c r="G28" s="96" t="s">
        <v>332</v>
      </c>
      <c r="H28" s="87">
        <f>SUM(H24:H27)</f>
        <v>32688.956339929853</v>
      </c>
    </row>
    <row r="30" spans="1:8">
      <c r="G30" s="96" t="s">
        <v>323</v>
      </c>
      <c r="H30" s="83">
        <v>20376</v>
      </c>
    </row>
    <row r="32" spans="1:8" ht="15.75" thickBot="1">
      <c r="G32" s="96" t="s">
        <v>324</v>
      </c>
      <c r="H32" s="99">
        <f>+H28/12/H30</f>
        <v>0.1336906014425871</v>
      </c>
    </row>
    <row r="33" spans="6:8" ht="15.75" thickTop="1"/>
    <row r="35" spans="6:8">
      <c r="G35" s="106" t="s">
        <v>308</v>
      </c>
      <c r="H35" s="106" t="s">
        <v>333</v>
      </c>
    </row>
    <row r="36" spans="6:8">
      <c r="F36" t="s">
        <v>334</v>
      </c>
      <c r="G36" s="107">
        <v>7.79</v>
      </c>
      <c r="H36" s="107">
        <f>+G36+$H$32</f>
        <v>7.923690601442587</v>
      </c>
    </row>
  </sheetData>
  <pageMargins left="0.7" right="0.7" top="0.75" bottom="0.75" header="0.3" footer="0.3"/>
  <pageSetup paperSize="9" scale="9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09"/>
  <sheetViews>
    <sheetView topLeftCell="A29" zoomScaleNormal="100" workbookViewId="0">
      <selection activeCell="H23" sqref="H23"/>
    </sheetView>
  </sheetViews>
  <sheetFormatPr defaultColWidth="11.42578125" defaultRowHeight="15" outlineLevelRow="1" outlineLevelCol="1"/>
  <cols>
    <col min="1" max="1" width="7.140625" style="8" bestFit="1" customWidth="1" outlineLevel="1"/>
    <col min="2" max="2" width="7.28515625" style="8" customWidth="1" outlineLevel="1"/>
    <col min="3" max="4" width="7.140625" style="1" customWidth="1" outlineLevel="1"/>
    <col min="5" max="5" width="39.42578125" style="1" bestFit="1" customWidth="1"/>
    <col min="6" max="17" width="14.140625" style="1" customWidth="1"/>
    <col min="18" max="18" width="1.28515625" style="1" customWidth="1"/>
    <col min="19" max="19" width="13.7109375" style="2" bestFit="1" customWidth="1"/>
    <col min="20" max="20" width="2.42578125" style="1" customWidth="1"/>
    <col min="21" max="21" width="9.7109375" style="1" bestFit="1" customWidth="1"/>
    <col min="22" max="22" width="8.7109375" style="1" bestFit="1" customWidth="1"/>
    <col min="23" max="16384" width="11.42578125" style="1"/>
  </cols>
  <sheetData>
    <row r="1" spans="1:25">
      <c r="A1" s="108" t="s">
        <v>0</v>
      </c>
      <c r="B1" s="108"/>
      <c r="C1" s="108"/>
      <c r="D1" s="108"/>
      <c r="E1" s="108"/>
    </row>
    <row r="3" spans="1:25" s="2" customFormat="1">
      <c r="A3" s="100" t="s">
        <v>1</v>
      </c>
      <c r="B3" s="100" t="s">
        <v>2</v>
      </c>
      <c r="C3" s="109" t="s">
        <v>3</v>
      </c>
      <c r="D3" s="109"/>
      <c r="F3" s="3">
        <v>41640</v>
      </c>
      <c r="G3" s="4">
        <f>EOMONTH(F3,1)</f>
        <v>41698</v>
      </c>
      <c r="H3" s="4">
        <f t="shared" ref="H3:Q3" si="0">EOMONTH(G3,1)</f>
        <v>41729</v>
      </c>
      <c r="I3" s="4">
        <f t="shared" si="0"/>
        <v>41759</v>
      </c>
      <c r="J3" s="4">
        <f t="shared" si="0"/>
        <v>41790</v>
      </c>
      <c r="K3" s="4">
        <f t="shared" si="0"/>
        <v>41820</v>
      </c>
      <c r="L3" s="4">
        <f t="shared" si="0"/>
        <v>41851</v>
      </c>
      <c r="M3" s="4">
        <f t="shared" si="0"/>
        <v>41882</v>
      </c>
      <c r="N3" s="4">
        <f t="shared" si="0"/>
        <v>41912</v>
      </c>
      <c r="O3" s="4">
        <f t="shared" si="0"/>
        <v>41943</v>
      </c>
      <c r="P3" s="4">
        <f t="shared" si="0"/>
        <v>41973</v>
      </c>
      <c r="Q3" s="4">
        <f t="shared" si="0"/>
        <v>42004</v>
      </c>
      <c r="S3" s="2" t="s">
        <v>4</v>
      </c>
    </row>
    <row r="4" spans="1:25" s="6" customFormat="1">
      <c r="A4" s="5"/>
      <c r="B4" s="5"/>
      <c r="C4" s="5"/>
      <c r="D4" s="5"/>
      <c r="F4" s="6">
        <f>MONTH(F3)</f>
        <v>1</v>
      </c>
      <c r="G4" s="6">
        <f t="shared" ref="G4:Q4" si="1">MONTH(G3)</f>
        <v>2</v>
      </c>
      <c r="H4" s="6">
        <f t="shared" si="1"/>
        <v>3</v>
      </c>
      <c r="I4" s="6">
        <f t="shared" si="1"/>
        <v>4</v>
      </c>
      <c r="J4" s="6">
        <f t="shared" si="1"/>
        <v>5</v>
      </c>
      <c r="K4" s="6">
        <f t="shared" si="1"/>
        <v>6</v>
      </c>
      <c r="L4" s="6">
        <f t="shared" si="1"/>
        <v>7</v>
      </c>
      <c r="M4" s="6">
        <f t="shared" si="1"/>
        <v>8</v>
      </c>
      <c r="N4" s="6">
        <f t="shared" si="1"/>
        <v>9</v>
      </c>
      <c r="O4" s="6">
        <f t="shared" si="1"/>
        <v>10</v>
      </c>
      <c r="P4" s="6">
        <f t="shared" si="1"/>
        <v>11</v>
      </c>
      <c r="Q4" s="6">
        <f t="shared" si="1"/>
        <v>12</v>
      </c>
      <c r="S4" s="7"/>
    </row>
    <row r="5" spans="1:25" ht="15.75" thickBot="1">
      <c r="C5" s="8"/>
      <c r="D5" s="8"/>
      <c r="E5" s="9" t="s">
        <v>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5">
      <c r="C6" s="8"/>
      <c r="D6" s="8"/>
    </row>
    <row r="7" spans="1:25" s="13" customFormat="1">
      <c r="A7" s="11"/>
      <c r="B7" s="11"/>
      <c r="C7" s="11"/>
      <c r="D7" s="11"/>
      <c r="E7" s="12" t="s">
        <v>6</v>
      </c>
      <c r="S7" s="12"/>
    </row>
    <row r="8" spans="1:25">
      <c r="C8" s="8"/>
      <c r="D8" s="8"/>
      <c r="E8" s="1" t="s">
        <v>7</v>
      </c>
      <c r="F8" s="14">
        <v>2528.94</v>
      </c>
      <c r="G8" s="14">
        <v>2244.6</v>
      </c>
      <c r="H8" s="14">
        <v>2500.87</v>
      </c>
      <c r="I8" s="14">
        <v>2404.29</v>
      </c>
      <c r="J8" s="14">
        <v>2557</v>
      </c>
      <c r="K8" s="14">
        <v>2383.19</v>
      </c>
      <c r="L8" s="14">
        <v>2578.25</v>
      </c>
      <c r="M8" s="14">
        <v>2498.6899999999996</v>
      </c>
      <c r="N8" s="14">
        <v>2605.41</v>
      </c>
      <c r="O8" s="14">
        <v>2800.12</v>
      </c>
      <c r="P8" s="14">
        <v>2521.1000000000004</v>
      </c>
      <c r="Q8" s="14">
        <v>2681.11</v>
      </c>
      <c r="S8" s="15">
        <f>SUM(F8:R8)</f>
        <v>30303.57</v>
      </c>
    </row>
    <row r="9" spans="1:25">
      <c r="C9" s="8"/>
      <c r="D9" s="8"/>
      <c r="E9" s="1" t="s">
        <v>8</v>
      </c>
      <c r="F9" s="14">
        <v>1688.9199999999996</v>
      </c>
      <c r="G9" s="14">
        <v>1384.51</v>
      </c>
      <c r="H9" s="14">
        <v>1598.3300000000002</v>
      </c>
      <c r="I9" s="14">
        <v>1689.96</v>
      </c>
      <c r="J9" s="14">
        <v>1632</v>
      </c>
      <c r="K9" s="14">
        <v>1719.56</v>
      </c>
      <c r="L9" s="14">
        <v>1888.5600000000002</v>
      </c>
      <c r="M9" s="14">
        <v>1901.5499999999997</v>
      </c>
      <c r="N9" s="14">
        <v>1817.38</v>
      </c>
      <c r="O9" s="14">
        <v>2265.2800000000002</v>
      </c>
      <c r="P9" s="14">
        <v>1768.48</v>
      </c>
      <c r="Q9" s="14">
        <v>1717.35</v>
      </c>
      <c r="S9" s="15">
        <f t="shared" ref="S9:S14" si="2">SUM(F9:R9)</f>
        <v>21071.879999999994</v>
      </c>
    </row>
    <row r="10" spans="1:25">
      <c r="C10" s="8"/>
      <c r="D10" s="8"/>
      <c r="E10" s="1" t="s">
        <v>9</v>
      </c>
      <c r="F10" s="14">
        <v>2957.02</v>
      </c>
      <c r="G10" s="14">
        <v>2684.17</v>
      </c>
      <c r="H10" s="14">
        <v>3105.39</v>
      </c>
      <c r="I10" s="14">
        <v>3086.95</v>
      </c>
      <c r="J10" s="14">
        <v>3158.51</v>
      </c>
      <c r="K10" s="14">
        <v>3029.58</v>
      </c>
      <c r="L10" s="14">
        <v>3116.81</v>
      </c>
      <c r="M10" s="14">
        <v>2915.23</v>
      </c>
      <c r="N10" s="14">
        <v>3037.53</v>
      </c>
      <c r="O10" s="14">
        <v>3315.21</v>
      </c>
      <c r="P10" s="14">
        <v>2899.99</v>
      </c>
      <c r="Q10" s="14">
        <v>3173.2</v>
      </c>
      <c r="S10" s="15">
        <f t="shared" si="2"/>
        <v>36479.589999999997</v>
      </c>
    </row>
    <row r="11" spans="1:25">
      <c r="C11" s="8"/>
      <c r="D11" s="8"/>
      <c r="E11" s="1" t="s">
        <v>10</v>
      </c>
      <c r="F11" s="14">
        <v>386.24</v>
      </c>
      <c r="G11" s="14">
        <v>471.67</v>
      </c>
      <c r="H11" s="14">
        <v>570.05999999999995</v>
      </c>
      <c r="I11" s="14">
        <v>508.7</v>
      </c>
      <c r="J11" s="14">
        <v>491.34</v>
      </c>
      <c r="K11" s="14">
        <v>564.45000000000005</v>
      </c>
      <c r="L11" s="14">
        <v>509.72</v>
      </c>
      <c r="M11" s="14">
        <v>492.61</v>
      </c>
      <c r="N11" s="14">
        <v>547.07000000000005</v>
      </c>
      <c r="O11" s="14">
        <v>585.23</v>
      </c>
      <c r="P11" s="14">
        <v>523.41</v>
      </c>
      <c r="Q11" s="14">
        <v>604.6099999999999</v>
      </c>
      <c r="S11" s="15">
        <f t="shared" si="2"/>
        <v>6255.11</v>
      </c>
    </row>
    <row r="12" spans="1:25">
      <c r="C12" s="8"/>
      <c r="D12" s="8"/>
      <c r="E12" s="1" t="s">
        <v>11</v>
      </c>
      <c r="F12" s="14">
        <v>3240.41</v>
      </c>
      <c r="G12" s="14">
        <v>2653.8</v>
      </c>
      <c r="H12" s="14">
        <v>2889.28</v>
      </c>
      <c r="I12" s="14">
        <v>3138.75</v>
      </c>
      <c r="J12" s="14">
        <v>3198.99</v>
      </c>
      <c r="K12" s="14">
        <v>3150</v>
      </c>
      <c r="L12" s="14">
        <v>3525.46</v>
      </c>
      <c r="M12" s="14">
        <v>3165.49</v>
      </c>
      <c r="N12" s="14">
        <v>3272.33</v>
      </c>
      <c r="O12" s="14">
        <v>3310.9</v>
      </c>
      <c r="P12" s="14">
        <v>2942.07</v>
      </c>
      <c r="Q12" s="14">
        <v>3399.8</v>
      </c>
      <c r="S12" s="15">
        <f t="shared" si="2"/>
        <v>37887.280000000006</v>
      </c>
    </row>
    <row r="13" spans="1:25">
      <c r="C13" s="8"/>
      <c r="D13" s="8"/>
      <c r="E13" s="16" t="s">
        <v>12</v>
      </c>
      <c r="F13" s="17">
        <v>2682.5</v>
      </c>
      <c r="G13" s="17">
        <v>1839.02</v>
      </c>
      <c r="H13" s="17">
        <v>2523.2600000000002</v>
      </c>
      <c r="I13" s="17">
        <v>3826.3600000000006</v>
      </c>
      <c r="J13" s="17">
        <v>4338.0200000000004</v>
      </c>
      <c r="K13" s="17">
        <v>3686.12</v>
      </c>
      <c r="L13" s="17">
        <v>3241.77</v>
      </c>
      <c r="M13" s="17">
        <v>2767</v>
      </c>
      <c r="N13" s="17">
        <v>3057.61</v>
      </c>
      <c r="O13" s="17">
        <v>3313.87</v>
      </c>
      <c r="P13" s="17">
        <v>3220.7</v>
      </c>
      <c r="Q13" s="17">
        <v>2769.92</v>
      </c>
      <c r="R13" s="16"/>
      <c r="S13" s="18">
        <f t="shared" si="2"/>
        <v>37266.15</v>
      </c>
    </row>
    <row r="14" spans="1:25">
      <c r="C14" s="8"/>
      <c r="D14" s="8"/>
      <c r="E14" s="19" t="s">
        <v>4</v>
      </c>
      <c r="F14" s="20">
        <f t="shared" ref="F14:P14" si="3">SUM(F8:F13)</f>
        <v>13484.029999999999</v>
      </c>
      <c r="G14" s="20">
        <f t="shared" si="3"/>
        <v>11277.77</v>
      </c>
      <c r="H14" s="20">
        <f t="shared" si="3"/>
        <v>13187.19</v>
      </c>
      <c r="I14" s="20">
        <f t="shared" si="3"/>
        <v>14655.01</v>
      </c>
      <c r="J14" s="20">
        <f t="shared" si="3"/>
        <v>15375.86</v>
      </c>
      <c r="K14" s="20">
        <f t="shared" si="3"/>
        <v>14532.899999999998</v>
      </c>
      <c r="L14" s="20">
        <f t="shared" si="3"/>
        <v>14860.570000000002</v>
      </c>
      <c r="M14" s="20">
        <f t="shared" si="3"/>
        <v>13740.57</v>
      </c>
      <c r="N14" s="20">
        <f t="shared" si="3"/>
        <v>14337.33</v>
      </c>
      <c r="O14" s="20">
        <f t="shared" si="3"/>
        <v>15590.61</v>
      </c>
      <c r="P14" s="20">
        <f t="shared" si="3"/>
        <v>13875.75</v>
      </c>
      <c r="Q14" s="20">
        <f>SUM(Q8:Q13)</f>
        <v>14345.99</v>
      </c>
      <c r="S14" s="15">
        <f t="shared" si="2"/>
        <v>169263.58</v>
      </c>
    </row>
    <row r="15" spans="1:25">
      <c r="C15" s="8"/>
      <c r="D15" s="8"/>
    </row>
    <row r="16" spans="1:25" s="13" customFormat="1">
      <c r="A16" s="11"/>
      <c r="B16" s="11"/>
      <c r="C16" s="11"/>
      <c r="D16" s="11"/>
      <c r="E16" s="12" t="s">
        <v>13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15"/>
      <c r="T16" s="21"/>
      <c r="U16" s="21"/>
      <c r="V16" s="21"/>
      <c r="W16" s="21"/>
      <c r="X16" s="21"/>
      <c r="Y16" s="21"/>
    </row>
    <row r="17" spans="1:25">
      <c r="A17" s="22" t="s">
        <v>14</v>
      </c>
      <c r="B17" s="22" t="s">
        <v>15</v>
      </c>
      <c r="C17" s="22">
        <v>20</v>
      </c>
      <c r="D17" s="22">
        <v>25</v>
      </c>
      <c r="E17" s="19" t="s">
        <v>16</v>
      </c>
      <c r="F17" s="14">
        <v>263.63</v>
      </c>
      <c r="G17" s="14">
        <v>228.10000000000002</v>
      </c>
      <c r="H17" s="14">
        <v>264.87999999999994</v>
      </c>
      <c r="I17" s="14">
        <v>225.21</v>
      </c>
      <c r="J17" s="14">
        <v>280.71999999999997</v>
      </c>
      <c r="K17" s="14">
        <v>239.27999999999997</v>
      </c>
      <c r="L17" s="14">
        <v>284.5</v>
      </c>
      <c r="M17" s="14">
        <v>268.65999999999997</v>
      </c>
      <c r="N17" s="14">
        <v>274.67</v>
      </c>
      <c r="O17" s="14">
        <v>243.49000000000004</v>
      </c>
      <c r="P17" s="14">
        <v>245.17</v>
      </c>
      <c r="Q17" s="14">
        <v>242.29999999999998</v>
      </c>
      <c r="R17" s="14"/>
      <c r="S17" s="15">
        <f t="shared" ref="S17:S21" si="4">SUM(F17:R17)</f>
        <v>3060.6100000000006</v>
      </c>
      <c r="T17" s="14"/>
      <c r="U17" s="14"/>
      <c r="V17" s="14"/>
      <c r="W17" s="14"/>
      <c r="X17" s="14"/>
      <c r="Y17" s="14"/>
    </row>
    <row r="18" spans="1:25">
      <c r="C18" s="19"/>
      <c r="D18" s="19"/>
      <c r="E18" s="19" t="s">
        <v>17</v>
      </c>
      <c r="F18" s="14">
        <v>2265.3099999999986</v>
      </c>
      <c r="G18" s="14">
        <v>2011.1899999999996</v>
      </c>
      <c r="H18" s="14">
        <v>2235.9899999999998</v>
      </c>
      <c r="I18" s="14">
        <v>2173.3700000000003</v>
      </c>
      <c r="J18" s="14">
        <v>2232.9199999999992</v>
      </c>
      <c r="K18" s="14">
        <v>2110.34</v>
      </c>
      <c r="L18" s="14">
        <v>2241.4799999999987</v>
      </c>
      <c r="M18" s="14">
        <v>2182.6300000000006</v>
      </c>
      <c r="N18" s="14">
        <v>2263.6999999999989</v>
      </c>
      <c r="O18" s="14">
        <v>2406.2300000000014</v>
      </c>
      <c r="P18" s="14">
        <v>2216.35</v>
      </c>
      <c r="Q18" s="14">
        <v>2386.1</v>
      </c>
      <c r="R18" s="14"/>
      <c r="S18" s="15">
        <f t="shared" si="4"/>
        <v>26725.61</v>
      </c>
      <c r="T18" s="14"/>
      <c r="U18" s="14"/>
      <c r="V18" s="14"/>
      <c r="W18" s="14"/>
      <c r="X18" s="14"/>
      <c r="Y18" s="14"/>
    </row>
    <row r="19" spans="1:25" s="28" customFormat="1" hidden="1" outlineLevel="1">
      <c r="A19" s="23" t="str">
        <f>+A17</f>
        <v>I</v>
      </c>
      <c r="B19" s="23" t="str">
        <f>+B17</f>
        <v>MSW</v>
      </c>
      <c r="C19" s="24"/>
      <c r="D19" s="24"/>
      <c r="E19" s="24" t="str">
        <f>"Total "&amp;E16&amp;" "&amp;B19</f>
        <v>Total Roll-off / Industrial MSW</v>
      </c>
      <c r="F19" s="25">
        <v>2528.9399999999987</v>
      </c>
      <c r="G19" s="25">
        <v>2239.2899999999995</v>
      </c>
      <c r="H19" s="25">
        <v>2500.87</v>
      </c>
      <c r="I19" s="25">
        <v>2398.5800000000004</v>
      </c>
      <c r="J19" s="25">
        <v>2513.639999999999</v>
      </c>
      <c r="K19" s="25">
        <v>2349.6200000000003</v>
      </c>
      <c r="L19" s="25">
        <v>2525.9799999999987</v>
      </c>
      <c r="M19" s="25">
        <v>2451.2900000000004</v>
      </c>
      <c r="N19" s="25">
        <v>2538.369999999999</v>
      </c>
      <c r="O19" s="25">
        <v>2649.7200000000016</v>
      </c>
      <c r="P19" s="25">
        <v>2461.52</v>
      </c>
      <c r="Q19" s="25">
        <v>2628.4</v>
      </c>
      <c r="R19" s="25"/>
      <c r="S19" s="26"/>
      <c r="T19" s="27"/>
      <c r="U19" s="27"/>
      <c r="V19" s="27"/>
      <c r="W19" s="27"/>
      <c r="X19" s="27"/>
      <c r="Y19" s="27"/>
    </row>
    <row r="20" spans="1:25" collapsed="1">
      <c r="A20" s="8" t="str">
        <f>+A19</f>
        <v>I</v>
      </c>
      <c r="B20" s="22" t="s">
        <v>18</v>
      </c>
      <c r="C20" s="8">
        <f>+C17</f>
        <v>20</v>
      </c>
      <c r="D20" s="8">
        <f>+D17</f>
        <v>25</v>
      </c>
      <c r="E20" s="19" t="s">
        <v>19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/>
      <c r="S20" s="15">
        <f t="shared" si="4"/>
        <v>0</v>
      </c>
      <c r="T20" s="14"/>
      <c r="U20" s="14"/>
      <c r="V20" s="14"/>
      <c r="W20" s="14"/>
      <c r="X20" s="14"/>
      <c r="Y20" s="14"/>
    </row>
    <row r="21" spans="1:25">
      <c r="C21" s="19"/>
      <c r="D21" s="19"/>
      <c r="E21" s="19" t="s">
        <v>20</v>
      </c>
      <c r="F21" s="14">
        <v>1734.4369999999999</v>
      </c>
      <c r="G21" s="14">
        <v>1405.83</v>
      </c>
      <c r="H21" s="14">
        <v>1637.105</v>
      </c>
      <c r="I21" s="14">
        <v>1747.66</v>
      </c>
      <c r="J21" s="14">
        <v>1704.8949999999998</v>
      </c>
      <c r="K21" s="14">
        <v>1747.4449999999999</v>
      </c>
      <c r="L21" s="14">
        <v>1986.8199999999997</v>
      </c>
      <c r="M21" s="14">
        <v>1971.0399999999991</v>
      </c>
      <c r="N21" s="14">
        <v>1887.1300000000003</v>
      </c>
      <c r="O21" s="14">
        <v>2455.9100000000012</v>
      </c>
      <c r="P21" s="14">
        <v>1833.2199999999993</v>
      </c>
      <c r="Q21" s="14">
        <v>1821.7800000000009</v>
      </c>
      <c r="R21" s="14"/>
      <c r="S21" s="15">
        <f t="shared" si="4"/>
        <v>21933.272000000001</v>
      </c>
      <c r="T21" s="14"/>
      <c r="U21" s="14"/>
      <c r="V21" s="14"/>
      <c r="W21" s="14"/>
      <c r="X21" s="14"/>
      <c r="Y21" s="14"/>
    </row>
    <row r="22" spans="1:25" s="28" customFormat="1" hidden="1" outlineLevel="1">
      <c r="A22" s="23" t="str">
        <f>+A20</f>
        <v>I</v>
      </c>
      <c r="B22" s="29" t="str">
        <f>+B20</f>
        <v>RCY</v>
      </c>
      <c r="C22" s="30" t="s">
        <v>21</v>
      </c>
      <c r="D22" s="24"/>
      <c r="E22" s="24" t="str">
        <f>"Total "&amp;E16&amp;" "&amp;B22</f>
        <v>Total Roll-off / Industrial RCY</v>
      </c>
      <c r="F22" s="25">
        <f>SUMIFS('[1]Summary Disposal Data'!$J:$J,'[1]Summary Disposal Data'!$C:$C,F$4,'[1]Summary Disposal Data'!$E:$E,$A22,'[1]Summary Disposal Data'!$B:$B,$B22)+SUMIFS('[1]Summary Disposal Data'!$J:$J,'[1]Summary Disposal Data'!$C:$C,F$4,'[1]Summary Disposal Data'!$E:$E,$A22,'[1]Summary Disposal Data'!$B:$B,$C22)</f>
        <v>1734.4369999999999</v>
      </c>
      <c r="G22" s="25">
        <f>SUMIFS('[1]Summary Disposal Data'!$J:$J,'[1]Summary Disposal Data'!$C:$C,G$4,'[1]Summary Disposal Data'!$E:$E,$A22,'[1]Summary Disposal Data'!$B:$B,$B22)+SUMIFS('[1]Summary Disposal Data'!$J:$J,'[1]Summary Disposal Data'!$C:$C,G$4,'[1]Summary Disposal Data'!$E:$E,$A22,'[1]Summary Disposal Data'!$B:$B,$C22)</f>
        <v>1405.83</v>
      </c>
      <c r="H22" s="25">
        <f>SUMIFS('[1]Summary Disposal Data'!$J:$J,'[1]Summary Disposal Data'!$C:$C,H$4,'[1]Summary Disposal Data'!$E:$E,$A22,'[1]Summary Disposal Data'!$B:$B,$B22)+SUMIFS('[1]Summary Disposal Data'!$J:$J,'[1]Summary Disposal Data'!$C:$C,H$4,'[1]Summary Disposal Data'!$E:$E,$A22,'[1]Summary Disposal Data'!$B:$B,$C22)</f>
        <v>1637.105</v>
      </c>
      <c r="I22" s="25">
        <f>SUMIFS('[1]Summary Disposal Data'!$J:$J,'[1]Summary Disposal Data'!$C:$C,I$4,'[1]Summary Disposal Data'!$E:$E,$A22,'[1]Summary Disposal Data'!$B:$B,$B22)+SUMIFS('[1]Summary Disposal Data'!$J:$J,'[1]Summary Disposal Data'!$C:$C,I$4,'[1]Summary Disposal Data'!$E:$E,$A22,'[1]Summary Disposal Data'!$B:$B,$C22)</f>
        <v>1747.66</v>
      </c>
      <c r="J22" s="25">
        <f>SUMIFS('[1]Summary Disposal Data'!$J:$J,'[1]Summary Disposal Data'!$C:$C,J$4,'[1]Summary Disposal Data'!$E:$E,$A22,'[1]Summary Disposal Data'!$B:$B,$B22)+SUMIFS('[1]Summary Disposal Data'!$J:$J,'[1]Summary Disposal Data'!$C:$C,J$4,'[1]Summary Disposal Data'!$E:$E,$A22,'[1]Summary Disposal Data'!$B:$B,$C22)</f>
        <v>1704.8949999999998</v>
      </c>
      <c r="K22" s="25">
        <f>SUMIFS('[1]Summary Disposal Data'!$J:$J,'[1]Summary Disposal Data'!$C:$C,K$4,'[1]Summary Disposal Data'!$E:$E,$A22,'[1]Summary Disposal Data'!$B:$B,$B22)+SUMIFS('[1]Summary Disposal Data'!$J:$J,'[1]Summary Disposal Data'!$C:$C,K$4,'[1]Summary Disposal Data'!$E:$E,$A22,'[1]Summary Disposal Data'!$B:$B,$C22)</f>
        <v>1747.4449999999999</v>
      </c>
      <c r="L22" s="25">
        <f>SUMIFS('[1]Summary Disposal Data'!$J:$J,'[1]Summary Disposal Data'!$C:$C,L$4,'[1]Summary Disposal Data'!$E:$E,$A22,'[1]Summary Disposal Data'!$B:$B,$B22)+SUMIFS('[1]Summary Disposal Data'!$J:$J,'[1]Summary Disposal Data'!$C:$C,L$4,'[1]Summary Disposal Data'!$E:$E,$A22,'[1]Summary Disposal Data'!$B:$B,$C22)</f>
        <v>1986.8199999999997</v>
      </c>
      <c r="M22" s="25">
        <f>SUMIFS('[1]Summary Disposal Data'!$J:$J,'[1]Summary Disposal Data'!$C:$C,M$4,'[1]Summary Disposal Data'!$E:$E,$A22,'[1]Summary Disposal Data'!$B:$B,$B22)+SUMIFS('[1]Summary Disposal Data'!$J:$J,'[1]Summary Disposal Data'!$C:$C,M$4,'[1]Summary Disposal Data'!$E:$E,$A22,'[1]Summary Disposal Data'!$B:$B,$C22)</f>
        <v>1971.0399999999991</v>
      </c>
      <c r="N22" s="25">
        <f>SUMIFS('[1]Summary Disposal Data'!$J:$J,'[1]Summary Disposal Data'!$C:$C,N$4,'[1]Summary Disposal Data'!$E:$E,$A22,'[1]Summary Disposal Data'!$B:$B,$B22)+SUMIFS('[1]Summary Disposal Data'!$J:$J,'[1]Summary Disposal Data'!$C:$C,N$4,'[1]Summary Disposal Data'!$E:$E,$A22,'[1]Summary Disposal Data'!$B:$B,$C22)</f>
        <v>1887.1300000000003</v>
      </c>
      <c r="O22" s="25">
        <f>SUMIFS('[1]Summary Disposal Data'!$J:$J,'[1]Summary Disposal Data'!$C:$C,O$4,'[1]Summary Disposal Data'!$E:$E,$A22,'[1]Summary Disposal Data'!$B:$B,$B22)+SUMIFS('[1]Summary Disposal Data'!$J:$J,'[1]Summary Disposal Data'!$C:$C,O$4,'[1]Summary Disposal Data'!$E:$E,$A22,'[1]Summary Disposal Data'!$B:$B,$C22)</f>
        <v>2455.9100000000012</v>
      </c>
      <c r="P22" s="25">
        <f>SUMIFS('[1]Summary Disposal Data'!$J:$J,'[1]Summary Disposal Data'!$C:$C,P$4,'[1]Summary Disposal Data'!$E:$E,$A22,'[1]Summary Disposal Data'!$B:$B,$B22)+SUMIFS('[1]Summary Disposal Data'!$J:$J,'[1]Summary Disposal Data'!$C:$C,P$4,'[1]Summary Disposal Data'!$E:$E,$A22,'[1]Summary Disposal Data'!$B:$B,$C22)</f>
        <v>1833.2199999999993</v>
      </c>
      <c r="Q22" s="25">
        <f>SUMIFS('[1]Summary Disposal Data'!$J:$J,'[1]Summary Disposal Data'!$C:$C,Q$4,'[1]Summary Disposal Data'!$E:$E,$A22,'[1]Summary Disposal Data'!$B:$B,$B22)+SUMIFS('[1]Summary Disposal Data'!$J:$J,'[1]Summary Disposal Data'!$C:$C,Q$4,'[1]Summary Disposal Data'!$E:$E,$A22,'[1]Summary Disposal Data'!$B:$B,$C22)</f>
        <v>1821.7800000000009</v>
      </c>
      <c r="R22" s="25"/>
      <c r="S22" s="26"/>
      <c r="T22" s="27"/>
      <c r="U22" s="27"/>
      <c r="V22" s="27"/>
      <c r="W22" s="27"/>
      <c r="X22" s="27"/>
      <c r="Y22" s="27"/>
    </row>
    <row r="23" spans="1:25" collapsed="1">
      <c r="A23" s="31"/>
      <c r="B23" s="31"/>
      <c r="C23" s="31"/>
      <c r="D23" s="31"/>
      <c r="E23" s="32" t="str">
        <f>"Total "&amp;E16</f>
        <v>Total Roll-off / Industrial</v>
      </c>
      <c r="F23" s="33">
        <f>SUM(F17:F18,F20:F21)</f>
        <v>4263.3769999999986</v>
      </c>
      <c r="G23" s="33">
        <f t="shared" ref="G23:Q23" si="5">SUM(G17:G18,G20:G21)</f>
        <v>3645.1199999999994</v>
      </c>
      <c r="H23" s="33">
        <f t="shared" si="5"/>
        <v>4137.9750000000004</v>
      </c>
      <c r="I23" s="33">
        <f t="shared" si="5"/>
        <v>4146.2400000000007</v>
      </c>
      <c r="J23" s="33">
        <f t="shared" si="5"/>
        <v>4218.5349999999989</v>
      </c>
      <c r="K23" s="33">
        <f t="shared" si="5"/>
        <v>4097.0649999999996</v>
      </c>
      <c r="L23" s="33">
        <f t="shared" si="5"/>
        <v>4512.7999999999984</v>
      </c>
      <c r="M23" s="33">
        <f t="shared" si="5"/>
        <v>4422.33</v>
      </c>
      <c r="N23" s="33">
        <f t="shared" si="5"/>
        <v>4425.4999999999991</v>
      </c>
      <c r="O23" s="33">
        <f t="shared" si="5"/>
        <v>5105.6300000000028</v>
      </c>
      <c r="P23" s="33">
        <f t="shared" si="5"/>
        <v>4294.74</v>
      </c>
      <c r="Q23" s="33">
        <f t="shared" si="5"/>
        <v>4450.1800000000012</v>
      </c>
      <c r="R23" s="33"/>
      <c r="S23" s="34">
        <f>SUM(F23:R23)</f>
        <v>51719.491999999998</v>
      </c>
      <c r="T23" s="14"/>
      <c r="U23" s="14"/>
      <c r="V23" s="14"/>
      <c r="W23" s="14"/>
      <c r="X23" s="14"/>
      <c r="Y23" s="14"/>
    </row>
    <row r="24" spans="1:25">
      <c r="C24" s="8"/>
      <c r="D24" s="8"/>
      <c r="E24" s="35" t="s">
        <v>22</v>
      </c>
      <c r="F24" s="36">
        <f>+F23/SUM(F8:F9)-1</f>
        <v>1.0791491419819277E-2</v>
      </c>
      <c r="G24" s="36">
        <f t="shared" ref="G24:S24" si="6">+G23/SUM(G8:G9)-1</f>
        <v>4.4115499392411994E-3</v>
      </c>
      <c r="H24" s="36">
        <f t="shared" si="6"/>
        <v>9.4591627634661446E-3</v>
      </c>
      <c r="I24" s="36">
        <f t="shared" si="6"/>
        <v>1.2698296391280728E-2</v>
      </c>
      <c r="J24" s="36">
        <f t="shared" si="6"/>
        <v>7.0506087371684512E-3</v>
      </c>
      <c r="K24" s="36">
        <f t="shared" si="6"/>
        <v>-1.3856559624643161E-3</v>
      </c>
      <c r="L24" s="36">
        <f t="shared" si="6"/>
        <v>1.0295938264667237E-2</v>
      </c>
      <c r="M24" s="36">
        <f t="shared" si="6"/>
        <v>5.0201807174155011E-3</v>
      </c>
      <c r="N24" s="36">
        <f t="shared" si="6"/>
        <v>6.1273540005268856E-4</v>
      </c>
      <c r="O24" s="36">
        <f t="shared" si="6"/>
        <v>7.9421171082250108E-3</v>
      </c>
      <c r="P24" s="36">
        <f t="shared" si="6"/>
        <v>1.202914970696467E-3</v>
      </c>
      <c r="Q24" s="36">
        <f t="shared" si="6"/>
        <v>1.1758660985890845E-2</v>
      </c>
      <c r="R24" s="36"/>
      <c r="S24" s="36">
        <f t="shared" si="6"/>
        <v>6.6966226086584424E-3</v>
      </c>
      <c r="T24" s="14"/>
      <c r="U24" s="14"/>
      <c r="V24" s="14"/>
      <c r="W24" s="14"/>
      <c r="X24" s="14"/>
      <c r="Y24" s="14"/>
    </row>
    <row r="25" spans="1:25">
      <c r="C25" s="8"/>
      <c r="D25" s="8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37"/>
      <c r="T25" s="14"/>
      <c r="U25" s="14"/>
      <c r="V25" s="14"/>
      <c r="W25" s="14"/>
      <c r="X25" s="14"/>
      <c r="Y25" s="14"/>
    </row>
    <row r="26" spans="1:25">
      <c r="C26" s="8"/>
      <c r="D26" s="8"/>
      <c r="E26" s="1" t="s">
        <v>23</v>
      </c>
      <c r="F26" s="14">
        <f>+F17</f>
        <v>263.63</v>
      </c>
      <c r="G26" s="14">
        <f t="shared" ref="G26:Q26" si="7">+G17</f>
        <v>228.10000000000002</v>
      </c>
      <c r="H26" s="14">
        <f t="shared" si="7"/>
        <v>264.87999999999994</v>
      </c>
      <c r="I26" s="14">
        <f t="shared" si="7"/>
        <v>225.21</v>
      </c>
      <c r="J26" s="14">
        <f t="shared" si="7"/>
        <v>280.71999999999997</v>
      </c>
      <c r="K26" s="14">
        <f t="shared" si="7"/>
        <v>239.27999999999997</v>
      </c>
      <c r="L26" s="14">
        <f t="shared" si="7"/>
        <v>284.5</v>
      </c>
      <c r="M26" s="14">
        <f t="shared" si="7"/>
        <v>268.65999999999997</v>
      </c>
      <c r="N26" s="14">
        <f t="shared" si="7"/>
        <v>274.67</v>
      </c>
      <c r="O26" s="14">
        <f t="shared" si="7"/>
        <v>243.49000000000004</v>
      </c>
      <c r="P26" s="14">
        <f t="shared" si="7"/>
        <v>245.17</v>
      </c>
      <c r="Q26" s="14">
        <f t="shared" si="7"/>
        <v>242.29999999999998</v>
      </c>
      <c r="R26" s="14"/>
      <c r="S26" s="15">
        <f t="shared" ref="S26:S28" si="8">SUM(F26:R26)</f>
        <v>3060.6100000000006</v>
      </c>
      <c r="T26" s="14"/>
      <c r="U26" s="14"/>
      <c r="V26" s="14"/>
      <c r="W26" s="14"/>
      <c r="X26" s="14"/>
      <c r="Y26" s="14"/>
    </row>
    <row r="27" spans="1:25">
      <c r="C27" s="8"/>
      <c r="D27" s="8"/>
      <c r="E27" s="1" t="s">
        <v>24</v>
      </c>
      <c r="F27" s="14">
        <f>+F28-F26</f>
        <v>3999.37</v>
      </c>
      <c r="G27" s="14">
        <f t="shared" ref="G27:Q27" si="9">+G28-G26</f>
        <v>3306.8799999999997</v>
      </c>
      <c r="H27" s="14">
        <f t="shared" si="9"/>
        <v>3748.3999999999996</v>
      </c>
      <c r="I27" s="14">
        <f t="shared" si="9"/>
        <v>3777.79</v>
      </c>
      <c r="J27" s="14">
        <f t="shared" si="9"/>
        <v>3846.2749999999992</v>
      </c>
      <c r="K27" s="14">
        <f t="shared" si="9"/>
        <v>3766.8200000000006</v>
      </c>
      <c r="L27" s="14">
        <f t="shared" si="9"/>
        <v>4123.4399999999987</v>
      </c>
      <c r="M27" s="14">
        <f t="shared" si="9"/>
        <v>4054.1699999999992</v>
      </c>
      <c r="N27" s="14">
        <f t="shared" si="9"/>
        <v>4038.04</v>
      </c>
      <c r="O27" s="14">
        <f t="shared" si="9"/>
        <v>4710.4800000000032</v>
      </c>
      <c r="P27" s="14">
        <f t="shared" si="9"/>
        <v>3947.6999999999989</v>
      </c>
      <c r="Q27" s="14">
        <f t="shared" si="9"/>
        <v>4145.8200000000006</v>
      </c>
      <c r="R27" s="14"/>
      <c r="S27" s="15">
        <f t="shared" si="8"/>
        <v>47465.18499999999</v>
      </c>
      <c r="T27" s="14"/>
      <c r="U27" s="14"/>
      <c r="V27" s="14"/>
      <c r="W27" s="14"/>
      <c r="X27" s="14"/>
      <c r="Y27" s="14"/>
    </row>
    <row r="28" spans="1:25">
      <c r="A28" s="8" t="str">
        <f>+A17</f>
        <v>I</v>
      </c>
      <c r="C28" s="8"/>
      <c r="D28" s="8"/>
      <c r="E28" s="24" t="str">
        <f>"Total "&amp;E16&amp;" Pass Thru Disp."</f>
        <v>Total Roll-off / Industrial Pass Thru Disp.</v>
      </c>
      <c r="F28" s="25">
        <v>4263</v>
      </c>
      <c r="G28" s="25">
        <v>3534.9799999999996</v>
      </c>
      <c r="H28" s="25">
        <v>4013.2799999999997</v>
      </c>
      <c r="I28" s="25">
        <v>4003</v>
      </c>
      <c r="J28" s="25">
        <v>4126.994999999999</v>
      </c>
      <c r="K28" s="25">
        <v>4006.1000000000004</v>
      </c>
      <c r="L28" s="25">
        <v>4407.9399999999987</v>
      </c>
      <c r="M28" s="25">
        <v>4322.829999999999</v>
      </c>
      <c r="N28" s="25">
        <v>4312.71</v>
      </c>
      <c r="O28" s="25">
        <v>4953.970000000003</v>
      </c>
      <c r="P28" s="25">
        <v>4192.869999999999</v>
      </c>
      <c r="Q28" s="25">
        <v>4388.1200000000008</v>
      </c>
      <c r="R28" s="25"/>
      <c r="S28" s="26">
        <f t="shared" si="8"/>
        <v>50525.794999999991</v>
      </c>
      <c r="T28" s="14"/>
      <c r="U28" s="14"/>
      <c r="V28" s="14"/>
      <c r="W28" s="14"/>
      <c r="X28" s="14"/>
      <c r="Y28" s="14"/>
    </row>
    <row r="29" spans="1:25">
      <c r="C29" s="8"/>
      <c r="D29" s="8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5"/>
      <c r="T29" s="14"/>
      <c r="U29" s="14"/>
      <c r="V29" s="14"/>
      <c r="W29" s="14"/>
      <c r="X29" s="14"/>
      <c r="Y29" s="14"/>
    </row>
    <row r="30" spans="1:25">
      <c r="C30" s="8"/>
      <c r="D30" s="8"/>
      <c r="E30" s="12" t="s">
        <v>25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5"/>
      <c r="T30" s="14"/>
      <c r="U30" s="14"/>
      <c r="V30" s="14"/>
      <c r="W30" s="14"/>
      <c r="X30" s="14"/>
      <c r="Y30" s="14"/>
    </row>
    <row r="31" spans="1:25">
      <c r="A31" s="22" t="s">
        <v>26</v>
      </c>
      <c r="B31" s="22" t="s">
        <v>15</v>
      </c>
      <c r="C31" s="22">
        <v>10</v>
      </c>
      <c r="D31" s="38" t="s">
        <v>27</v>
      </c>
      <c r="E31" s="19" t="s">
        <v>16</v>
      </c>
      <c r="F31" s="39">
        <v>283.17674980213178</v>
      </c>
      <c r="G31" s="39">
        <v>257.99963487292996</v>
      </c>
      <c r="H31" s="39">
        <v>308.87623924471217</v>
      </c>
      <c r="I31" s="39">
        <v>315.435829185795</v>
      </c>
      <c r="J31" s="39">
        <v>348.02498889153139</v>
      </c>
      <c r="K31" s="39">
        <v>325.99521546815811</v>
      </c>
      <c r="L31" s="39">
        <v>342.82614197343537</v>
      </c>
      <c r="M31" s="39">
        <v>309.24036802878726</v>
      </c>
      <c r="N31" s="39">
        <v>338.06235841045168</v>
      </c>
      <c r="O31" s="39">
        <v>325.61223101996706</v>
      </c>
      <c r="P31" s="39">
        <v>283.42534745483982</v>
      </c>
      <c r="Q31" s="39">
        <v>347.06872950064877</v>
      </c>
      <c r="R31" s="39"/>
      <c r="S31" s="40">
        <f t="shared" ref="S31:S35" si="10">SUM(F31:R31)</f>
        <v>3785.7438338533884</v>
      </c>
      <c r="T31" s="14"/>
      <c r="U31" s="14"/>
      <c r="V31" s="14"/>
      <c r="W31" s="14"/>
      <c r="X31" s="14"/>
      <c r="Y31" s="14"/>
    </row>
    <row r="32" spans="1:25">
      <c r="C32" s="19"/>
      <c r="D32" s="41" t="s">
        <v>28</v>
      </c>
      <c r="E32" s="19" t="s">
        <v>17</v>
      </c>
      <c r="F32" s="39">
        <v>2757.1263430226368</v>
      </c>
      <c r="G32" s="39">
        <v>2514.0559026011542</v>
      </c>
      <c r="H32" s="39">
        <v>2869.7304668373899</v>
      </c>
      <c r="I32" s="39">
        <v>2847.3726404242666</v>
      </c>
      <c r="J32" s="39">
        <v>2887.9390238694832</v>
      </c>
      <c r="K32" s="39">
        <v>2789.1023026719549</v>
      </c>
      <c r="L32" s="39">
        <v>2854.2583431178937</v>
      </c>
      <c r="M32" s="39">
        <v>2686.7465504519682</v>
      </c>
      <c r="N32" s="39">
        <v>2766.1381698334026</v>
      </c>
      <c r="O32" s="39">
        <v>3049.2327786737487</v>
      </c>
      <c r="P32" s="39">
        <v>2664.8446386594496</v>
      </c>
      <c r="Q32" s="39">
        <v>3005.6447828643209</v>
      </c>
      <c r="R32" s="39"/>
      <c r="S32" s="40">
        <f t="shared" si="10"/>
        <v>33692.191943027668</v>
      </c>
      <c r="T32" s="14"/>
      <c r="U32" s="14"/>
      <c r="V32" s="14"/>
      <c r="W32" s="14"/>
      <c r="X32" s="14"/>
      <c r="Y32" s="14"/>
    </row>
    <row r="33" spans="1:25" s="28" customFormat="1" hidden="1" outlineLevel="1">
      <c r="A33" s="23" t="str">
        <f>+A31</f>
        <v>C</v>
      </c>
      <c r="B33" s="23" t="str">
        <f>+B31</f>
        <v>MSW</v>
      </c>
      <c r="C33" s="24"/>
      <c r="D33" s="42"/>
      <c r="E33" s="24" t="str">
        <f>"Total "&amp;E30&amp;" "&amp;B33</f>
        <v>Total Commercial MSW</v>
      </c>
      <c r="F33" s="43">
        <v>2957.0199999999995</v>
      </c>
      <c r="G33" s="43">
        <v>2684.1699999999996</v>
      </c>
      <c r="H33" s="43">
        <v>3105.3900000000008</v>
      </c>
      <c r="I33" s="43">
        <v>3086.9499999999994</v>
      </c>
      <c r="J33" s="43">
        <v>3158.51</v>
      </c>
      <c r="K33" s="43">
        <v>3029.58</v>
      </c>
      <c r="L33" s="43">
        <v>3116.8099999999995</v>
      </c>
      <c r="M33" s="43">
        <v>2915.2300000000005</v>
      </c>
      <c r="N33" s="43">
        <v>3037.5300000000007</v>
      </c>
      <c r="O33" s="43">
        <v>3315.2100000000005</v>
      </c>
      <c r="P33" s="43">
        <v>2899.99</v>
      </c>
      <c r="Q33" s="43">
        <v>3173.2599999999989</v>
      </c>
      <c r="R33" s="43"/>
      <c r="S33" s="44"/>
      <c r="T33" s="27"/>
      <c r="U33" s="27"/>
      <c r="V33" s="27"/>
      <c r="W33" s="27"/>
      <c r="X33" s="27"/>
      <c r="Y33" s="27"/>
    </row>
    <row r="34" spans="1:25" collapsed="1">
      <c r="A34" s="8" t="str">
        <f>+A33</f>
        <v>C</v>
      </c>
      <c r="B34" s="22" t="s">
        <v>18</v>
      </c>
      <c r="C34" s="8">
        <f>+C31</f>
        <v>10</v>
      </c>
      <c r="D34" s="45" t="str">
        <f>+D31</f>
        <v>R</v>
      </c>
      <c r="E34" s="19" t="s">
        <v>19</v>
      </c>
      <c r="F34" s="39">
        <v>7.5651108920404351</v>
      </c>
      <c r="G34" s="39">
        <v>6.8352222406007543</v>
      </c>
      <c r="H34" s="39">
        <v>7.0448674095480381</v>
      </c>
      <c r="I34" s="39">
        <v>8.7019163362679173</v>
      </c>
      <c r="J34" s="39">
        <v>10.290538962457633</v>
      </c>
      <c r="K34" s="39">
        <v>8.5791161603173176</v>
      </c>
      <c r="L34" s="39">
        <v>8.6943209589490635</v>
      </c>
      <c r="M34" s="39">
        <v>7.2672793229531276</v>
      </c>
      <c r="N34" s="39">
        <v>9.0698225821670508</v>
      </c>
      <c r="O34" s="39">
        <v>8.1943591503706958</v>
      </c>
      <c r="P34" s="39">
        <v>7.5011079285784561</v>
      </c>
      <c r="Q34" s="39">
        <v>8.9006837530226512</v>
      </c>
      <c r="R34" s="39"/>
      <c r="S34" s="40">
        <f t="shared" si="10"/>
        <v>98.644345697273152</v>
      </c>
      <c r="T34" s="14"/>
      <c r="U34" s="14"/>
      <c r="V34" s="14"/>
      <c r="W34" s="14"/>
      <c r="X34" s="14"/>
      <c r="Y34" s="14"/>
    </row>
    <row r="35" spans="1:25">
      <c r="C35" s="19"/>
      <c r="D35" s="41" t="s">
        <v>28</v>
      </c>
      <c r="E35" s="19" t="s">
        <v>20</v>
      </c>
      <c r="F35" s="39">
        <v>592.20676943209219</v>
      </c>
      <c r="G35" s="39">
        <v>538.62671575673573</v>
      </c>
      <c r="H35" s="39">
        <v>615.23717308813764</v>
      </c>
      <c r="I35" s="39">
        <v>576.82699870396891</v>
      </c>
      <c r="J35" s="39">
        <v>548.15329182481264</v>
      </c>
      <c r="K35" s="39">
        <v>603.23114722080072</v>
      </c>
      <c r="L35" s="39">
        <v>547.18833793429133</v>
      </c>
      <c r="M35" s="39">
        <v>515.01038300425239</v>
      </c>
      <c r="N35" s="39">
        <v>587.18103488902307</v>
      </c>
      <c r="O35" s="39">
        <v>645.08010051561951</v>
      </c>
      <c r="P35" s="39">
        <v>577.98750051929403</v>
      </c>
      <c r="Q35" s="39">
        <v>483.52764440099122</v>
      </c>
      <c r="R35" s="39"/>
      <c r="S35" s="40">
        <f t="shared" si="10"/>
        <v>6830.2570972900194</v>
      </c>
      <c r="T35" s="14"/>
      <c r="U35" s="14"/>
      <c r="V35" s="14"/>
      <c r="W35" s="14"/>
      <c r="X35" s="14"/>
      <c r="Y35" s="14"/>
    </row>
    <row r="36" spans="1:25" s="28" customFormat="1" hidden="1" outlineLevel="1">
      <c r="A36" s="23" t="str">
        <f>+A34</f>
        <v>C</v>
      </c>
      <c r="B36" s="29" t="str">
        <f>+B34</f>
        <v>RCY</v>
      </c>
      <c r="C36" s="30" t="s">
        <v>21</v>
      </c>
      <c r="D36" s="42"/>
      <c r="E36" s="24" t="str">
        <f>"Total "&amp;E30&amp;" "&amp;B36</f>
        <v>Total Commercial RCY</v>
      </c>
      <c r="F36" s="43">
        <v>553.26000000000022</v>
      </c>
      <c r="G36" s="43">
        <v>526.59999999999991</v>
      </c>
      <c r="H36" s="43">
        <v>585.97000000000014</v>
      </c>
      <c r="I36" s="43">
        <v>540.45000000000005</v>
      </c>
      <c r="J36" s="43">
        <v>529.71</v>
      </c>
      <c r="K36" s="43">
        <v>575.22000000000014</v>
      </c>
      <c r="L36" s="43">
        <v>516.4</v>
      </c>
      <c r="M36" s="43">
        <v>506.65000000000003</v>
      </c>
      <c r="N36" s="43">
        <v>557.34</v>
      </c>
      <c r="O36" s="43">
        <v>605.91</v>
      </c>
      <c r="P36" s="43">
        <v>538.4899999999999</v>
      </c>
      <c r="Q36" s="43">
        <v>616.99</v>
      </c>
      <c r="R36" s="43"/>
      <c r="S36" s="44"/>
      <c r="T36" s="27"/>
      <c r="U36" s="27"/>
      <c r="V36" s="27"/>
      <c r="W36" s="27"/>
      <c r="X36" s="27"/>
      <c r="Y36" s="27"/>
    </row>
    <row r="37" spans="1:25" collapsed="1">
      <c r="A37" s="31"/>
      <c r="B37" s="31"/>
      <c r="C37" s="31"/>
      <c r="D37" s="46"/>
      <c r="E37" s="32" t="str">
        <f>"Total "&amp;E30</f>
        <v>Total Commercial</v>
      </c>
      <c r="F37" s="47">
        <f t="shared" ref="F37:P37" si="11">SUM(F31:F32,F34:F35)</f>
        <v>3640.0749731489013</v>
      </c>
      <c r="G37" s="47">
        <f t="shared" si="11"/>
        <v>3317.5174754714208</v>
      </c>
      <c r="H37" s="47">
        <f t="shared" si="11"/>
        <v>3800.8887465797879</v>
      </c>
      <c r="I37" s="47">
        <f t="shared" si="11"/>
        <v>3748.3373846502982</v>
      </c>
      <c r="J37" s="47">
        <f t="shared" si="11"/>
        <v>3794.4078435482847</v>
      </c>
      <c r="K37" s="47">
        <f t="shared" si="11"/>
        <v>3726.9077815212313</v>
      </c>
      <c r="L37" s="47">
        <f t="shared" si="11"/>
        <v>3752.9671439845692</v>
      </c>
      <c r="M37" s="47">
        <f t="shared" si="11"/>
        <v>3518.2645808079606</v>
      </c>
      <c r="N37" s="47">
        <f t="shared" si="11"/>
        <v>3700.4513857150441</v>
      </c>
      <c r="O37" s="47">
        <f t="shared" si="11"/>
        <v>4028.1194693597058</v>
      </c>
      <c r="P37" s="47">
        <f t="shared" si="11"/>
        <v>3533.7585945621622</v>
      </c>
      <c r="Q37" s="47">
        <f>SUM(Q31:Q32,Q34:Q35)</f>
        <v>3845.1418405189834</v>
      </c>
      <c r="R37" s="48"/>
      <c r="S37" s="47">
        <f>SUM(S31:S32,S34:S35)</f>
        <v>44406.83721986835</v>
      </c>
      <c r="T37" s="14"/>
      <c r="U37" s="14"/>
      <c r="V37" s="14"/>
      <c r="W37" s="14"/>
      <c r="X37" s="14"/>
      <c r="Y37" s="14"/>
    </row>
    <row r="38" spans="1:25">
      <c r="C38" s="8"/>
      <c r="D38" s="45"/>
      <c r="E38" s="35" t="s">
        <v>22</v>
      </c>
      <c r="F38" s="36">
        <f t="shared" ref="F38:Q38" si="12">+F37/SUM(F10:F11)-1</f>
        <v>8.8780104792598014E-2</v>
      </c>
      <c r="G38" s="36">
        <f t="shared" si="12"/>
        <v>5.1231201667835125E-2</v>
      </c>
      <c r="H38" s="36">
        <f t="shared" si="12"/>
        <v>3.4128813228254451E-2</v>
      </c>
      <c r="I38" s="36">
        <f t="shared" si="12"/>
        <v>4.2464473641844691E-2</v>
      </c>
      <c r="J38" s="36">
        <f t="shared" si="12"/>
        <v>3.9606516308419382E-2</v>
      </c>
      <c r="K38" s="36">
        <f t="shared" si="12"/>
        <v>3.6971806446031819E-2</v>
      </c>
      <c r="L38" s="36">
        <f t="shared" si="12"/>
        <v>3.4864496911529708E-2</v>
      </c>
      <c r="M38" s="36">
        <f t="shared" si="12"/>
        <v>3.2403100147882613E-2</v>
      </c>
      <c r="N38" s="36">
        <f t="shared" si="12"/>
        <v>3.2319194809753871E-2</v>
      </c>
      <c r="O38" s="36">
        <f t="shared" si="12"/>
        <v>3.2734632338840219E-2</v>
      </c>
      <c r="P38" s="36">
        <f t="shared" si="12"/>
        <v>3.2236546872163041E-2</v>
      </c>
      <c r="Q38" s="36">
        <f t="shared" si="12"/>
        <v>1.7822982235470741E-2</v>
      </c>
      <c r="R38" s="14"/>
      <c r="S38" s="36">
        <f>+S37/SUM(S10:S11)-1</f>
        <v>3.9128324754083899E-2</v>
      </c>
      <c r="T38" s="14"/>
      <c r="U38" s="14"/>
      <c r="V38" s="14"/>
      <c r="W38" s="14"/>
      <c r="X38" s="14"/>
      <c r="Y38" s="14"/>
    </row>
    <row r="39" spans="1:25">
      <c r="C39" s="8"/>
      <c r="D39" s="4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37"/>
      <c r="T39" s="14"/>
      <c r="U39" s="14"/>
      <c r="V39" s="14"/>
      <c r="W39" s="14"/>
      <c r="X39" s="14"/>
      <c r="Y39" s="14"/>
    </row>
    <row r="40" spans="1:25">
      <c r="C40" s="8"/>
      <c r="D40" s="45"/>
      <c r="E40" s="12" t="s">
        <v>29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14"/>
      <c r="U40" s="14"/>
      <c r="V40" s="14"/>
      <c r="W40" s="14"/>
      <c r="X40" s="14"/>
      <c r="Y40" s="14"/>
    </row>
    <row r="41" spans="1:25">
      <c r="A41" s="22" t="s">
        <v>27</v>
      </c>
      <c r="B41" s="22" t="s">
        <v>15</v>
      </c>
      <c r="C41" s="22">
        <v>30</v>
      </c>
      <c r="D41" s="38" t="s">
        <v>27</v>
      </c>
      <c r="E41" s="19" t="s">
        <v>16</v>
      </c>
      <c r="F41" s="39">
        <v>1455.0328302045045</v>
      </c>
      <c r="G41" s="39">
        <v>1195.9168078485195</v>
      </c>
      <c r="H41" s="39">
        <v>1301.1846155621829</v>
      </c>
      <c r="I41" s="39">
        <v>1382.3063795824494</v>
      </c>
      <c r="J41" s="39">
        <v>1420.2448235290503</v>
      </c>
      <c r="K41" s="39">
        <v>1429.3424786359487</v>
      </c>
      <c r="L41" s="39">
        <v>1586.3814587102545</v>
      </c>
      <c r="M41" s="39">
        <v>1419.7245041129147</v>
      </c>
      <c r="N41" s="39">
        <v>1457.5115760931403</v>
      </c>
      <c r="O41" s="39">
        <v>1443.9609896161737</v>
      </c>
      <c r="P41" s="39">
        <v>1264.1863316422559</v>
      </c>
      <c r="Q41" s="39">
        <v>1533.0213546190039</v>
      </c>
      <c r="R41" s="39"/>
      <c r="S41" s="40">
        <f t="shared" ref="S41:S56" si="13">SUM(F41:R41)</f>
        <v>16888.814150156399</v>
      </c>
      <c r="T41" s="14"/>
      <c r="U41" s="14"/>
      <c r="V41" s="14"/>
      <c r="W41" s="14"/>
      <c r="X41" s="14"/>
      <c r="Y41" s="14"/>
    </row>
    <row r="42" spans="1:25">
      <c r="C42" s="19"/>
      <c r="D42" s="41" t="s">
        <v>28</v>
      </c>
      <c r="E42" s="19" t="s">
        <v>17</v>
      </c>
      <c r="F42" s="39">
        <v>1688.0231951977576</v>
      </c>
      <c r="G42" s="39">
        <v>1377.4501298661512</v>
      </c>
      <c r="H42" s="39">
        <v>1518.5751931156415</v>
      </c>
      <c r="I42" s="39">
        <v>1674.4827741120123</v>
      </c>
      <c r="J42" s="39">
        <v>1681.1917587743237</v>
      </c>
      <c r="K42" s="39">
        <v>1625.9078224832765</v>
      </c>
      <c r="L42" s="39">
        <v>1841.8950775617411</v>
      </c>
      <c r="M42" s="39">
        <v>1653.6219438815942</v>
      </c>
      <c r="N42" s="39">
        <v>1725.4271065634443</v>
      </c>
      <c r="O42" s="39">
        <v>1719.9629160584054</v>
      </c>
      <c r="P42" s="39">
        <v>1515.360471905768</v>
      </c>
      <c r="Q42" s="39">
        <v>1962.74</v>
      </c>
      <c r="R42" s="39"/>
      <c r="S42" s="40">
        <f t="shared" si="13"/>
        <v>19984.638389520118</v>
      </c>
      <c r="T42" s="14"/>
      <c r="U42" s="14"/>
      <c r="V42" s="14"/>
      <c r="W42" s="14"/>
      <c r="X42" s="14"/>
      <c r="Y42" s="14"/>
    </row>
    <row r="43" spans="1:25" s="28" customFormat="1" hidden="1" outlineLevel="1">
      <c r="A43" s="23" t="str">
        <f>+A41</f>
        <v>R</v>
      </c>
      <c r="B43" s="23" t="str">
        <f>+B41</f>
        <v>MSW</v>
      </c>
      <c r="C43" s="24"/>
      <c r="D43" s="42"/>
      <c r="E43" s="24" t="str">
        <f>"Total "&amp;E40&amp;" "&amp;B43</f>
        <v>Total Residential MSW</v>
      </c>
      <c r="F43" s="43">
        <v>3240.4100000000003</v>
      </c>
      <c r="G43" s="43">
        <v>2653.8</v>
      </c>
      <c r="H43" s="43">
        <v>2889.2800000000007</v>
      </c>
      <c r="I43" s="43">
        <v>3138.7500000000005</v>
      </c>
      <c r="J43" s="43">
        <v>3198.99</v>
      </c>
      <c r="K43" s="43">
        <v>3149.65</v>
      </c>
      <c r="L43" s="43">
        <v>3525.4600000000014</v>
      </c>
      <c r="M43" s="43">
        <v>3165.4899999999993</v>
      </c>
      <c r="N43" s="43">
        <v>3272.3300000000008</v>
      </c>
      <c r="O43" s="43">
        <v>3298.2900000000009</v>
      </c>
      <c r="P43" s="43">
        <v>2942.0699999999997</v>
      </c>
      <c r="Q43" s="43">
        <v>3455.9100000000003</v>
      </c>
      <c r="R43" s="43"/>
      <c r="S43" s="44"/>
      <c r="T43" s="27"/>
      <c r="U43" s="27"/>
      <c r="V43" s="27"/>
      <c r="W43" s="27"/>
      <c r="X43" s="27"/>
      <c r="Y43" s="27"/>
    </row>
    <row r="44" spans="1:25" collapsed="1">
      <c r="A44" s="8" t="str">
        <f>+A43</f>
        <v>R</v>
      </c>
      <c r="B44" s="22" t="s">
        <v>21</v>
      </c>
      <c r="C44" s="8">
        <f>+C41</f>
        <v>30</v>
      </c>
      <c r="D44" s="45" t="str">
        <f>+D41</f>
        <v>R</v>
      </c>
      <c r="E44" s="19" t="s">
        <v>30</v>
      </c>
      <c r="F44" s="39">
        <v>333.35857565825222</v>
      </c>
      <c r="G44" s="39">
        <v>222.304856475728</v>
      </c>
      <c r="H44" s="39">
        <v>484.244962485011</v>
      </c>
      <c r="I44" s="39">
        <v>745.75508245205708</v>
      </c>
      <c r="J44" s="39">
        <v>972.93703811606872</v>
      </c>
      <c r="K44" s="39">
        <v>840.82906109559292</v>
      </c>
      <c r="L44" s="39">
        <v>702.10863520786245</v>
      </c>
      <c r="M44" s="39">
        <v>585.29614020588087</v>
      </c>
      <c r="N44" s="39">
        <v>557.21073003321408</v>
      </c>
      <c r="O44" s="39">
        <v>605.67782137712709</v>
      </c>
      <c r="P44" s="39">
        <v>659.0426549171674</v>
      </c>
      <c r="Q44" s="39">
        <v>418.28228812538589</v>
      </c>
      <c r="R44" s="39"/>
      <c r="S44" s="40">
        <f t="shared" si="13"/>
        <v>7127.0478461493476</v>
      </c>
      <c r="T44" s="14"/>
      <c r="U44" s="14"/>
      <c r="V44" s="14"/>
      <c r="W44" s="14"/>
      <c r="X44" s="14"/>
      <c r="Y44" s="14"/>
    </row>
    <row r="45" spans="1:25">
      <c r="C45" s="19"/>
      <c r="D45" s="41" t="s">
        <v>28</v>
      </c>
      <c r="E45" s="19" t="s">
        <v>31</v>
      </c>
      <c r="F45" s="39">
        <v>496.54931638890241</v>
      </c>
      <c r="G45" s="39">
        <v>339.41398954752015</v>
      </c>
      <c r="H45" s="39">
        <v>653.25205721058796</v>
      </c>
      <c r="I45" s="39">
        <v>1536.7670674363681</v>
      </c>
      <c r="J45" s="39">
        <v>1787.8321219489646</v>
      </c>
      <c r="K45" s="39">
        <v>1345.8828747174612</v>
      </c>
      <c r="L45" s="39">
        <v>995.76739382304072</v>
      </c>
      <c r="M45" s="39">
        <v>809.19226891880908</v>
      </c>
      <c r="N45" s="39">
        <v>977.81413883130404</v>
      </c>
      <c r="O45" s="39">
        <v>1192.2711181836</v>
      </c>
      <c r="P45" s="39">
        <v>1275.5568791661913</v>
      </c>
      <c r="Q45" s="39">
        <v>688.85683728094136</v>
      </c>
      <c r="R45" s="39"/>
      <c r="S45" s="40">
        <f t="shared" si="13"/>
        <v>12099.156063453691</v>
      </c>
      <c r="T45" s="14"/>
      <c r="U45" s="14"/>
      <c r="V45" s="14"/>
      <c r="W45" s="14"/>
      <c r="X45" s="14"/>
      <c r="Y45" s="14"/>
    </row>
    <row r="46" spans="1:25" s="28" customFormat="1" hidden="1" outlineLevel="1">
      <c r="A46" s="23" t="str">
        <f>+A44</f>
        <v>R</v>
      </c>
      <c r="B46" s="23" t="str">
        <f>+B44</f>
        <v>YW</v>
      </c>
      <c r="C46" s="24"/>
      <c r="D46" s="42"/>
      <c r="E46" s="24" t="str">
        <f>"Total "&amp;E40&amp;" "&amp;B46</f>
        <v>Total Residential YW</v>
      </c>
      <c r="F46" s="43">
        <v>827.14</v>
      </c>
      <c r="G46" s="43">
        <v>554.17000000000007</v>
      </c>
      <c r="H46" s="43">
        <v>1136.9499999999998</v>
      </c>
      <c r="I46" s="43">
        <v>2327.5</v>
      </c>
      <c r="J46" s="43">
        <v>2814.5799999999995</v>
      </c>
      <c r="K46" s="43">
        <v>2212.9899999999998</v>
      </c>
      <c r="L46" s="43">
        <v>1715.3500000000006</v>
      </c>
      <c r="M46" s="43">
        <v>1367.02</v>
      </c>
      <c r="N46" s="43">
        <v>1569.2799999999995</v>
      </c>
      <c r="O46" s="43">
        <v>1810.22</v>
      </c>
      <c r="P46" s="43">
        <v>1898.7700000000002</v>
      </c>
      <c r="Q46" s="43">
        <v>1060.1099999999997</v>
      </c>
      <c r="R46" s="43"/>
      <c r="S46" s="44"/>
      <c r="T46" s="27"/>
      <c r="U46" s="27"/>
      <c r="V46" s="27"/>
      <c r="W46" s="27"/>
      <c r="X46" s="27"/>
      <c r="Y46" s="27"/>
    </row>
    <row r="47" spans="1:25" collapsed="1">
      <c r="A47" s="8" t="str">
        <f>+A46</f>
        <v>R</v>
      </c>
      <c r="B47" s="22" t="s">
        <v>18</v>
      </c>
      <c r="C47" s="8">
        <f>+C44</f>
        <v>30</v>
      </c>
      <c r="D47" s="45" t="str">
        <f>+D44</f>
        <v>R</v>
      </c>
      <c r="E47" s="19" t="s">
        <v>32</v>
      </c>
      <c r="F47" s="39">
        <v>756.88408442918455</v>
      </c>
      <c r="G47" s="39">
        <v>551.08729892887527</v>
      </c>
      <c r="H47" s="39">
        <v>590.07584886084965</v>
      </c>
      <c r="I47" s="39">
        <v>665.36373106021642</v>
      </c>
      <c r="J47" s="39">
        <v>685.60897765453228</v>
      </c>
      <c r="K47" s="39">
        <v>661.93253305390215</v>
      </c>
      <c r="L47" s="39">
        <v>638.39289899676919</v>
      </c>
      <c r="M47" s="39">
        <v>645.4746506304532</v>
      </c>
      <c r="N47" s="39">
        <v>697.78333854280459</v>
      </c>
      <c r="O47" s="39">
        <v>657.52828207347488</v>
      </c>
      <c r="P47" s="39">
        <v>553.03493908508176</v>
      </c>
      <c r="Q47" s="39">
        <v>690.4981130258949</v>
      </c>
      <c r="R47" s="39"/>
      <c r="S47" s="40">
        <f t="shared" si="13"/>
        <v>7793.664696342038</v>
      </c>
      <c r="T47" s="14"/>
      <c r="U47" s="14"/>
      <c r="V47" s="14"/>
      <c r="W47" s="14"/>
      <c r="X47" s="14"/>
      <c r="Y47" s="14"/>
    </row>
    <row r="48" spans="1:25">
      <c r="C48" s="19"/>
      <c r="D48" s="41" t="s">
        <v>28</v>
      </c>
      <c r="E48" s="19" t="s">
        <v>33</v>
      </c>
      <c r="F48" s="39">
        <v>890.58526371654398</v>
      </c>
      <c r="G48" s="39">
        <v>672.11326804433907</v>
      </c>
      <c r="H48" s="39">
        <v>719.81429126237572</v>
      </c>
      <c r="I48" s="39">
        <v>772.93955231775772</v>
      </c>
      <c r="J48" s="39">
        <v>765.41804891851689</v>
      </c>
      <c r="K48" s="39">
        <v>772.19168825979625</v>
      </c>
      <c r="L48" s="39">
        <v>832.6987776033651</v>
      </c>
      <c r="M48" s="39">
        <v>716.62892293012044</v>
      </c>
      <c r="N48" s="39">
        <v>776.09477189591212</v>
      </c>
      <c r="O48" s="39">
        <v>861.69034220810022</v>
      </c>
      <c r="P48" s="39">
        <v>737.52665407292784</v>
      </c>
      <c r="Q48" s="39">
        <v>845.72772484770189</v>
      </c>
      <c r="R48" s="39"/>
      <c r="S48" s="40">
        <f t="shared" si="13"/>
        <v>9363.4293060774562</v>
      </c>
      <c r="T48" s="14"/>
      <c r="U48" s="14"/>
      <c r="V48" s="14"/>
      <c r="W48" s="14"/>
      <c r="X48" s="14"/>
      <c r="Y48" s="14"/>
    </row>
    <row r="49" spans="1:25" s="28" customFormat="1" hidden="1" outlineLevel="1">
      <c r="A49" s="23" t="str">
        <f>+A47</f>
        <v>R</v>
      </c>
      <c r="B49" s="23" t="str">
        <f>+B47</f>
        <v>RCY</v>
      </c>
      <c r="C49" s="24"/>
      <c r="D49" s="24"/>
      <c r="E49" s="24" t="str">
        <f>"Total "&amp;E40&amp;" "&amp;B47</f>
        <v>Total Residential RCY</v>
      </c>
      <c r="F49" s="43">
        <f>SUMIFS('[1]Summary Disposal Data'!$J:$J,'[1]Summary Disposal Data'!$C:$C,F$4,'[1]Summary Disposal Data'!$E:$E,$A49,'[1]Summary Disposal Data'!$B:$B,$B49)</f>
        <v>1695.2800000000002</v>
      </c>
      <c r="G49" s="43">
        <f>SUMIFS('[1]Summary Disposal Data'!$J:$J,'[1]Summary Disposal Data'!$C:$C,G$4,'[1]Summary Disposal Data'!$E:$E,$A49,'[1]Summary Disposal Data'!$B:$B,$B49)</f>
        <v>1266.0499999999997</v>
      </c>
      <c r="H49" s="43">
        <f>SUMIFS('[1]Summary Disposal Data'!$J:$J,'[1]Summary Disposal Data'!$C:$C,H$4,'[1]Summary Disposal Data'!$E:$E,$A49,'[1]Summary Disposal Data'!$B:$B,$B49)</f>
        <v>1371.3900000000003</v>
      </c>
      <c r="I49" s="43">
        <f>SUMIFS('[1]Summary Disposal Data'!$J:$J,'[1]Summary Disposal Data'!$C:$C,I$4,'[1]Summary Disposal Data'!$E:$E,$A49,'[1]Summary Disposal Data'!$B:$B,$B49)</f>
        <v>1474.8600000000001</v>
      </c>
      <c r="J49" s="43">
        <f>SUMIFS('[1]Summary Disposal Data'!$J:$J,'[1]Summary Disposal Data'!$C:$C,J$4,'[1]Summary Disposal Data'!$E:$E,$A49,'[1]Summary Disposal Data'!$B:$B,$B49)</f>
        <v>1486.920000000001</v>
      </c>
      <c r="K49" s="43">
        <f>SUMIFS('[1]Summary Disposal Data'!$J:$J,'[1]Summary Disposal Data'!$C:$C,K$4,'[1]Summary Disposal Data'!$E:$E,$A49,'[1]Summary Disposal Data'!$B:$B,$B49)</f>
        <v>1477.4700000000005</v>
      </c>
      <c r="L49" s="43">
        <f>SUMIFS('[1]Summary Disposal Data'!$J:$J,'[1]Summary Disposal Data'!$C:$C,L$4,'[1]Summary Disposal Data'!$E:$E,$A49,'[1]Summary Disposal Data'!$B:$B,$B49)</f>
        <v>1535.02</v>
      </c>
      <c r="M49" s="43">
        <f>SUMIFS('[1]Summary Disposal Data'!$J:$J,'[1]Summary Disposal Data'!$C:$C,M$4,'[1]Summary Disposal Data'!$E:$E,$A49,'[1]Summary Disposal Data'!$B:$B,$B49)</f>
        <v>1412.67</v>
      </c>
      <c r="N49" s="43">
        <f>SUMIFS('[1]Summary Disposal Data'!$J:$J,'[1]Summary Disposal Data'!$C:$C,N$4,'[1]Summary Disposal Data'!$E:$E,$A49,'[1]Summary Disposal Data'!$B:$B,$B49)</f>
        <v>1475.0000000000002</v>
      </c>
      <c r="O49" s="43">
        <f>SUMIFS('[1]Summary Disposal Data'!$J:$J,'[1]Summary Disposal Data'!$C:$C,O$4,'[1]Summary Disposal Data'!$E:$E,$A49,'[1]Summary Disposal Data'!$B:$B,$B49)</f>
        <v>1506.4399999999998</v>
      </c>
      <c r="P49" s="43">
        <f>SUMIFS('[1]Summary Disposal Data'!$J:$J,'[1]Summary Disposal Data'!$C:$C,P$4,'[1]Summary Disposal Data'!$E:$E,$A49,'[1]Summary Disposal Data'!$B:$B,$B49)</f>
        <v>1328.7600000000007</v>
      </c>
      <c r="Q49" s="43">
        <f>SUMIFS('[1]Summary Disposal Data'!$J:$J,'[1]Summary Disposal Data'!$C:$C,Q$4,'[1]Summary Disposal Data'!$E:$E,$A49,'[1]Summary Disposal Data'!$B:$B,$B49)</f>
        <v>1693.4800000000002</v>
      </c>
      <c r="R49" s="43"/>
      <c r="S49" s="44"/>
      <c r="T49" s="27"/>
      <c r="U49" s="27"/>
      <c r="V49" s="27"/>
      <c r="W49" s="27"/>
      <c r="X49" s="27"/>
      <c r="Y49" s="27"/>
    </row>
    <row r="50" spans="1:25" collapsed="1">
      <c r="A50" s="31"/>
      <c r="B50" s="31"/>
      <c r="C50" s="31"/>
      <c r="D50" s="31"/>
      <c r="E50" s="32" t="str">
        <f>"Total "&amp;E40</f>
        <v>Total Residential</v>
      </c>
      <c r="F50" s="47">
        <f t="shared" ref="F50:P50" si="14">SUM(F41:F42,F44:F45,F47:F48)</f>
        <v>5620.4332655951457</v>
      </c>
      <c r="G50" s="47">
        <f t="shared" si="14"/>
        <v>4358.2863507111333</v>
      </c>
      <c r="H50" s="47">
        <f t="shared" si="14"/>
        <v>5267.1469684966487</v>
      </c>
      <c r="I50" s="47">
        <f t="shared" si="14"/>
        <v>6777.6145869608608</v>
      </c>
      <c r="J50" s="47">
        <f t="shared" si="14"/>
        <v>7313.232768941456</v>
      </c>
      <c r="K50" s="47">
        <f t="shared" si="14"/>
        <v>6676.0864582459772</v>
      </c>
      <c r="L50" s="47">
        <f t="shared" si="14"/>
        <v>6597.2442419030331</v>
      </c>
      <c r="M50" s="47">
        <f t="shared" si="14"/>
        <v>5829.938430679771</v>
      </c>
      <c r="N50" s="47">
        <f t="shared" si="14"/>
        <v>6191.8416619598202</v>
      </c>
      <c r="O50" s="47">
        <f t="shared" si="14"/>
        <v>6481.0914695168813</v>
      </c>
      <c r="P50" s="47">
        <f t="shared" si="14"/>
        <v>6004.7079307893919</v>
      </c>
      <c r="Q50" s="47">
        <f>SUM(Q41:Q42,Q44:Q45,Q47:Q48)</f>
        <v>6139.1263178989284</v>
      </c>
      <c r="R50" s="48"/>
      <c r="S50" s="47">
        <f>SUM(S41:S42,S44:S45,S47:S48)</f>
        <v>73256.750451699045</v>
      </c>
      <c r="T50" s="14"/>
      <c r="U50" s="14"/>
      <c r="V50" s="14"/>
      <c r="W50" s="14"/>
      <c r="X50" s="14"/>
      <c r="Y50" s="14"/>
    </row>
    <row r="51" spans="1:25">
      <c r="C51" s="8"/>
      <c r="D51" s="8"/>
      <c r="E51" s="35" t="s">
        <v>22</v>
      </c>
      <c r="F51" s="36">
        <f t="shared" ref="F51:Q51" si="15">+F50/SUM(F12:F13)-1</f>
        <v>-5.1068939829383542E-2</v>
      </c>
      <c r="G51" s="36">
        <f t="shared" si="15"/>
        <v>-2.9944144054038779E-2</v>
      </c>
      <c r="H51" s="36">
        <f t="shared" si="15"/>
        <v>-2.6862255337300467E-2</v>
      </c>
      <c r="I51" s="36">
        <f t="shared" si="15"/>
        <v>-2.6919232149835381E-2</v>
      </c>
      <c r="J51" s="36">
        <f t="shared" si="15"/>
        <v>-2.9690451659019179E-2</v>
      </c>
      <c r="K51" s="36">
        <f t="shared" si="15"/>
        <v>-2.3409995985152809E-2</v>
      </c>
      <c r="L51" s="36">
        <f t="shared" si="15"/>
        <v>-2.5118956810536441E-2</v>
      </c>
      <c r="M51" s="36">
        <f t="shared" si="15"/>
        <v>-1.7286429361065725E-2</v>
      </c>
      <c r="N51" s="36">
        <f t="shared" si="15"/>
        <v>-2.1816689895983288E-2</v>
      </c>
      <c r="O51" s="36">
        <f t="shared" si="15"/>
        <v>-2.1688078300547642E-2</v>
      </c>
      <c r="P51" s="36">
        <f t="shared" si="15"/>
        <v>-2.5647893595024396E-2</v>
      </c>
      <c r="Q51" s="36">
        <f t="shared" si="15"/>
        <v>-4.9586824201214297E-3</v>
      </c>
      <c r="R51" s="14"/>
      <c r="S51" s="36">
        <f>+S50/SUM(S12:S13)-1</f>
        <v>-2.5237431588963521E-2</v>
      </c>
      <c r="T51" s="14"/>
      <c r="U51" s="14"/>
      <c r="V51" s="14"/>
      <c r="W51" s="14"/>
      <c r="X51" s="14"/>
      <c r="Y51" s="14"/>
    </row>
    <row r="52" spans="1:25">
      <c r="C52" s="8"/>
      <c r="D52" s="8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5"/>
      <c r="T52" s="14"/>
      <c r="U52" s="14"/>
      <c r="V52" s="14"/>
      <c r="W52" s="14"/>
      <c r="X52" s="14"/>
      <c r="Y52" s="14"/>
    </row>
    <row r="53" spans="1:25">
      <c r="C53" s="8"/>
      <c r="D53" s="8"/>
      <c r="E53" s="49" t="s">
        <v>34</v>
      </c>
      <c r="F53" s="14">
        <f t="shared" ref="F53:P53" si="16">SUM(F17:F18,F31:F32,F41:F42)</f>
        <v>8712.2991182270289</v>
      </c>
      <c r="G53" s="14">
        <f t="shared" si="16"/>
        <v>7584.712475188755</v>
      </c>
      <c r="H53" s="14">
        <f t="shared" si="16"/>
        <v>8499.2365147599248</v>
      </c>
      <c r="I53" s="14">
        <f t="shared" si="16"/>
        <v>8618.1776233045221</v>
      </c>
      <c r="J53" s="14">
        <f t="shared" si="16"/>
        <v>8851.0405950643872</v>
      </c>
      <c r="K53" s="14">
        <f t="shared" si="16"/>
        <v>8519.9678192593383</v>
      </c>
      <c r="L53" s="14">
        <f t="shared" si="16"/>
        <v>9151.3410213633233</v>
      </c>
      <c r="M53" s="14">
        <f t="shared" si="16"/>
        <v>8520.6233664752654</v>
      </c>
      <c r="N53" s="14">
        <f t="shared" si="16"/>
        <v>8825.5092109004381</v>
      </c>
      <c r="O53" s="14">
        <f t="shared" si="16"/>
        <v>9188.4889153682961</v>
      </c>
      <c r="P53" s="14">
        <f t="shared" si="16"/>
        <v>8189.3367896623131</v>
      </c>
      <c r="Q53" s="14">
        <f>SUM(Q17:Q18,Q31:Q32,Q41:Q42)</f>
        <v>9476.8748669839733</v>
      </c>
      <c r="R53" s="14"/>
      <c r="S53" s="15">
        <f>SUM(F53:R53)</f>
        <v>104137.60831655757</v>
      </c>
      <c r="T53" s="14"/>
      <c r="U53" s="14"/>
      <c r="V53" s="14"/>
      <c r="W53" s="14"/>
      <c r="X53" s="14"/>
      <c r="Y53" s="14"/>
    </row>
    <row r="54" spans="1:25" hidden="1" outlineLevel="1">
      <c r="C54" s="8"/>
      <c r="D54" s="8"/>
      <c r="E54" s="50" t="s">
        <v>22</v>
      </c>
      <c r="F54" s="36">
        <f t="shared" ref="F54:Q54" si="17">+F53/SUM(F8,F10,F12)-1</f>
        <v>-1.6124553248337836E-3</v>
      </c>
      <c r="G54" s="36">
        <f t="shared" si="17"/>
        <v>2.8255264227761145E-4</v>
      </c>
      <c r="H54" s="36">
        <f t="shared" si="17"/>
        <v>4.3511239543625457E-4</v>
      </c>
      <c r="I54" s="36">
        <f t="shared" si="17"/>
        <v>-1.3687590246892478E-3</v>
      </c>
      <c r="J54" s="36">
        <f t="shared" si="17"/>
        <v>-7.118672380460267E-3</v>
      </c>
      <c r="K54" s="36">
        <f t="shared" si="17"/>
        <v>-4.9986372097653442E-3</v>
      </c>
      <c r="L54" s="36">
        <f t="shared" si="17"/>
        <v>-7.5027198722715793E-3</v>
      </c>
      <c r="M54" s="36">
        <f t="shared" si="17"/>
        <v>-6.8520601678594417E-3</v>
      </c>
      <c r="N54" s="36">
        <f t="shared" si="17"/>
        <v>-1.006820759209337E-2</v>
      </c>
      <c r="O54" s="36">
        <f t="shared" si="17"/>
        <v>-2.5221226792864537E-2</v>
      </c>
      <c r="P54" s="36">
        <f t="shared" si="17"/>
        <v>-2.0784393738453755E-2</v>
      </c>
      <c r="Q54" s="36">
        <f t="shared" si="17"/>
        <v>2.4071992550766419E-2</v>
      </c>
      <c r="R54" s="36"/>
      <c r="S54" s="36">
        <f>+S53/SUM(S8,S10,S12)-1</f>
        <v>-5.0905650481877229E-3</v>
      </c>
      <c r="T54" s="14"/>
      <c r="U54" s="14"/>
      <c r="V54" s="14"/>
      <c r="W54" s="14"/>
      <c r="X54" s="14"/>
      <c r="Y54" s="14"/>
    </row>
    <row r="55" spans="1:25" collapsed="1">
      <c r="C55" s="8"/>
      <c r="D55" s="8"/>
      <c r="E55" s="49" t="s">
        <v>35</v>
      </c>
      <c r="F55" s="14">
        <f t="shared" ref="F55:Q55" si="18">SUM(F20:F21,F34:F35,F47:F48)</f>
        <v>3981.6782284698606</v>
      </c>
      <c r="G55" s="14">
        <f t="shared" si="18"/>
        <v>3174.4925049705507</v>
      </c>
      <c r="H55" s="14">
        <f t="shared" si="18"/>
        <v>3569.2771806209107</v>
      </c>
      <c r="I55" s="14">
        <f t="shared" si="18"/>
        <v>3771.4921984182106</v>
      </c>
      <c r="J55" s="14">
        <f t="shared" si="18"/>
        <v>3714.3658573603193</v>
      </c>
      <c r="K55" s="14">
        <f t="shared" si="18"/>
        <v>3793.3794846948167</v>
      </c>
      <c r="L55" s="14">
        <f t="shared" si="18"/>
        <v>4013.7943354933745</v>
      </c>
      <c r="M55" s="14">
        <f t="shared" si="18"/>
        <v>3855.4212358877785</v>
      </c>
      <c r="N55" s="14">
        <f t="shared" si="18"/>
        <v>3957.2589679099074</v>
      </c>
      <c r="O55" s="14">
        <f t="shared" si="18"/>
        <v>4628.4030839475663</v>
      </c>
      <c r="P55" s="14">
        <f t="shared" si="18"/>
        <v>3709.270201605882</v>
      </c>
      <c r="Q55" s="14">
        <f t="shared" si="18"/>
        <v>3850.4341660276114</v>
      </c>
      <c r="R55" s="14"/>
      <c r="S55" s="15">
        <f t="shared" si="13"/>
        <v>46019.267445406789</v>
      </c>
      <c r="T55" s="14"/>
      <c r="U55" s="14"/>
      <c r="V55" s="14"/>
      <c r="W55" s="14"/>
      <c r="X55" s="14"/>
      <c r="Y55" s="14"/>
    </row>
    <row r="56" spans="1:25">
      <c r="C56" s="8"/>
      <c r="D56" s="8"/>
      <c r="E56" s="49" t="s">
        <v>36</v>
      </c>
      <c r="F56" s="14">
        <f t="shared" ref="F56:Q56" si="19">SUM(F44:F45)</f>
        <v>829.90789204715463</v>
      </c>
      <c r="G56" s="14">
        <f t="shared" si="19"/>
        <v>561.71884602324815</v>
      </c>
      <c r="H56" s="14">
        <f t="shared" si="19"/>
        <v>1137.497019695599</v>
      </c>
      <c r="I56" s="14">
        <f t="shared" si="19"/>
        <v>2282.5221498884252</v>
      </c>
      <c r="J56" s="14">
        <f t="shared" si="19"/>
        <v>2760.7691600650332</v>
      </c>
      <c r="K56" s="14">
        <f t="shared" si="19"/>
        <v>2186.711935813054</v>
      </c>
      <c r="L56" s="14">
        <f t="shared" si="19"/>
        <v>1697.8760290309033</v>
      </c>
      <c r="M56" s="14">
        <f t="shared" si="19"/>
        <v>1394.48840912469</v>
      </c>
      <c r="N56" s="14">
        <f t="shared" si="19"/>
        <v>1535.0248688645181</v>
      </c>
      <c r="O56" s="14">
        <f t="shared" si="19"/>
        <v>1797.948939560727</v>
      </c>
      <c r="P56" s="14">
        <f t="shared" si="19"/>
        <v>1934.5995340833588</v>
      </c>
      <c r="Q56" s="14">
        <f t="shared" si="19"/>
        <v>1107.1391254063274</v>
      </c>
      <c r="R56" s="14"/>
      <c r="S56" s="15">
        <f t="shared" si="13"/>
        <v>19226.203909603038</v>
      </c>
      <c r="T56" s="14"/>
      <c r="U56" s="14"/>
      <c r="V56" s="14"/>
      <c r="W56" s="14"/>
      <c r="X56" s="14"/>
      <c r="Y56" s="14"/>
    </row>
    <row r="57" spans="1:25" hidden="1" outlineLevel="1">
      <c r="C57" s="8"/>
      <c r="D57" s="8"/>
      <c r="E57" s="50" t="s">
        <v>22</v>
      </c>
      <c r="F57" s="36">
        <f t="shared" ref="F57:Q57" si="20">SUM(F55:F56)/SUM(F9,F11,F13)-1</f>
        <v>1.133458896117312E-2</v>
      </c>
      <c r="G57" s="36">
        <f t="shared" si="20"/>
        <v>1.1098547032311945E-2</v>
      </c>
      <c r="H57" s="36">
        <f t="shared" si="20"/>
        <v>3.2236420697429047E-3</v>
      </c>
      <c r="I57" s="36">
        <f t="shared" si="20"/>
        <v>4.8123239933868245E-3</v>
      </c>
      <c r="J57" s="36">
        <f t="shared" si="20"/>
        <v>2.1319068161118615E-3</v>
      </c>
      <c r="K57" s="36">
        <f t="shared" si="20"/>
        <v>1.668543316120541E-3</v>
      </c>
      <c r="L57" s="36">
        <f t="shared" si="20"/>
        <v>1.2698533616595231E-2</v>
      </c>
      <c r="M57" s="36">
        <f t="shared" si="20"/>
        <v>1.7195677912033247E-2</v>
      </c>
      <c r="N57" s="36">
        <f t="shared" si="20"/>
        <v>1.2951504921455026E-2</v>
      </c>
      <c r="O57" s="36">
        <f t="shared" si="20"/>
        <v>4.2497708367799092E-2</v>
      </c>
      <c r="P57" s="36">
        <f t="shared" si="20"/>
        <v>2.3814529230224091E-2</v>
      </c>
      <c r="Q57" s="36">
        <f t="shared" si="20"/>
        <v>-2.6376644493990686E-2</v>
      </c>
      <c r="R57" s="36"/>
      <c r="S57" s="36">
        <f>SUM(S55:S56)/SUM(S9,S11,S13)-1</f>
        <v>1.0099081032596047E-2</v>
      </c>
      <c r="T57" s="14"/>
      <c r="U57" s="14"/>
      <c r="V57" s="14"/>
      <c r="W57" s="14"/>
      <c r="X57" s="14"/>
      <c r="Y57" s="14"/>
    </row>
    <row r="58" spans="1:25" collapsed="1">
      <c r="C58" s="8"/>
      <c r="D58" s="8"/>
      <c r="E58" s="51" t="s">
        <v>37</v>
      </c>
      <c r="F58" s="33">
        <f>+F53+F55+F56</f>
        <v>13523.885238744044</v>
      </c>
      <c r="G58" s="33">
        <f t="shared" ref="G58:Q58" si="21">+G53+G55+G56</f>
        <v>11320.923826182554</v>
      </c>
      <c r="H58" s="33">
        <f t="shared" si="21"/>
        <v>13206.010715076434</v>
      </c>
      <c r="I58" s="33">
        <f t="shared" si="21"/>
        <v>14672.191971611159</v>
      </c>
      <c r="J58" s="33">
        <f t="shared" si="21"/>
        <v>15326.17561248974</v>
      </c>
      <c r="K58" s="33">
        <f t="shared" si="21"/>
        <v>14500.059239767208</v>
      </c>
      <c r="L58" s="33">
        <f t="shared" si="21"/>
        <v>14863.011385887601</v>
      </c>
      <c r="M58" s="33">
        <f t="shared" si="21"/>
        <v>13770.533011487732</v>
      </c>
      <c r="N58" s="33">
        <f t="shared" si="21"/>
        <v>14317.793047674864</v>
      </c>
      <c r="O58" s="33">
        <f t="shared" si="21"/>
        <v>15614.84093887659</v>
      </c>
      <c r="P58" s="33">
        <f t="shared" si="21"/>
        <v>13833.206525351554</v>
      </c>
      <c r="Q58" s="33">
        <f t="shared" si="21"/>
        <v>14434.448158417912</v>
      </c>
      <c r="R58" s="33"/>
      <c r="S58" s="34">
        <f>SUM(F58:R58)</f>
        <v>169383.07967156739</v>
      </c>
      <c r="T58" s="14"/>
      <c r="U58" s="14"/>
      <c r="V58" s="14"/>
      <c r="W58" s="14"/>
      <c r="X58" s="14"/>
      <c r="Y58" s="14"/>
    </row>
    <row r="59" spans="1:25">
      <c r="C59" s="8"/>
      <c r="D59" s="8"/>
      <c r="E59" s="50" t="s">
        <v>22</v>
      </c>
      <c r="F59" s="36">
        <f t="shared" ref="F59:Q59" si="22">+F58/F14-1</f>
        <v>2.9557364336956216E-3</v>
      </c>
      <c r="G59" s="36">
        <f t="shared" si="22"/>
        <v>3.8264502807339174E-3</v>
      </c>
      <c r="H59" s="36">
        <f t="shared" si="22"/>
        <v>1.4271967778149985E-3</v>
      </c>
      <c r="I59" s="36">
        <f t="shared" si="22"/>
        <v>1.1724298796902399E-3</v>
      </c>
      <c r="J59" s="36">
        <f t="shared" si="22"/>
        <v>-3.2313241347320387E-3</v>
      </c>
      <c r="K59" s="36">
        <f t="shared" si="22"/>
        <v>-2.2597527150665098E-3</v>
      </c>
      <c r="L59" s="36">
        <f t="shared" si="22"/>
        <v>1.6428615373431654E-4</v>
      </c>
      <c r="M59" s="36">
        <f t="shared" si="22"/>
        <v>2.1806236195247575E-3</v>
      </c>
      <c r="N59" s="36">
        <f t="shared" si="22"/>
        <v>-1.3626632242639269E-3</v>
      </c>
      <c r="O59" s="36">
        <f t="shared" si="22"/>
        <v>1.5542008219429082E-3</v>
      </c>
      <c r="P59" s="36">
        <f t="shared" si="22"/>
        <v>-3.0660306396732562E-3</v>
      </c>
      <c r="Q59" s="36">
        <f t="shared" si="22"/>
        <v>6.1660546548487627E-3</v>
      </c>
      <c r="R59" s="14"/>
      <c r="S59" s="36">
        <f>+S58/S14-1</f>
        <v>7.059975428109766E-4</v>
      </c>
      <c r="T59" s="14"/>
      <c r="U59" s="14"/>
      <c r="V59" s="14"/>
      <c r="W59" s="14"/>
      <c r="X59" s="14"/>
      <c r="Y59" s="14"/>
    </row>
    <row r="60" spans="1:25">
      <c r="C60" s="8"/>
      <c r="D60" s="8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37"/>
      <c r="T60" s="14"/>
      <c r="U60" s="14"/>
      <c r="V60" s="14"/>
      <c r="W60" s="14"/>
      <c r="X60" s="14"/>
      <c r="Y60" s="14"/>
    </row>
    <row r="61" spans="1:25" ht="15.75" thickBot="1">
      <c r="C61" s="8"/>
      <c r="D61" s="8"/>
      <c r="E61" s="9" t="s">
        <v>38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9"/>
      <c r="W61" s="52"/>
    </row>
    <row r="62" spans="1:25">
      <c r="C62" s="8"/>
      <c r="D62" s="8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37"/>
      <c r="T62" s="14"/>
      <c r="U62" s="14"/>
      <c r="V62" s="14"/>
      <c r="W62" s="14"/>
      <c r="X62" s="14"/>
      <c r="Y62" s="14"/>
    </row>
    <row r="63" spans="1:25">
      <c r="C63" s="8"/>
      <c r="D63" s="8"/>
      <c r="E63" s="2" t="str">
        <f>+E16</f>
        <v>Roll-off / Industrial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37"/>
      <c r="T63" s="14"/>
      <c r="U63" s="14"/>
      <c r="V63" s="14"/>
      <c r="W63" s="14"/>
      <c r="X63" s="14"/>
      <c r="Y63" s="14"/>
    </row>
    <row r="64" spans="1:25">
      <c r="C64" s="8"/>
      <c r="D64" s="8"/>
      <c r="E64" s="1" t="str">
        <f>+E17</f>
        <v>Regulated Garbage</v>
      </c>
      <c r="F64" s="53">
        <v>120.17</v>
      </c>
      <c r="G64" s="54">
        <f>+F64</f>
        <v>120.17</v>
      </c>
      <c r="H64" s="54">
        <f t="shared" ref="H64:Q66" si="23">+G64</f>
        <v>120.17</v>
      </c>
      <c r="I64" s="54">
        <f t="shared" si="23"/>
        <v>120.17</v>
      </c>
      <c r="J64" s="54">
        <f t="shared" si="23"/>
        <v>120.17</v>
      </c>
      <c r="K64" s="54">
        <f t="shared" si="23"/>
        <v>120.17</v>
      </c>
      <c r="L64" s="54">
        <f t="shared" si="23"/>
        <v>120.17</v>
      </c>
      <c r="M64" s="54">
        <f t="shared" si="23"/>
        <v>120.17</v>
      </c>
      <c r="N64" s="54">
        <f t="shared" si="23"/>
        <v>120.17</v>
      </c>
      <c r="O64" s="54">
        <f t="shared" si="23"/>
        <v>120.17</v>
      </c>
      <c r="P64" s="54">
        <f t="shared" si="23"/>
        <v>120.17</v>
      </c>
      <c r="Q64" s="54">
        <f t="shared" si="23"/>
        <v>120.17</v>
      </c>
      <c r="R64" s="54"/>
      <c r="S64" s="55"/>
      <c r="T64" s="14"/>
      <c r="U64" s="14"/>
      <c r="V64" s="14"/>
      <c r="W64" s="14"/>
      <c r="X64" s="14"/>
      <c r="Y64" s="14"/>
    </row>
    <row r="65" spans="1:25">
      <c r="A65" s="1"/>
      <c r="B65" s="1"/>
      <c r="C65" s="8"/>
      <c r="D65" s="8"/>
      <c r="E65" s="1" t="str">
        <f>+E18</f>
        <v>Unregulated Garbage</v>
      </c>
      <c r="F65" s="54">
        <f>+F64</f>
        <v>120.17</v>
      </c>
      <c r="G65" s="54">
        <f>+F65</f>
        <v>120.17</v>
      </c>
      <c r="H65" s="54">
        <f t="shared" si="23"/>
        <v>120.17</v>
      </c>
      <c r="I65" s="54">
        <f t="shared" si="23"/>
        <v>120.17</v>
      </c>
      <c r="J65" s="54">
        <f t="shared" si="23"/>
        <v>120.17</v>
      </c>
      <c r="K65" s="54">
        <f t="shared" si="23"/>
        <v>120.17</v>
      </c>
      <c r="L65" s="54">
        <f t="shared" si="23"/>
        <v>120.17</v>
      </c>
      <c r="M65" s="54">
        <f t="shared" si="23"/>
        <v>120.17</v>
      </c>
      <c r="N65" s="54">
        <f t="shared" si="23"/>
        <v>120.17</v>
      </c>
      <c r="O65" s="54">
        <f t="shared" si="23"/>
        <v>120.17</v>
      </c>
      <c r="P65" s="54">
        <f t="shared" si="23"/>
        <v>120.17</v>
      </c>
      <c r="Q65" s="54">
        <f t="shared" si="23"/>
        <v>120.17</v>
      </c>
      <c r="R65" s="54"/>
      <c r="S65" s="55"/>
      <c r="T65" s="14"/>
      <c r="U65" s="14"/>
      <c r="V65" s="14"/>
      <c r="W65" s="14"/>
      <c r="X65" s="14"/>
      <c r="Y65" s="14"/>
    </row>
    <row r="66" spans="1:25">
      <c r="A66" s="1"/>
      <c r="B66" s="1"/>
      <c r="C66" s="8"/>
      <c r="D66" s="8"/>
      <c r="E66" s="1" t="str">
        <f>+E20</f>
        <v>Regulated RCY (MF)</v>
      </c>
      <c r="F66" s="53">
        <v>68.39</v>
      </c>
      <c r="G66" s="54">
        <f>+F66</f>
        <v>68.39</v>
      </c>
      <c r="H66" s="54">
        <f t="shared" si="23"/>
        <v>68.39</v>
      </c>
      <c r="I66" s="54">
        <f t="shared" si="23"/>
        <v>68.39</v>
      </c>
      <c r="J66" s="54">
        <f t="shared" si="23"/>
        <v>68.39</v>
      </c>
      <c r="K66" s="54">
        <f t="shared" si="23"/>
        <v>68.39</v>
      </c>
      <c r="L66" s="54">
        <f t="shared" si="23"/>
        <v>68.39</v>
      </c>
      <c r="M66" s="54">
        <f t="shared" si="23"/>
        <v>68.39</v>
      </c>
      <c r="N66" s="54">
        <f t="shared" si="23"/>
        <v>68.39</v>
      </c>
      <c r="O66" s="54">
        <f t="shared" si="23"/>
        <v>68.39</v>
      </c>
      <c r="P66" s="54">
        <f t="shared" si="23"/>
        <v>68.39</v>
      </c>
      <c r="Q66" s="54">
        <f t="shared" si="23"/>
        <v>68.39</v>
      </c>
      <c r="R66" s="54"/>
      <c r="S66" s="55"/>
      <c r="T66" s="14"/>
      <c r="U66" s="14"/>
      <c r="V66" s="14"/>
      <c r="W66" s="14"/>
      <c r="X66" s="14"/>
      <c r="Y66" s="14"/>
    </row>
    <row r="67" spans="1:25">
      <c r="A67" s="1"/>
      <c r="B67" s="1"/>
      <c r="C67" s="8"/>
      <c r="D67" s="8"/>
      <c r="E67" s="1" t="str">
        <f>+E21</f>
        <v>Unregulated RCY / COGS</v>
      </c>
      <c r="F67" s="54">
        <f t="shared" ref="F67:Q67" si="24">+F98/F21</f>
        <v>71.557012448419883</v>
      </c>
      <c r="G67" s="54">
        <f t="shared" si="24"/>
        <v>71.068763648520815</v>
      </c>
      <c r="H67" s="54">
        <f t="shared" si="24"/>
        <v>70.919171342094742</v>
      </c>
      <c r="I67" s="54">
        <f t="shared" si="24"/>
        <v>69.335603034915266</v>
      </c>
      <c r="J67" s="54">
        <f t="shared" si="24"/>
        <v>70.339047272705969</v>
      </c>
      <c r="K67" s="54">
        <f t="shared" si="24"/>
        <v>70.201545685271952</v>
      </c>
      <c r="L67" s="54">
        <f t="shared" si="24"/>
        <v>71.073841616251116</v>
      </c>
      <c r="M67" s="54">
        <f t="shared" si="24"/>
        <v>71.911879008036422</v>
      </c>
      <c r="N67" s="54">
        <f t="shared" si="24"/>
        <v>73.023167455342232</v>
      </c>
      <c r="O67" s="54">
        <f t="shared" si="24"/>
        <v>73.640263690444613</v>
      </c>
      <c r="P67" s="54">
        <f t="shared" si="24"/>
        <v>70.779175439936324</v>
      </c>
      <c r="Q67" s="54">
        <f t="shared" si="24"/>
        <v>70.606571594813815</v>
      </c>
      <c r="R67" s="54"/>
      <c r="S67" s="55"/>
      <c r="T67" s="14"/>
      <c r="U67" s="14"/>
      <c r="V67" s="14"/>
      <c r="W67" s="14"/>
      <c r="X67" s="14"/>
      <c r="Y67" s="14"/>
    </row>
    <row r="68" spans="1:25">
      <c r="A68" s="1"/>
      <c r="B68" s="1"/>
      <c r="C68" s="8"/>
      <c r="D68" s="8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37"/>
      <c r="T68" s="14"/>
      <c r="U68" s="14"/>
      <c r="V68" s="14"/>
      <c r="W68" s="14"/>
      <c r="X68" s="14"/>
      <c r="Y68" s="14"/>
    </row>
    <row r="69" spans="1:25">
      <c r="A69" s="1"/>
      <c r="B69" s="1"/>
      <c r="C69" s="8"/>
      <c r="D69" s="8"/>
      <c r="E69" s="1" t="s">
        <v>39</v>
      </c>
      <c r="F69" s="54">
        <f>+F101/F26</f>
        <v>681.93851230891767</v>
      </c>
      <c r="G69" s="54">
        <f t="shared" ref="F69:Q70" si="25">+G101/G26</f>
        <v>651.23423936869801</v>
      </c>
      <c r="H69" s="54">
        <f t="shared" si="25"/>
        <v>633.09917698580466</v>
      </c>
      <c r="I69" s="54">
        <f t="shared" si="25"/>
        <v>681.51507481905787</v>
      </c>
      <c r="J69" s="54">
        <f t="shared" si="25"/>
        <v>561.32505699629519</v>
      </c>
      <c r="K69" s="54">
        <f t="shared" si="25"/>
        <v>695.97948010698735</v>
      </c>
      <c r="L69" s="54">
        <f t="shared" si="25"/>
        <v>615.91079086115997</v>
      </c>
      <c r="M69" s="54">
        <f t="shared" si="25"/>
        <v>592.40084121194081</v>
      </c>
      <c r="N69" s="54">
        <f t="shared" si="25"/>
        <v>688.45738522590682</v>
      </c>
      <c r="O69" s="54">
        <f t="shared" si="25"/>
        <v>754.73169329335838</v>
      </c>
      <c r="P69" s="54">
        <f t="shared" si="25"/>
        <v>742.16066402904119</v>
      </c>
      <c r="Q69" s="54">
        <f t="shared" si="25"/>
        <v>732.90866694180795</v>
      </c>
      <c r="R69" s="14"/>
      <c r="S69" s="37"/>
      <c r="T69" s="14"/>
      <c r="U69" s="14"/>
      <c r="V69" s="14"/>
      <c r="W69" s="14"/>
      <c r="X69" s="14"/>
      <c r="Y69" s="14"/>
    </row>
    <row r="70" spans="1:25">
      <c r="A70" s="1"/>
      <c r="B70" s="1"/>
      <c r="C70" s="8"/>
      <c r="D70" s="8"/>
      <c r="E70" s="1" t="s">
        <v>40</v>
      </c>
      <c r="F70" s="54">
        <f t="shared" si="25"/>
        <v>64.927143525105194</v>
      </c>
      <c r="G70" s="54">
        <f t="shared" si="25"/>
        <v>68.081871734081673</v>
      </c>
      <c r="H70" s="54">
        <f t="shared" si="25"/>
        <v>69.375194749759913</v>
      </c>
      <c r="I70" s="54">
        <f t="shared" si="25"/>
        <v>71.524783008054939</v>
      </c>
      <c r="J70" s="54">
        <f t="shared" si="25"/>
        <v>71.815005427329027</v>
      </c>
      <c r="K70" s="54">
        <f t="shared" si="25"/>
        <v>66.399190829399856</v>
      </c>
      <c r="L70" s="54">
        <f t="shared" si="25"/>
        <v>69.071520381041069</v>
      </c>
      <c r="M70" s="54">
        <f t="shared" si="25"/>
        <v>72.363573801789286</v>
      </c>
      <c r="N70" s="54">
        <f t="shared" si="25"/>
        <v>66.967617953264423</v>
      </c>
      <c r="O70" s="54">
        <f t="shared" si="25"/>
        <v>71.397443572629513</v>
      </c>
      <c r="P70" s="54">
        <f t="shared" si="25"/>
        <v>66.837791625503485</v>
      </c>
      <c r="Q70" s="54">
        <f t="shared" si="25"/>
        <v>69.47730485163369</v>
      </c>
      <c r="R70" s="14"/>
      <c r="S70" s="37"/>
      <c r="T70" s="14"/>
      <c r="U70" s="14"/>
      <c r="V70" s="14"/>
      <c r="W70" s="14"/>
      <c r="X70" s="14"/>
      <c r="Y70" s="14"/>
    </row>
    <row r="71" spans="1:25">
      <c r="A71" s="1"/>
      <c r="B71" s="1"/>
      <c r="C71" s="8"/>
      <c r="D71" s="8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37"/>
      <c r="T71" s="14"/>
      <c r="U71" s="14"/>
      <c r="V71" s="14"/>
      <c r="W71" s="14"/>
      <c r="X71" s="14"/>
      <c r="Y71" s="14"/>
    </row>
    <row r="72" spans="1:25">
      <c r="A72" s="1"/>
      <c r="B72" s="1"/>
      <c r="C72" s="8"/>
      <c r="D72" s="8"/>
      <c r="E72" s="2" t="str">
        <f>+E30</f>
        <v>Commercial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37"/>
      <c r="T72" s="14"/>
      <c r="U72" s="14"/>
      <c r="V72" s="14"/>
      <c r="W72" s="14"/>
      <c r="X72" s="14"/>
      <c r="Y72" s="14"/>
    </row>
    <row r="73" spans="1:25">
      <c r="A73" s="1"/>
      <c r="B73" s="1"/>
      <c r="C73" s="8"/>
      <c r="D73" s="8"/>
      <c r="E73" s="1" t="str">
        <f>+E31</f>
        <v>Regulated Garbage</v>
      </c>
      <c r="F73" s="54">
        <f>+F64</f>
        <v>120.17</v>
      </c>
      <c r="G73" s="54">
        <f>+F73</f>
        <v>120.17</v>
      </c>
      <c r="H73" s="54">
        <f t="shared" ref="H73:Q73" si="26">+G73</f>
        <v>120.17</v>
      </c>
      <c r="I73" s="54">
        <f t="shared" si="26"/>
        <v>120.17</v>
      </c>
      <c r="J73" s="54">
        <f t="shared" si="26"/>
        <v>120.17</v>
      </c>
      <c r="K73" s="54">
        <f t="shared" si="26"/>
        <v>120.17</v>
      </c>
      <c r="L73" s="54">
        <f t="shared" si="26"/>
        <v>120.17</v>
      </c>
      <c r="M73" s="54">
        <f t="shared" si="26"/>
        <v>120.17</v>
      </c>
      <c r="N73" s="54">
        <f t="shared" si="26"/>
        <v>120.17</v>
      </c>
      <c r="O73" s="54">
        <f t="shared" si="26"/>
        <v>120.17</v>
      </c>
      <c r="P73" s="54">
        <f t="shared" si="26"/>
        <v>120.17</v>
      </c>
      <c r="Q73" s="54">
        <f t="shared" si="26"/>
        <v>120.17</v>
      </c>
      <c r="R73" s="14"/>
      <c r="S73" s="37"/>
      <c r="T73" s="14"/>
      <c r="U73" s="14"/>
      <c r="V73" s="14"/>
      <c r="W73" s="14"/>
      <c r="X73" s="14"/>
      <c r="Y73" s="14"/>
    </row>
    <row r="74" spans="1:25">
      <c r="A74" s="1"/>
      <c r="B74" s="1"/>
      <c r="C74" s="8"/>
      <c r="D74" s="8"/>
      <c r="E74" s="1" t="str">
        <f>+E32</f>
        <v>Unregulated Garbage</v>
      </c>
      <c r="F74" s="54">
        <f>+F65</f>
        <v>120.17</v>
      </c>
      <c r="G74" s="54">
        <f t="shared" ref="G74:Q76" si="27">+F74</f>
        <v>120.17</v>
      </c>
      <c r="H74" s="54">
        <f t="shared" si="27"/>
        <v>120.17</v>
      </c>
      <c r="I74" s="54">
        <f t="shared" si="27"/>
        <v>120.17</v>
      </c>
      <c r="J74" s="54">
        <f t="shared" si="27"/>
        <v>120.17</v>
      </c>
      <c r="K74" s="54">
        <f t="shared" si="27"/>
        <v>120.17</v>
      </c>
      <c r="L74" s="54">
        <f t="shared" si="27"/>
        <v>120.17</v>
      </c>
      <c r="M74" s="54">
        <f t="shared" si="27"/>
        <v>120.17</v>
      </c>
      <c r="N74" s="54">
        <f t="shared" si="27"/>
        <v>120.17</v>
      </c>
      <c r="O74" s="54">
        <f t="shared" si="27"/>
        <v>120.17</v>
      </c>
      <c r="P74" s="54">
        <f t="shared" si="27"/>
        <v>120.17</v>
      </c>
      <c r="Q74" s="54">
        <f t="shared" si="27"/>
        <v>120.17</v>
      </c>
      <c r="R74" s="14"/>
      <c r="S74" s="37"/>
      <c r="T74" s="14"/>
      <c r="U74" s="14"/>
      <c r="V74" s="14"/>
      <c r="W74" s="14"/>
      <c r="X74" s="14"/>
      <c r="Y74" s="14"/>
    </row>
    <row r="75" spans="1:25">
      <c r="A75" s="1"/>
      <c r="B75" s="1"/>
      <c r="C75" s="8"/>
      <c r="D75" s="8"/>
      <c r="E75" s="1" t="str">
        <f>+E34</f>
        <v>Regulated RCY (MF)</v>
      </c>
      <c r="F75" s="54">
        <f>+F66</f>
        <v>68.39</v>
      </c>
      <c r="G75" s="54">
        <f t="shared" si="27"/>
        <v>68.39</v>
      </c>
      <c r="H75" s="54">
        <f t="shared" si="27"/>
        <v>68.39</v>
      </c>
      <c r="I75" s="54">
        <f t="shared" si="27"/>
        <v>68.39</v>
      </c>
      <c r="J75" s="54">
        <f t="shared" si="27"/>
        <v>68.39</v>
      </c>
      <c r="K75" s="54">
        <f t="shared" si="27"/>
        <v>68.39</v>
      </c>
      <c r="L75" s="54">
        <f t="shared" si="27"/>
        <v>68.39</v>
      </c>
      <c r="M75" s="54">
        <f t="shared" si="27"/>
        <v>68.39</v>
      </c>
      <c r="N75" s="54">
        <f t="shared" si="27"/>
        <v>68.39</v>
      </c>
      <c r="O75" s="54">
        <f t="shared" si="27"/>
        <v>68.39</v>
      </c>
      <c r="P75" s="54">
        <f t="shared" si="27"/>
        <v>68.39</v>
      </c>
      <c r="Q75" s="54">
        <f t="shared" si="27"/>
        <v>68.39</v>
      </c>
      <c r="R75" s="14"/>
      <c r="S75" s="37"/>
      <c r="T75" s="14"/>
      <c r="U75" s="14"/>
      <c r="V75" s="14"/>
      <c r="W75" s="14"/>
      <c r="X75" s="14"/>
      <c r="Y75" s="14"/>
    </row>
    <row r="76" spans="1:25">
      <c r="A76" s="1"/>
      <c r="B76" s="1"/>
      <c r="C76" s="8"/>
      <c r="D76" s="8"/>
      <c r="E76" s="1" t="str">
        <f>+E35</f>
        <v>Unregulated RCY / COGS</v>
      </c>
      <c r="F76" s="53">
        <v>51.81</v>
      </c>
      <c r="G76" s="54">
        <f t="shared" si="27"/>
        <v>51.81</v>
      </c>
      <c r="H76" s="54">
        <f t="shared" si="27"/>
        <v>51.81</v>
      </c>
      <c r="I76" s="54">
        <f t="shared" si="27"/>
        <v>51.81</v>
      </c>
      <c r="J76" s="54">
        <f t="shared" si="27"/>
        <v>51.81</v>
      </c>
      <c r="K76" s="54">
        <f t="shared" si="27"/>
        <v>51.81</v>
      </c>
      <c r="L76" s="54">
        <f t="shared" si="27"/>
        <v>51.81</v>
      </c>
      <c r="M76" s="54">
        <f t="shared" si="27"/>
        <v>51.81</v>
      </c>
      <c r="N76" s="54">
        <f t="shared" si="27"/>
        <v>51.81</v>
      </c>
      <c r="O76" s="54">
        <f t="shared" si="27"/>
        <v>51.81</v>
      </c>
      <c r="P76" s="54">
        <f t="shared" si="27"/>
        <v>51.81</v>
      </c>
      <c r="Q76" s="54">
        <f t="shared" si="27"/>
        <v>51.81</v>
      </c>
      <c r="R76" s="14"/>
      <c r="S76" s="37"/>
      <c r="T76" s="14"/>
      <c r="U76" s="14"/>
      <c r="V76" s="14"/>
      <c r="W76" s="14"/>
      <c r="X76" s="14"/>
      <c r="Y76" s="14"/>
    </row>
    <row r="77" spans="1:25">
      <c r="A77" s="1"/>
      <c r="B77" s="1"/>
      <c r="C77" s="8"/>
      <c r="D77" s="8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37"/>
      <c r="T77" s="14"/>
      <c r="U77" s="14"/>
      <c r="V77" s="14"/>
      <c r="W77" s="14"/>
      <c r="X77" s="14"/>
      <c r="Y77" s="14"/>
    </row>
    <row r="78" spans="1:25">
      <c r="A78" s="1"/>
      <c r="B78" s="1"/>
      <c r="C78" s="8"/>
      <c r="D78" s="8"/>
      <c r="E78" s="2" t="str">
        <f>+E40</f>
        <v>Residential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37"/>
      <c r="T78" s="14"/>
      <c r="U78" s="14"/>
      <c r="V78" s="14"/>
      <c r="W78" s="14"/>
      <c r="X78" s="14"/>
      <c r="Y78" s="14"/>
    </row>
    <row r="79" spans="1:25">
      <c r="A79" s="1"/>
      <c r="B79" s="1"/>
      <c r="C79" s="8"/>
      <c r="D79" s="8"/>
      <c r="E79" s="1" t="str">
        <f>+E41</f>
        <v>Regulated Garbage</v>
      </c>
      <c r="F79" s="54">
        <f>+F64</f>
        <v>120.17</v>
      </c>
      <c r="G79" s="54">
        <f t="shared" ref="G79:Q84" si="28">+F79</f>
        <v>120.17</v>
      </c>
      <c r="H79" s="54">
        <f t="shared" si="28"/>
        <v>120.17</v>
      </c>
      <c r="I79" s="54">
        <f t="shared" si="28"/>
        <v>120.17</v>
      </c>
      <c r="J79" s="54">
        <f t="shared" si="28"/>
        <v>120.17</v>
      </c>
      <c r="K79" s="54">
        <f t="shared" si="28"/>
        <v>120.17</v>
      </c>
      <c r="L79" s="54">
        <f t="shared" si="28"/>
        <v>120.17</v>
      </c>
      <c r="M79" s="54">
        <f t="shared" si="28"/>
        <v>120.17</v>
      </c>
      <c r="N79" s="54">
        <f t="shared" si="28"/>
        <v>120.17</v>
      </c>
      <c r="O79" s="54">
        <f t="shared" si="28"/>
        <v>120.17</v>
      </c>
      <c r="P79" s="54">
        <f t="shared" si="28"/>
        <v>120.17</v>
      </c>
      <c r="Q79" s="54">
        <f t="shared" si="28"/>
        <v>120.17</v>
      </c>
      <c r="R79" s="14"/>
      <c r="S79" s="37"/>
      <c r="T79" s="14"/>
      <c r="U79" s="14"/>
      <c r="V79" s="14"/>
      <c r="W79" s="14"/>
      <c r="X79" s="14"/>
      <c r="Y79" s="14"/>
    </row>
    <row r="80" spans="1:25">
      <c r="A80" s="1"/>
      <c r="B80" s="1"/>
      <c r="C80" s="8"/>
      <c r="D80" s="8"/>
      <c r="E80" s="1" t="str">
        <f>+E42</f>
        <v>Unregulated Garbage</v>
      </c>
      <c r="F80" s="54">
        <f>+F65</f>
        <v>120.17</v>
      </c>
      <c r="G80" s="54">
        <f t="shared" si="28"/>
        <v>120.17</v>
      </c>
      <c r="H80" s="54">
        <f t="shared" si="28"/>
        <v>120.17</v>
      </c>
      <c r="I80" s="54">
        <f t="shared" si="28"/>
        <v>120.17</v>
      </c>
      <c r="J80" s="54">
        <f t="shared" si="28"/>
        <v>120.17</v>
      </c>
      <c r="K80" s="54">
        <f t="shared" si="28"/>
        <v>120.17</v>
      </c>
      <c r="L80" s="54">
        <f t="shared" si="28"/>
        <v>120.17</v>
      </c>
      <c r="M80" s="54">
        <f t="shared" si="28"/>
        <v>120.17</v>
      </c>
      <c r="N80" s="54">
        <f t="shared" si="28"/>
        <v>120.17</v>
      </c>
      <c r="O80" s="54">
        <f t="shared" si="28"/>
        <v>120.17</v>
      </c>
      <c r="P80" s="54">
        <f t="shared" si="28"/>
        <v>120.17</v>
      </c>
      <c r="Q80" s="54">
        <f t="shared" si="28"/>
        <v>120.17</v>
      </c>
      <c r="R80" s="14"/>
      <c r="S80" s="37"/>
      <c r="T80" s="14"/>
      <c r="U80" s="14"/>
      <c r="V80" s="14"/>
      <c r="W80" s="14"/>
      <c r="X80" s="14"/>
      <c r="Y80" s="14"/>
    </row>
    <row r="81" spans="1:25">
      <c r="A81" s="1"/>
      <c r="B81" s="1"/>
      <c r="C81" s="8"/>
      <c r="D81" s="8"/>
      <c r="E81" s="1" t="str">
        <f>+E44</f>
        <v>Regulated Yardwaste</v>
      </c>
      <c r="F81" s="53">
        <v>39.54</v>
      </c>
      <c r="G81" s="54">
        <f t="shared" si="28"/>
        <v>39.54</v>
      </c>
      <c r="H81" s="54">
        <f t="shared" si="28"/>
        <v>39.54</v>
      </c>
      <c r="I81" s="54">
        <f t="shared" si="28"/>
        <v>39.54</v>
      </c>
      <c r="J81" s="54">
        <f t="shared" si="28"/>
        <v>39.54</v>
      </c>
      <c r="K81" s="54">
        <f t="shared" si="28"/>
        <v>39.54</v>
      </c>
      <c r="L81" s="54">
        <f t="shared" si="28"/>
        <v>39.54</v>
      </c>
      <c r="M81" s="54">
        <f t="shared" si="28"/>
        <v>39.54</v>
      </c>
      <c r="N81" s="54">
        <f t="shared" si="28"/>
        <v>39.54</v>
      </c>
      <c r="O81" s="54">
        <f t="shared" si="28"/>
        <v>39.54</v>
      </c>
      <c r="P81" s="54">
        <f t="shared" si="28"/>
        <v>39.54</v>
      </c>
      <c r="Q81" s="54">
        <f t="shared" si="28"/>
        <v>39.54</v>
      </c>
      <c r="R81" s="14"/>
      <c r="S81" s="37"/>
      <c r="T81" s="14"/>
      <c r="U81" s="14"/>
      <c r="V81" s="14"/>
      <c r="W81" s="14"/>
      <c r="X81" s="14"/>
      <c r="Y81" s="14"/>
    </row>
    <row r="82" spans="1:25">
      <c r="A82" s="1"/>
      <c r="B82" s="1"/>
      <c r="C82" s="8"/>
      <c r="D82" s="8"/>
      <c r="E82" s="1" t="str">
        <f>+E45</f>
        <v>Unregulated Yardwaste</v>
      </c>
      <c r="F82" s="54">
        <f>+F81</f>
        <v>39.54</v>
      </c>
      <c r="G82" s="54">
        <f t="shared" si="28"/>
        <v>39.54</v>
      </c>
      <c r="H82" s="54">
        <f t="shared" si="28"/>
        <v>39.54</v>
      </c>
      <c r="I82" s="54">
        <f t="shared" si="28"/>
        <v>39.54</v>
      </c>
      <c r="J82" s="54">
        <f t="shared" si="28"/>
        <v>39.54</v>
      </c>
      <c r="K82" s="54">
        <f t="shared" si="28"/>
        <v>39.54</v>
      </c>
      <c r="L82" s="54">
        <f t="shared" si="28"/>
        <v>39.54</v>
      </c>
      <c r="M82" s="54">
        <f t="shared" si="28"/>
        <v>39.54</v>
      </c>
      <c r="N82" s="54">
        <f t="shared" si="28"/>
        <v>39.54</v>
      </c>
      <c r="O82" s="54">
        <f t="shared" si="28"/>
        <v>39.54</v>
      </c>
      <c r="P82" s="54">
        <f t="shared" si="28"/>
        <v>39.54</v>
      </c>
      <c r="Q82" s="54">
        <f t="shared" si="28"/>
        <v>39.54</v>
      </c>
      <c r="R82" s="14"/>
      <c r="S82" s="37"/>
      <c r="T82" s="14"/>
      <c r="U82" s="14"/>
      <c r="V82" s="14"/>
      <c r="W82" s="14"/>
      <c r="X82" s="14"/>
      <c r="Y82" s="14"/>
    </row>
    <row r="83" spans="1:25">
      <c r="A83" s="1"/>
      <c r="B83" s="1"/>
      <c r="C83" s="8"/>
      <c r="D83" s="8"/>
      <c r="E83" s="1" t="str">
        <f>+E47</f>
        <v>Regulated RCY</v>
      </c>
      <c r="F83" s="54">
        <f>+F66</f>
        <v>68.39</v>
      </c>
      <c r="G83" s="54">
        <f t="shared" si="28"/>
        <v>68.39</v>
      </c>
      <c r="H83" s="54">
        <f t="shared" si="28"/>
        <v>68.39</v>
      </c>
      <c r="I83" s="54">
        <f t="shared" si="28"/>
        <v>68.39</v>
      </c>
      <c r="J83" s="54">
        <f t="shared" si="28"/>
        <v>68.39</v>
      </c>
      <c r="K83" s="54">
        <f t="shared" si="28"/>
        <v>68.39</v>
      </c>
      <c r="L83" s="54">
        <f t="shared" si="28"/>
        <v>68.39</v>
      </c>
      <c r="M83" s="54">
        <f t="shared" si="28"/>
        <v>68.39</v>
      </c>
      <c r="N83" s="54">
        <f t="shared" si="28"/>
        <v>68.39</v>
      </c>
      <c r="O83" s="54">
        <f t="shared" si="28"/>
        <v>68.39</v>
      </c>
      <c r="P83" s="54">
        <f t="shared" si="28"/>
        <v>68.39</v>
      </c>
      <c r="Q83" s="54">
        <f t="shared" si="28"/>
        <v>68.39</v>
      </c>
      <c r="R83" s="14"/>
      <c r="S83" s="37"/>
      <c r="T83" s="14"/>
      <c r="U83" s="14"/>
      <c r="V83" s="14"/>
      <c r="W83" s="14"/>
      <c r="X83" s="14"/>
      <c r="Y83" s="14"/>
    </row>
    <row r="84" spans="1:25">
      <c r="A84" s="1"/>
      <c r="B84" s="1"/>
      <c r="C84" s="8"/>
      <c r="D84" s="8"/>
      <c r="E84" s="1" t="str">
        <f>+E48</f>
        <v>Unregulated RCY</v>
      </c>
      <c r="F84" s="54">
        <f>+F83</f>
        <v>68.39</v>
      </c>
      <c r="G84" s="54">
        <f t="shared" si="28"/>
        <v>68.39</v>
      </c>
      <c r="H84" s="54">
        <f t="shared" si="28"/>
        <v>68.39</v>
      </c>
      <c r="I84" s="54">
        <f t="shared" si="28"/>
        <v>68.39</v>
      </c>
      <c r="J84" s="54">
        <f t="shared" si="28"/>
        <v>68.39</v>
      </c>
      <c r="K84" s="54">
        <f t="shared" si="28"/>
        <v>68.39</v>
      </c>
      <c r="L84" s="54">
        <f t="shared" si="28"/>
        <v>68.39</v>
      </c>
      <c r="M84" s="54">
        <f t="shared" si="28"/>
        <v>68.39</v>
      </c>
      <c r="N84" s="54">
        <f t="shared" si="28"/>
        <v>68.39</v>
      </c>
      <c r="O84" s="54">
        <f t="shared" si="28"/>
        <v>68.39</v>
      </c>
      <c r="P84" s="54">
        <f t="shared" si="28"/>
        <v>68.39</v>
      </c>
      <c r="Q84" s="54">
        <f t="shared" si="28"/>
        <v>68.39</v>
      </c>
      <c r="R84" s="14"/>
      <c r="S84" s="37"/>
      <c r="T84" s="14"/>
      <c r="U84" s="14"/>
      <c r="V84" s="14"/>
      <c r="W84" s="14"/>
      <c r="X84" s="14"/>
      <c r="Y84" s="14"/>
    </row>
    <row r="85" spans="1:25">
      <c r="A85" s="1"/>
      <c r="B85" s="1"/>
      <c r="C85" s="8"/>
      <c r="D85" s="8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37"/>
      <c r="T85" s="14"/>
      <c r="U85" s="14"/>
      <c r="V85" s="14"/>
      <c r="W85" s="14"/>
      <c r="X85" s="14"/>
      <c r="Y85" s="14"/>
    </row>
    <row r="86" spans="1:25" ht="15.75" thickBot="1">
      <c r="A86" s="1"/>
      <c r="B86" s="1"/>
      <c r="C86" s="8"/>
      <c r="D86" s="8"/>
      <c r="E86" s="9" t="s">
        <v>41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9"/>
    </row>
    <row r="87" spans="1:25">
      <c r="A87" s="1"/>
      <c r="B87" s="1"/>
      <c r="C87" s="8"/>
      <c r="D87" s="8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37"/>
      <c r="T87" s="14"/>
      <c r="U87" s="14"/>
      <c r="V87" s="14"/>
      <c r="W87" s="14"/>
      <c r="X87" s="14"/>
      <c r="Y87" s="14"/>
    </row>
    <row r="88" spans="1:25">
      <c r="A88" s="1"/>
      <c r="B88" s="1"/>
      <c r="C88" s="8"/>
      <c r="D88" s="8"/>
      <c r="E88" s="1" t="s">
        <v>42</v>
      </c>
      <c r="F88" s="14">
        <v>1046081.76</v>
      </c>
      <c r="G88" s="14">
        <v>912440.34</v>
      </c>
      <c r="H88" s="14">
        <v>1019934.47</v>
      </c>
      <c r="I88" s="14">
        <v>1037975.64</v>
      </c>
      <c r="J88" s="14">
        <v>1071548.17</v>
      </c>
      <c r="K88" s="14">
        <v>1027983.2</v>
      </c>
      <c r="L88" s="14">
        <v>1107359.48</v>
      </c>
      <c r="M88" s="14">
        <v>1028740.65</v>
      </c>
      <c r="N88" s="14">
        <v>1068379.74</v>
      </c>
      <c r="O88" s="14">
        <v>1131035.58</v>
      </c>
      <c r="P88" s="14">
        <v>1000824.76</v>
      </c>
      <c r="Q88" s="14">
        <v>1109309.17</v>
      </c>
      <c r="R88" s="14"/>
      <c r="S88" s="15">
        <f t="shared" ref="S88:S90" si="29">SUM(F88:R88)</f>
        <v>12561612.960000001</v>
      </c>
      <c r="T88" s="14"/>
      <c r="U88" s="14"/>
      <c r="V88" s="14"/>
      <c r="W88" s="14"/>
      <c r="X88" s="14"/>
      <c r="Y88" s="14"/>
    </row>
    <row r="89" spans="1:25">
      <c r="A89" s="1"/>
      <c r="B89" s="1"/>
      <c r="C89" s="8"/>
      <c r="D89" s="8"/>
      <c r="E89" s="16" t="s">
        <v>43</v>
      </c>
      <c r="F89" s="17">
        <v>315925.74</v>
      </c>
      <c r="G89" s="17">
        <v>241100.39999999997</v>
      </c>
      <c r="H89" s="17">
        <v>303356.91000000003</v>
      </c>
      <c r="I89" s="17">
        <v>354291.73</v>
      </c>
      <c r="J89" s="17">
        <v>372629.75</v>
      </c>
      <c r="K89" s="17">
        <v>356933.92000000004</v>
      </c>
      <c r="L89" s="17">
        <v>351382.08999999997</v>
      </c>
      <c r="M89" s="17">
        <v>328011.42</v>
      </c>
      <c r="N89" s="17">
        <v>338402.05999999994</v>
      </c>
      <c r="O89" s="17">
        <v>385257.72000000003</v>
      </c>
      <c r="P89" s="17">
        <v>335726.48</v>
      </c>
      <c r="Q89" s="17">
        <v>332111.51999999996</v>
      </c>
      <c r="R89" s="17"/>
      <c r="S89" s="18">
        <f t="shared" si="29"/>
        <v>4015129.7399999998</v>
      </c>
      <c r="T89" s="14"/>
      <c r="U89" s="14"/>
      <c r="V89" s="14"/>
      <c r="W89" s="14"/>
      <c r="X89" s="14"/>
      <c r="Y89" s="14"/>
    </row>
    <row r="90" spans="1:25">
      <c r="A90" s="1"/>
      <c r="B90" s="1"/>
      <c r="C90" s="8"/>
      <c r="D90" s="8"/>
      <c r="E90" s="1" t="s">
        <v>44</v>
      </c>
      <c r="F90" s="14">
        <f t="shared" ref="F90:P90" si="30">SUM(F88:F89)</f>
        <v>1362007.5</v>
      </c>
      <c r="G90" s="14">
        <f t="shared" si="30"/>
        <v>1153540.74</v>
      </c>
      <c r="H90" s="14">
        <f t="shared" si="30"/>
        <v>1323291.3799999999</v>
      </c>
      <c r="I90" s="14">
        <f t="shared" si="30"/>
        <v>1392267.37</v>
      </c>
      <c r="J90" s="14">
        <f t="shared" si="30"/>
        <v>1444177.9199999999</v>
      </c>
      <c r="K90" s="14">
        <f t="shared" si="30"/>
        <v>1384917.12</v>
      </c>
      <c r="L90" s="14">
        <f t="shared" si="30"/>
        <v>1458741.5699999998</v>
      </c>
      <c r="M90" s="14">
        <f t="shared" si="30"/>
        <v>1356752.07</v>
      </c>
      <c r="N90" s="14">
        <f t="shared" si="30"/>
        <v>1406781.7999999998</v>
      </c>
      <c r="O90" s="14">
        <f t="shared" si="30"/>
        <v>1516293.3</v>
      </c>
      <c r="P90" s="14">
        <f t="shared" si="30"/>
        <v>1336551.24</v>
      </c>
      <c r="Q90" s="14">
        <f>SUM(Q88:Q89)</f>
        <v>1441420.69</v>
      </c>
      <c r="R90" s="14"/>
      <c r="S90" s="15">
        <f t="shared" si="29"/>
        <v>16576742.699999999</v>
      </c>
      <c r="T90" s="14"/>
      <c r="U90" s="14"/>
      <c r="V90" s="14"/>
      <c r="W90" s="14"/>
      <c r="X90" s="14"/>
      <c r="Y90" s="14"/>
    </row>
    <row r="91" spans="1:25">
      <c r="A91" s="1"/>
      <c r="B91" s="1"/>
      <c r="C91" s="8"/>
      <c r="D91" s="8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37"/>
      <c r="T91" s="14"/>
      <c r="U91" s="14"/>
      <c r="V91" s="14"/>
      <c r="W91" s="14"/>
      <c r="X91" s="14"/>
      <c r="Y91" s="14"/>
    </row>
    <row r="92" spans="1:25">
      <c r="A92" s="1"/>
      <c r="B92" s="1"/>
      <c r="C92" s="8"/>
      <c r="D92" s="8"/>
      <c r="E92" s="1" t="s">
        <v>45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37"/>
      <c r="T92" s="14"/>
      <c r="U92" s="14"/>
      <c r="V92" s="14">
        <v>3</v>
      </c>
      <c r="W92" s="14"/>
      <c r="X92" s="14"/>
      <c r="Y92" s="14"/>
    </row>
    <row r="93" spans="1:25">
      <c r="A93" s="1"/>
      <c r="B93" s="1"/>
      <c r="C93" s="8"/>
      <c r="D93" s="8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37"/>
      <c r="T93" s="14"/>
      <c r="U93" s="14"/>
      <c r="V93" s="14"/>
      <c r="W93" s="14"/>
      <c r="X93" s="14"/>
      <c r="Y93" s="14"/>
    </row>
    <row r="94" spans="1:25">
      <c r="A94" s="1"/>
      <c r="B94" s="1"/>
      <c r="C94" s="8"/>
      <c r="D94" s="8"/>
      <c r="E94" s="2" t="str">
        <f>+E63</f>
        <v>Roll-off / Industrial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5"/>
      <c r="T94" s="14"/>
      <c r="U94" s="14"/>
      <c r="V94" s="14"/>
      <c r="W94" s="14"/>
      <c r="X94" s="14"/>
      <c r="Y94" s="14"/>
    </row>
    <row r="95" spans="1:25">
      <c r="A95" s="1"/>
      <c r="B95" s="1"/>
      <c r="C95" s="8"/>
      <c r="D95" s="8"/>
      <c r="E95" s="1" t="str">
        <f>+E64</f>
        <v>Regulated Garbage</v>
      </c>
      <c r="F95" s="14">
        <f>+F17*F64</f>
        <v>31680.417099999999</v>
      </c>
      <c r="G95" s="14">
        <f t="shared" ref="F95:Q96" si="31">+G17*G64</f>
        <v>27410.777000000002</v>
      </c>
      <c r="H95" s="14">
        <f t="shared" si="31"/>
        <v>31830.629599999993</v>
      </c>
      <c r="I95" s="14">
        <f t="shared" si="31"/>
        <v>27063.485700000001</v>
      </c>
      <c r="J95" s="14">
        <f t="shared" si="31"/>
        <v>33734.1224</v>
      </c>
      <c r="K95" s="14">
        <f t="shared" si="31"/>
        <v>28754.277599999998</v>
      </c>
      <c r="L95" s="14">
        <f t="shared" si="31"/>
        <v>34188.364999999998</v>
      </c>
      <c r="M95" s="14">
        <f t="shared" si="31"/>
        <v>32284.872199999998</v>
      </c>
      <c r="N95" s="14">
        <f t="shared" si="31"/>
        <v>33007.0939</v>
      </c>
      <c r="O95" s="14">
        <f t="shared" si="31"/>
        <v>29260.193300000006</v>
      </c>
      <c r="P95" s="14">
        <f t="shared" si="31"/>
        <v>29462.0789</v>
      </c>
      <c r="Q95" s="14">
        <f t="shared" si="31"/>
        <v>29117.190999999999</v>
      </c>
      <c r="R95" s="14"/>
      <c r="S95" s="15">
        <f t="shared" ref="S95:S96" si="32">SUM(F95:R95)</f>
        <v>367793.50369999994</v>
      </c>
      <c r="T95" s="14"/>
      <c r="U95" s="14"/>
      <c r="V95" s="14"/>
      <c r="W95" s="14"/>
      <c r="X95" s="14"/>
      <c r="Y95" s="14"/>
    </row>
    <row r="96" spans="1:25">
      <c r="A96" s="1"/>
      <c r="B96" s="1"/>
      <c r="C96" s="8"/>
      <c r="D96" s="8"/>
      <c r="E96" s="1" t="str">
        <f>+E65</f>
        <v>Unregulated Garbage</v>
      </c>
      <c r="F96" s="14">
        <f t="shared" si="31"/>
        <v>272222.30269999983</v>
      </c>
      <c r="G96" s="14">
        <f t="shared" si="31"/>
        <v>241684.70229999995</v>
      </c>
      <c r="H96" s="14">
        <f t="shared" si="31"/>
        <v>268698.91829999996</v>
      </c>
      <c r="I96" s="14">
        <f t="shared" si="31"/>
        <v>261173.87290000005</v>
      </c>
      <c r="J96" s="14">
        <f t="shared" si="31"/>
        <v>268329.99639999989</v>
      </c>
      <c r="K96" s="14">
        <f t="shared" si="31"/>
        <v>253599.55780000001</v>
      </c>
      <c r="L96" s="14">
        <f t="shared" si="31"/>
        <v>269358.65159999987</v>
      </c>
      <c r="M96" s="14">
        <f t="shared" si="31"/>
        <v>262286.64710000006</v>
      </c>
      <c r="N96" s="14">
        <f t="shared" si="31"/>
        <v>272028.82899999985</v>
      </c>
      <c r="O96" s="14">
        <f t="shared" si="31"/>
        <v>289156.65910000016</v>
      </c>
      <c r="P96" s="14">
        <f t="shared" si="31"/>
        <v>266338.7795</v>
      </c>
      <c r="Q96" s="14">
        <f t="shared" si="31"/>
        <v>286737.63699999999</v>
      </c>
      <c r="R96" s="14"/>
      <c r="S96" s="15">
        <f t="shared" si="32"/>
        <v>3211616.5537</v>
      </c>
      <c r="T96" s="14"/>
      <c r="U96" s="14"/>
      <c r="V96" s="14"/>
      <c r="W96" s="14"/>
      <c r="X96" s="14"/>
      <c r="Y96" s="14"/>
    </row>
    <row r="97" spans="1:25">
      <c r="C97" s="8"/>
      <c r="D97" s="8"/>
      <c r="E97" s="1" t="str">
        <f>+E66</f>
        <v>Regulated RCY (MF)</v>
      </c>
      <c r="F97" s="14">
        <f>+F20*F66</f>
        <v>0</v>
      </c>
      <c r="G97" s="14">
        <f t="shared" ref="G97:P97" si="33">+G20*G66</f>
        <v>0</v>
      </c>
      <c r="H97" s="14">
        <f t="shared" si="33"/>
        <v>0</v>
      </c>
      <c r="I97" s="14">
        <f t="shared" si="33"/>
        <v>0</v>
      </c>
      <c r="J97" s="14">
        <f t="shared" si="33"/>
        <v>0</v>
      </c>
      <c r="K97" s="14">
        <f t="shared" si="33"/>
        <v>0</v>
      </c>
      <c r="L97" s="14">
        <f t="shared" si="33"/>
        <v>0</v>
      </c>
      <c r="M97" s="14">
        <f t="shared" si="33"/>
        <v>0</v>
      </c>
      <c r="N97" s="14">
        <f t="shared" si="33"/>
        <v>0</v>
      </c>
      <c r="O97" s="14">
        <f t="shared" si="33"/>
        <v>0</v>
      </c>
      <c r="P97" s="14">
        <f t="shared" si="33"/>
        <v>0</v>
      </c>
      <c r="Q97" s="14">
        <f>+Q20*Q66</f>
        <v>0</v>
      </c>
      <c r="R97" s="14"/>
      <c r="S97" s="15">
        <f>SUM(F97:R97)</f>
        <v>0</v>
      </c>
      <c r="T97" s="14"/>
      <c r="U97" s="14"/>
      <c r="V97" s="14"/>
      <c r="W97" s="14"/>
      <c r="X97" s="14"/>
      <c r="Y97" s="14"/>
    </row>
    <row r="98" spans="1:25">
      <c r="A98" s="8" t="str">
        <f>A22</f>
        <v>I</v>
      </c>
      <c r="B98" s="8" t="str">
        <f>B22</f>
        <v>RCY</v>
      </c>
      <c r="C98" s="8" t="str">
        <f>C22</f>
        <v>YW</v>
      </c>
      <c r="D98" s="8"/>
      <c r="E98" s="16" t="str">
        <f>+E67</f>
        <v>Unregulated RCY / COGS</v>
      </c>
      <c r="F98" s="17">
        <v>124111.13000000002</v>
      </c>
      <c r="G98" s="17">
        <v>99910.6</v>
      </c>
      <c r="H98" s="17">
        <v>116102.13</v>
      </c>
      <c r="I98" s="17">
        <v>121175.06000000001</v>
      </c>
      <c r="J98" s="17">
        <v>119920.69000000003</v>
      </c>
      <c r="K98" s="17">
        <v>122673.34000000004</v>
      </c>
      <c r="L98" s="17">
        <v>141210.93000000002</v>
      </c>
      <c r="M98" s="17">
        <v>141741.19000000003</v>
      </c>
      <c r="N98" s="17">
        <v>137804.21000000002</v>
      </c>
      <c r="O98" s="17">
        <v>180853.85999999993</v>
      </c>
      <c r="P98" s="17">
        <v>129753.80000000002</v>
      </c>
      <c r="Q98" s="17">
        <v>128629.63999999997</v>
      </c>
      <c r="R98" s="17"/>
      <c r="S98" s="18">
        <f t="shared" ref="S98:S99" si="34">SUM(F98:R98)</f>
        <v>1563886.58</v>
      </c>
      <c r="T98" s="14"/>
      <c r="U98" s="14"/>
      <c r="V98" s="14"/>
      <c r="W98" s="14"/>
      <c r="X98" s="14"/>
      <c r="Y98" s="14"/>
    </row>
    <row r="99" spans="1:25">
      <c r="C99" s="8"/>
      <c r="D99" s="8"/>
      <c r="E99" s="1" t="str">
        <f>+E23</f>
        <v>Total Roll-off / Industrial</v>
      </c>
      <c r="F99" s="14">
        <f>SUM(F95:F98)</f>
        <v>428013.84979999985</v>
      </c>
      <c r="G99" s="14">
        <f t="shared" ref="G99:Q99" si="35">SUM(G94:G98)</f>
        <v>369006.07929999998</v>
      </c>
      <c r="H99" s="14">
        <f t="shared" si="35"/>
        <v>416631.67789999995</v>
      </c>
      <c r="I99" s="14">
        <f t="shared" si="35"/>
        <v>409412.41860000003</v>
      </c>
      <c r="J99" s="14">
        <f t="shared" si="35"/>
        <v>421984.80879999988</v>
      </c>
      <c r="K99" s="14">
        <f t="shared" si="35"/>
        <v>405027.17540000001</v>
      </c>
      <c r="L99" s="14">
        <f t="shared" si="35"/>
        <v>444757.94659999991</v>
      </c>
      <c r="M99" s="14">
        <f t="shared" si="35"/>
        <v>436312.7093000001</v>
      </c>
      <c r="N99" s="14">
        <f t="shared" si="35"/>
        <v>442840.13289999985</v>
      </c>
      <c r="O99" s="14">
        <f t="shared" si="35"/>
        <v>499270.71240000008</v>
      </c>
      <c r="P99" s="14">
        <f t="shared" si="35"/>
        <v>425554.65840000007</v>
      </c>
      <c r="Q99" s="14">
        <f t="shared" si="35"/>
        <v>444484.46799999994</v>
      </c>
      <c r="R99" s="14"/>
      <c r="S99" s="15">
        <f t="shared" si="34"/>
        <v>5143296.6374000004</v>
      </c>
      <c r="T99" s="14"/>
      <c r="U99" s="14"/>
      <c r="V99" s="14"/>
      <c r="W99" s="14"/>
      <c r="X99" s="14"/>
      <c r="Y99" s="14"/>
    </row>
    <row r="100" spans="1:25">
      <c r="C100" s="8"/>
      <c r="D100" s="8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37"/>
      <c r="T100" s="14"/>
      <c r="U100" s="14"/>
      <c r="V100" s="14"/>
      <c r="W100" s="14"/>
      <c r="X100" s="14"/>
      <c r="Y100" s="14"/>
    </row>
    <row r="101" spans="1:25">
      <c r="A101" s="8" t="str">
        <f>A17</f>
        <v>I</v>
      </c>
      <c r="B101" s="8" t="str">
        <f>+B17</f>
        <v>MSW</v>
      </c>
      <c r="C101" s="8">
        <f>C17</f>
        <v>20</v>
      </c>
      <c r="D101" s="8">
        <f>D17</f>
        <v>25</v>
      </c>
      <c r="E101" s="1" t="s">
        <v>46</v>
      </c>
      <c r="F101" s="14">
        <v>179779.44999999995</v>
      </c>
      <c r="G101" s="14">
        <v>148546.53000000003</v>
      </c>
      <c r="H101" s="14">
        <v>167695.30999999991</v>
      </c>
      <c r="I101" s="14">
        <v>153484.01000000004</v>
      </c>
      <c r="J101" s="14">
        <v>157575.16999999998</v>
      </c>
      <c r="K101" s="14">
        <v>166533.96999999991</v>
      </c>
      <c r="L101" s="14">
        <v>175226.62000000002</v>
      </c>
      <c r="M101" s="14">
        <v>159154.41</v>
      </c>
      <c r="N101" s="14">
        <v>189098.58999999985</v>
      </c>
      <c r="O101" s="14">
        <v>183769.61999999985</v>
      </c>
      <c r="P101" s="14">
        <v>181955.53000000003</v>
      </c>
      <c r="Q101" s="14">
        <v>177583.77000000005</v>
      </c>
      <c r="R101" s="14"/>
      <c r="S101" s="15">
        <f t="shared" ref="S101:S103" si="36">SUM(F101:R101)</f>
        <v>2040402.9799999997</v>
      </c>
      <c r="T101" s="14"/>
      <c r="U101" s="14"/>
      <c r="V101" s="14"/>
      <c r="W101" s="14"/>
      <c r="X101" s="14"/>
      <c r="Y101" s="14"/>
    </row>
    <row r="102" spans="1:25">
      <c r="C102" s="8"/>
      <c r="D102" s="8"/>
      <c r="E102" s="1" t="s">
        <v>47</v>
      </c>
      <c r="F102" s="14">
        <f>+F103-F101</f>
        <v>259667.66999999993</v>
      </c>
      <c r="G102" s="14">
        <f t="shared" ref="G102:Q102" si="37">+G103-G101</f>
        <v>225138.57999999996</v>
      </c>
      <c r="H102" s="14">
        <f t="shared" si="37"/>
        <v>260045.98</v>
      </c>
      <c r="I102" s="14">
        <f t="shared" si="37"/>
        <v>270205.60999999987</v>
      </c>
      <c r="J102" s="14">
        <f t="shared" si="37"/>
        <v>276220.25999999989</v>
      </c>
      <c r="K102" s="14">
        <f t="shared" si="37"/>
        <v>250113.8</v>
      </c>
      <c r="L102" s="14">
        <f t="shared" si="37"/>
        <v>284812.2699999999</v>
      </c>
      <c r="M102" s="14">
        <f t="shared" si="37"/>
        <v>293374.23</v>
      </c>
      <c r="N102" s="14">
        <f t="shared" si="37"/>
        <v>270417.91999999987</v>
      </c>
      <c r="O102" s="14">
        <f t="shared" si="37"/>
        <v>336316.2300000001</v>
      </c>
      <c r="P102" s="14">
        <f t="shared" si="37"/>
        <v>263855.55000000005</v>
      </c>
      <c r="Q102" s="14">
        <f t="shared" si="37"/>
        <v>288040.40000000002</v>
      </c>
      <c r="R102" s="14"/>
      <c r="S102" s="15">
        <f t="shared" si="36"/>
        <v>3278208.4999999995</v>
      </c>
      <c r="T102" s="14"/>
      <c r="U102" s="14"/>
      <c r="V102" s="14"/>
      <c r="W102" s="14"/>
      <c r="X102" s="14"/>
      <c r="Y102" s="14"/>
    </row>
    <row r="103" spans="1:25">
      <c r="A103" s="8" t="str">
        <f>A101</f>
        <v>I</v>
      </c>
      <c r="C103" s="8"/>
      <c r="D103" s="8"/>
      <c r="E103" s="24" t="str">
        <f>+E28</f>
        <v>Total Roll-off / Industrial Pass Thru Disp.</v>
      </c>
      <c r="F103" s="25">
        <v>439447.11999999988</v>
      </c>
      <c r="G103" s="25">
        <v>373685.11</v>
      </c>
      <c r="H103" s="25">
        <v>427741.28999999992</v>
      </c>
      <c r="I103" s="25">
        <v>423689.61999999994</v>
      </c>
      <c r="J103" s="25">
        <v>433795.42999999988</v>
      </c>
      <c r="K103" s="25">
        <v>416647.7699999999</v>
      </c>
      <c r="L103" s="25">
        <v>460038.88999999996</v>
      </c>
      <c r="M103" s="25">
        <v>452528.64000000001</v>
      </c>
      <c r="N103" s="25">
        <v>459516.50999999972</v>
      </c>
      <c r="O103" s="25">
        <v>520085.84999999992</v>
      </c>
      <c r="P103" s="25">
        <v>445811.08000000007</v>
      </c>
      <c r="Q103" s="25">
        <v>465624.17000000004</v>
      </c>
      <c r="R103" s="25"/>
      <c r="S103" s="26">
        <f t="shared" si="36"/>
        <v>5318611.4799999995</v>
      </c>
      <c r="T103" s="14"/>
      <c r="U103" s="14"/>
      <c r="V103" s="14"/>
      <c r="W103" s="14"/>
      <c r="X103" s="14"/>
      <c r="Y103" s="14"/>
    </row>
    <row r="104" spans="1:25">
      <c r="C104" s="8"/>
      <c r="D104" s="8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5"/>
      <c r="T104" s="14"/>
      <c r="U104" s="14"/>
      <c r="V104" s="14"/>
      <c r="W104" s="14"/>
      <c r="X104" s="14"/>
      <c r="Y104" s="14"/>
    </row>
    <row r="105" spans="1:25">
      <c r="C105" s="8"/>
      <c r="D105" s="8"/>
      <c r="E105" s="2" t="str">
        <f>+E72</f>
        <v>Commercial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37"/>
      <c r="T105" s="14"/>
      <c r="U105" s="14"/>
      <c r="V105" s="14"/>
      <c r="W105" s="14"/>
      <c r="X105" s="14"/>
      <c r="Y105" s="14"/>
    </row>
    <row r="106" spans="1:25">
      <c r="C106" s="8"/>
      <c r="D106" s="8"/>
      <c r="E106" s="1" t="str">
        <f>+E73</f>
        <v>Regulated Garbage</v>
      </c>
      <c r="F106" s="14">
        <f>+F31*F73</f>
        <v>34029.350023722174</v>
      </c>
      <c r="G106" s="14">
        <f t="shared" ref="G106:Q107" si="38">+G31*G73</f>
        <v>31003.816122679993</v>
      </c>
      <c r="H106" s="14">
        <f t="shared" si="38"/>
        <v>37117.657670037064</v>
      </c>
      <c r="I106" s="14">
        <f t="shared" si="38"/>
        <v>37905.923593256986</v>
      </c>
      <c r="J106" s="14">
        <f t="shared" si="38"/>
        <v>41822.16291509533</v>
      </c>
      <c r="K106" s="14">
        <f t="shared" si="38"/>
        <v>39174.845042808563</v>
      </c>
      <c r="L106" s="14">
        <f t="shared" si="38"/>
        <v>41197.417480947726</v>
      </c>
      <c r="M106" s="14">
        <f t="shared" si="38"/>
        <v>37161.415026019364</v>
      </c>
      <c r="N106" s="14">
        <f t="shared" si="38"/>
        <v>40624.953610183977</v>
      </c>
      <c r="O106" s="14">
        <f t="shared" si="38"/>
        <v>39128.821801669445</v>
      </c>
      <c r="P106" s="14">
        <f t="shared" si="38"/>
        <v>34059.224003648102</v>
      </c>
      <c r="Q106" s="14">
        <f t="shared" si="38"/>
        <v>41707.249224092964</v>
      </c>
      <c r="R106" s="14"/>
      <c r="S106" s="15">
        <f t="shared" ref="S106:S107" si="39">SUM(F106:R106)</f>
        <v>454932.83651416173</v>
      </c>
      <c r="T106" s="14"/>
      <c r="U106" s="14"/>
      <c r="V106" s="14"/>
      <c r="W106" s="14"/>
      <c r="X106" s="14"/>
      <c r="Y106" s="14"/>
    </row>
    <row r="107" spans="1:25">
      <c r="C107" s="8"/>
      <c r="D107" s="8"/>
      <c r="E107" s="1" t="str">
        <f>+E74</f>
        <v>Unregulated Garbage</v>
      </c>
      <c r="F107" s="14">
        <f>+F32*F74</f>
        <v>331323.87264103029</v>
      </c>
      <c r="G107" s="14">
        <f t="shared" si="38"/>
        <v>302114.09781558072</v>
      </c>
      <c r="H107" s="14">
        <f t="shared" si="38"/>
        <v>344855.51019984914</v>
      </c>
      <c r="I107" s="14">
        <f t="shared" si="38"/>
        <v>342168.77019978414</v>
      </c>
      <c r="J107" s="14">
        <f t="shared" si="38"/>
        <v>347043.6324983958</v>
      </c>
      <c r="K107" s="14">
        <f t="shared" si="38"/>
        <v>335166.42371208884</v>
      </c>
      <c r="L107" s="14">
        <f t="shared" si="38"/>
        <v>342996.22509247728</v>
      </c>
      <c r="M107" s="14">
        <f t="shared" si="38"/>
        <v>322866.33296781301</v>
      </c>
      <c r="N107" s="14">
        <f t="shared" si="38"/>
        <v>332406.82386887999</v>
      </c>
      <c r="O107" s="14">
        <f t="shared" si="38"/>
        <v>366426.30301322439</v>
      </c>
      <c r="P107" s="14">
        <f t="shared" si="38"/>
        <v>320234.38022770605</v>
      </c>
      <c r="Q107" s="14">
        <f t="shared" si="38"/>
        <v>361188.33355680545</v>
      </c>
      <c r="R107" s="14"/>
      <c r="S107" s="15">
        <f t="shared" si="39"/>
        <v>4048790.705793635</v>
      </c>
      <c r="T107" s="14"/>
      <c r="U107" s="14"/>
      <c r="V107" s="14"/>
      <c r="W107" s="14"/>
      <c r="X107" s="14"/>
      <c r="Y107" s="14"/>
    </row>
    <row r="108" spans="1:25">
      <c r="C108" s="8"/>
      <c r="D108" s="8"/>
      <c r="E108" s="1" t="str">
        <f>+E75</f>
        <v>Regulated RCY (MF)</v>
      </c>
      <c r="F108" s="14">
        <f t="shared" ref="F108:Q109" si="40">+F34*F75</f>
        <v>517.37793390664535</v>
      </c>
      <c r="G108" s="14">
        <f t="shared" si="40"/>
        <v>467.46084903468557</v>
      </c>
      <c r="H108" s="14">
        <f t="shared" si="40"/>
        <v>481.79848213899032</v>
      </c>
      <c r="I108" s="14">
        <f t="shared" si="40"/>
        <v>595.12405823736287</v>
      </c>
      <c r="J108" s="14">
        <f t="shared" si="40"/>
        <v>703.7699596424776</v>
      </c>
      <c r="K108" s="14">
        <f t="shared" si="40"/>
        <v>586.72575420410135</v>
      </c>
      <c r="L108" s="14">
        <f t="shared" si="40"/>
        <v>594.60461038252652</v>
      </c>
      <c r="M108" s="14">
        <f t="shared" si="40"/>
        <v>497.00923289676439</v>
      </c>
      <c r="N108" s="14">
        <f t="shared" si="40"/>
        <v>620.28516639440465</v>
      </c>
      <c r="O108" s="14">
        <f t="shared" si="40"/>
        <v>560.41222229385187</v>
      </c>
      <c r="P108" s="14">
        <f t="shared" si="40"/>
        <v>513.00077123548067</v>
      </c>
      <c r="Q108" s="14">
        <f>+Q34*Q75</f>
        <v>608.71776186921909</v>
      </c>
      <c r="R108" s="14"/>
      <c r="S108" s="15">
        <f>SUM(F108:R108)</f>
        <v>6746.286802236511</v>
      </c>
      <c r="T108" s="14"/>
      <c r="U108" s="14"/>
      <c r="V108" s="14"/>
      <c r="W108" s="14"/>
      <c r="X108" s="14"/>
      <c r="Y108" s="14"/>
    </row>
    <row r="109" spans="1:25">
      <c r="C109" s="8"/>
      <c r="D109" s="8"/>
      <c r="E109" s="16" t="str">
        <f>+E76</f>
        <v>Unregulated RCY / COGS</v>
      </c>
      <c r="F109" s="17">
        <f t="shared" si="40"/>
        <v>30682.232724276699</v>
      </c>
      <c r="G109" s="17">
        <f t="shared" si="40"/>
        <v>27906.250143356479</v>
      </c>
      <c r="H109" s="17">
        <f t="shared" si="40"/>
        <v>31875.437937696413</v>
      </c>
      <c r="I109" s="17">
        <f t="shared" si="40"/>
        <v>29885.406802852631</v>
      </c>
      <c r="J109" s="17">
        <f t="shared" si="40"/>
        <v>28399.822049443545</v>
      </c>
      <c r="K109" s="17">
        <f t="shared" si="40"/>
        <v>31253.405737509685</v>
      </c>
      <c r="L109" s="17">
        <f t="shared" si="40"/>
        <v>28349.827788375635</v>
      </c>
      <c r="M109" s="17">
        <f t="shared" si="40"/>
        <v>26682.687943450317</v>
      </c>
      <c r="N109" s="17">
        <f t="shared" si="40"/>
        <v>30421.849417600286</v>
      </c>
      <c r="O109" s="17">
        <f t="shared" si="40"/>
        <v>33421.600007714245</v>
      </c>
      <c r="P109" s="17">
        <f t="shared" si="40"/>
        <v>29945.532401904624</v>
      </c>
      <c r="Q109" s="17">
        <f t="shared" si="40"/>
        <v>25051.567256415357</v>
      </c>
      <c r="R109" s="17"/>
      <c r="S109" s="18">
        <f t="shared" ref="S109:S110" si="41">SUM(F109:R109)</f>
        <v>353875.62021059595</v>
      </c>
      <c r="T109" s="14"/>
      <c r="U109" s="14"/>
      <c r="V109" s="14"/>
      <c r="W109" s="14"/>
      <c r="X109" s="14"/>
      <c r="Y109" s="14"/>
    </row>
    <row r="110" spans="1:25">
      <c r="C110" s="8"/>
      <c r="D110" s="8"/>
      <c r="E110" s="1" t="str">
        <f>+E37</f>
        <v>Total Commercial</v>
      </c>
      <c r="F110" s="14">
        <f>SUM(F106:F109)</f>
        <v>396552.8333229358</v>
      </c>
      <c r="G110" s="14">
        <f t="shared" ref="G110:Q110" si="42">SUM(G105:G109)</f>
        <v>361491.62493065186</v>
      </c>
      <c r="H110" s="14">
        <f t="shared" si="42"/>
        <v>414330.40428972163</v>
      </c>
      <c r="I110" s="14">
        <f t="shared" si="42"/>
        <v>410555.2246541311</v>
      </c>
      <c r="J110" s="14">
        <f t="shared" si="42"/>
        <v>417969.38742257719</v>
      </c>
      <c r="K110" s="14">
        <f t="shared" si="42"/>
        <v>406181.40024661116</v>
      </c>
      <c r="L110" s="14">
        <f t="shared" si="42"/>
        <v>413138.07497218315</v>
      </c>
      <c r="M110" s="14">
        <f t="shared" si="42"/>
        <v>387207.44517017948</v>
      </c>
      <c r="N110" s="14">
        <f t="shared" si="42"/>
        <v>404073.9120630587</v>
      </c>
      <c r="O110" s="14">
        <f t="shared" si="42"/>
        <v>439537.1370449019</v>
      </c>
      <c r="P110" s="14">
        <f t="shared" si="42"/>
        <v>384752.13740449428</v>
      </c>
      <c r="Q110" s="14">
        <f t="shared" si="42"/>
        <v>428555.867799183</v>
      </c>
      <c r="R110" s="14"/>
      <c r="S110" s="15">
        <f t="shared" si="41"/>
        <v>4864345.4493206292</v>
      </c>
      <c r="T110" s="14"/>
      <c r="U110" s="14"/>
      <c r="V110" s="14"/>
      <c r="W110" s="14"/>
      <c r="X110" s="14"/>
      <c r="Y110" s="14"/>
    </row>
    <row r="111" spans="1:25">
      <c r="C111" s="8"/>
      <c r="D111" s="8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37"/>
      <c r="T111" s="14"/>
      <c r="U111" s="14"/>
      <c r="V111" s="14"/>
      <c r="W111" s="14"/>
      <c r="X111" s="14"/>
      <c r="Y111" s="14"/>
    </row>
    <row r="112" spans="1:25">
      <c r="C112" s="8"/>
      <c r="D112" s="8"/>
      <c r="E112" s="2" t="str">
        <f t="shared" ref="E112:E118" si="43">+E78</f>
        <v>Residential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37"/>
      <c r="T112" s="14"/>
      <c r="U112" s="14"/>
      <c r="V112" s="14"/>
      <c r="W112" s="14"/>
      <c r="X112" s="14"/>
      <c r="Y112" s="14"/>
    </row>
    <row r="113" spans="1:25">
      <c r="A113" s="1"/>
      <c r="B113" s="1"/>
      <c r="C113" s="8"/>
      <c r="D113" s="8"/>
      <c r="E113" s="1" t="str">
        <f t="shared" si="43"/>
        <v>Regulated Garbage</v>
      </c>
      <c r="F113" s="14">
        <f t="shared" ref="F113:Q114" si="44">+F41*F79</f>
        <v>174851.2952056753</v>
      </c>
      <c r="G113" s="14">
        <f t="shared" si="44"/>
        <v>143713.32279915659</v>
      </c>
      <c r="H113" s="14">
        <f t="shared" si="44"/>
        <v>156363.35525210752</v>
      </c>
      <c r="I113" s="14">
        <f t="shared" si="44"/>
        <v>166111.75763442295</v>
      </c>
      <c r="J113" s="14">
        <f t="shared" si="44"/>
        <v>170670.82044348598</v>
      </c>
      <c r="K113" s="14">
        <f t="shared" si="44"/>
        <v>171764.08565768195</v>
      </c>
      <c r="L113" s="14">
        <f t="shared" si="44"/>
        <v>190635.45989321129</v>
      </c>
      <c r="M113" s="14">
        <f t="shared" si="44"/>
        <v>170608.29365924897</v>
      </c>
      <c r="N113" s="14">
        <f t="shared" si="44"/>
        <v>175149.16609911268</v>
      </c>
      <c r="O113" s="14">
        <f t="shared" si="44"/>
        <v>173520.7921221756</v>
      </c>
      <c r="P113" s="14">
        <f t="shared" si="44"/>
        <v>151917.27147344989</v>
      </c>
      <c r="Q113" s="14">
        <f t="shared" si="44"/>
        <v>184223.1761845657</v>
      </c>
      <c r="R113" s="14"/>
      <c r="S113" s="15">
        <f t="shared" ref="S113:S116" si="45">SUM(F113:R113)</f>
        <v>2029528.7964242946</v>
      </c>
      <c r="T113" s="14"/>
      <c r="U113" s="14"/>
      <c r="V113" s="14"/>
      <c r="W113" s="14"/>
      <c r="X113" s="14"/>
      <c r="Y113" s="14"/>
    </row>
    <row r="114" spans="1:25">
      <c r="A114" s="1"/>
      <c r="B114" s="1"/>
      <c r="C114" s="8"/>
      <c r="D114" s="8"/>
      <c r="E114" s="1" t="str">
        <f t="shared" si="43"/>
        <v>Unregulated Garbage</v>
      </c>
      <c r="F114" s="14">
        <f t="shared" si="44"/>
        <v>202849.74736691453</v>
      </c>
      <c r="G114" s="14">
        <f t="shared" si="44"/>
        <v>165528.18210601539</v>
      </c>
      <c r="H114" s="14">
        <f t="shared" si="44"/>
        <v>182487.18095670664</v>
      </c>
      <c r="I114" s="14">
        <f t="shared" si="44"/>
        <v>201222.59496504051</v>
      </c>
      <c r="J114" s="14">
        <f t="shared" si="44"/>
        <v>202028.81365191049</v>
      </c>
      <c r="K114" s="14">
        <f t="shared" si="44"/>
        <v>195385.34302781534</v>
      </c>
      <c r="L114" s="14">
        <f t="shared" si="44"/>
        <v>221340.53147059443</v>
      </c>
      <c r="M114" s="14">
        <f t="shared" si="44"/>
        <v>198715.74899625118</v>
      </c>
      <c r="N114" s="14">
        <f t="shared" si="44"/>
        <v>207344.5753957291</v>
      </c>
      <c r="O114" s="14">
        <f t="shared" si="44"/>
        <v>206687.94362273859</v>
      </c>
      <c r="P114" s="14">
        <f t="shared" si="44"/>
        <v>182100.86790891615</v>
      </c>
      <c r="Q114" s="14">
        <f t="shared" si="44"/>
        <v>235862.46580000001</v>
      </c>
      <c r="R114" s="14"/>
      <c r="S114" s="15">
        <f t="shared" si="45"/>
        <v>2401553.9952686327</v>
      </c>
      <c r="T114" s="14"/>
      <c r="U114" s="14"/>
      <c r="V114" s="14"/>
      <c r="W114" s="14"/>
      <c r="X114" s="14"/>
      <c r="Y114" s="14"/>
    </row>
    <row r="115" spans="1:25">
      <c r="A115" s="1"/>
      <c r="B115" s="1"/>
      <c r="C115" s="8"/>
      <c r="D115" s="8"/>
      <c r="E115" s="1" t="str">
        <f t="shared" si="43"/>
        <v>Regulated Yardwaste</v>
      </c>
      <c r="F115" s="14">
        <f t="shared" ref="F115:Q116" si="46">+F44*F81</f>
        <v>13180.998081527292</v>
      </c>
      <c r="G115" s="14">
        <f t="shared" si="46"/>
        <v>8789.9340250502846</v>
      </c>
      <c r="H115" s="14">
        <f t="shared" si="46"/>
        <v>19147.045816657333</v>
      </c>
      <c r="I115" s="14">
        <f t="shared" si="46"/>
        <v>29487.155960154338</v>
      </c>
      <c r="J115" s="14">
        <f t="shared" si="46"/>
        <v>38469.930487109355</v>
      </c>
      <c r="K115" s="14">
        <f t="shared" si="46"/>
        <v>33246.381075719743</v>
      </c>
      <c r="L115" s="14">
        <f t="shared" si="46"/>
        <v>27761.37543611888</v>
      </c>
      <c r="M115" s="14">
        <f t="shared" si="46"/>
        <v>23142.609383740528</v>
      </c>
      <c r="N115" s="14">
        <f t="shared" si="46"/>
        <v>22032.112265513286</v>
      </c>
      <c r="O115" s="14">
        <f t="shared" si="46"/>
        <v>23948.501057251604</v>
      </c>
      <c r="P115" s="14">
        <f t="shared" si="46"/>
        <v>26058.5465754248</v>
      </c>
      <c r="Q115" s="14">
        <f>+Q44*Q81</f>
        <v>16538.881672477757</v>
      </c>
      <c r="R115" s="14"/>
      <c r="S115" s="15">
        <f t="shared" si="45"/>
        <v>281803.47183674522</v>
      </c>
      <c r="T115" s="14"/>
      <c r="U115" s="14"/>
      <c r="V115" s="14"/>
      <c r="W115" s="14"/>
      <c r="X115" s="14"/>
      <c r="Y115" s="14"/>
    </row>
    <row r="116" spans="1:25">
      <c r="A116" s="1"/>
      <c r="B116" s="1"/>
      <c r="C116" s="8"/>
      <c r="D116" s="8"/>
      <c r="E116" s="1" t="str">
        <f t="shared" si="43"/>
        <v>Unregulated Yardwaste</v>
      </c>
      <c r="F116" s="14">
        <f t="shared" si="46"/>
        <v>19633.559970017202</v>
      </c>
      <c r="G116" s="14">
        <f t="shared" si="46"/>
        <v>13420.429146708946</v>
      </c>
      <c r="H116" s="14">
        <f t="shared" si="46"/>
        <v>25829.586342106646</v>
      </c>
      <c r="I116" s="14">
        <f t="shared" si="46"/>
        <v>60763.769846433992</v>
      </c>
      <c r="J116" s="14">
        <f t="shared" si="46"/>
        <v>70690.882101862066</v>
      </c>
      <c r="K116" s="14">
        <f t="shared" si="46"/>
        <v>53216.208866328416</v>
      </c>
      <c r="L116" s="14">
        <f t="shared" si="46"/>
        <v>39372.642751763029</v>
      </c>
      <c r="M116" s="14">
        <f t="shared" si="46"/>
        <v>31995.462313049709</v>
      </c>
      <c r="N116" s="14">
        <f t="shared" si="46"/>
        <v>38662.771049389761</v>
      </c>
      <c r="O116" s="14">
        <f t="shared" si="46"/>
        <v>47142.400012979546</v>
      </c>
      <c r="P116" s="14">
        <f t="shared" si="46"/>
        <v>50435.519002231202</v>
      </c>
      <c r="Q116" s="14">
        <f t="shared" si="46"/>
        <v>27237.399346088419</v>
      </c>
      <c r="R116" s="14"/>
      <c r="S116" s="15">
        <f t="shared" si="45"/>
        <v>478400.63074895891</v>
      </c>
      <c r="T116" s="14"/>
      <c r="U116" s="14"/>
      <c r="V116" s="14"/>
      <c r="W116" s="14"/>
      <c r="X116" s="14"/>
      <c r="Y116" s="14"/>
    </row>
    <row r="117" spans="1:25">
      <c r="A117" s="1"/>
      <c r="B117" s="1"/>
      <c r="C117" s="8"/>
      <c r="D117" s="8"/>
      <c r="E117" s="1" t="str">
        <f t="shared" si="43"/>
        <v>Regulated RCY</v>
      </c>
      <c r="F117" s="14">
        <f t="shared" ref="F117:Q118" si="47">+F47*F83</f>
        <v>51763.302534111936</v>
      </c>
      <c r="G117" s="14">
        <f t="shared" si="47"/>
        <v>37688.860373745782</v>
      </c>
      <c r="H117" s="14">
        <f t="shared" si="47"/>
        <v>40355.287303593504</v>
      </c>
      <c r="I117" s="14">
        <f t="shared" si="47"/>
        <v>45504.225567208203</v>
      </c>
      <c r="J117" s="14">
        <f t="shared" si="47"/>
        <v>46888.797981793461</v>
      </c>
      <c r="K117" s="14">
        <f t="shared" si="47"/>
        <v>45269.565935556369</v>
      </c>
      <c r="L117" s="14">
        <f t="shared" si="47"/>
        <v>43659.690362389047</v>
      </c>
      <c r="M117" s="14">
        <f t="shared" si="47"/>
        <v>44144.011356616691</v>
      </c>
      <c r="N117" s="14">
        <f t="shared" si="47"/>
        <v>47721.402522942408</v>
      </c>
      <c r="O117" s="14">
        <f t="shared" si="47"/>
        <v>44968.35921100495</v>
      </c>
      <c r="P117" s="14">
        <f t="shared" si="47"/>
        <v>37822.059484028745</v>
      </c>
      <c r="Q117" s="14">
        <f>+Q47*Q83</f>
        <v>47223.16594984095</v>
      </c>
      <c r="R117" s="14"/>
      <c r="S117" s="15">
        <f>SUM(F117:R117)</f>
        <v>533008.72858283191</v>
      </c>
      <c r="T117" s="14"/>
      <c r="U117" s="14"/>
      <c r="V117" s="14"/>
      <c r="W117" s="14"/>
      <c r="X117" s="14"/>
      <c r="Y117" s="14"/>
    </row>
    <row r="118" spans="1:25">
      <c r="A118" s="1"/>
      <c r="B118" s="1"/>
      <c r="C118" s="8"/>
      <c r="D118" s="8"/>
      <c r="E118" s="16" t="str">
        <f t="shared" si="43"/>
        <v>Unregulated RCY</v>
      </c>
      <c r="F118" s="17">
        <f t="shared" si="47"/>
        <v>60907.126185574445</v>
      </c>
      <c r="G118" s="17">
        <f t="shared" si="47"/>
        <v>45965.826401552345</v>
      </c>
      <c r="H118" s="17">
        <f t="shared" si="47"/>
        <v>49228.099379433879</v>
      </c>
      <c r="I118" s="17">
        <f t="shared" si="47"/>
        <v>52861.33598301145</v>
      </c>
      <c r="J118" s="17">
        <f t="shared" si="47"/>
        <v>52346.940365537368</v>
      </c>
      <c r="K118" s="17">
        <f t="shared" si="47"/>
        <v>52810.189560087463</v>
      </c>
      <c r="L118" s="17">
        <f t="shared" si="47"/>
        <v>56948.269400294143</v>
      </c>
      <c r="M118" s="17">
        <f t="shared" si="47"/>
        <v>49010.252039190935</v>
      </c>
      <c r="N118" s="17">
        <f t="shared" si="47"/>
        <v>53077.121449961429</v>
      </c>
      <c r="O118" s="17">
        <f t="shared" si="47"/>
        <v>58931.002503611977</v>
      </c>
      <c r="P118" s="17">
        <f t="shared" si="47"/>
        <v>50439.447872047538</v>
      </c>
      <c r="Q118" s="17">
        <f t="shared" si="47"/>
        <v>57839.319102334332</v>
      </c>
      <c r="R118" s="17"/>
      <c r="S118" s="18">
        <f t="shared" ref="S118" si="48">SUM(F118:R118)</f>
        <v>640364.93024263729</v>
      </c>
      <c r="T118" s="14"/>
      <c r="U118" s="14"/>
      <c r="V118" s="14"/>
      <c r="W118" s="14"/>
      <c r="X118" s="14"/>
      <c r="Y118" s="14"/>
    </row>
    <row r="119" spans="1:25">
      <c r="A119" s="1"/>
      <c r="B119" s="1"/>
      <c r="C119" s="8"/>
      <c r="D119" s="8"/>
      <c r="E119" s="1" t="str">
        <f>+E50</f>
        <v>Total Residential</v>
      </c>
      <c r="F119" s="14">
        <f>SUM(F113:F118)</f>
        <v>523186.0293438207</v>
      </c>
      <c r="G119" s="14">
        <f t="shared" ref="G119:Q119" si="49">SUM(G113:G118)</f>
        <v>415106.55485222931</v>
      </c>
      <c r="H119" s="14">
        <f t="shared" si="49"/>
        <v>473410.55505060544</v>
      </c>
      <c r="I119" s="14">
        <f t="shared" si="49"/>
        <v>555950.83995627135</v>
      </c>
      <c r="J119" s="14">
        <f t="shared" si="49"/>
        <v>581096.18503169878</v>
      </c>
      <c r="K119" s="14">
        <f t="shared" si="49"/>
        <v>551691.77412318927</v>
      </c>
      <c r="L119" s="14">
        <f t="shared" si="49"/>
        <v>579717.96931437077</v>
      </c>
      <c r="M119" s="14">
        <f t="shared" si="49"/>
        <v>517616.37774809799</v>
      </c>
      <c r="N119" s="14">
        <f t="shared" si="49"/>
        <v>543987.14878264861</v>
      </c>
      <c r="O119" s="14">
        <f t="shared" si="49"/>
        <v>555198.99852976215</v>
      </c>
      <c r="P119" s="14">
        <f t="shared" si="49"/>
        <v>498773.71231609827</v>
      </c>
      <c r="Q119" s="14">
        <f t="shared" si="49"/>
        <v>568924.40805530723</v>
      </c>
      <c r="R119" s="14"/>
      <c r="S119" s="15">
        <f>SUM(F119:R119)</f>
        <v>6364660.5531040998</v>
      </c>
      <c r="T119" s="14"/>
      <c r="U119" s="14"/>
      <c r="V119" s="14"/>
      <c r="W119" s="14"/>
      <c r="X119" s="14"/>
      <c r="Y119" s="14"/>
    </row>
    <row r="120" spans="1:25">
      <c r="A120" s="1"/>
      <c r="B120" s="1"/>
      <c r="C120" s="8"/>
      <c r="D120" s="8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37"/>
      <c r="T120" s="14"/>
      <c r="U120" s="14"/>
      <c r="V120" s="14"/>
      <c r="W120" s="14"/>
      <c r="X120" s="14"/>
      <c r="Y120" s="14"/>
    </row>
    <row r="121" spans="1:25">
      <c r="A121" s="1"/>
      <c r="B121" s="1"/>
      <c r="C121" s="8"/>
      <c r="D121" s="8"/>
      <c r="E121" s="1" t="s">
        <v>48</v>
      </c>
      <c r="F121" s="14">
        <f>SUM(F95,F97,F106,F108,F113,F115,F117)</f>
        <v>306022.74087894335</v>
      </c>
      <c r="G121" s="14">
        <f t="shared" ref="G121:P121" si="50">SUM(G95,G97,G106,G108,G113,G115,G117)</f>
        <v>249074.17116966736</v>
      </c>
      <c r="H121" s="14">
        <f t="shared" si="50"/>
        <v>285295.77412453439</v>
      </c>
      <c r="I121" s="14">
        <f t="shared" si="50"/>
        <v>306667.67251327983</v>
      </c>
      <c r="J121" s="14">
        <f t="shared" si="50"/>
        <v>332289.60418712662</v>
      </c>
      <c r="K121" s="14">
        <f t="shared" si="50"/>
        <v>318795.88106597069</v>
      </c>
      <c r="L121" s="14">
        <f t="shared" si="50"/>
        <v>338036.9127830494</v>
      </c>
      <c r="M121" s="14">
        <f t="shared" si="50"/>
        <v>307838.21085852233</v>
      </c>
      <c r="N121" s="14">
        <f t="shared" si="50"/>
        <v>319155.01356414676</v>
      </c>
      <c r="O121" s="14">
        <f t="shared" si="50"/>
        <v>311387.07971439546</v>
      </c>
      <c r="P121" s="14">
        <f t="shared" si="50"/>
        <v>279832.18120778701</v>
      </c>
      <c r="Q121" s="14">
        <f>SUM(Q95,Q97,Q106,Q108,Q113,Q115,Q117)</f>
        <v>319418.3817928466</v>
      </c>
      <c r="R121" s="14"/>
      <c r="S121" s="15">
        <f>SUM(F121:R121)</f>
        <v>3673813.6238602703</v>
      </c>
      <c r="T121" s="14"/>
      <c r="U121" s="14"/>
      <c r="V121" s="14"/>
      <c r="W121" s="14"/>
      <c r="X121" s="14"/>
      <c r="Y121" s="14"/>
    </row>
    <row r="122" spans="1:25">
      <c r="A122" s="1"/>
      <c r="B122" s="1"/>
      <c r="C122" s="8"/>
      <c r="D122" s="8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37"/>
      <c r="T122" s="14"/>
      <c r="U122" s="14"/>
      <c r="V122" s="14"/>
      <c r="W122" s="14"/>
      <c r="X122" s="14"/>
      <c r="Y122" s="14"/>
    </row>
    <row r="123" spans="1:25">
      <c r="A123" s="1"/>
      <c r="B123" s="1"/>
      <c r="C123" s="8"/>
      <c r="D123" s="8"/>
      <c r="E123" s="1" t="s">
        <v>49</v>
      </c>
      <c r="F123" s="14">
        <f>+F99+F110+F119</f>
        <v>1347752.7124667563</v>
      </c>
      <c r="G123" s="14">
        <f t="shared" ref="G123:Q123" si="51">+G99+G110+G119</f>
        <v>1145604.2590828813</v>
      </c>
      <c r="H123" s="14">
        <f t="shared" si="51"/>
        <v>1304372.637240327</v>
      </c>
      <c r="I123" s="14">
        <f t="shared" si="51"/>
        <v>1375918.4832104025</v>
      </c>
      <c r="J123" s="14">
        <f t="shared" si="51"/>
        <v>1421050.3812542758</v>
      </c>
      <c r="K123" s="14">
        <f t="shared" si="51"/>
        <v>1362900.3497698004</v>
      </c>
      <c r="L123" s="14">
        <f t="shared" si="51"/>
        <v>1437613.9908865539</v>
      </c>
      <c r="M123" s="14">
        <f t="shared" si="51"/>
        <v>1341136.5322182775</v>
      </c>
      <c r="N123" s="14">
        <f t="shared" si="51"/>
        <v>1390901.1937457072</v>
      </c>
      <c r="O123" s="14">
        <f t="shared" si="51"/>
        <v>1494006.8479746641</v>
      </c>
      <c r="P123" s="14">
        <f t="shared" si="51"/>
        <v>1309080.5081205927</v>
      </c>
      <c r="Q123" s="14">
        <f t="shared" si="51"/>
        <v>1441964.7438544901</v>
      </c>
      <c r="R123" s="14"/>
      <c r="S123" s="14">
        <f>+S99+S110+S119</f>
        <v>16372302.639824729</v>
      </c>
      <c r="T123" s="14"/>
      <c r="U123" s="14"/>
      <c r="V123" s="14"/>
      <c r="W123" s="14"/>
      <c r="X123" s="14"/>
      <c r="Y123" s="14"/>
    </row>
    <row r="124" spans="1:25">
      <c r="A124" s="1"/>
      <c r="B124" s="1"/>
      <c r="C124" s="8"/>
      <c r="D124" s="8"/>
      <c r="E124" s="35" t="s">
        <v>22</v>
      </c>
      <c r="F124" s="36">
        <f>+F123/F90-1</f>
        <v>-1.0466012509654843E-2</v>
      </c>
      <c r="G124" s="36">
        <f t="shared" ref="G124:Q124" si="52">+G123/G90-1</f>
        <v>-6.8801045701417651E-3</v>
      </c>
      <c r="H124" s="36">
        <f t="shared" si="52"/>
        <v>-1.4296732409511348E-2</v>
      </c>
      <c r="I124" s="36">
        <f t="shared" si="52"/>
        <v>-1.1742634455045531E-2</v>
      </c>
      <c r="J124" s="36">
        <f t="shared" si="52"/>
        <v>-1.6014327892316826E-2</v>
      </c>
      <c r="K124" s="36">
        <f t="shared" si="52"/>
        <v>-1.5897536330693685E-2</v>
      </c>
      <c r="L124" s="36">
        <f t="shared" si="52"/>
        <v>-1.4483428420735245E-2</v>
      </c>
      <c r="M124" s="36">
        <f t="shared" si="52"/>
        <v>-1.15094998762173E-2</v>
      </c>
      <c r="N124" s="36">
        <f t="shared" si="52"/>
        <v>-1.12886065588087E-2</v>
      </c>
      <c r="O124" s="36">
        <f t="shared" si="52"/>
        <v>-1.4697982260645781E-2</v>
      </c>
      <c r="P124" s="36">
        <f t="shared" si="52"/>
        <v>-2.0553444609730964E-2</v>
      </c>
      <c r="Q124" s="36">
        <f t="shared" si="52"/>
        <v>3.7744279533691305E-4</v>
      </c>
      <c r="R124" s="36"/>
      <c r="S124" s="36">
        <f>+S123/S90-1</f>
        <v>-1.2332945251980698E-2</v>
      </c>
      <c r="T124" s="14"/>
      <c r="U124" s="14"/>
      <c r="V124" s="14"/>
      <c r="W124" s="14"/>
      <c r="X124" s="14"/>
      <c r="Y124" s="14"/>
    </row>
    <row r="125" spans="1:25">
      <c r="A125" s="1"/>
      <c r="B125" s="1"/>
      <c r="C125" s="8"/>
      <c r="D125" s="8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37"/>
      <c r="T125" s="14"/>
      <c r="U125" s="14"/>
      <c r="V125" s="14"/>
      <c r="W125" s="14"/>
      <c r="X125" s="14"/>
      <c r="Y125" s="14"/>
    </row>
    <row r="126" spans="1:25">
      <c r="A126" s="1"/>
      <c r="B126" s="1"/>
      <c r="C126" s="8"/>
      <c r="D126" s="8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37"/>
      <c r="T126" s="14"/>
      <c r="U126" s="14"/>
      <c r="V126" s="14"/>
      <c r="W126" s="14"/>
      <c r="X126" s="14"/>
      <c r="Y126" s="14"/>
    </row>
    <row r="127" spans="1:25" ht="15.75" thickBot="1">
      <c r="A127" s="1"/>
      <c r="B127" s="1"/>
      <c r="E127" s="9" t="s">
        <v>50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9"/>
    </row>
    <row r="128" spans="1:25">
      <c r="A128" s="1"/>
      <c r="B128" s="1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37"/>
      <c r="T128" s="14"/>
      <c r="U128" s="14"/>
      <c r="V128" s="14"/>
      <c r="W128" s="14"/>
      <c r="X128" s="14"/>
      <c r="Y128" s="14"/>
    </row>
    <row r="129" spans="1:25">
      <c r="E129" s="1" t="s">
        <v>51</v>
      </c>
      <c r="F129" s="14">
        <v>149202.24000000002</v>
      </c>
      <c r="G129" s="14">
        <v>114890.17</v>
      </c>
      <c r="H129" s="14">
        <v>126498.66</v>
      </c>
      <c r="I129" s="14">
        <v>131062.19</v>
      </c>
      <c r="J129" s="14">
        <v>134393.04</v>
      </c>
      <c r="K129" s="14">
        <v>136370.29</v>
      </c>
      <c r="L129" s="14">
        <v>136710.56</v>
      </c>
      <c r="M129" s="14">
        <v>125782.76999999999</v>
      </c>
      <c r="N129" s="14">
        <v>136025.01999999999</v>
      </c>
      <c r="O129" s="14">
        <v>140619.85</v>
      </c>
      <c r="P129" s="14">
        <v>122936.97</v>
      </c>
      <c r="Q129" s="14">
        <v>153678.37</v>
      </c>
      <c r="R129" s="14"/>
      <c r="S129" s="15">
        <f t="shared" ref="S129" si="53">SUM(F129:R129)</f>
        <v>1608170.1300000004</v>
      </c>
      <c r="T129" s="14"/>
      <c r="U129" s="14"/>
      <c r="V129" s="14"/>
      <c r="W129" s="14"/>
      <c r="X129" s="14"/>
      <c r="Y129" s="14"/>
    </row>
    <row r="130" spans="1:25" ht="30">
      <c r="A130" s="56" t="s">
        <v>52</v>
      </c>
      <c r="B130" s="56" t="s">
        <v>53</v>
      </c>
      <c r="C130" s="56" t="s">
        <v>54</v>
      </c>
      <c r="D130" s="56" t="s">
        <v>55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37"/>
      <c r="T130" s="14"/>
      <c r="U130" s="14"/>
      <c r="V130" s="14"/>
      <c r="W130" s="14"/>
      <c r="X130" s="14"/>
      <c r="Y130" s="14"/>
    </row>
    <row r="131" spans="1:25">
      <c r="E131" s="2" t="s">
        <v>56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37"/>
      <c r="T131" s="14"/>
      <c r="U131" s="14"/>
      <c r="V131" s="14"/>
      <c r="W131" s="14"/>
      <c r="X131" s="14"/>
      <c r="Y131" s="14"/>
    </row>
    <row r="132" spans="1:25">
      <c r="E132" s="1" t="s">
        <v>57</v>
      </c>
      <c r="F132" s="14">
        <v>76.179999999999836</v>
      </c>
      <c r="G132" s="14">
        <v>71.009999999999991</v>
      </c>
      <c r="H132" s="14">
        <v>146.29999999999973</v>
      </c>
      <c r="I132" s="14">
        <v>87.799999999999272</v>
      </c>
      <c r="J132" s="14">
        <v>111.67000000000007</v>
      </c>
      <c r="K132" s="14">
        <v>113.36999999999989</v>
      </c>
      <c r="L132" s="14">
        <v>174.60999999999922</v>
      </c>
      <c r="M132" s="14">
        <v>147.12000000000012</v>
      </c>
      <c r="N132" s="14">
        <v>156.79000000000042</v>
      </c>
      <c r="O132" s="14">
        <v>251.7800000000002</v>
      </c>
      <c r="P132" s="14">
        <v>151.10000000000014</v>
      </c>
      <c r="Q132" s="14">
        <v>135.44000000000011</v>
      </c>
      <c r="R132" s="14"/>
      <c r="S132" s="15">
        <f>SUM(F132:R132)</f>
        <v>1623.1699999999989</v>
      </c>
      <c r="T132" s="14"/>
      <c r="U132" s="14"/>
      <c r="V132" s="14"/>
      <c r="W132" s="14"/>
      <c r="X132" s="14"/>
      <c r="Y132" s="14"/>
    </row>
    <row r="133" spans="1:25">
      <c r="A133" s="22" t="s">
        <v>58</v>
      </c>
      <c r="B133" s="22"/>
      <c r="C133" s="57"/>
      <c r="D133" s="57"/>
      <c r="E133" s="1" t="s">
        <v>59</v>
      </c>
      <c r="F133" s="21">
        <v>34.019999999999996</v>
      </c>
      <c r="G133" s="21">
        <v>29.36</v>
      </c>
      <c r="H133" s="21">
        <v>24.459999999999997</v>
      </c>
      <c r="I133" s="21">
        <v>31.14</v>
      </c>
      <c r="J133" s="21">
        <v>28.72</v>
      </c>
      <c r="K133" s="21">
        <v>25.649999999999995</v>
      </c>
      <c r="L133" s="21">
        <v>30.04</v>
      </c>
      <c r="M133" s="21">
        <v>48.11</v>
      </c>
      <c r="N133" s="21">
        <v>18.939999999999998</v>
      </c>
      <c r="O133" s="21">
        <v>22.32</v>
      </c>
      <c r="P133" s="21">
        <v>19.690000000000001</v>
      </c>
      <c r="Q133" s="21">
        <v>19.23</v>
      </c>
      <c r="R133" s="14"/>
      <c r="S133" s="15">
        <f t="shared" ref="S133:S136" si="54">SUM(F133:R133)</f>
        <v>331.68</v>
      </c>
      <c r="T133" s="14"/>
      <c r="U133" s="14"/>
      <c r="V133" s="14"/>
      <c r="W133" s="14"/>
      <c r="X133" s="14"/>
      <c r="Y133" s="14"/>
    </row>
    <row r="134" spans="1:25">
      <c r="A134" s="22" t="s">
        <v>60</v>
      </c>
      <c r="B134" s="22" t="s">
        <v>61</v>
      </c>
      <c r="C134" s="57"/>
      <c r="D134" s="57"/>
      <c r="E134" s="1" t="s">
        <v>62</v>
      </c>
      <c r="F134" s="21">
        <v>2246.0700000000006</v>
      </c>
      <c r="G134" s="21">
        <v>1796.4999999999998</v>
      </c>
      <c r="H134" s="21">
        <v>1960.4800000000005</v>
      </c>
      <c r="I134" s="21">
        <v>2013.0600000000002</v>
      </c>
      <c r="J134" s="21">
        <v>2015.1200000000008</v>
      </c>
      <c r="K134" s="21">
        <v>2056.6200000000003</v>
      </c>
      <c r="L134" s="21">
        <v>2044.2</v>
      </c>
      <c r="M134" s="21">
        <v>1884.4299999999998</v>
      </c>
      <c r="N134" s="21">
        <v>2032.51</v>
      </c>
      <c r="O134" s="21">
        <v>2114.0099999999998</v>
      </c>
      <c r="P134" s="21">
        <v>1864.7100000000005</v>
      </c>
      <c r="Q134" s="21">
        <v>406.59</v>
      </c>
      <c r="R134" s="14"/>
      <c r="S134" s="15">
        <f t="shared" si="54"/>
        <v>22434.300000000003</v>
      </c>
      <c r="T134" s="14"/>
      <c r="U134" s="14"/>
      <c r="V134" s="14"/>
      <c r="W134" s="14"/>
      <c r="X134" s="14"/>
      <c r="Y134" s="14"/>
    </row>
    <row r="135" spans="1:25">
      <c r="A135" s="22" t="s">
        <v>63</v>
      </c>
      <c r="B135" s="22"/>
      <c r="C135" s="57"/>
      <c r="D135" s="57"/>
      <c r="E135" s="1" t="s">
        <v>64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14"/>
      <c r="S135" s="15">
        <f t="shared" si="54"/>
        <v>0</v>
      </c>
      <c r="T135" s="14"/>
      <c r="U135" s="14"/>
      <c r="V135" s="14"/>
      <c r="W135" s="14"/>
      <c r="X135" s="14"/>
      <c r="Y135" s="14"/>
    </row>
    <row r="136" spans="1:25">
      <c r="A136" s="22" t="s">
        <v>65</v>
      </c>
      <c r="B136" s="22" t="s">
        <v>66</v>
      </c>
      <c r="C136" s="57"/>
      <c r="D136" s="57"/>
      <c r="E136" s="1" t="s">
        <v>67</v>
      </c>
      <c r="F136" s="21">
        <v>10.47</v>
      </c>
      <c r="G136" s="21">
        <v>2.58</v>
      </c>
      <c r="H136" s="21">
        <v>8.81</v>
      </c>
      <c r="I136" s="21">
        <v>38.840000000000003</v>
      </c>
      <c r="J136" s="21">
        <v>103.92000000000002</v>
      </c>
      <c r="K136" s="21">
        <v>127.16000000000001</v>
      </c>
      <c r="L136" s="21">
        <v>29.82</v>
      </c>
      <c r="M136" s="21">
        <v>0</v>
      </c>
      <c r="N136" s="21">
        <v>24.759999999999998</v>
      </c>
      <c r="O136" s="21">
        <v>8.4499999999999993</v>
      </c>
      <c r="P136" s="21">
        <v>27.840000000000003</v>
      </c>
      <c r="Q136" s="21">
        <v>25.130000000000003</v>
      </c>
      <c r="R136" s="14"/>
      <c r="S136" s="15">
        <f t="shared" si="54"/>
        <v>407.78</v>
      </c>
      <c r="T136" s="14"/>
      <c r="U136" s="14"/>
      <c r="V136" s="14"/>
      <c r="W136" s="14"/>
      <c r="X136" s="14"/>
      <c r="Y136" s="14"/>
    </row>
    <row r="137" spans="1:25">
      <c r="A137" s="22" t="s">
        <v>68</v>
      </c>
      <c r="B137" s="22"/>
      <c r="C137" s="57"/>
      <c r="D137" s="57"/>
      <c r="E137" s="1" t="s">
        <v>69</v>
      </c>
      <c r="F137" s="21">
        <v>35.569999999999993</v>
      </c>
      <c r="G137" s="21">
        <v>30.310000000000002</v>
      </c>
      <c r="H137" s="21">
        <v>40.789999999999992</v>
      </c>
      <c r="I137" s="21">
        <v>40.51</v>
      </c>
      <c r="J137" s="21">
        <v>53.000000000000007</v>
      </c>
      <c r="K137" s="21">
        <v>41.67</v>
      </c>
      <c r="L137" s="21">
        <v>43.74</v>
      </c>
      <c r="M137" s="21">
        <v>37.33</v>
      </c>
      <c r="N137" s="21">
        <v>38</v>
      </c>
      <c r="O137" s="21">
        <v>38.370000000000005</v>
      </c>
      <c r="P137" s="21">
        <v>40.269999999999996</v>
      </c>
      <c r="Q137" s="21">
        <v>39.019999999999996</v>
      </c>
      <c r="R137" s="14"/>
      <c r="S137" s="15">
        <f>SUM(F137:R137)</f>
        <v>478.57999999999993</v>
      </c>
      <c r="T137" s="14"/>
      <c r="U137" s="14"/>
      <c r="V137" s="14"/>
      <c r="W137" s="14"/>
      <c r="X137" s="14"/>
      <c r="Y137" s="14"/>
    </row>
    <row r="138" spans="1:25">
      <c r="A138" s="22" t="s">
        <v>70</v>
      </c>
      <c r="B138" s="22" t="s">
        <v>71</v>
      </c>
      <c r="C138" s="57" t="s">
        <v>72</v>
      </c>
      <c r="D138" s="57"/>
      <c r="E138" s="1" t="s">
        <v>73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14"/>
      <c r="S138" s="15">
        <f t="shared" ref="S138:S140" si="55">SUM(F138:R138)</f>
        <v>0</v>
      </c>
      <c r="T138" s="14"/>
      <c r="U138" s="14"/>
      <c r="V138" s="14"/>
      <c r="W138" s="14"/>
      <c r="X138" s="14"/>
      <c r="Y138" s="14"/>
    </row>
    <row r="139" spans="1:25">
      <c r="A139" s="22" t="s">
        <v>74</v>
      </c>
      <c r="B139" s="22"/>
      <c r="C139" s="57"/>
      <c r="D139" s="57"/>
      <c r="E139" s="1" t="s">
        <v>75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4"/>
      <c r="S139" s="15">
        <f t="shared" si="55"/>
        <v>0</v>
      </c>
      <c r="T139" s="14"/>
      <c r="U139" s="14"/>
      <c r="V139" s="14"/>
      <c r="W139" s="14"/>
      <c r="X139" s="14"/>
      <c r="Y139" s="14"/>
    </row>
    <row r="140" spans="1:25">
      <c r="F140" s="33">
        <f>SUM(F132:F139)</f>
        <v>2402.3100000000004</v>
      </c>
      <c r="G140" s="33">
        <f t="shared" ref="G140:Q140" si="56">SUM(G132:G139)</f>
        <v>1929.7599999999995</v>
      </c>
      <c r="H140" s="33">
        <f t="shared" si="56"/>
        <v>2180.84</v>
      </c>
      <c r="I140" s="33">
        <f t="shared" si="56"/>
        <v>2211.35</v>
      </c>
      <c r="J140" s="33">
        <f t="shared" si="56"/>
        <v>2312.4300000000007</v>
      </c>
      <c r="K140" s="33">
        <f t="shared" si="56"/>
        <v>2364.4700000000003</v>
      </c>
      <c r="L140" s="33">
        <f t="shared" si="56"/>
        <v>2322.4099999999994</v>
      </c>
      <c r="M140" s="33">
        <f t="shared" si="56"/>
        <v>2116.9899999999998</v>
      </c>
      <c r="N140" s="33">
        <f t="shared" si="56"/>
        <v>2271.0000000000005</v>
      </c>
      <c r="O140" s="33">
        <f t="shared" si="56"/>
        <v>2434.9299999999998</v>
      </c>
      <c r="P140" s="33">
        <f t="shared" si="56"/>
        <v>2103.6100000000006</v>
      </c>
      <c r="Q140" s="33">
        <f t="shared" si="56"/>
        <v>625.41000000000008</v>
      </c>
      <c r="R140" s="33"/>
      <c r="S140" s="58">
        <f t="shared" si="55"/>
        <v>25275.51</v>
      </c>
      <c r="T140" s="14"/>
      <c r="U140" s="14"/>
      <c r="V140" s="14"/>
      <c r="W140" s="14"/>
      <c r="X140" s="14"/>
      <c r="Y140" s="14"/>
    </row>
    <row r="141" spans="1:25"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37"/>
      <c r="T141" s="14"/>
      <c r="U141" s="14"/>
      <c r="V141" s="14"/>
      <c r="W141" s="14"/>
      <c r="X141" s="14"/>
      <c r="Y141" s="14"/>
    </row>
    <row r="142" spans="1:25">
      <c r="E142" s="2" t="s">
        <v>76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37"/>
      <c r="T142" s="14"/>
      <c r="U142" s="14"/>
      <c r="V142" s="14"/>
      <c r="W142" s="14"/>
      <c r="X142" s="14"/>
      <c r="Y142" s="14"/>
    </row>
    <row r="143" spans="1:25">
      <c r="E143" s="1" t="str">
        <f>+E133</f>
        <v>Rabanco MRF - Commercial</v>
      </c>
      <c r="F143" s="53">
        <v>57</v>
      </c>
      <c r="G143" s="54">
        <f>+F143</f>
        <v>57</v>
      </c>
      <c r="H143" s="54">
        <f t="shared" ref="H143:Q143" si="57">+G143</f>
        <v>57</v>
      </c>
      <c r="I143" s="54">
        <f t="shared" si="57"/>
        <v>57</v>
      </c>
      <c r="J143" s="54">
        <f t="shared" si="57"/>
        <v>57</v>
      </c>
      <c r="K143" s="54">
        <f t="shared" si="57"/>
        <v>57</v>
      </c>
      <c r="L143" s="54">
        <f t="shared" si="57"/>
        <v>57</v>
      </c>
      <c r="M143" s="54">
        <f t="shared" si="57"/>
        <v>57</v>
      </c>
      <c r="N143" s="54">
        <f t="shared" si="57"/>
        <v>57</v>
      </c>
      <c r="O143" s="54">
        <f t="shared" si="57"/>
        <v>57</v>
      </c>
      <c r="P143" s="54">
        <f t="shared" si="57"/>
        <v>57</v>
      </c>
      <c r="Q143" s="54">
        <f t="shared" si="57"/>
        <v>57</v>
      </c>
      <c r="R143" s="14"/>
      <c r="S143" s="37"/>
      <c r="T143" s="14"/>
      <c r="U143" s="14"/>
      <c r="V143" s="14"/>
      <c r="W143" s="14"/>
      <c r="X143" s="14"/>
      <c r="Y143" s="14"/>
    </row>
    <row r="144" spans="1:25">
      <c r="E144" s="1" t="str">
        <f>+E132</f>
        <v>Rabanco MRF - Mixed Comm</v>
      </c>
      <c r="F144" s="53">
        <v>0</v>
      </c>
      <c r="G144" s="54">
        <f t="shared" ref="G144:Q148" si="58">+F144</f>
        <v>0</v>
      </c>
      <c r="H144" s="54">
        <f t="shared" si="58"/>
        <v>0</v>
      </c>
      <c r="I144" s="54">
        <f t="shared" si="58"/>
        <v>0</v>
      </c>
      <c r="J144" s="54">
        <f t="shared" si="58"/>
        <v>0</v>
      </c>
      <c r="K144" s="54">
        <f t="shared" si="58"/>
        <v>0</v>
      </c>
      <c r="L144" s="54">
        <f t="shared" si="58"/>
        <v>0</v>
      </c>
      <c r="M144" s="54">
        <f t="shared" si="58"/>
        <v>0</v>
      </c>
      <c r="N144" s="54">
        <f t="shared" si="58"/>
        <v>0</v>
      </c>
      <c r="O144" s="54">
        <f t="shared" si="58"/>
        <v>0</v>
      </c>
      <c r="P144" s="54">
        <f t="shared" si="58"/>
        <v>0</v>
      </c>
      <c r="Q144" s="54">
        <f t="shared" si="58"/>
        <v>0</v>
      </c>
      <c r="R144" s="14"/>
      <c r="S144" s="37"/>
      <c r="T144" s="14"/>
      <c r="U144" s="14"/>
      <c r="V144" s="14"/>
      <c r="W144" s="14"/>
      <c r="X144" s="14"/>
      <c r="Y144" s="14"/>
    </row>
    <row r="145" spans="1:25">
      <c r="A145" s="1"/>
      <c r="B145" s="1"/>
      <c r="E145" s="1" t="str">
        <f>+E134</f>
        <v>Rabanco MRF - Resi / MF</v>
      </c>
      <c r="F145" s="53">
        <v>68.39</v>
      </c>
      <c r="G145" s="54">
        <f t="shared" si="58"/>
        <v>68.39</v>
      </c>
      <c r="H145" s="54">
        <f t="shared" si="58"/>
        <v>68.39</v>
      </c>
      <c r="I145" s="54">
        <f t="shared" si="58"/>
        <v>68.39</v>
      </c>
      <c r="J145" s="54">
        <f t="shared" si="58"/>
        <v>68.39</v>
      </c>
      <c r="K145" s="54">
        <f t="shared" si="58"/>
        <v>68.39</v>
      </c>
      <c r="L145" s="54">
        <f t="shared" si="58"/>
        <v>68.39</v>
      </c>
      <c r="M145" s="54">
        <f t="shared" si="58"/>
        <v>68.39</v>
      </c>
      <c r="N145" s="54">
        <f t="shared" si="58"/>
        <v>68.39</v>
      </c>
      <c r="O145" s="54">
        <f t="shared" si="58"/>
        <v>68.39</v>
      </c>
      <c r="P145" s="54">
        <f t="shared" si="58"/>
        <v>68.39</v>
      </c>
      <c r="Q145" s="54">
        <f t="shared" si="58"/>
        <v>68.39</v>
      </c>
      <c r="R145" s="14"/>
      <c r="S145" s="37"/>
      <c r="T145" s="14"/>
      <c r="U145" s="14"/>
      <c r="V145" s="14"/>
      <c r="W145" s="14"/>
      <c r="X145" s="14"/>
      <c r="Y145" s="14"/>
    </row>
    <row r="146" spans="1:25">
      <c r="A146" s="1"/>
      <c r="B146" s="1"/>
      <c r="E146" s="1" t="str">
        <f>+E135</f>
        <v>3rd &amp; Lander - MSW</v>
      </c>
      <c r="F146" s="53">
        <v>120.17</v>
      </c>
      <c r="G146" s="54">
        <f t="shared" si="58"/>
        <v>120.17</v>
      </c>
      <c r="H146" s="54">
        <f t="shared" si="58"/>
        <v>120.17</v>
      </c>
      <c r="I146" s="54">
        <f t="shared" si="58"/>
        <v>120.17</v>
      </c>
      <c r="J146" s="54">
        <f t="shared" si="58"/>
        <v>120.17</v>
      </c>
      <c r="K146" s="54">
        <f t="shared" si="58"/>
        <v>120.17</v>
      </c>
      <c r="L146" s="54">
        <f t="shared" si="58"/>
        <v>120.17</v>
      </c>
      <c r="M146" s="54">
        <f t="shared" si="58"/>
        <v>120.17</v>
      </c>
      <c r="N146" s="54">
        <f t="shared" si="58"/>
        <v>120.17</v>
      </c>
      <c r="O146" s="54">
        <f t="shared" si="58"/>
        <v>120.17</v>
      </c>
      <c r="P146" s="54">
        <f t="shared" si="58"/>
        <v>120.17</v>
      </c>
      <c r="Q146" s="54">
        <f t="shared" si="58"/>
        <v>120.17</v>
      </c>
      <c r="R146" s="14"/>
      <c r="S146" s="37"/>
      <c r="T146" s="14"/>
      <c r="U146" s="14"/>
      <c r="V146" s="14"/>
      <c r="W146" s="14"/>
      <c r="X146" s="14"/>
      <c r="Y146" s="14"/>
    </row>
    <row r="147" spans="1:25">
      <c r="A147" s="1"/>
      <c r="B147" s="1"/>
      <c r="E147" s="1" t="str">
        <f>+E136</f>
        <v>3rd &amp; Lander - Yardwaste</v>
      </c>
      <c r="F147" s="53">
        <v>58</v>
      </c>
      <c r="G147" s="54">
        <f t="shared" si="58"/>
        <v>58</v>
      </c>
      <c r="H147" s="54">
        <f t="shared" si="58"/>
        <v>58</v>
      </c>
      <c r="I147" s="54">
        <f t="shared" si="58"/>
        <v>58</v>
      </c>
      <c r="J147" s="54">
        <f t="shared" si="58"/>
        <v>58</v>
      </c>
      <c r="K147" s="54">
        <f t="shared" si="58"/>
        <v>58</v>
      </c>
      <c r="L147" s="54">
        <f t="shared" si="58"/>
        <v>58</v>
      </c>
      <c r="M147" s="54">
        <f t="shared" si="58"/>
        <v>58</v>
      </c>
      <c r="N147" s="54">
        <f t="shared" si="58"/>
        <v>58</v>
      </c>
      <c r="O147" s="54">
        <f t="shared" si="58"/>
        <v>58</v>
      </c>
      <c r="P147" s="54">
        <f t="shared" si="58"/>
        <v>58</v>
      </c>
      <c r="Q147" s="54">
        <f t="shared" si="58"/>
        <v>58</v>
      </c>
      <c r="R147" s="14"/>
      <c r="S147" s="37"/>
      <c r="T147" s="14"/>
      <c r="U147" s="14"/>
      <c r="V147" s="14"/>
      <c r="W147" s="14"/>
      <c r="X147" s="14"/>
      <c r="Y147" s="14"/>
    </row>
    <row r="148" spans="1:25">
      <c r="A148" s="1"/>
      <c r="B148" s="1"/>
      <c r="E148" s="1" t="str">
        <f>+E137</f>
        <v>3rd &amp; Lander - Cardboard</v>
      </c>
      <c r="F148" s="53">
        <v>0</v>
      </c>
      <c r="G148" s="54">
        <f t="shared" si="58"/>
        <v>0</v>
      </c>
      <c r="H148" s="54">
        <f t="shared" si="58"/>
        <v>0</v>
      </c>
      <c r="I148" s="54">
        <f t="shared" si="58"/>
        <v>0</v>
      </c>
      <c r="J148" s="54">
        <f t="shared" si="58"/>
        <v>0</v>
      </c>
      <c r="K148" s="54">
        <f t="shared" si="58"/>
        <v>0</v>
      </c>
      <c r="L148" s="54">
        <f t="shared" si="58"/>
        <v>0</v>
      </c>
      <c r="M148" s="54">
        <f t="shared" si="58"/>
        <v>0</v>
      </c>
      <c r="N148" s="54">
        <f t="shared" si="58"/>
        <v>0</v>
      </c>
      <c r="O148" s="54">
        <f t="shared" si="58"/>
        <v>0</v>
      </c>
      <c r="P148" s="54">
        <f t="shared" si="58"/>
        <v>0</v>
      </c>
      <c r="Q148" s="54">
        <f t="shared" si="58"/>
        <v>0</v>
      </c>
      <c r="R148" s="14"/>
      <c r="S148" s="37"/>
      <c r="T148" s="14"/>
      <c r="U148" s="14"/>
      <c r="V148" s="14"/>
      <c r="W148" s="14"/>
      <c r="X148" s="14"/>
      <c r="Y148" s="14"/>
    </row>
    <row r="149" spans="1:25">
      <c r="A149" s="1"/>
      <c r="B149" s="1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37"/>
      <c r="T149" s="14"/>
      <c r="U149" s="14"/>
      <c r="V149" s="14"/>
      <c r="W149" s="14"/>
      <c r="X149" s="14"/>
      <c r="Y149" s="14"/>
    </row>
    <row r="150" spans="1:25">
      <c r="A150" s="1"/>
      <c r="B150" s="1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37"/>
      <c r="T150" s="14"/>
      <c r="U150" s="14"/>
      <c r="V150" s="14"/>
      <c r="W150" s="14"/>
      <c r="X150" s="14"/>
      <c r="Y150" s="14"/>
    </row>
    <row r="151" spans="1:25">
      <c r="A151" s="1"/>
      <c r="B151" s="1"/>
      <c r="E151" s="1" t="s">
        <v>77</v>
      </c>
      <c r="F151" s="14">
        <f>SUMPRODUCT(F132:F137,F143:F148)</f>
        <v>158558.24730000005</v>
      </c>
      <c r="G151" s="14">
        <f t="shared" ref="G151:P151" si="59">SUMPRODUCT(G132:G137,G143:G148)</f>
        <v>127059.84499999999</v>
      </c>
      <c r="H151" s="14">
        <f t="shared" si="59"/>
        <v>142927.30720000001</v>
      </c>
      <c r="I151" s="14">
        <f t="shared" si="59"/>
        <v>144930.49339999995</v>
      </c>
      <c r="J151" s="14">
        <f t="shared" si="59"/>
        <v>150206.60680000007</v>
      </c>
      <c r="K151" s="14">
        <f t="shared" si="59"/>
        <v>154489.61180000001</v>
      </c>
      <c r="L151" s="14">
        <f t="shared" si="59"/>
        <v>151485.16799999998</v>
      </c>
      <c r="M151" s="14">
        <f t="shared" si="59"/>
        <v>137262.00769999999</v>
      </c>
      <c r="N151" s="14">
        <f t="shared" si="59"/>
        <v>149376.46890000001</v>
      </c>
      <c r="O151" s="14">
        <f t="shared" si="59"/>
        <v>159418.70390000002</v>
      </c>
      <c r="P151" s="14">
        <f t="shared" si="59"/>
        <v>137754.93690000003</v>
      </c>
      <c r="Q151" s="14">
        <f>SUMPRODUCT(Q132:Q137,Q143:Q148)</f>
        <v>36984.31010000001</v>
      </c>
      <c r="R151" s="14"/>
      <c r="S151" s="15">
        <f t="shared" ref="S151:S152" si="60">SUM(F151:R151)</f>
        <v>1650453.7070000004</v>
      </c>
      <c r="T151" s="14"/>
      <c r="U151" s="14"/>
      <c r="V151" s="14"/>
      <c r="W151" s="14"/>
      <c r="X151" s="14"/>
      <c r="Y151" s="14"/>
    </row>
    <row r="152" spans="1:25">
      <c r="A152" s="1"/>
      <c r="B152" s="1"/>
      <c r="E152" s="1" t="s">
        <v>78</v>
      </c>
      <c r="F152" s="14">
        <f>+F151-F129</f>
        <v>9356.0073000000266</v>
      </c>
      <c r="G152" s="14">
        <f t="shared" ref="G152:Q152" si="61">+G151-G129</f>
        <v>12169.674999999988</v>
      </c>
      <c r="H152" s="14">
        <f t="shared" si="61"/>
        <v>16428.647200000007</v>
      </c>
      <c r="I152" s="14">
        <f t="shared" si="61"/>
        <v>13868.303399999946</v>
      </c>
      <c r="J152" s="14">
        <f t="shared" si="61"/>
        <v>15813.566800000059</v>
      </c>
      <c r="K152" s="14">
        <f t="shared" si="61"/>
        <v>18119.321800000005</v>
      </c>
      <c r="L152" s="14">
        <f t="shared" si="61"/>
        <v>14774.607999999978</v>
      </c>
      <c r="M152" s="14">
        <f t="shared" si="61"/>
        <v>11479.237699999998</v>
      </c>
      <c r="N152" s="14">
        <f t="shared" si="61"/>
        <v>13351.448900000018</v>
      </c>
      <c r="O152" s="14">
        <f t="shared" si="61"/>
        <v>18798.853900000016</v>
      </c>
      <c r="P152" s="14">
        <f t="shared" si="61"/>
        <v>14817.966900000029</v>
      </c>
      <c r="Q152" s="14">
        <f t="shared" si="61"/>
        <v>-116694.05989999999</v>
      </c>
      <c r="R152" s="14"/>
      <c r="S152" s="15">
        <f t="shared" si="60"/>
        <v>42283.577000000078</v>
      </c>
      <c r="T152" s="14"/>
      <c r="U152" s="14"/>
      <c r="V152" s="14"/>
      <c r="W152" s="14"/>
      <c r="X152" s="14"/>
      <c r="Y152" s="14"/>
    </row>
    <row r="153" spans="1:25">
      <c r="A153" s="1"/>
      <c r="B153" s="1"/>
      <c r="E153" s="1" t="s">
        <v>79</v>
      </c>
      <c r="F153" s="59">
        <f t="shared" ref="F153:Q153" si="62">+F152/F129</f>
        <v>6.2706882282732648E-2</v>
      </c>
      <c r="G153" s="59">
        <f t="shared" si="62"/>
        <v>0.10592442329922559</v>
      </c>
      <c r="H153" s="59">
        <f t="shared" si="62"/>
        <v>0.12987210457407222</v>
      </c>
      <c r="I153" s="59">
        <f t="shared" si="62"/>
        <v>0.10581467774954734</v>
      </c>
      <c r="J153" s="59">
        <f t="shared" si="62"/>
        <v>0.11766656070879904</v>
      </c>
      <c r="K153" s="59">
        <f t="shared" si="62"/>
        <v>0.13286854343420407</v>
      </c>
      <c r="L153" s="59">
        <f t="shared" si="62"/>
        <v>0.10807217818433322</v>
      </c>
      <c r="M153" s="59">
        <f t="shared" si="62"/>
        <v>9.1262401837707965E-2</v>
      </c>
      <c r="N153" s="59">
        <f t="shared" si="62"/>
        <v>9.8154360866846549E-2</v>
      </c>
      <c r="O153" s="59">
        <f t="shared" si="62"/>
        <v>0.13368563470946682</v>
      </c>
      <c r="P153" s="59">
        <f t="shared" si="62"/>
        <v>0.12053304144392064</v>
      </c>
      <c r="Q153" s="59">
        <f t="shared" si="62"/>
        <v>-0.75933952123516146</v>
      </c>
      <c r="R153" s="14"/>
      <c r="S153" s="60">
        <f>+S152/S129</f>
        <v>2.6292974985177762E-2</v>
      </c>
      <c r="T153" s="14"/>
      <c r="U153" s="14"/>
      <c r="V153" s="14"/>
      <c r="W153" s="14"/>
      <c r="X153" s="14"/>
      <c r="Y153" s="14"/>
    </row>
    <row r="154" spans="1:25">
      <c r="A154" s="1"/>
      <c r="B154" s="1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37"/>
      <c r="T154" s="14"/>
      <c r="U154" s="14"/>
      <c r="V154" s="14"/>
      <c r="W154" s="14"/>
      <c r="X154" s="14"/>
      <c r="Y154" s="14"/>
    </row>
    <row r="155" spans="1:25">
      <c r="A155" s="1"/>
      <c r="B155" s="1"/>
      <c r="E155" s="2" t="s">
        <v>80</v>
      </c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37"/>
      <c r="T155" s="14"/>
      <c r="U155" s="14"/>
      <c r="V155" s="14"/>
      <c r="W155" s="14"/>
      <c r="X155" s="14"/>
      <c r="Y155" s="14"/>
    </row>
    <row r="156" spans="1:25">
      <c r="A156" s="1"/>
      <c r="B156" s="1"/>
      <c r="E156" s="1" t="str">
        <f t="shared" ref="E156:E161" si="63">+E132</f>
        <v>Rabanco MRF - Mixed Comm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5">
        <v>0</v>
      </c>
      <c r="T156" s="14"/>
      <c r="U156" s="14"/>
      <c r="V156" s="14"/>
      <c r="W156" s="14"/>
      <c r="X156" s="14"/>
      <c r="Y156" s="14"/>
    </row>
    <row r="157" spans="1:25">
      <c r="A157" s="1"/>
      <c r="B157" s="1"/>
      <c r="E157" s="1" t="str">
        <f t="shared" si="63"/>
        <v>Rabanco MRF - Commercial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5">
        <v>0</v>
      </c>
      <c r="T157" s="14"/>
      <c r="U157" s="14"/>
      <c r="V157" s="14"/>
      <c r="W157" s="14"/>
      <c r="X157" s="14"/>
      <c r="Y157" s="14"/>
    </row>
    <row r="158" spans="1:25">
      <c r="A158" s="1"/>
      <c r="B158" s="1"/>
      <c r="E158" s="1" t="str">
        <f t="shared" si="63"/>
        <v>Rabanco MRF - Resi / MF</v>
      </c>
      <c r="F158" s="14">
        <f>SUMIFS('[1]Summary Disposal Data'!$J:$J,'[1]Summary Disposal Data'!$C:$C,F$4,'[1]Summary Disposal Data'!$D:$D,$A134,'[1]Summary Disposal Data'!$A:$A,"R")+SUMIFS('[1]Summary Disposal Data'!$J:$J,'[1]Summary Disposal Data'!$C:$C,F$4,'[1]Summary Disposal Data'!$D:$D,$B134,'[1]Summary Disposal Data'!$A:$A,"R")+SUMIFS('[1]Summary Disposal Data'!$J:$J,'[1]Summary Disposal Data'!$C:$C,F$4,'[1]Summary Disposal Data'!$D:$D,$C134,'[1]Summary Disposal Data'!$A:$A,"R")+SUMIFS('[1]Summary Disposal Data'!$J:$J,'[1]Summary Disposal Data'!$C:$C,F$4,'[1]Summary Disposal Data'!$D:$D,$D134,'[1]Summary Disposal Data'!$A:$A,"R")</f>
        <v>1258.18</v>
      </c>
      <c r="G158" s="14">
        <f>SUMIFS('[1]Summary Disposal Data'!$J:$J,'[1]Summary Disposal Data'!$C:$C,G$4,'[1]Summary Disposal Data'!$D:$D,$A134,'[1]Summary Disposal Data'!$A:$A,"R")+SUMIFS('[1]Summary Disposal Data'!$J:$J,'[1]Summary Disposal Data'!$C:$C,G$4,'[1]Summary Disposal Data'!$D:$D,$B134,'[1]Summary Disposal Data'!$A:$A,"R")+SUMIFS('[1]Summary Disposal Data'!$J:$J,'[1]Summary Disposal Data'!$C:$C,G$4,'[1]Summary Disposal Data'!$D:$D,$C134,'[1]Summary Disposal Data'!$A:$A,"R")+SUMIFS('[1]Summary Disposal Data'!$J:$J,'[1]Summary Disposal Data'!$C:$C,G$4,'[1]Summary Disposal Data'!$D:$D,$D134,'[1]Summary Disposal Data'!$A:$A,"R")</f>
        <v>963.74999999999977</v>
      </c>
      <c r="H158" s="14">
        <f>SUMIFS('[1]Summary Disposal Data'!$J:$J,'[1]Summary Disposal Data'!$C:$C,H$4,'[1]Summary Disposal Data'!$D:$D,$A134,'[1]Summary Disposal Data'!$A:$A,"R")+SUMIFS('[1]Summary Disposal Data'!$J:$J,'[1]Summary Disposal Data'!$C:$C,H$4,'[1]Summary Disposal Data'!$D:$D,$B134,'[1]Summary Disposal Data'!$A:$A,"R")+SUMIFS('[1]Summary Disposal Data'!$J:$J,'[1]Summary Disposal Data'!$C:$C,H$4,'[1]Summary Disposal Data'!$D:$D,$C134,'[1]Summary Disposal Data'!$A:$A,"R")+SUMIFS('[1]Summary Disposal Data'!$J:$J,'[1]Summary Disposal Data'!$C:$C,H$4,'[1]Summary Disposal Data'!$D:$D,$D134,'[1]Summary Disposal Data'!$A:$A,"R")</f>
        <v>1049.2200000000003</v>
      </c>
      <c r="I158" s="14">
        <f>SUMIFS('[1]Summary Disposal Data'!$J:$J,'[1]Summary Disposal Data'!$C:$C,I$4,'[1]Summary Disposal Data'!$D:$D,$A134,'[1]Summary Disposal Data'!$A:$A,"R")+SUMIFS('[1]Summary Disposal Data'!$J:$J,'[1]Summary Disposal Data'!$C:$C,I$4,'[1]Summary Disposal Data'!$D:$D,$B134,'[1]Summary Disposal Data'!$A:$A,"R")+SUMIFS('[1]Summary Disposal Data'!$J:$J,'[1]Summary Disposal Data'!$C:$C,I$4,'[1]Summary Disposal Data'!$D:$D,$C134,'[1]Summary Disposal Data'!$A:$A,"R")+SUMIFS('[1]Summary Disposal Data'!$J:$J,'[1]Summary Disposal Data'!$C:$C,I$4,'[1]Summary Disposal Data'!$D:$D,$D134,'[1]Summary Disposal Data'!$A:$A,"R")</f>
        <v>1093.7</v>
      </c>
      <c r="J158" s="14">
        <f>SUMIFS('[1]Summary Disposal Data'!$J:$J,'[1]Summary Disposal Data'!$C:$C,J$4,'[1]Summary Disposal Data'!$D:$D,$A134,'[1]Summary Disposal Data'!$A:$A,"R")+SUMIFS('[1]Summary Disposal Data'!$J:$J,'[1]Summary Disposal Data'!$C:$C,J$4,'[1]Summary Disposal Data'!$D:$D,$B134,'[1]Summary Disposal Data'!$A:$A,"R")+SUMIFS('[1]Summary Disposal Data'!$J:$J,'[1]Summary Disposal Data'!$C:$C,J$4,'[1]Summary Disposal Data'!$D:$D,$C134,'[1]Summary Disposal Data'!$A:$A,"R")+SUMIFS('[1]Summary Disposal Data'!$J:$J,'[1]Summary Disposal Data'!$C:$C,J$4,'[1]Summary Disposal Data'!$D:$D,$D134,'[1]Summary Disposal Data'!$A:$A,"R")</f>
        <v>1127.0400000000004</v>
      </c>
      <c r="K158" s="14">
        <f>SUMIFS('[1]Summary Disposal Data'!$J:$J,'[1]Summary Disposal Data'!$C:$C,K$4,'[1]Summary Disposal Data'!$D:$D,$A134,'[1]Summary Disposal Data'!$A:$A,"R")+SUMIFS('[1]Summary Disposal Data'!$J:$J,'[1]Summary Disposal Data'!$C:$C,K$4,'[1]Summary Disposal Data'!$D:$D,$B134,'[1]Summary Disposal Data'!$A:$A,"R")+SUMIFS('[1]Summary Disposal Data'!$J:$J,'[1]Summary Disposal Data'!$C:$C,K$4,'[1]Summary Disposal Data'!$D:$D,$C134,'[1]Summary Disposal Data'!$A:$A,"R")+SUMIFS('[1]Summary Disposal Data'!$J:$J,'[1]Summary Disposal Data'!$C:$C,K$4,'[1]Summary Disposal Data'!$D:$D,$D134,'[1]Summary Disposal Data'!$A:$A,"R")</f>
        <v>1118.8900000000001</v>
      </c>
      <c r="L158" s="14">
        <f>SUMIFS('[1]Summary Disposal Data'!$J:$J,'[1]Summary Disposal Data'!$C:$C,L$4,'[1]Summary Disposal Data'!$D:$D,$A134,'[1]Summary Disposal Data'!$A:$A,"R")+SUMIFS('[1]Summary Disposal Data'!$J:$J,'[1]Summary Disposal Data'!$C:$C,L$4,'[1]Summary Disposal Data'!$D:$D,$B134,'[1]Summary Disposal Data'!$A:$A,"R")+SUMIFS('[1]Summary Disposal Data'!$J:$J,'[1]Summary Disposal Data'!$C:$C,L$4,'[1]Summary Disposal Data'!$D:$D,$C134,'[1]Summary Disposal Data'!$A:$A,"R")+SUMIFS('[1]Summary Disposal Data'!$J:$J,'[1]Summary Disposal Data'!$C:$C,L$4,'[1]Summary Disposal Data'!$D:$D,$D134,'[1]Summary Disposal Data'!$A:$A,"R")</f>
        <v>1074.6099999999999</v>
      </c>
      <c r="M158" s="14">
        <f>SUMIFS('[1]Summary Disposal Data'!$J:$J,'[1]Summary Disposal Data'!$C:$C,M$4,'[1]Summary Disposal Data'!$D:$D,$A134,'[1]Summary Disposal Data'!$A:$A,"R")+SUMIFS('[1]Summary Disposal Data'!$J:$J,'[1]Summary Disposal Data'!$C:$C,M$4,'[1]Summary Disposal Data'!$D:$D,$B134,'[1]Summary Disposal Data'!$A:$A,"R")+SUMIFS('[1]Summary Disposal Data'!$J:$J,'[1]Summary Disposal Data'!$C:$C,M$4,'[1]Summary Disposal Data'!$D:$D,$C134,'[1]Summary Disposal Data'!$A:$A,"R")+SUMIFS('[1]Summary Disposal Data'!$J:$J,'[1]Summary Disposal Data'!$C:$C,M$4,'[1]Summary Disposal Data'!$D:$D,$D134,'[1]Summary Disposal Data'!$A:$A,"R")</f>
        <v>1142.22</v>
      </c>
      <c r="N158" s="14">
        <f>SUMIFS('[1]Summary Disposal Data'!$J:$J,'[1]Summary Disposal Data'!$C:$C,N$4,'[1]Summary Disposal Data'!$D:$D,$A134,'[1]Summary Disposal Data'!$A:$A,"R")+SUMIFS('[1]Summary Disposal Data'!$J:$J,'[1]Summary Disposal Data'!$C:$C,N$4,'[1]Summary Disposal Data'!$D:$D,$B134,'[1]Summary Disposal Data'!$A:$A,"R")+SUMIFS('[1]Summary Disposal Data'!$J:$J,'[1]Summary Disposal Data'!$C:$C,N$4,'[1]Summary Disposal Data'!$D:$D,$C134,'[1]Summary Disposal Data'!$A:$A,"R")+SUMIFS('[1]Summary Disposal Data'!$J:$J,'[1]Summary Disposal Data'!$C:$C,N$4,'[1]Summary Disposal Data'!$D:$D,$D134,'[1]Summary Disposal Data'!$A:$A,"R")</f>
        <v>1096.98</v>
      </c>
      <c r="O158" s="14">
        <f>SUMIFS('[1]Summary Disposal Data'!$J:$J,'[1]Summary Disposal Data'!$C:$C,O$4,'[1]Summary Disposal Data'!$D:$D,$A134,'[1]Summary Disposal Data'!$A:$A,"R")+SUMIFS('[1]Summary Disposal Data'!$J:$J,'[1]Summary Disposal Data'!$C:$C,O$4,'[1]Summary Disposal Data'!$D:$D,$B134,'[1]Summary Disposal Data'!$A:$A,"R")+SUMIFS('[1]Summary Disposal Data'!$J:$J,'[1]Summary Disposal Data'!$C:$C,O$4,'[1]Summary Disposal Data'!$D:$D,$C134,'[1]Summary Disposal Data'!$A:$A,"R")+SUMIFS('[1]Summary Disposal Data'!$J:$J,'[1]Summary Disposal Data'!$C:$C,O$4,'[1]Summary Disposal Data'!$D:$D,$D134,'[1]Summary Disposal Data'!$A:$A,"R")</f>
        <v>1129</v>
      </c>
      <c r="P158" s="14">
        <f>SUMIFS('[1]Summary Disposal Data'!$J:$J,'[1]Summary Disposal Data'!$C:$C,P$4,'[1]Summary Disposal Data'!$D:$D,$A134,'[1]Summary Disposal Data'!$A:$A,"R")+SUMIFS('[1]Summary Disposal Data'!$J:$J,'[1]Summary Disposal Data'!$C:$C,P$4,'[1]Summary Disposal Data'!$D:$D,$B134,'[1]Summary Disposal Data'!$A:$A,"R")+SUMIFS('[1]Summary Disposal Data'!$J:$J,'[1]Summary Disposal Data'!$C:$C,P$4,'[1]Summary Disposal Data'!$D:$D,$C134,'[1]Summary Disposal Data'!$A:$A,"R")+SUMIFS('[1]Summary Disposal Data'!$J:$J,'[1]Summary Disposal Data'!$C:$C,P$4,'[1]Summary Disposal Data'!$D:$D,$D134,'[1]Summary Disposal Data'!$A:$A,"R")</f>
        <v>973.13000000000045</v>
      </c>
      <c r="Q158" s="14">
        <f>SUMIFS('[1]Summary Disposal Data'!$J:$J,'[1]Summary Disposal Data'!$C:$C,Q$4,'[1]Summary Disposal Data'!$D:$D,$A134,'[1]Summary Disposal Data'!$A:$A,"R")+SUMIFS('[1]Summary Disposal Data'!$J:$J,'[1]Summary Disposal Data'!$C:$C,Q$4,'[1]Summary Disposal Data'!$D:$D,$B134,'[1]Summary Disposal Data'!$A:$A,"R")+SUMIFS('[1]Summary Disposal Data'!$J:$J,'[1]Summary Disposal Data'!$C:$C,Q$4,'[1]Summary Disposal Data'!$D:$D,$C134,'[1]Summary Disposal Data'!$A:$A,"R")+SUMIFS('[1]Summary Disposal Data'!$J:$J,'[1]Summary Disposal Data'!$C:$C,Q$4,'[1]Summary Disposal Data'!$D:$D,$D134,'[1]Summary Disposal Data'!$A:$A,"R")</f>
        <v>358.96999999999997</v>
      </c>
      <c r="R158" s="14"/>
      <c r="S158" s="15">
        <f t="shared" ref="S158" si="64">SUM(F158:R158)</f>
        <v>12385.69</v>
      </c>
      <c r="T158" s="14"/>
      <c r="U158" s="14"/>
      <c r="V158" s="14"/>
      <c r="W158" s="14"/>
      <c r="X158" s="14"/>
      <c r="Y158" s="14"/>
    </row>
    <row r="159" spans="1:25">
      <c r="A159" s="1"/>
      <c r="B159" s="1"/>
      <c r="E159" s="1" t="str">
        <f t="shared" si="63"/>
        <v>3rd &amp; Lander - MSW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5">
        <v>0</v>
      </c>
      <c r="T159" s="14"/>
      <c r="U159" s="14"/>
      <c r="V159" s="14"/>
      <c r="W159" s="14"/>
      <c r="X159" s="14"/>
      <c r="Y159" s="14"/>
    </row>
    <row r="160" spans="1:25">
      <c r="A160" s="1"/>
      <c r="B160" s="1"/>
      <c r="E160" s="1" t="str">
        <f t="shared" si="63"/>
        <v>3rd &amp; Lander - Yardwaste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5">
        <v>0</v>
      </c>
      <c r="T160" s="14"/>
      <c r="U160" s="14"/>
      <c r="V160" s="14"/>
      <c r="W160" s="14"/>
      <c r="X160" s="14"/>
      <c r="Y160" s="14"/>
    </row>
    <row r="161" spans="1:25">
      <c r="A161" s="1"/>
      <c r="B161" s="1"/>
      <c r="E161" s="1" t="str">
        <f t="shared" si="63"/>
        <v>3rd &amp; Lander - Cardboard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5">
        <v>0</v>
      </c>
      <c r="T161" s="14"/>
      <c r="U161" s="14"/>
      <c r="V161" s="14"/>
      <c r="W161" s="14"/>
      <c r="X161" s="14"/>
      <c r="Y161" s="14"/>
    </row>
    <row r="162" spans="1:25">
      <c r="A162" s="1"/>
      <c r="B162" s="1"/>
      <c r="E162" s="1" t="s">
        <v>73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5">
        <v>0</v>
      </c>
      <c r="T162" s="14"/>
      <c r="U162" s="14"/>
      <c r="V162" s="14"/>
      <c r="W162" s="14"/>
      <c r="X162" s="14"/>
      <c r="Y162" s="14"/>
    </row>
    <row r="163" spans="1:25">
      <c r="A163" s="1"/>
      <c r="B163" s="1"/>
      <c r="E163" s="1" t="s">
        <v>75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5">
        <v>0</v>
      </c>
      <c r="T163" s="14"/>
      <c r="U163" s="14"/>
      <c r="V163" s="14"/>
      <c r="W163" s="14"/>
      <c r="X163" s="14"/>
      <c r="Y163" s="14"/>
    </row>
    <row r="164" spans="1:25">
      <c r="A164" s="1"/>
      <c r="B164" s="1"/>
      <c r="F164" s="33">
        <f>SUM(F156:F163)</f>
        <v>1258.18</v>
      </c>
      <c r="G164" s="33">
        <f t="shared" ref="G164:Q164" si="65">SUM(G156:G163)</f>
        <v>963.74999999999977</v>
      </c>
      <c r="H164" s="33">
        <f t="shared" si="65"/>
        <v>1049.2200000000003</v>
      </c>
      <c r="I164" s="33">
        <f t="shared" si="65"/>
        <v>1093.7</v>
      </c>
      <c r="J164" s="33">
        <f t="shared" si="65"/>
        <v>1127.0400000000004</v>
      </c>
      <c r="K164" s="33">
        <f t="shared" si="65"/>
        <v>1118.8900000000001</v>
      </c>
      <c r="L164" s="33">
        <f t="shared" si="65"/>
        <v>1074.6099999999999</v>
      </c>
      <c r="M164" s="33">
        <f t="shared" si="65"/>
        <v>1142.22</v>
      </c>
      <c r="N164" s="33">
        <f t="shared" si="65"/>
        <v>1096.98</v>
      </c>
      <c r="O164" s="33">
        <f t="shared" si="65"/>
        <v>1129</v>
      </c>
      <c r="P164" s="33">
        <f t="shared" si="65"/>
        <v>973.13000000000045</v>
      </c>
      <c r="Q164" s="33">
        <f t="shared" si="65"/>
        <v>358.96999999999997</v>
      </c>
      <c r="R164" s="33"/>
      <c r="S164" s="58">
        <f t="shared" ref="S164" si="66">SUM(F164:R164)</f>
        <v>12385.69</v>
      </c>
      <c r="T164" s="14"/>
      <c r="U164" s="14"/>
      <c r="V164" s="14"/>
      <c r="W164" s="14"/>
      <c r="X164" s="14"/>
      <c r="Y164" s="14"/>
    </row>
    <row r="165" spans="1:25">
      <c r="A165" s="1"/>
      <c r="B165" s="1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37"/>
      <c r="T165" s="14"/>
      <c r="U165" s="14"/>
      <c r="V165" s="14"/>
      <c r="W165" s="14"/>
      <c r="X165" s="14"/>
      <c r="Y165" s="14"/>
    </row>
    <row r="166" spans="1:25">
      <c r="A166" s="1"/>
      <c r="B166" s="1"/>
      <c r="E166" s="2" t="s">
        <v>81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37"/>
      <c r="T166" s="14"/>
      <c r="U166" s="14"/>
      <c r="V166" s="14"/>
      <c r="W166" s="14"/>
      <c r="X166" s="14"/>
      <c r="Y166" s="14"/>
    </row>
    <row r="167" spans="1:25">
      <c r="A167" s="1"/>
      <c r="B167" s="1"/>
      <c r="E167" s="1" t="str">
        <f>+E156</f>
        <v>Rabanco MRF - Mixed Comm</v>
      </c>
      <c r="F167" s="14">
        <f t="shared" ref="F167:Q173" si="67">+F132-F156</f>
        <v>76.179999999999836</v>
      </c>
      <c r="G167" s="14">
        <f t="shared" si="67"/>
        <v>71.009999999999991</v>
      </c>
      <c r="H167" s="14">
        <f t="shared" si="67"/>
        <v>146.29999999999973</v>
      </c>
      <c r="I167" s="14">
        <f t="shared" si="67"/>
        <v>87.799999999999272</v>
      </c>
      <c r="J167" s="14">
        <f t="shared" si="67"/>
        <v>111.67000000000007</v>
      </c>
      <c r="K167" s="14">
        <f t="shared" si="67"/>
        <v>113.36999999999989</v>
      </c>
      <c r="L167" s="14">
        <f t="shared" si="67"/>
        <v>174.60999999999922</v>
      </c>
      <c r="M167" s="14">
        <f t="shared" si="67"/>
        <v>147.12000000000012</v>
      </c>
      <c r="N167" s="14">
        <f t="shared" si="67"/>
        <v>156.79000000000042</v>
      </c>
      <c r="O167" s="14">
        <f t="shared" si="67"/>
        <v>251.7800000000002</v>
      </c>
      <c r="P167" s="14">
        <f t="shared" si="67"/>
        <v>151.10000000000014</v>
      </c>
      <c r="Q167" s="14">
        <f t="shared" si="67"/>
        <v>135.44000000000011</v>
      </c>
      <c r="R167" s="14"/>
      <c r="S167" s="15">
        <f>SUM(F167:R167)</f>
        <v>1623.1699999999989</v>
      </c>
      <c r="T167" s="14"/>
      <c r="U167" s="14"/>
      <c r="V167" s="14"/>
      <c r="W167" s="14"/>
      <c r="X167" s="14"/>
      <c r="Y167" s="14"/>
    </row>
    <row r="168" spans="1:25">
      <c r="A168" s="1"/>
      <c r="B168" s="1"/>
      <c r="E168" s="1" t="str">
        <f>+E157</f>
        <v>Rabanco MRF - Commercial</v>
      </c>
      <c r="F168" s="14">
        <f t="shared" si="67"/>
        <v>34.019999999999996</v>
      </c>
      <c r="G168" s="14">
        <f t="shared" si="67"/>
        <v>29.36</v>
      </c>
      <c r="H168" s="14">
        <f t="shared" si="67"/>
        <v>24.459999999999997</v>
      </c>
      <c r="I168" s="14">
        <f t="shared" si="67"/>
        <v>31.14</v>
      </c>
      <c r="J168" s="14">
        <f t="shared" si="67"/>
        <v>28.72</v>
      </c>
      <c r="K168" s="14">
        <f t="shared" si="67"/>
        <v>25.649999999999995</v>
      </c>
      <c r="L168" s="14">
        <f t="shared" si="67"/>
        <v>30.04</v>
      </c>
      <c r="M168" s="14">
        <f t="shared" si="67"/>
        <v>48.11</v>
      </c>
      <c r="N168" s="14">
        <f t="shared" si="67"/>
        <v>18.939999999999998</v>
      </c>
      <c r="O168" s="14">
        <f t="shared" si="67"/>
        <v>22.32</v>
      </c>
      <c r="P168" s="14">
        <f t="shared" si="67"/>
        <v>19.690000000000001</v>
      </c>
      <c r="Q168" s="14">
        <f t="shared" si="67"/>
        <v>19.23</v>
      </c>
      <c r="R168" s="14"/>
      <c r="S168" s="15">
        <f t="shared" ref="S168:S175" si="68">SUM(F168:R168)</f>
        <v>331.68</v>
      </c>
      <c r="T168" s="14"/>
      <c r="U168" s="14"/>
      <c r="V168" s="14"/>
      <c r="W168" s="14"/>
      <c r="X168" s="14"/>
      <c r="Y168" s="14"/>
    </row>
    <row r="169" spans="1:25">
      <c r="A169" s="1"/>
      <c r="B169" s="1"/>
      <c r="E169" s="1" t="str">
        <f t="shared" ref="E169:E172" si="69">+E158</f>
        <v>Rabanco MRF - Resi / MF</v>
      </c>
      <c r="F169" s="14">
        <f t="shared" si="67"/>
        <v>987.89000000000055</v>
      </c>
      <c r="G169" s="14">
        <f t="shared" si="67"/>
        <v>832.75</v>
      </c>
      <c r="H169" s="14">
        <f t="shared" si="67"/>
        <v>911.26000000000022</v>
      </c>
      <c r="I169" s="14">
        <f t="shared" si="67"/>
        <v>919.36000000000013</v>
      </c>
      <c r="J169" s="14">
        <f t="shared" si="67"/>
        <v>888.08000000000038</v>
      </c>
      <c r="K169" s="14">
        <f t="shared" si="67"/>
        <v>937.73000000000025</v>
      </c>
      <c r="L169" s="14">
        <f t="shared" si="67"/>
        <v>969.59000000000015</v>
      </c>
      <c r="M169" s="14">
        <f t="shared" si="67"/>
        <v>742.20999999999981</v>
      </c>
      <c r="N169" s="14">
        <f t="shared" si="67"/>
        <v>935.53</v>
      </c>
      <c r="O169" s="14">
        <f t="shared" si="67"/>
        <v>985.00999999999976</v>
      </c>
      <c r="P169" s="14">
        <f t="shared" si="67"/>
        <v>891.58</v>
      </c>
      <c r="Q169" s="14">
        <f t="shared" si="67"/>
        <v>47.620000000000005</v>
      </c>
      <c r="R169" s="14"/>
      <c r="S169" s="15">
        <f t="shared" si="68"/>
        <v>10048.610000000002</v>
      </c>
      <c r="T169" s="14"/>
      <c r="U169" s="14"/>
      <c r="V169" s="14"/>
      <c r="W169" s="14"/>
      <c r="X169" s="14"/>
      <c r="Y169" s="14"/>
    </row>
    <row r="170" spans="1:25">
      <c r="A170" s="1"/>
      <c r="B170" s="1"/>
      <c r="E170" s="1" t="str">
        <f t="shared" si="69"/>
        <v>3rd &amp; Lander - MSW</v>
      </c>
      <c r="F170" s="14">
        <f t="shared" si="67"/>
        <v>0</v>
      </c>
      <c r="G170" s="14">
        <f t="shared" si="67"/>
        <v>0</v>
      </c>
      <c r="H170" s="14">
        <f t="shared" si="67"/>
        <v>0</v>
      </c>
      <c r="I170" s="14">
        <f t="shared" si="67"/>
        <v>0</v>
      </c>
      <c r="J170" s="14">
        <f t="shared" si="67"/>
        <v>0</v>
      </c>
      <c r="K170" s="14">
        <f t="shared" si="67"/>
        <v>0</v>
      </c>
      <c r="L170" s="14">
        <f t="shared" si="67"/>
        <v>0</v>
      </c>
      <c r="M170" s="14">
        <f t="shared" si="67"/>
        <v>0</v>
      </c>
      <c r="N170" s="14">
        <f t="shared" si="67"/>
        <v>0</v>
      </c>
      <c r="O170" s="14">
        <f t="shared" si="67"/>
        <v>0</v>
      </c>
      <c r="P170" s="14">
        <f t="shared" si="67"/>
        <v>0</v>
      </c>
      <c r="Q170" s="14">
        <f t="shared" si="67"/>
        <v>0</v>
      </c>
      <c r="R170" s="14"/>
      <c r="S170" s="15">
        <f t="shared" si="68"/>
        <v>0</v>
      </c>
      <c r="T170" s="14"/>
      <c r="U170" s="14"/>
      <c r="V170" s="14"/>
      <c r="W170" s="14"/>
      <c r="X170" s="14"/>
      <c r="Y170" s="14"/>
    </row>
    <row r="171" spans="1:25">
      <c r="A171" s="1"/>
      <c r="B171" s="1"/>
      <c r="E171" s="1" t="str">
        <f t="shared" si="69"/>
        <v>3rd &amp; Lander - Yardwaste</v>
      </c>
      <c r="F171" s="14">
        <f t="shared" si="67"/>
        <v>10.47</v>
      </c>
      <c r="G171" s="14">
        <f t="shared" si="67"/>
        <v>2.58</v>
      </c>
      <c r="H171" s="14">
        <f t="shared" si="67"/>
        <v>8.81</v>
      </c>
      <c r="I171" s="14">
        <f t="shared" si="67"/>
        <v>38.840000000000003</v>
      </c>
      <c r="J171" s="14">
        <f t="shared" si="67"/>
        <v>103.92000000000002</v>
      </c>
      <c r="K171" s="14">
        <f t="shared" si="67"/>
        <v>127.16000000000001</v>
      </c>
      <c r="L171" s="14">
        <f t="shared" si="67"/>
        <v>29.82</v>
      </c>
      <c r="M171" s="14">
        <f t="shared" si="67"/>
        <v>0</v>
      </c>
      <c r="N171" s="14">
        <f t="shared" si="67"/>
        <v>24.759999999999998</v>
      </c>
      <c r="O171" s="14">
        <f t="shared" si="67"/>
        <v>8.4499999999999993</v>
      </c>
      <c r="P171" s="14">
        <f t="shared" si="67"/>
        <v>27.840000000000003</v>
      </c>
      <c r="Q171" s="14">
        <f t="shared" si="67"/>
        <v>25.130000000000003</v>
      </c>
      <c r="R171" s="14"/>
      <c r="S171" s="15">
        <f t="shared" si="68"/>
        <v>407.78</v>
      </c>
      <c r="T171" s="14"/>
      <c r="U171" s="14"/>
      <c r="V171" s="14"/>
      <c r="W171" s="14"/>
      <c r="X171" s="14"/>
      <c r="Y171" s="14"/>
    </row>
    <row r="172" spans="1:25">
      <c r="A172" s="1"/>
      <c r="B172" s="1"/>
      <c r="E172" s="1" t="str">
        <f t="shared" si="69"/>
        <v>3rd &amp; Lander - Cardboard</v>
      </c>
      <c r="F172" s="14">
        <f t="shared" si="67"/>
        <v>35.569999999999993</v>
      </c>
      <c r="G172" s="14">
        <f t="shared" si="67"/>
        <v>30.310000000000002</v>
      </c>
      <c r="H172" s="14">
        <f t="shared" si="67"/>
        <v>40.789999999999992</v>
      </c>
      <c r="I172" s="14">
        <f t="shared" si="67"/>
        <v>40.51</v>
      </c>
      <c r="J172" s="14">
        <f t="shared" si="67"/>
        <v>53.000000000000007</v>
      </c>
      <c r="K172" s="14">
        <f t="shared" si="67"/>
        <v>41.67</v>
      </c>
      <c r="L172" s="14">
        <f t="shared" si="67"/>
        <v>43.74</v>
      </c>
      <c r="M172" s="14">
        <f t="shared" si="67"/>
        <v>37.33</v>
      </c>
      <c r="N172" s="14">
        <f t="shared" si="67"/>
        <v>38</v>
      </c>
      <c r="O172" s="14">
        <f t="shared" si="67"/>
        <v>38.370000000000005</v>
      </c>
      <c r="P172" s="14">
        <f t="shared" si="67"/>
        <v>40.269999999999996</v>
      </c>
      <c r="Q172" s="14">
        <f t="shared" si="67"/>
        <v>39.019999999999996</v>
      </c>
      <c r="R172" s="14"/>
      <c r="S172" s="15">
        <f t="shared" si="68"/>
        <v>478.57999999999993</v>
      </c>
      <c r="T172" s="14"/>
      <c r="U172" s="14"/>
      <c r="V172" s="14"/>
      <c r="W172" s="14"/>
      <c r="X172" s="14"/>
      <c r="Y172" s="14"/>
    </row>
    <row r="173" spans="1:25">
      <c r="A173" s="1"/>
      <c r="B173" s="1"/>
      <c r="E173" s="1" t="s">
        <v>73</v>
      </c>
      <c r="F173" s="14">
        <f>+F138-F162</f>
        <v>0</v>
      </c>
      <c r="G173" s="14">
        <f t="shared" si="67"/>
        <v>0</v>
      </c>
      <c r="H173" s="14">
        <f t="shared" si="67"/>
        <v>0</v>
      </c>
      <c r="I173" s="14">
        <f t="shared" si="67"/>
        <v>0</v>
      </c>
      <c r="J173" s="14">
        <f t="shared" si="67"/>
        <v>0</v>
      </c>
      <c r="K173" s="14">
        <f t="shared" si="67"/>
        <v>0</v>
      </c>
      <c r="L173" s="14">
        <f t="shared" si="67"/>
        <v>0</v>
      </c>
      <c r="M173" s="14">
        <f t="shared" si="67"/>
        <v>0</v>
      </c>
      <c r="N173" s="14">
        <f t="shared" si="67"/>
        <v>0</v>
      </c>
      <c r="O173" s="14">
        <f t="shared" si="67"/>
        <v>0</v>
      </c>
      <c r="P173" s="14">
        <f t="shared" si="67"/>
        <v>0</v>
      </c>
      <c r="Q173" s="14">
        <f t="shared" si="67"/>
        <v>0</v>
      </c>
      <c r="R173" s="14"/>
      <c r="S173" s="15">
        <f t="shared" si="68"/>
        <v>0</v>
      </c>
      <c r="T173" s="14"/>
      <c r="U173" s="14"/>
      <c r="V173" s="14"/>
      <c r="W173" s="14"/>
      <c r="X173" s="14"/>
      <c r="Y173" s="14"/>
    </row>
    <row r="174" spans="1:25">
      <c r="A174" s="1"/>
      <c r="B174" s="1"/>
      <c r="E174" s="1" t="s">
        <v>75</v>
      </c>
      <c r="F174" s="14">
        <f t="shared" ref="F174:Q174" si="70">+F139-F163</f>
        <v>0</v>
      </c>
      <c r="G174" s="14">
        <f t="shared" si="70"/>
        <v>0</v>
      </c>
      <c r="H174" s="14">
        <f t="shared" si="70"/>
        <v>0</v>
      </c>
      <c r="I174" s="14">
        <f t="shared" si="70"/>
        <v>0</v>
      </c>
      <c r="J174" s="14">
        <f t="shared" si="70"/>
        <v>0</v>
      </c>
      <c r="K174" s="14">
        <f t="shared" si="70"/>
        <v>0</v>
      </c>
      <c r="L174" s="14">
        <f t="shared" si="70"/>
        <v>0</v>
      </c>
      <c r="M174" s="14">
        <f t="shared" si="70"/>
        <v>0</v>
      </c>
      <c r="N174" s="14">
        <f t="shared" si="70"/>
        <v>0</v>
      </c>
      <c r="O174" s="14">
        <f t="shared" si="70"/>
        <v>0</v>
      </c>
      <c r="P174" s="14">
        <f t="shared" si="70"/>
        <v>0</v>
      </c>
      <c r="Q174" s="14">
        <f t="shared" si="70"/>
        <v>0</v>
      </c>
      <c r="R174" s="14"/>
      <c r="S174" s="15">
        <f t="shared" si="68"/>
        <v>0</v>
      </c>
      <c r="T174" s="14"/>
      <c r="U174" s="14"/>
      <c r="V174" s="14"/>
      <c r="W174" s="14"/>
      <c r="X174" s="14"/>
      <c r="Y174" s="14"/>
    </row>
    <row r="175" spans="1:25">
      <c r="A175" s="1"/>
      <c r="B175" s="1"/>
      <c r="F175" s="33">
        <f>SUM(F167:F174)</f>
        <v>1144.1300000000003</v>
      </c>
      <c r="G175" s="33">
        <f t="shared" ref="G175:Q175" si="71">SUM(G167:G174)</f>
        <v>966.01</v>
      </c>
      <c r="H175" s="33">
        <f t="shared" si="71"/>
        <v>1131.6199999999999</v>
      </c>
      <c r="I175" s="33">
        <f t="shared" si="71"/>
        <v>1117.6499999999994</v>
      </c>
      <c r="J175" s="33">
        <f t="shared" si="71"/>
        <v>1185.3900000000006</v>
      </c>
      <c r="K175" s="33">
        <f t="shared" si="71"/>
        <v>1245.5800000000004</v>
      </c>
      <c r="L175" s="33">
        <f t="shared" si="71"/>
        <v>1247.7999999999993</v>
      </c>
      <c r="M175" s="33">
        <f t="shared" si="71"/>
        <v>974.77</v>
      </c>
      <c r="N175" s="33">
        <f t="shared" si="71"/>
        <v>1174.0200000000004</v>
      </c>
      <c r="O175" s="33">
        <f t="shared" si="71"/>
        <v>1305.9299999999998</v>
      </c>
      <c r="P175" s="33">
        <f t="shared" si="71"/>
        <v>1130.48</v>
      </c>
      <c r="Q175" s="33">
        <f t="shared" si="71"/>
        <v>266.44000000000011</v>
      </c>
      <c r="R175" s="33"/>
      <c r="S175" s="58">
        <f t="shared" si="68"/>
        <v>12889.820000000002</v>
      </c>
      <c r="T175" s="14"/>
      <c r="U175" s="14"/>
      <c r="V175" s="14"/>
      <c r="W175" s="14"/>
      <c r="X175" s="14"/>
      <c r="Y175" s="14"/>
    </row>
    <row r="176" spans="1:25">
      <c r="A176" s="1"/>
      <c r="B176" s="1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37"/>
      <c r="T176" s="14"/>
      <c r="U176" s="14"/>
      <c r="V176" s="14"/>
      <c r="W176" s="14"/>
      <c r="X176" s="14"/>
      <c r="Y176" s="14"/>
    </row>
    <row r="177" spans="1:25">
      <c r="A177" s="1"/>
      <c r="B177" s="1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37"/>
      <c r="T177" s="14"/>
      <c r="U177" s="14"/>
      <c r="V177" s="14"/>
      <c r="W177" s="14"/>
      <c r="X177" s="14"/>
      <c r="Y177" s="14"/>
    </row>
    <row r="178" spans="1:25">
      <c r="A178" s="1"/>
      <c r="B178" s="1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37"/>
      <c r="T178" s="14"/>
      <c r="U178" s="14"/>
      <c r="V178" s="14"/>
      <c r="W178" s="14"/>
      <c r="X178" s="14"/>
      <c r="Y178" s="14"/>
    </row>
    <row r="179" spans="1:25">
      <c r="A179" s="1"/>
      <c r="B179" s="1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37"/>
      <c r="T179" s="14"/>
      <c r="U179" s="14"/>
      <c r="V179" s="14"/>
      <c r="W179" s="14"/>
      <c r="X179" s="14"/>
      <c r="Y179" s="14"/>
    </row>
    <row r="180" spans="1:25">
      <c r="A180" s="1"/>
      <c r="B180" s="1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37"/>
      <c r="T180" s="14"/>
      <c r="U180" s="14"/>
      <c r="V180" s="14"/>
      <c r="W180" s="14"/>
      <c r="X180" s="14"/>
      <c r="Y180" s="14"/>
    </row>
    <row r="181" spans="1:25">
      <c r="A181" s="1"/>
      <c r="B181" s="1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37"/>
      <c r="T181" s="14"/>
      <c r="U181" s="14"/>
      <c r="V181" s="14"/>
      <c r="W181" s="14"/>
      <c r="X181" s="14"/>
      <c r="Y181" s="14"/>
    </row>
    <row r="182" spans="1:25">
      <c r="A182" s="1"/>
      <c r="B182" s="1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37"/>
      <c r="T182" s="14"/>
      <c r="U182" s="14"/>
      <c r="V182" s="14"/>
      <c r="W182" s="14"/>
      <c r="X182" s="14"/>
      <c r="Y182" s="14"/>
    </row>
    <row r="183" spans="1:25">
      <c r="A183" s="1"/>
      <c r="B183" s="1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37"/>
      <c r="T183" s="14"/>
      <c r="U183" s="14"/>
      <c r="V183" s="14"/>
      <c r="W183" s="14"/>
      <c r="X183" s="14"/>
      <c r="Y183" s="14"/>
    </row>
    <row r="184" spans="1:25">
      <c r="A184" s="1"/>
      <c r="B184" s="1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37"/>
      <c r="T184" s="14"/>
      <c r="U184" s="14"/>
      <c r="V184" s="14"/>
      <c r="W184" s="14"/>
      <c r="X184" s="14"/>
      <c r="Y184" s="14"/>
    </row>
    <row r="185" spans="1:25">
      <c r="A185" s="1"/>
      <c r="B185" s="1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37"/>
      <c r="T185" s="14"/>
      <c r="U185" s="14"/>
      <c r="V185" s="14"/>
      <c r="W185" s="14"/>
      <c r="X185" s="14"/>
      <c r="Y185" s="14"/>
    </row>
    <row r="186" spans="1:25">
      <c r="A186" s="1"/>
      <c r="B186" s="1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37"/>
      <c r="T186" s="14"/>
      <c r="U186" s="14"/>
      <c r="V186" s="14"/>
      <c r="W186" s="14"/>
      <c r="X186" s="14"/>
      <c r="Y186" s="14"/>
    </row>
    <row r="187" spans="1:25">
      <c r="A187" s="1"/>
      <c r="B187" s="1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37"/>
      <c r="T187" s="14"/>
      <c r="U187" s="14"/>
      <c r="V187" s="14"/>
      <c r="W187" s="14"/>
      <c r="X187" s="14"/>
      <c r="Y187" s="14"/>
    </row>
    <row r="188" spans="1:25">
      <c r="A188" s="1"/>
      <c r="B188" s="1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37"/>
      <c r="T188" s="14"/>
      <c r="U188" s="14"/>
      <c r="V188" s="14"/>
      <c r="W188" s="14"/>
      <c r="X188" s="14"/>
      <c r="Y188" s="14"/>
    </row>
    <row r="189" spans="1:25">
      <c r="A189" s="1"/>
      <c r="B189" s="1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37"/>
      <c r="T189" s="14"/>
      <c r="U189" s="14"/>
      <c r="V189" s="14"/>
      <c r="W189" s="14"/>
      <c r="X189" s="14"/>
      <c r="Y189" s="14"/>
    </row>
    <row r="190" spans="1:25">
      <c r="A190" s="1"/>
      <c r="B190" s="1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37"/>
      <c r="T190" s="14"/>
      <c r="U190" s="14"/>
      <c r="V190" s="14"/>
      <c r="W190" s="14"/>
      <c r="X190" s="14"/>
      <c r="Y190" s="14"/>
    </row>
    <row r="191" spans="1:25">
      <c r="A191" s="1"/>
      <c r="B191" s="1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37"/>
      <c r="T191" s="14"/>
      <c r="U191" s="14"/>
      <c r="V191" s="14"/>
      <c r="W191" s="14"/>
      <c r="X191" s="14"/>
      <c r="Y191" s="14"/>
    </row>
    <row r="192" spans="1:25">
      <c r="A192" s="1"/>
      <c r="B192" s="1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37"/>
      <c r="T192" s="14"/>
      <c r="U192" s="14"/>
      <c r="V192" s="14"/>
      <c r="W192" s="14"/>
      <c r="X192" s="14"/>
      <c r="Y192" s="14"/>
    </row>
    <row r="193" spans="1:25">
      <c r="A193" s="1"/>
      <c r="B193" s="1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37"/>
      <c r="T193" s="14"/>
      <c r="U193" s="14"/>
      <c r="V193" s="14"/>
      <c r="W193" s="14"/>
      <c r="X193" s="14"/>
      <c r="Y193" s="14"/>
    </row>
    <row r="194" spans="1:25">
      <c r="A194" s="1"/>
      <c r="B194" s="1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37"/>
      <c r="T194" s="14"/>
      <c r="U194" s="14"/>
      <c r="V194" s="14"/>
      <c r="W194" s="14"/>
      <c r="X194" s="14"/>
      <c r="Y194" s="14"/>
    </row>
    <row r="195" spans="1:25">
      <c r="A195" s="1"/>
      <c r="B195" s="1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37"/>
      <c r="T195" s="14"/>
      <c r="U195" s="14"/>
      <c r="V195" s="14"/>
      <c r="W195" s="14"/>
      <c r="X195" s="14"/>
      <c r="Y195" s="14"/>
    </row>
    <row r="196" spans="1:25">
      <c r="A196" s="1"/>
      <c r="B196" s="1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37"/>
      <c r="T196" s="14"/>
      <c r="U196" s="14"/>
      <c r="V196" s="14"/>
      <c r="W196" s="14"/>
      <c r="X196" s="14"/>
      <c r="Y196" s="14"/>
    </row>
    <row r="197" spans="1:25">
      <c r="A197" s="1"/>
      <c r="B197" s="1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37"/>
      <c r="T197" s="14"/>
      <c r="U197" s="14"/>
      <c r="V197" s="14"/>
      <c r="W197" s="14"/>
      <c r="X197" s="14"/>
      <c r="Y197" s="14"/>
    </row>
    <row r="198" spans="1:25">
      <c r="A198" s="1"/>
      <c r="B198" s="1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37"/>
      <c r="T198" s="14"/>
      <c r="U198" s="14"/>
      <c r="V198" s="14"/>
      <c r="W198" s="14"/>
      <c r="X198" s="14"/>
      <c r="Y198" s="14"/>
    </row>
    <row r="199" spans="1:25">
      <c r="A199" s="1"/>
      <c r="B199" s="1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37"/>
      <c r="T199" s="14"/>
      <c r="U199" s="14"/>
      <c r="V199" s="14"/>
      <c r="W199" s="14"/>
      <c r="X199" s="14"/>
      <c r="Y199" s="14"/>
    </row>
    <row r="200" spans="1:25">
      <c r="A200" s="1"/>
      <c r="B200" s="1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37"/>
      <c r="T200" s="14"/>
      <c r="U200" s="14"/>
      <c r="V200" s="14"/>
      <c r="W200" s="14"/>
      <c r="X200" s="14"/>
      <c r="Y200" s="14"/>
    </row>
    <row r="201" spans="1:25">
      <c r="A201" s="1"/>
      <c r="B201" s="1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37"/>
      <c r="T201" s="14"/>
      <c r="U201" s="14"/>
      <c r="V201" s="14"/>
      <c r="W201" s="14"/>
      <c r="X201" s="14"/>
      <c r="Y201" s="14"/>
    </row>
    <row r="202" spans="1:25">
      <c r="A202" s="1"/>
      <c r="B202" s="1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37"/>
      <c r="T202" s="14"/>
      <c r="U202" s="14"/>
      <c r="V202" s="14"/>
      <c r="W202" s="14"/>
      <c r="X202" s="14"/>
      <c r="Y202" s="14"/>
    </row>
    <row r="203" spans="1:25">
      <c r="A203" s="1"/>
      <c r="B203" s="1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37"/>
      <c r="T203" s="14"/>
      <c r="U203" s="14"/>
      <c r="V203" s="14"/>
      <c r="W203" s="14"/>
      <c r="X203" s="14"/>
      <c r="Y203" s="14"/>
    </row>
    <row r="204" spans="1:25">
      <c r="A204" s="1"/>
      <c r="B204" s="1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37"/>
      <c r="T204" s="14"/>
      <c r="U204" s="14"/>
      <c r="V204" s="14"/>
      <c r="W204" s="14"/>
      <c r="X204" s="14"/>
      <c r="Y204" s="14"/>
    </row>
    <row r="205" spans="1:25">
      <c r="A205" s="1"/>
      <c r="B205" s="1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37"/>
      <c r="T205" s="14"/>
      <c r="U205" s="14"/>
      <c r="V205" s="14"/>
      <c r="W205" s="14"/>
      <c r="X205" s="14"/>
      <c r="Y205" s="14"/>
    </row>
    <row r="206" spans="1:25">
      <c r="A206" s="1"/>
      <c r="B206" s="1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37"/>
      <c r="T206" s="14"/>
      <c r="U206" s="14"/>
      <c r="V206" s="14"/>
      <c r="W206" s="14"/>
      <c r="X206" s="14"/>
      <c r="Y206" s="14"/>
    </row>
    <row r="207" spans="1:25">
      <c r="A207" s="1"/>
      <c r="B207" s="1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37"/>
      <c r="T207" s="14"/>
      <c r="U207" s="14"/>
      <c r="V207" s="14"/>
      <c r="W207" s="14"/>
      <c r="X207" s="14"/>
      <c r="Y207" s="14"/>
    </row>
    <row r="208" spans="1:25">
      <c r="A208" s="1"/>
      <c r="B208" s="1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37"/>
      <c r="T208" s="14"/>
      <c r="U208" s="14"/>
      <c r="V208" s="14"/>
      <c r="W208" s="14"/>
      <c r="X208" s="14"/>
      <c r="Y208" s="14"/>
    </row>
    <row r="209" spans="1:25">
      <c r="A209" s="1"/>
      <c r="B209" s="1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37"/>
      <c r="T209" s="14"/>
      <c r="U209" s="14"/>
      <c r="V209" s="14"/>
      <c r="W209" s="14"/>
      <c r="X209" s="14"/>
      <c r="Y209" s="14"/>
    </row>
    <row r="210" spans="1:25">
      <c r="A210" s="1"/>
      <c r="B210" s="1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37"/>
      <c r="T210" s="14"/>
      <c r="U210" s="14"/>
      <c r="V210" s="14"/>
      <c r="W210" s="14"/>
      <c r="X210" s="14"/>
      <c r="Y210" s="14"/>
    </row>
    <row r="211" spans="1:25">
      <c r="A211" s="1"/>
      <c r="B211" s="1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37"/>
      <c r="T211" s="14"/>
      <c r="U211" s="14"/>
      <c r="V211" s="14"/>
      <c r="W211" s="14"/>
      <c r="X211" s="14"/>
      <c r="Y211" s="14"/>
    </row>
    <row r="212" spans="1:25">
      <c r="A212" s="1"/>
      <c r="B212" s="1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37"/>
      <c r="T212" s="14"/>
      <c r="U212" s="14"/>
      <c r="V212" s="14"/>
      <c r="W212" s="14"/>
      <c r="X212" s="14"/>
      <c r="Y212" s="14"/>
    </row>
    <row r="213" spans="1:25">
      <c r="A213" s="1"/>
      <c r="B213" s="1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37"/>
      <c r="T213" s="14"/>
      <c r="U213" s="14"/>
      <c r="V213" s="14"/>
      <c r="W213" s="14"/>
      <c r="X213" s="14"/>
      <c r="Y213" s="14"/>
    </row>
    <row r="214" spans="1:25">
      <c r="A214" s="1"/>
      <c r="B214" s="1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37"/>
      <c r="T214" s="14"/>
      <c r="U214" s="14"/>
      <c r="V214" s="14"/>
      <c r="W214" s="14"/>
      <c r="X214" s="14"/>
      <c r="Y214" s="14"/>
    </row>
    <row r="215" spans="1:25">
      <c r="A215" s="1"/>
      <c r="B215" s="1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37"/>
      <c r="T215" s="14"/>
      <c r="U215" s="14"/>
      <c r="V215" s="14"/>
      <c r="W215" s="14"/>
      <c r="X215" s="14"/>
      <c r="Y215" s="14"/>
    </row>
    <row r="216" spans="1:25">
      <c r="A216" s="1"/>
      <c r="B216" s="1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37"/>
      <c r="T216" s="14"/>
      <c r="U216" s="14"/>
      <c r="V216" s="14"/>
      <c r="W216" s="14"/>
      <c r="X216" s="14"/>
      <c r="Y216" s="14"/>
    </row>
    <row r="217" spans="1:25">
      <c r="A217" s="1"/>
      <c r="B217" s="1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37"/>
      <c r="T217" s="14"/>
      <c r="U217" s="14"/>
      <c r="V217" s="14"/>
      <c r="W217" s="14"/>
      <c r="X217" s="14"/>
      <c r="Y217" s="14"/>
    </row>
    <row r="218" spans="1:25">
      <c r="A218" s="1"/>
      <c r="B218" s="1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37"/>
      <c r="T218" s="14"/>
      <c r="U218" s="14"/>
      <c r="V218" s="14"/>
      <c r="W218" s="14"/>
      <c r="X218" s="14"/>
      <c r="Y218" s="14"/>
    </row>
    <row r="219" spans="1:25">
      <c r="A219" s="1"/>
      <c r="B219" s="1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37"/>
      <c r="T219" s="14"/>
      <c r="U219" s="14"/>
      <c r="V219" s="14"/>
      <c r="W219" s="14"/>
      <c r="X219" s="14"/>
      <c r="Y219" s="14"/>
    </row>
    <row r="220" spans="1:25">
      <c r="A220" s="1"/>
      <c r="B220" s="1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37"/>
      <c r="T220" s="14"/>
      <c r="U220" s="14"/>
      <c r="V220" s="14"/>
      <c r="W220" s="14"/>
      <c r="X220" s="14"/>
      <c r="Y220" s="14"/>
    </row>
    <row r="221" spans="1:25">
      <c r="A221" s="1"/>
      <c r="B221" s="1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37"/>
      <c r="T221" s="14"/>
      <c r="U221" s="14"/>
      <c r="V221" s="14"/>
      <c r="W221" s="14"/>
      <c r="X221" s="14"/>
      <c r="Y221" s="14"/>
    </row>
    <row r="222" spans="1:25">
      <c r="A222" s="1"/>
      <c r="B222" s="1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37"/>
      <c r="T222" s="14"/>
      <c r="U222" s="14"/>
      <c r="V222" s="14"/>
      <c r="W222" s="14"/>
      <c r="X222" s="14"/>
      <c r="Y222" s="14"/>
    </row>
    <row r="223" spans="1:25">
      <c r="A223" s="1"/>
      <c r="B223" s="1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37"/>
      <c r="T223" s="14"/>
      <c r="U223" s="14"/>
      <c r="V223" s="14"/>
      <c r="W223" s="14"/>
      <c r="X223" s="14"/>
      <c r="Y223" s="14"/>
    </row>
    <row r="224" spans="1:25">
      <c r="A224" s="1"/>
      <c r="B224" s="1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37"/>
      <c r="T224" s="14"/>
      <c r="U224" s="14"/>
      <c r="V224" s="14"/>
      <c r="W224" s="14"/>
      <c r="X224" s="14"/>
      <c r="Y224" s="14"/>
    </row>
    <row r="225" spans="1:25">
      <c r="A225" s="1"/>
      <c r="B225" s="1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37"/>
      <c r="T225" s="14"/>
      <c r="U225" s="14"/>
      <c r="V225" s="14"/>
      <c r="W225" s="14"/>
      <c r="X225" s="14"/>
      <c r="Y225" s="14"/>
    </row>
    <row r="226" spans="1:25">
      <c r="A226" s="1"/>
      <c r="B226" s="1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37"/>
      <c r="T226" s="14"/>
      <c r="U226" s="14"/>
      <c r="V226" s="14"/>
      <c r="W226" s="14"/>
      <c r="X226" s="14"/>
      <c r="Y226" s="14"/>
    </row>
    <row r="227" spans="1:25">
      <c r="A227" s="1"/>
      <c r="B227" s="1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37"/>
      <c r="T227" s="14"/>
      <c r="U227" s="14"/>
      <c r="V227" s="14"/>
      <c r="W227" s="14"/>
      <c r="X227" s="14"/>
      <c r="Y227" s="14"/>
    </row>
    <row r="228" spans="1:25">
      <c r="A228" s="1"/>
      <c r="B228" s="1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37"/>
      <c r="T228" s="14"/>
      <c r="U228" s="14"/>
      <c r="V228" s="14"/>
      <c r="W228" s="14"/>
      <c r="X228" s="14"/>
      <c r="Y228" s="14"/>
    </row>
    <row r="229" spans="1:25">
      <c r="A229" s="1"/>
      <c r="B229" s="1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37"/>
      <c r="T229" s="14"/>
      <c r="U229" s="14"/>
      <c r="V229" s="14"/>
      <c r="W229" s="14"/>
      <c r="X229" s="14"/>
      <c r="Y229" s="14"/>
    </row>
    <row r="230" spans="1:25">
      <c r="A230" s="1"/>
      <c r="B230" s="1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37"/>
      <c r="T230" s="14"/>
      <c r="U230" s="14"/>
      <c r="V230" s="14"/>
      <c r="W230" s="14"/>
      <c r="X230" s="14"/>
      <c r="Y230" s="14"/>
    </row>
    <row r="231" spans="1:25">
      <c r="A231" s="1"/>
      <c r="B231" s="1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37"/>
      <c r="T231" s="14"/>
      <c r="U231" s="14"/>
      <c r="V231" s="14"/>
      <c r="W231" s="14"/>
      <c r="X231" s="14"/>
      <c r="Y231" s="14"/>
    </row>
    <row r="232" spans="1:25">
      <c r="A232" s="1"/>
      <c r="B232" s="1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37"/>
      <c r="T232" s="14"/>
      <c r="U232" s="14"/>
      <c r="V232" s="14"/>
      <c r="W232" s="14"/>
      <c r="X232" s="14"/>
      <c r="Y232" s="14"/>
    </row>
    <row r="233" spans="1:25">
      <c r="A233" s="1"/>
      <c r="B233" s="1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37"/>
      <c r="T233" s="14"/>
      <c r="U233" s="14"/>
      <c r="V233" s="14"/>
      <c r="W233" s="14"/>
      <c r="X233" s="14"/>
      <c r="Y233" s="14"/>
    </row>
    <row r="234" spans="1:25">
      <c r="A234" s="1"/>
      <c r="B234" s="1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37"/>
      <c r="T234" s="14"/>
      <c r="U234" s="14"/>
      <c r="V234" s="14"/>
      <c r="W234" s="14"/>
      <c r="X234" s="14"/>
      <c r="Y234" s="14"/>
    </row>
    <row r="235" spans="1:25">
      <c r="A235" s="1"/>
      <c r="B235" s="1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37"/>
      <c r="T235" s="14"/>
      <c r="U235" s="14"/>
      <c r="V235" s="14"/>
      <c r="W235" s="14"/>
      <c r="X235" s="14"/>
      <c r="Y235" s="14"/>
    </row>
    <row r="236" spans="1:25">
      <c r="A236" s="1"/>
      <c r="B236" s="1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37"/>
      <c r="T236" s="14"/>
      <c r="U236" s="14"/>
      <c r="V236" s="14"/>
      <c r="W236" s="14"/>
      <c r="X236" s="14"/>
      <c r="Y236" s="14"/>
    </row>
    <row r="237" spans="1:25">
      <c r="A237" s="1"/>
      <c r="B237" s="1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37"/>
      <c r="T237" s="14"/>
      <c r="U237" s="14"/>
      <c r="V237" s="14"/>
      <c r="W237" s="14"/>
      <c r="X237" s="14"/>
      <c r="Y237" s="14"/>
    </row>
    <row r="238" spans="1:25">
      <c r="A238" s="1"/>
      <c r="B238" s="1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37"/>
      <c r="T238" s="14"/>
      <c r="U238" s="14"/>
      <c r="V238" s="14"/>
      <c r="W238" s="14"/>
      <c r="X238" s="14"/>
      <c r="Y238" s="14"/>
    </row>
    <row r="239" spans="1:25">
      <c r="A239" s="1"/>
      <c r="B239" s="1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37"/>
      <c r="T239" s="14"/>
      <c r="U239" s="14"/>
      <c r="V239" s="14"/>
      <c r="W239" s="14"/>
      <c r="X239" s="14"/>
      <c r="Y239" s="14"/>
    </row>
    <row r="240" spans="1:25">
      <c r="A240" s="1"/>
      <c r="B240" s="1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37"/>
      <c r="T240" s="14"/>
      <c r="U240" s="14"/>
      <c r="V240" s="14"/>
      <c r="W240" s="14"/>
      <c r="X240" s="14"/>
      <c r="Y240" s="14"/>
    </row>
    <row r="241" spans="1:25">
      <c r="A241" s="1"/>
      <c r="B241" s="1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37"/>
      <c r="T241" s="14"/>
      <c r="U241" s="14"/>
      <c r="V241" s="14"/>
      <c r="W241" s="14"/>
      <c r="X241" s="14"/>
      <c r="Y241" s="14"/>
    </row>
    <row r="242" spans="1:25">
      <c r="A242" s="1"/>
      <c r="B242" s="1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37"/>
      <c r="T242" s="14"/>
      <c r="U242" s="14"/>
      <c r="V242" s="14"/>
      <c r="W242" s="14"/>
      <c r="X242" s="14"/>
      <c r="Y242" s="14"/>
    </row>
    <row r="243" spans="1:25">
      <c r="A243" s="1"/>
      <c r="B243" s="1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37"/>
      <c r="T243" s="14"/>
      <c r="U243" s="14"/>
      <c r="V243" s="14"/>
      <c r="W243" s="14"/>
      <c r="X243" s="14"/>
      <c r="Y243" s="14"/>
    </row>
    <row r="244" spans="1:25">
      <c r="A244" s="1"/>
      <c r="B244" s="1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37"/>
      <c r="T244" s="14"/>
      <c r="U244" s="14"/>
      <c r="V244" s="14"/>
      <c r="W244" s="14"/>
      <c r="X244" s="14"/>
      <c r="Y244" s="14"/>
    </row>
    <row r="245" spans="1:25">
      <c r="A245" s="1"/>
      <c r="B245" s="1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37"/>
      <c r="T245" s="14"/>
      <c r="U245" s="14"/>
      <c r="V245" s="14"/>
      <c r="W245" s="14"/>
      <c r="X245" s="14"/>
      <c r="Y245" s="14"/>
    </row>
    <row r="246" spans="1:25">
      <c r="A246" s="1"/>
      <c r="B246" s="1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37"/>
      <c r="T246" s="14"/>
      <c r="U246" s="14"/>
      <c r="V246" s="14"/>
      <c r="W246" s="14"/>
      <c r="X246" s="14"/>
      <c r="Y246" s="14"/>
    </row>
    <row r="247" spans="1:25">
      <c r="A247" s="1"/>
      <c r="B247" s="1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37"/>
      <c r="T247" s="14"/>
      <c r="U247" s="14"/>
      <c r="V247" s="14"/>
      <c r="W247" s="14"/>
      <c r="X247" s="14"/>
      <c r="Y247" s="14"/>
    </row>
    <row r="248" spans="1:25">
      <c r="A248" s="1"/>
      <c r="B248" s="1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37"/>
      <c r="T248" s="14"/>
      <c r="U248" s="14"/>
      <c r="V248" s="14"/>
      <c r="W248" s="14"/>
      <c r="X248" s="14"/>
      <c r="Y248" s="14"/>
    </row>
    <row r="249" spans="1:25">
      <c r="A249" s="1"/>
      <c r="B249" s="1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37"/>
      <c r="T249" s="14"/>
      <c r="U249" s="14"/>
      <c r="V249" s="14"/>
      <c r="W249" s="14"/>
      <c r="X249" s="14"/>
      <c r="Y249" s="14"/>
    </row>
    <row r="250" spans="1:25">
      <c r="A250" s="1"/>
      <c r="B250" s="1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37"/>
      <c r="T250" s="14"/>
      <c r="U250" s="14"/>
      <c r="V250" s="14"/>
      <c r="W250" s="14"/>
      <c r="X250" s="14"/>
      <c r="Y250" s="14"/>
    </row>
    <row r="251" spans="1:25">
      <c r="A251" s="1"/>
      <c r="B251" s="1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37"/>
      <c r="T251" s="14"/>
      <c r="U251" s="14"/>
      <c r="V251" s="14"/>
      <c r="W251" s="14"/>
      <c r="X251" s="14"/>
      <c r="Y251" s="14"/>
    </row>
    <row r="252" spans="1:25">
      <c r="A252" s="1"/>
      <c r="B252" s="1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37"/>
      <c r="T252" s="14"/>
      <c r="U252" s="14"/>
      <c r="V252" s="14"/>
      <c r="W252" s="14"/>
      <c r="X252" s="14"/>
      <c r="Y252" s="14"/>
    </row>
    <row r="253" spans="1:25">
      <c r="A253" s="1"/>
      <c r="B253" s="1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37"/>
      <c r="T253" s="14"/>
      <c r="U253" s="14"/>
      <c r="V253" s="14"/>
      <c r="W253" s="14"/>
      <c r="X253" s="14"/>
      <c r="Y253" s="14"/>
    </row>
    <row r="254" spans="1:25">
      <c r="A254" s="1"/>
      <c r="B254" s="1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37"/>
      <c r="T254" s="14"/>
      <c r="U254" s="14"/>
      <c r="V254" s="14"/>
      <c r="W254" s="14"/>
      <c r="X254" s="14"/>
      <c r="Y254" s="14"/>
    </row>
    <row r="255" spans="1:25">
      <c r="A255" s="1"/>
      <c r="B255" s="1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37"/>
      <c r="T255" s="14"/>
      <c r="U255" s="14"/>
      <c r="V255" s="14"/>
      <c r="W255" s="14"/>
      <c r="X255" s="14"/>
      <c r="Y255" s="14"/>
    </row>
    <row r="256" spans="1:25">
      <c r="A256" s="1"/>
      <c r="B256" s="1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37"/>
      <c r="T256" s="14"/>
      <c r="U256" s="14"/>
      <c r="V256" s="14"/>
      <c r="W256" s="14"/>
      <c r="X256" s="14"/>
      <c r="Y256" s="14"/>
    </row>
    <row r="257" spans="1:25">
      <c r="A257" s="1"/>
      <c r="B257" s="1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37"/>
      <c r="T257" s="14"/>
      <c r="U257" s="14"/>
      <c r="V257" s="14"/>
      <c r="W257" s="14"/>
      <c r="X257" s="14"/>
      <c r="Y257" s="14"/>
    </row>
    <row r="258" spans="1:25">
      <c r="A258" s="1"/>
      <c r="B258" s="1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37"/>
      <c r="T258" s="14"/>
      <c r="U258" s="14"/>
      <c r="V258" s="14"/>
      <c r="W258" s="14"/>
      <c r="X258" s="14"/>
      <c r="Y258" s="14"/>
    </row>
    <row r="259" spans="1:25">
      <c r="A259" s="1"/>
      <c r="B259" s="1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37"/>
      <c r="T259" s="14"/>
      <c r="U259" s="14"/>
      <c r="V259" s="14"/>
      <c r="W259" s="14"/>
      <c r="X259" s="14"/>
      <c r="Y259" s="14"/>
    </row>
    <row r="260" spans="1:25">
      <c r="A260" s="1"/>
      <c r="B260" s="1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37"/>
      <c r="T260" s="14"/>
      <c r="U260" s="14"/>
      <c r="V260" s="14"/>
      <c r="W260" s="14"/>
      <c r="X260" s="14"/>
      <c r="Y260" s="14"/>
    </row>
    <row r="261" spans="1:25">
      <c r="A261" s="1"/>
      <c r="B261" s="1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37"/>
      <c r="T261" s="14"/>
      <c r="U261" s="14"/>
      <c r="V261" s="14"/>
      <c r="W261" s="14"/>
      <c r="X261" s="14"/>
      <c r="Y261" s="14"/>
    </row>
    <row r="262" spans="1:25">
      <c r="A262" s="1"/>
      <c r="B262" s="1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37"/>
      <c r="T262" s="14"/>
      <c r="U262" s="14"/>
      <c r="V262" s="14"/>
      <c r="W262" s="14"/>
      <c r="X262" s="14"/>
      <c r="Y262" s="14"/>
    </row>
    <row r="263" spans="1:25">
      <c r="A263" s="1"/>
      <c r="B263" s="1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37"/>
      <c r="T263" s="14"/>
      <c r="U263" s="14"/>
      <c r="V263" s="14"/>
      <c r="W263" s="14"/>
      <c r="X263" s="14"/>
      <c r="Y263" s="14"/>
    </row>
    <row r="264" spans="1:25">
      <c r="A264" s="1"/>
      <c r="B264" s="1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37"/>
      <c r="T264" s="14"/>
      <c r="U264" s="14"/>
      <c r="V264" s="14"/>
      <c r="W264" s="14"/>
      <c r="X264" s="14"/>
      <c r="Y264" s="14"/>
    </row>
    <row r="265" spans="1:25">
      <c r="A265" s="1"/>
      <c r="B265" s="1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37"/>
      <c r="T265" s="14"/>
      <c r="U265" s="14"/>
      <c r="V265" s="14"/>
      <c r="W265" s="14"/>
      <c r="X265" s="14"/>
      <c r="Y265" s="14"/>
    </row>
    <row r="266" spans="1:25">
      <c r="A266" s="1"/>
      <c r="B266" s="1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37"/>
      <c r="T266" s="14"/>
      <c r="U266" s="14"/>
      <c r="V266" s="14"/>
      <c r="W266" s="14"/>
      <c r="X266" s="14"/>
      <c r="Y266" s="14"/>
    </row>
    <row r="267" spans="1:25">
      <c r="A267" s="1"/>
      <c r="B267" s="1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37"/>
      <c r="T267" s="14"/>
      <c r="U267" s="14"/>
      <c r="V267" s="14"/>
      <c r="W267" s="14"/>
      <c r="X267" s="14"/>
      <c r="Y267" s="14"/>
    </row>
    <row r="268" spans="1:25">
      <c r="A268" s="1"/>
      <c r="B268" s="1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37"/>
      <c r="T268" s="14"/>
      <c r="U268" s="14"/>
      <c r="V268" s="14"/>
      <c r="W268" s="14"/>
      <c r="X268" s="14"/>
      <c r="Y268" s="14"/>
    </row>
    <row r="269" spans="1:25">
      <c r="A269" s="1"/>
      <c r="B269" s="1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37"/>
      <c r="T269" s="14"/>
      <c r="U269" s="14"/>
      <c r="V269" s="14"/>
      <c r="W269" s="14"/>
      <c r="X269" s="14"/>
      <c r="Y269" s="14"/>
    </row>
    <row r="270" spans="1:25">
      <c r="A270" s="1"/>
      <c r="B270" s="1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37"/>
      <c r="T270" s="14"/>
      <c r="U270" s="14"/>
      <c r="V270" s="14"/>
      <c r="W270" s="14"/>
      <c r="X270" s="14"/>
      <c r="Y270" s="14"/>
    </row>
    <row r="271" spans="1:25">
      <c r="A271" s="1"/>
      <c r="B271" s="1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37"/>
      <c r="T271" s="14"/>
      <c r="U271" s="14"/>
      <c r="V271" s="14"/>
      <c r="W271" s="14"/>
      <c r="X271" s="14"/>
      <c r="Y271" s="14"/>
    </row>
    <row r="272" spans="1:25">
      <c r="A272" s="1"/>
      <c r="B272" s="1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37"/>
      <c r="T272" s="14"/>
      <c r="U272" s="14"/>
      <c r="V272" s="14"/>
      <c r="W272" s="14"/>
      <c r="X272" s="14"/>
      <c r="Y272" s="14"/>
    </row>
    <row r="273" spans="1:25">
      <c r="A273" s="1"/>
      <c r="B273" s="1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37"/>
      <c r="T273" s="14"/>
      <c r="U273" s="14"/>
      <c r="V273" s="14"/>
      <c r="W273" s="14"/>
      <c r="X273" s="14"/>
      <c r="Y273" s="14"/>
    </row>
    <row r="274" spans="1:25">
      <c r="A274" s="1"/>
      <c r="B274" s="1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37"/>
      <c r="T274" s="14"/>
      <c r="U274" s="14"/>
      <c r="V274" s="14"/>
      <c r="W274" s="14"/>
      <c r="X274" s="14"/>
      <c r="Y274" s="14"/>
    </row>
    <row r="275" spans="1:25">
      <c r="A275" s="1"/>
      <c r="B275" s="1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37"/>
      <c r="T275" s="14"/>
      <c r="U275" s="14"/>
      <c r="V275" s="14"/>
      <c r="W275" s="14"/>
      <c r="X275" s="14"/>
      <c r="Y275" s="14"/>
    </row>
    <row r="276" spans="1:25">
      <c r="A276" s="1"/>
      <c r="B276" s="1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37"/>
      <c r="T276" s="14"/>
      <c r="U276" s="14"/>
      <c r="V276" s="14"/>
      <c r="W276" s="14"/>
      <c r="X276" s="14"/>
      <c r="Y276" s="14"/>
    </row>
    <row r="277" spans="1:25">
      <c r="A277" s="1"/>
      <c r="B277" s="1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37"/>
      <c r="T277" s="14"/>
      <c r="U277" s="14"/>
      <c r="V277" s="14"/>
      <c r="W277" s="14"/>
      <c r="X277" s="14"/>
      <c r="Y277" s="14"/>
    </row>
    <row r="278" spans="1:25">
      <c r="A278" s="1"/>
      <c r="B278" s="1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37"/>
      <c r="T278" s="14"/>
      <c r="U278" s="14"/>
      <c r="V278" s="14"/>
      <c r="W278" s="14"/>
      <c r="X278" s="14"/>
      <c r="Y278" s="14"/>
    </row>
    <row r="279" spans="1:25">
      <c r="A279" s="1"/>
      <c r="B279" s="1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37"/>
      <c r="T279" s="14"/>
      <c r="U279" s="14"/>
      <c r="V279" s="14"/>
      <c r="W279" s="14"/>
      <c r="X279" s="14"/>
      <c r="Y279" s="14"/>
    </row>
    <row r="280" spans="1:25">
      <c r="A280" s="1"/>
      <c r="B280" s="1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37"/>
      <c r="T280" s="14"/>
      <c r="U280" s="14"/>
      <c r="V280" s="14"/>
      <c r="W280" s="14"/>
      <c r="X280" s="14"/>
      <c r="Y280" s="14"/>
    </row>
    <row r="281" spans="1:25">
      <c r="A281" s="1"/>
      <c r="B281" s="1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37"/>
      <c r="T281" s="14"/>
      <c r="U281" s="14"/>
      <c r="V281" s="14"/>
      <c r="W281" s="14"/>
      <c r="X281" s="14"/>
      <c r="Y281" s="14"/>
    </row>
    <row r="282" spans="1:25">
      <c r="A282" s="1"/>
      <c r="B282" s="1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37"/>
      <c r="T282" s="14"/>
      <c r="U282" s="14"/>
      <c r="V282" s="14"/>
      <c r="W282" s="14"/>
      <c r="X282" s="14"/>
      <c r="Y282" s="14"/>
    </row>
    <row r="283" spans="1:25">
      <c r="A283" s="1"/>
      <c r="B283" s="1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37"/>
      <c r="T283" s="14"/>
      <c r="U283" s="14"/>
      <c r="V283" s="14"/>
      <c r="W283" s="14"/>
      <c r="X283" s="14"/>
      <c r="Y283" s="14"/>
    </row>
    <row r="284" spans="1:25">
      <c r="A284" s="1"/>
      <c r="B284" s="1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37"/>
      <c r="T284" s="14"/>
      <c r="U284" s="14"/>
      <c r="V284" s="14"/>
      <c r="W284" s="14"/>
      <c r="X284" s="14"/>
      <c r="Y284" s="14"/>
    </row>
    <row r="285" spans="1:25">
      <c r="A285" s="1"/>
      <c r="B285" s="1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37"/>
      <c r="T285" s="14"/>
      <c r="U285" s="14"/>
      <c r="V285" s="14"/>
      <c r="W285" s="14"/>
      <c r="X285" s="14"/>
      <c r="Y285" s="14"/>
    </row>
    <row r="286" spans="1:25">
      <c r="A286" s="1"/>
      <c r="B286" s="1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37"/>
      <c r="T286" s="14"/>
      <c r="U286" s="14"/>
      <c r="V286" s="14"/>
      <c r="W286" s="14"/>
      <c r="X286" s="14"/>
      <c r="Y286" s="14"/>
    </row>
    <row r="287" spans="1:25">
      <c r="A287" s="1"/>
      <c r="B287" s="1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37"/>
      <c r="T287" s="14"/>
      <c r="U287" s="14"/>
      <c r="V287" s="14"/>
      <c r="W287" s="14"/>
      <c r="X287" s="14"/>
      <c r="Y287" s="14"/>
    </row>
    <row r="288" spans="1:25">
      <c r="A288" s="1"/>
      <c r="B288" s="1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37"/>
      <c r="T288" s="14"/>
      <c r="U288" s="14"/>
      <c r="V288" s="14"/>
      <c r="W288" s="14"/>
      <c r="X288" s="14"/>
      <c r="Y288" s="14"/>
    </row>
    <row r="289" spans="1:25">
      <c r="A289" s="1"/>
      <c r="B289" s="1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37"/>
      <c r="T289" s="14"/>
      <c r="U289" s="14"/>
      <c r="V289" s="14"/>
      <c r="W289" s="14"/>
      <c r="X289" s="14"/>
      <c r="Y289" s="14"/>
    </row>
    <row r="290" spans="1:25">
      <c r="A290" s="1"/>
      <c r="B290" s="1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37"/>
      <c r="T290" s="14"/>
      <c r="U290" s="14"/>
      <c r="V290" s="14"/>
      <c r="W290" s="14"/>
      <c r="X290" s="14"/>
      <c r="Y290" s="14"/>
    </row>
    <row r="291" spans="1:25">
      <c r="A291" s="1"/>
      <c r="B291" s="1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37"/>
      <c r="T291" s="14"/>
      <c r="U291" s="14"/>
      <c r="V291" s="14"/>
      <c r="W291" s="14"/>
      <c r="X291" s="14"/>
      <c r="Y291" s="14"/>
    </row>
    <row r="292" spans="1:25">
      <c r="A292" s="1"/>
      <c r="B292" s="1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37"/>
      <c r="T292" s="14"/>
      <c r="U292" s="14"/>
      <c r="V292" s="14"/>
      <c r="W292" s="14"/>
      <c r="X292" s="14"/>
      <c r="Y292" s="14"/>
    </row>
    <row r="293" spans="1:25">
      <c r="A293" s="1"/>
      <c r="B293" s="1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37"/>
      <c r="T293" s="14"/>
      <c r="U293" s="14"/>
      <c r="V293" s="14"/>
      <c r="W293" s="14"/>
      <c r="X293" s="14"/>
      <c r="Y293" s="14"/>
    </row>
    <row r="294" spans="1:25">
      <c r="A294" s="1"/>
      <c r="B294" s="1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37"/>
      <c r="T294" s="14"/>
      <c r="U294" s="14"/>
      <c r="V294" s="14"/>
      <c r="W294" s="14"/>
      <c r="X294" s="14"/>
      <c r="Y294" s="14"/>
    </row>
    <row r="295" spans="1:25">
      <c r="A295" s="1"/>
      <c r="B295" s="1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37"/>
      <c r="T295" s="14"/>
      <c r="U295" s="14"/>
      <c r="V295" s="14"/>
      <c r="W295" s="14"/>
      <c r="X295" s="14"/>
      <c r="Y295" s="14"/>
    </row>
    <row r="296" spans="1:25">
      <c r="A296" s="1"/>
      <c r="B296" s="1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37"/>
      <c r="T296" s="14"/>
      <c r="U296" s="14"/>
      <c r="V296" s="14"/>
      <c r="W296" s="14"/>
      <c r="X296" s="14"/>
      <c r="Y296" s="14"/>
    </row>
    <row r="297" spans="1:25">
      <c r="A297" s="1"/>
      <c r="B297" s="1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37"/>
      <c r="T297" s="14"/>
      <c r="U297" s="14"/>
      <c r="V297" s="14"/>
      <c r="W297" s="14"/>
      <c r="X297" s="14"/>
      <c r="Y297" s="14"/>
    </row>
    <row r="298" spans="1:25">
      <c r="A298" s="1"/>
      <c r="B298" s="1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37"/>
      <c r="T298" s="14"/>
      <c r="U298" s="14"/>
      <c r="V298" s="14"/>
      <c r="W298" s="14"/>
      <c r="X298" s="14"/>
      <c r="Y298" s="14"/>
    </row>
    <row r="299" spans="1:25">
      <c r="A299" s="1"/>
      <c r="B299" s="1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37"/>
      <c r="T299" s="14"/>
      <c r="U299" s="14"/>
      <c r="V299" s="14"/>
      <c r="W299" s="14"/>
      <c r="X299" s="14"/>
      <c r="Y299" s="14"/>
    </row>
    <row r="300" spans="1:25">
      <c r="A300" s="1"/>
      <c r="B300" s="1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37"/>
      <c r="T300" s="14"/>
      <c r="U300" s="14"/>
      <c r="V300" s="14"/>
      <c r="W300" s="14"/>
      <c r="X300" s="14"/>
      <c r="Y300" s="14"/>
    </row>
    <row r="301" spans="1:25">
      <c r="A301" s="1"/>
      <c r="B301" s="1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37"/>
      <c r="T301" s="14"/>
      <c r="U301" s="14"/>
      <c r="V301" s="14"/>
      <c r="W301" s="14"/>
      <c r="X301" s="14"/>
      <c r="Y301" s="14"/>
    </row>
    <row r="302" spans="1:25">
      <c r="A302" s="1"/>
      <c r="B302" s="1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37"/>
      <c r="T302" s="14"/>
      <c r="U302" s="14"/>
      <c r="V302" s="14"/>
      <c r="W302" s="14"/>
      <c r="X302" s="14"/>
      <c r="Y302" s="14"/>
    </row>
    <row r="303" spans="1:25">
      <c r="A303" s="1"/>
      <c r="B303" s="1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37"/>
      <c r="T303" s="14"/>
      <c r="U303" s="14"/>
      <c r="V303" s="14"/>
      <c r="W303" s="14"/>
      <c r="X303" s="14"/>
      <c r="Y303" s="14"/>
    </row>
    <row r="304" spans="1:25">
      <c r="A304" s="1"/>
      <c r="B304" s="1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37"/>
      <c r="T304" s="14"/>
      <c r="U304" s="14"/>
      <c r="V304" s="14"/>
      <c r="W304" s="14"/>
      <c r="X304" s="14"/>
      <c r="Y304" s="14"/>
    </row>
    <row r="305" spans="1:25">
      <c r="A305" s="1"/>
      <c r="B305" s="1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37"/>
      <c r="T305" s="14"/>
      <c r="U305" s="14"/>
      <c r="V305" s="14"/>
      <c r="W305" s="14"/>
      <c r="X305" s="14"/>
      <c r="Y305" s="14"/>
    </row>
    <row r="306" spans="1:25">
      <c r="A306" s="1"/>
      <c r="B306" s="1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37"/>
      <c r="T306" s="14"/>
      <c r="U306" s="14"/>
      <c r="V306" s="14"/>
      <c r="W306" s="14"/>
      <c r="X306" s="14"/>
      <c r="Y306" s="14"/>
    </row>
    <row r="307" spans="1:25">
      <c r="A307" s="1"/>
      <c r="B307" s="1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37"/>
      <c r="T307" s="14"/>
      <c r="U307" s="14"/>
      <c r="V307" s="14"/>
      <c r="W307" s="14"/>
      <c r="X307" s="14"/>
      <c r="Y307" s="14"/>
    </row>
    <row r="308" spans="1:25">
      <c r="A308" s="1"/>
      <c r="B308" s="1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37"/>
      <c r="T308" s="14"/>
      <c r="U308" s="14"/>
      <c r="V308" s="14"/>
      <c r="W308" s="14"/>
      <c r="X308" s="14"/>
      <c r="Y308" s="14"/>
    </row>
    <row r="309" spans="1:25">
      <c r="A309" s="1"/>
      <c r="B309" s="1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37"/>
      <c r="T309" s="14"/>
      <c r="U309" s="14"/>
      <c r="V309" s="14"/>
      <c r="W309" s="14"/>
      <c r="X309" s="14"/>
      <c r="Y309" s="14"/>
    </row>
    <row r="310" spans="1:25">
      <c r="A310" s="1"/>
      <c r="B310" s="1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37"/>
      <c r="T310" s="14"/>
      <c r="U310" s="14"/>
      <c r="V310" s="14"/>
      <c r="W310" s="14"/>
      <c r="X310" s="14"/>
      <c r="Y310" s="14"/>
    </row>
    <row r="311" spans="1:25">
      <c r="A311" s="1"/>
      <c r="B311" s="1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37"/>
      <c r="T311" s="14"/>
      <c r="U311" s="14"/>
      <c r="V311" s="14"/>
      <c r="W311" s="14"/>
      <c r="X311" s="14"/>
      <c r="Y311" s="14"/>
    </row>
    <row r="312" spans="1:25">
      <c r="A312" s="1"/>
      <c r="B312" s="1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37"/>
      <c r="T312" s="14"/>
      <c r="U312" s="14"/>
      <c r="V312" s="14"/>
      <c r="W312" s="14"/>
      <c r="X312" s="14"/>
      <c r="Y312" s="14"/>
    </row>
    <row r="313" spans="1:25">
      <c r="A313" s="1"/>
      <c r="B313" s="1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37"/>
      <c r="T313" s="14"/>
      <c r="U313" s="14"/>
      <c r="V313" s="14"/>
      <c r="W313" s="14"/>
      <c r="X313" s="14"/>
      <c r="Y313" s="14"/>
    </row>
    <row r="314" spans="1:25">
      <c r="A314" s="1"/>
      <c r="B314" s="1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37"/>
      <c r="T314" s="14"/>
      <c r="U314" s="14"/>
      <c r="V314" s="14"/>
      <c r="W314" s="14"/>
      <c r="X314" s="14"/>
      <c r="Y314" s="14"/>
    </row>
    <row r="315" spans="1:25">
      <c r="A315" s="1"/>
      <c r="B315" s="1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37"/>
      <c r="T315" s="14"/>
      <c r="U315" s="14"/>
      <c r="V315" s="14"/>
      <c r="W315" s="14"/>
      <c r="X315" s="14"/>
      <c r="Y315" s="14"/>
    </row>
    <row r="316" spans="1:25">
      <c r="A316" s="1"/>
      <c r="B316" s="1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37"/>
      <c r="T316" s="14"/>
      <c r="U316" s="14"/>
      <c r="V316" s="14"/>
      <c r="W316" s="14"/>
      <c r="X316" s="14"/>
      <c r="Y316" s="14"/>
    </row>
    <row r="317" spans="1:25">
      <c r="A317" s="1"/>
      <c r="B317" s="1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37"/>
      <c r="T317" s="14"/>
      <c r="U317" s="14"/>
      <c r="V317" s="14"/>
      <c r="W317" s="14"/>
      <c r="X317" s="14"/>
      <c r="Y317" s="14"/>
    </row>
    <row r="318" spans="1:25">
      <c r="A318" s="1"/>
      <c r="B318" s="1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37"/>
      <c r="T318" s="14"/>
      <c r="U318" s="14"/>
      <c r="V318" s="14"/>
      <c r="W318" s="14"/>
      <c r="X318" s="14"/>
      <c r="Y318" s="14"/>
    </row>
    <row r="319" spans="1:25">
      <c r="A319" s="1"/>
      <c r="B319" s="1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37"/>
      <c r="T319" s="14"/>
      <c r="U319" s="14"/>
      <c r="V319" s="14"/>
      <c r="W319" s="14"/>
      <c r="X319" s="14"/>
      <c r="Y319" s="14"/>
    </row>
    <row r="320" spans="1:25">
      <c r="A320" s="1"/>
      <c r="B320" s="1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37"/>
      <c r="T320" s="14"/>
      <c r="U320" s="14"/>
      <c r="V320" s="14"/>
      <c r="W320" s="14"/>
      <c r="X320" s="14"/>
      <c r="Y320" s="14"/>
    </row>
    <row r="321" spans="1:25">
      <c r="A321" s="1"/>
      <c r="B321" s="1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37"/>
      <c r="T321" s="14"/>
      <c r="U321" s="14"/>
      <c r="V321" s="14"/>
      <c r="W321" s="14"/>
      <c r="X321" s="14"/>
      <c r="Y321" s="14"/>
    </row>
    <row r="322" spans="1:25">
      <c r="A322" s="1"/>
      <c r="B322" s="1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37"/>
      <c r="T322" s="14"/>
      <c r="U322" s="14"/>
      <c r="V322" s="14"/>
      <c r="W322" s="14"/>
      <c r="X322" s="14"/>
      <c r="Y322" s="14"/>
    </row>
    <row r="323" spans="1:25">
      <c r="A323" s="1"/>
      <c r="B323" s="1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37"/>
      <c r="T323" s="14"/>
      <c r="U323" s="14"/>
      <c r="V323" s="14"/>
      <c r="W323" s="14"/>
      <c r="X323" s="14"/>
      <c r="Y323" s="14"/>
    </row>
    <row r="324" spans="1:25">
      <c r="A324" s="1"/>
      <c r="B324" s="1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37"/>
      <c r="T324" s="14"/>
      <c r="U324" s="14"/>
      <c r="V324" s="14"/>
      <c r="W324" s="14"/>
      <c r="X324" s="14"/>
      <c r="Y324" s="14"/>
    </row>
    <row r="325" spans="1:25">
      <c r="A325" s="1"/>
      <c r="B325" s="1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37"/>
      <c r="T325" s="14"/>
      <c r="U325" s="14"/>
      <c r="V325" s="14"/>
      <c r="W325" s="14"/>
      <c r="X325" s="14"/>
      <c r="Y325" s="14"/>
    </row>
    <row r="326" spans="1:25">
      <c r="A326" s="1"/>
      <c r="B326" s="1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37"/>
      <c r="T326" s="14"/>
      <c r="U326" s="14"/>
      <c r="V326" s="14"/>
      <c r="W326" s="14"/>
      <c r="X326" s="14"/>
      <c r="Y326" s="14"/>
    </row>
    <row r="327" spans="1:25">
      <c r="A327" s="1"/>
      <c r="B327" s="1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37"/>
      <c r="T327" s="14"/>
      <c r="U327" s="14"/>
      <c r="V327" s="14"/>
      <c r="W327" s="14"/>
      <c r="X327" s="14"/>
      <c r="Y327" s="14"/>
    </row>
    <row r="328" spans="1:25">
      <c r="A328" s="1"/>
      <c r="B328" s="1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37"/>
      <c r="T328" s="14"/>
      <c r="U328" s="14"/>
      <c r="V328" s="14"/>
      <c r="W328" s="14"/>
      <c r="X328" s="14"/>
      <c r="Y328" s="14"/>
    </row>
    <row r="329" spans="1:25">
      <c r="A329" s="1"/>
      <c r="B329" s="1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37"/>
      <c r="T329" s="14"/>
      <c r="U329" s="14"/>
      <c r="V329" s="14"/>
      <c r="W329" s="14"/>
      <c r="X329" s="14"/>
      <c r="Y329" s="14"/>
    </row>
    <row r="330" spans="1:25">
      <c r="A330" s="1"/>
      <c r="B330" s="1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37"/>
      <c r="T330" s="14"/>
      <c r="U330" s="14"/>
      <c r="V330" s="14"/>
      <c r="W330" s="14"/>
      <c r="X330" s="14"/>
      <c r="Y330" s="14"/>
    </row>
    <row r="331" spans="1:25">
      <c r="A331" s="1"/>
      <c r="B331" s="1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37"/>
      <c r="T331" s="14"/>
      <c r="U331" s="14"/>
      <c r="V331" s="14"/>
      <c r="W331" s="14"/>
      <c r="X331" s="14"/>
      <c r="Y331" s="14"/>
    </row>
    <row r="332" spans="1:25">
      <c r="A332" s="1"/>
      <c r="B332" s="1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37"/>
      <c r="T332" s="14"/>
      <c r="U332" s="14"/>
      <c r="V332" s="14"/>
      <c r="W332" s="14"/>
      <c r="X332" s="14"/>
      <c r="Y332" s="14"/>
    </row>
    <row r="333" spans="1:25">
      <c r="A333" s="1"/>
      <c r="B333" s="1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37"/>
      <c r="T333" s="14"/>
      <c r="U333" s="14"/>
      <c r="V333" s="14"/>
      <c r="W333" s="14"/>
      <c r="X333" s="14"/>
      <c r="Y333" s="14"/>
    </row>
    <row r="334" spans="1:25">
      <c r="A334" s="1"/>
      <c r="B334" s="1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37"/>
      <c r="T334" s="14"/>
      <c r="U334" s="14"/>
      <c r="V334" s="14"/>
      <c r="W334" s="14"/>
      <c r="X334" s="14"/>
      <c r="Y334" s="14"/>
    </row>
    <row r="335" spans="1:25">
      <c r="A335" s="1"/>
      <c r="B335" s="1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37"/>
      <c r="T335" s="14"/>
      <c r="U335" s="14"/>
      <c r="V335" s="14"/>
      <c r="W335" s="14"/>
      <c r="X335" s="14"/>
      <c r="Y335" s="14"/>
    </row>
    <row r="336" spans="1:25">
      <c r="A336" s="1"/>
      <c r="B336" s="1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37"/>
      <c r="T336" s="14"/>
      <c r="U336" s="14"/>
      <c r="V336" s="14"/>
      <c r="W336" s="14"/>
      <c r="X336" s="14"/>
      <c r="Y336" s="14"/>
    </row>
    <row r="337" spans="1:25">
      <c r="A337" s="1"/>
      <c r="B337" s="1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37"/>
      <c r="T337" s="14"/>
      <c r="U337" s="14"/>
      <c r="V337" s="14"/>
      <c r="W337" s="14"/>
      <c r="X337" s="14"/>
      <c r="Y337" s="14"/>
    </row>
    <row r="338" spans="1:25">
      <c r="A338" s="1"/>
      <c r="B338" s="1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37"/>
      <c r="T338" s="14"/>
      <c r="U338" s="14"/>
      <c r="V338" s="14"/>
      <c r="W338" s="14"/>
      <c r="X338" s="14"/>
      <c r="Y338" s="14"/>
    </row>
    <row r="339" spans="1:25">
      <c r="A339" s="1"/>
      <c r="B339" s="1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37"/>
      <c r="T339" s="14"/>
      <c r="U339" s="14"/>
      <c r="V339" s="14"/>
      <c r="W339" s="14"/>
      <c r="X339" s="14"/>
      <c r="Y339" s="14"/>
    </row>
    <row r="340" spans="1:25">
      <c r="A340" s="1"/>
      <c r="B340" s="1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37"/>
      <c r="T340" s="14"/>
      <c r="U340" s="14"/>
      <c r="V340" s="14"/>
      <c r="W340" s="14"/>
      <c r="X340" s="14"/>
      <c r="Y340" s="14"/>
    </row>
    <row r="341" spans="1:25">
      <c r="A341" s="1"/>
      <c r="B341" s="1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37"/>
      <c r="T341" s="14"/>
      <c r="U341" s="14"/>
      <c r="V341" s="14"/>
      <c r="W341" s="14"/>
      <c r="X341" s="14"/>
      <c r="Y341" s="14"/>
    </row>
    <row r="342" spans="1:25">
      <c r="A342" s="1"/>
      <c r="B342" s="1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37"/>
      <c r="T342" s="14"/>
      <c r="U342" s="14"/>
      <c r="V342" s="14"/>
      <c r="W342" s="14"/>
      <c r="X342" s="14"/>
      <c r="Y342" s="14"/>
    </row>
    <row r="343" spans="1:25">
      <c r="A343" s="1"/>
      <c r="B343" s="1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37"/>
      <c r="T343" s="14"/>
      <c r="U343" s="14"/>
      <c r="V343" s="14"/>
      <c r="W343" s="14"/>
      <c r="X343" s="14"/>
      <c r="Y343" s="14"/>
    </row>
    <row r="344" spans="1:25">
      <c r="A344" s="1"/>
      <c r="B344" s="1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37"/>
      <c r="T344" s="14"/>
      <c r="U344" s="14"/>
      <c r="V344" s="14"/>
      <c r="W344" s="14"/>
      <c r="X344" s="14"/>
      <c r="Y344" s="14"/>
    </row>
    <row r="345" spans="1:25">
      <c r="A345" s="1"/>
      <c r="B345" s="1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37"/>
      <c r="T345" s="14"/>
      <c r="U345" s="14"/>
      <c r="V345" s="14"/>
      <c r="W345" s="14"/>
      <c r="X345" s="14"/>
      <c r="Y345" s="14"/>
    </row>
    <row r="346" spans="1:25">
      <c r="A346" s="1"/>
      <c r="B346" s="1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37"/>
      <c r="T346" s="14"/>
      <c r="U346" s="14"/>
      <c r="V346" s="14"/>
      <c r="W346" s="14"/>
      <c r="X346" s="14"/>
      <c r="Y346" s="14"/>
    </row>
    <row r="347" spans="1:25">
      <c r="A347" s="1"/>
      <c r="B347" s="1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37"/>
      <c r="T347" s="14"/>
      <c r="U347" s="14"/>
      <c r="V347" s="14"/>
      <c r="W347" s="14"/>
      <c r="X347" s="14"/>
      <c r="Y347" s="14"/>
    </row>
    <row r="348" spans="1:25">
      <c r="A348" s="1"/>
      <c r="B348" s="1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37"/>
      <c r="T348" s="14"/>
      <c r="U348" s="14"/>
      <c r="V348" s="14"/>
      <c r="W348" s="14"/>
      <c r="X348" s="14"/>
      <c r="Y348" s="14"/>
    </row>
    <row r="349" spans="1:25">
      <c r="A349" s="1"/>
      <c r="B349" s="1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37"/>
      <c r="T349" s="14"/>
      <c r="U349" s="14"/>
      <c r="V349" s="14"/>
      <c r="W349" s="14"/>
      <c r="X349" s="14"/>
      <c r="Y349" s="14"/>
    </row>
    <row r="350" spans="1:25">
      <c r="A350" s="1"/>
      <c r="B350" s="1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37"/>
      <c r="T350" s="14"/>
      <c r="U350" s="14"/>
      <c r="V350" s="14"/>
      <c r="W350" s="14"/>
      <c r="X350" s="14"/>
      <c r="Y350" s="14"/>
    </row>
    <row r="351" spans="1:25">
      <c r="A351" s="1"/>
      <c r="B351" s="1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37"/>
      <c r="T351" s="14"/>
      <c r="U351" s="14"/>
      <c r="V351" s="14"/>
      <c r="W351" s="14"/>
      <c r="X351" s="14"/>
      <c r="Y351" s="14"/>
    </row>
    <row r="352" spans="1:25">
      <c r="A352" s="1"/>
      <c r="B352" s="1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37"/>
      <c r="T352" s="14"/>
      <c r="U352" s="14"/>
      <c r="V352" s="14"/>
      <c r="W352" s="14"/>
      <c r="X352" s="14"/>
      <c r="Y352" s="14"/>
    </row>
    <row r="353" spans="1:25">
      <c r="A353" s="1"/>
      <c r="B353" s="1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37"/>
      <c r="T353" s="14"/>
      <c r="U353" s="14"/>
      <c r="V353" s="14"/>
      <c r="W353" s="14"/>
      <c r="X353" s="14"/>
      <c r="Y353" s="14"/>
    </row>
    <row r="354" spans="1:25">
      <c r="A354" s="1"/>
      <c r="B354" s="1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37"/>
      <c r="T354" s="14"/>
      <c r="U354" s="14"/>
      <c r="V354" s="14"/>
      <c r="W354" s="14"/>
      <c r="X354" s="14"/>
      <c r="Y354" s="14"/>
    </row>
    <row r="355" spans="1:25">
      <c r="A355" s="1"/>
      <c r="B355" s="1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37"/>
      <c r="T355" s="14"/>
      <c r="U355" s="14"/>
      <c r="V355" s="14"/>
      <c r="W355" s="14"/>
      <c r="X355" s="14"/>
      <c r="Y355" s="14"/>
    </row>
    <row r="356" spans="1:25">
      <c r="A356" s="1"/>
      <c r="B356" s="1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37"/>
      <c r="T356" s="14"/>
      <c r="U356" s="14"/>
      <c r="V356" s="14"/>
      <c r="W356" s="14"/>
      <c r="X356" s="14"/>
      <c r="Y356" s="14"/>
    </row>
    <row r="357" spans="1:25">
      <c r="A357" s="1"/>
      <c r="B357" s="1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37"/>
      <c r="T357" s="14"/>
      <c r="U357" s="14"/>
      <c r="V357" s="14"/>
      <c r="W357" s="14"/>
      <c r="X357" s="14"/>
      <c r="Y357" s="14"/>
    </row>
    <row r="358" spans="1:25">
      <c r="A358" s="1"/>
      <c r="B358" s="1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37"/>
      <c r="T358" s="14"/>
      <c r="U358" s="14"/>
      <c r="V358" s="14"/>
      <c r="W358" s="14"/>
      <c r="X358" s="14"/>
      <c r="Y358" s="14"/>
    </row>
    <row r="359" spans="1:25">
      <c r="A359" s="1"/>
      <c r="B359" s="1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37"/>
      <c r="T359" s="14"/>
      <c r="U359" s="14"/>
      <c r="V359" s="14"/>
      <c r="W359" s="14"/>
      <c r="X359" s="14"/>
      <c r="Y359" s="14"/>
    </row>
    <row r="360" spans="1:25">
      <c r="A360" s="1"/>
      <c r="B360" s="1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37"/>
      <c r="T360" s="14"/>
      <c r="U360" s="14"/>
      <c r="V360" s="14"/>
      <c r="W360" s="14"/>
      <c r="X360" s="14"/>
      <c r="Y360" s="14"/>
    </row>
    <row r="361" spans="1:25">
      <c r="A361" s="1"/>
      <c r="B361" s="1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37"/>
      <c r="T361" s="14"/>
      <c r="U361" s="14"/>
      <c r="V361" s="14"/>
      <c r="W361" s="14"/>
      <c r="X361" s="14"/>
      <c r="Y361" s="14"/>
    </row>
    <row r="362" spans="1:25">
      <c r="A362" s="1"/>
      <c r="B362" s="1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37"/>
      <c r="T362" s="14"/>
      <c r="U362" s="14"/>
      <c r="V362" s="14"/>
      <c r="W362" s="14"/>
      <c r="X362" s="14"/>
      <c r="Y362" s="14"/>
    </row>
    <row r="363" spans="1:25">
      <c r="A363" s="1"/>
      <c r="B363" s="1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37"/>
      <c r="T363" s="14"/>
      <c r="U363" s="14"/>
      <c r="V363" s="14"/>
      <c r="W363" s="14"/>
      <c r="X363" s="14"/>
      <c r="Y363" s="14"/>
    </row>
    <row r="364" spans="1:25">
      <c r="A364" s="1"/>
      <c r="B364" s="1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37"/>
      <c r="T364" s="14"/>
      <c r="U364" s="14"/>
      <c r="V364" s="14"/>
      <c r="W364" s="14"/>
      <c r="X364" s="14"/>
      <c r="Y364" s="14"/>
    </row>
    <row r="365" spans="1:25">
      <c r="A365" s="1"/>
      <c r="B365" s="1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37"/>
      <c r="T365" s="14"/>
      <c r="U365" s="14"/>
      <c r="V365" s="14"/>
      <c r="W365" s="14"/>
      <c r="X365" s="14"/>
      <c r="Y365" s="14"/>
    </row>
    <row r="366" spans="1:25">
      <c r="A366" s="1"/>
      <c r="B366" s="1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37"/>
      <c r="T366" s="14"/>
      <c r="U366" s="14"/>
      <c r="V366" s="14"/>
      <c r="W366" s="14"/>
      <c r="X366" s="14"/>
      <c r="Y366" s="14"/>
    </row>
    <row r="367" spans="1:25">
      <c r="A367" s="1"/>
      <c r="B367" s="1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37"/>
      <c r="T367" s="14"/>
      <c r="U367" s="14"/>
      <c r="V367" s="14"/>
      <c r="W367" s="14"/>
      <c r="X367" s="14"/>
      <c r="Y367" s="14"/>
    </row>
    <row r="368" spans="1:25">
      <c r="A368" s="1"/>
      <c r="B368" s="1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37"/>
      <c r="T368" s="14"/>
      <c r="U368" s="14"/>
      <c r="V368" s="14"/>
      <c r="W368" s="14"/>
      <c r="X368" s="14"/>
      <c r="Y368" s="14"/>
    </row>
    <row r="369" spans="1:25">
      <c r="A369" s="1"/>
      <c r="B369" s="1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37"/>
      <c r="T369" s="14"/>
      <c r="U369" s="14"/>
      <c r="V369" s="14"/>
      <c r="W369" s="14"/>
      <c r="X369" s="14"/>
      <c r="Y369" s="14"/>
    </row>
    <row r="370" spans="1:25">
      <c r="A370" s="1"/>
      <c r="B370" s="1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37"/>
      <c r="T370" s="14"/>
      <c r="U370" s="14"/>
      <c r="V370" s="14"/>
      <c r="W370" s="14"/>
      <c r="X370" s="14"/>
      <c r="Y370" s="14"/>
    </row>
    <row r="371" spans="1:25">
      <c r="A371" s="1"/>
      <c r="B371" s="1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37"/>
      <c r="T371" s="14"/>
      <c r="U371" s="14"/>
      <c r="V371" s="14"/>
      <c r="W371" s="14"/>
      <c r="X371" s="14"/>
      <c r="Y371" s="14"/>
    </row>
    <row r="372" spans="1:25">
      <c r="A372" s="1"/>
      <c r="B372" s="1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37"/>
      <c r="T372" s="14"/>
      <c r="U372" s="14"/>
      <c r="V372" s="14"/>
      <c r="W372" s="14"/>
      <c r="X372" s="14"/>
      <c r="Y372" s="14"/>
    </row>
    <row r="373" spans="1:25">
      <c r="A373" s="1"/>
      <c r="B373" s="1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37"/>
      <c r="T373" s="14"/>
      <c r="U373" s="14"/>
      <c r="V373" s="14"/>
      <c r="W373" s="14"/>
      <c r="X373" s="14"/>
      <c r="Y373" s="14"/>
    </row>
    <row r="374" spans="1:25">
      <c r="A374" s="1"/>
      <c r="B374" s="1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37"/>
      <c r="T374" s="14"/>
      <c r="U374" s="14"/>
      <c r="V374" s="14"/>
      <c r="W374" s="14"/>
      <c r="X374" s="14"/>
      <c r="Y374" s="14"/>
    </row>
    <row r="375" spans="1:25">
      <c r="A375" s="1"/>
      <c r="B375" s="1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37"/>
      <c r="T375" s="14"/>
      <c r="U375" s="14"/>
      <c r="V375" s="14"/>
      <c r="W375" s="14"/>
      <c r="X375" s="14"/>
      <c r="Y375" s="14"/>
    </row>
    <row r="376" spans="1:25">
      <c r="A376" s="1"/>
      <c r="B376" s="1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37"/>
      <c r="T376" s="14"/>
      <c r="U376" s="14"/>
      <c r="V376" s="14"/>
      <c r="W376" s="14"/>
      <c r="X376" s="14"/>
      <c r="Y376" s="14"/>
    </row>
    <row r="377" spans="1:25">
      <c r="A377" s="1"/>
      <c r="B377" s="1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37"/>
      <c r="T377" s="14"/>
      <c r="U377" s="14"/>
      <c r="V377" s="14"/>
      <c r="W377" s="14"/>
      <c r="X377" s="14"/>
      <c r="Y377" s="14"/>
    </row>
    <row r="378" spans="1:25">
      <c r="A378" s="1"/>
      <c r="B378" s="1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37"/>
      <c r="T378" s="14"/>
      <c r="U378" s="14"/>
      <c r="V378" s="14"/>
      <c r="W378" s="14"/>
      <c r="X378" s="14"/>
      <c r="Y378" s="14"/>
    </row>
    <row r="379" spans="1:25">
      <c r="A379" s="1"/>
      <c r="B379" s="1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37"/>
      <c r="T379" s="14"/>
      <c r="U379" s="14"/>
      <c r="V379" s="14"/>
      <c r="W379" s="14"/>
      <c r="X379" s="14"/>
      <c r="Y379" s="14"/>
    </row>
    <row r="380" spans="1:25">
      <c r="A380" s="1"/>
      <c r="B380" s="1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37"/>
      <c r="T380" s="14"/>
      <c r="U380" s="14"/>
      <c r="V380" s="14"/>
      <c r="W380" s="14"/>
      <c r="X380" s="14"/>
      <c r="Y380" s="14"/>
    </row>
    <row r="381" spans="1:25">
      <c r="A381" s="1"/>
      <c r="B381" s="1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37"/>
      <c r="T381" s="14"/>
      <c r="U381" s="14"/>
      <c r="V381" s="14"/>
      <c r="W381" s="14"/>
      <c r="X381" s="14"/>
      <c r="Y381" s="14"/>
    </row>
    <row r="382" spans="1:25">
      <c r="A382" s="1"/>
      <c r="B382" s="1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37"/>
      <c r="T382" s="14"/>
      <c r="U382" s="14"/>
      <c r="V382" s="14"/>
      <c r="W382" s="14"/>
      <c r="X382" s="14"/>
      <c r="Y382" s="14"/>
    </row>
    <row r="383" spans="1:25">
      <c r="A383" s="1"/>
      <c r="B383" s="1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37"/>
      <c r="T383" s="14"/>
      <c r="U383" s="14"/>
      <c r="V383" s="14"/>
      <c r="W383" s="14"/>
      <c r="X383" s="14"/>
      <c r="Y383" s="14"/>
    </row>
    <row r="384" spans="1:25">
      <c r="A384" s="1"/>
      <c r="B384" s="1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37"/>
      <c r="T384" s="14"/>
      <c r="U384" s="14"/>
      <c r="V384" s="14"/>
      <c r="W384" s="14"/>
      <c r="X384" s="14"/>
      <c r="Y384" s="14"/>
    </row>
    <row r="385" spans="1:25">
      <c r="A385" s="1"/>
      <c r="B385" s="1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37"/>
      <c r="T385" s="14"/>
      <c r="U385" s="14"/>
      <c r="V385" s="14"/>
      <c r="W385" s="14"/>
      <c r="X385" s="14"/>
      <c r="Y385" s="14"/>
    </row>
    <row r="386" spans="1:25">
      <c r="A386" s="1"/>
      <c r="B386" s="1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37"/>
      <c r="T386" s="14"/>
      <c r="U386" s="14"/>
      <c r="V386" s="14"/>
      <c r="W386" s="14"/>
      <c r="X386" s="14"/>
      <c r="Y386" s="14"/>
    </row>
    <row r="387" spans="1:25">
      <c r="A387" s="1"/>
      <c r="B387" s="1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37"/>
      <c r="T387" s="14"/>
      <c r="U387" s="14"/>
      <c r="V387" s="14"/>
      <c r="W387" s="14"/>
      <c r="X387" s="14"/>
      <c r="Y387" s="14"/>
    </row>
    <row r="388" spans="1:25">
      <c r="A388" s="1"/>
      <c r="B388" s="1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37"/>
      <c r="T388" s="14"/>
      <c r="U388" s="14"/>
      <c r="V388" s="14"/>
      <c r="W388" s="14"/>
      <c r="X388" s="14"/>
      <c r="Y388" s="14"/>
    </row>
    <row r="389" spans="1:25">
      <c r="A389" s="1"/>
      <c r="B389" s="1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37"/>
      <c r="T389" s="14"/>
      <c r="U389" s="14"/>
      <c r="V389" s="14"/>
      <c r="W389" s="14"/>
      <c r="X389" s="14"/>
      <c r="Y389" s="14"/>
    </row>
    <row r="390" spans="1:25">
      <c r="A390" s="1"/>
      <c r="B390" s="1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37"/>
      <c r="T390" s="14"/>
      <c r="U390" s="14"/>
      <c r="V390" s="14"/>
      <c r="W390" s="14"/>
      <c r="X390" s="14"/>
      <c r="Y390" s="14"/>
    </row>
    <row r="391" spans="1:25">
      <c r="A391" s="1"/>
      <c r="B391" s="1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37"/>
      <c r="T391" s="14"/>
      <c r="U391" s="14"/>
      <c r="V391" s="14"/>
      <c r="W391" s="14"/>
      <c r="X391" s="14"/>
      <c r="Y391" s="14"/>
    </row>
    <row r="392" spans="1:25">
      <c r="A392" s="1"/>
      <c r="B392" s="1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37"/>
      <c r="T392" s="14"/>
      <c r="U392" s="14"/>
      <c r="V392" s="14"/>
      <c r="W392" s="14"/>
      <c r="X392" s="14"/>
      <c r="Y392" s="14"/>
    </row>
    <row r="393" spans="1:25">
      <c r="A393" s="1"/>
      <c r="B393" s="1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37"/>
      <c r="T393" s="14"/>
      <c r="U393" s="14"/>
      <c r="V393" s="14"/>
      <c r="W393" s="14"/>
      <c r="X393" s="14"/>
      <c r="Y393" s="14"/>
    </row>
    <row r="394" spans="1:25">
      <c r="A394" s="1"/>
      <c r="B394" s="1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37"/>
      <c r="T394" s="14"/>
      <c r="U394" s="14"/>
      <c r="V394" s="14"/>
      <c r="W394" s="14"/>
      <c r="X394" s="14"/>
      <c r="Y394" s="14"/>
    </row>
    <row r="395" spans="1:25">
      <c r="A395" s="1"/>
      <c r="B395" s="1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37"/>
      <c r="T395" s="14"/>
      <c r="U395" s="14"/>
      <c r="V395" s="14"/>
      <c r="W395" s="14"/>
      <c r="X395" s="14"/>
      <c r="Y395" s="14"/>
    </row>
    <row r="396" spans="1:25">
      <c r="A396" s="1"/>
      <c r="B396" s="1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37"/>
      <c r="T396" s="14"/>
      <c r="U396" s="14"/>
      <c r="V396" s="14"/>
      <c r="W396" s="14"/>
      <c r="X396" s="14"/>
      <c r="Y396" s="14"/>
    </row>
    <row r="397" spans="1:25">
      <c r="A397" s="1"/>
      <c r="B397" s="1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37"/>
      <c r="T397" s="14"/>
      <c r="U397" s="14"/>
      <c r="V397" s="14"/>
      <c r="W397" s="14"/>
      <c r="X397" s="14"/>
      <c r="Y397" s="14"/>
    </row>
    <row r="398" spans="1:25">
      <c r="A398" s="1"/>
      <c r="B398" s="1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37"/>
      <c r="T398" s="14"/>
      <c r="U398" s="14"/>
      <c r="V398" s="14"/>
      <c r="W398" s="14"/>
      <c r="X398" s="14"/>
      <c r="Y398" s="14"/>
    </row>
    <row r="399" spans="1:25">
      <c r="A399" s="1"/>
      <c r="B399" s="1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37"/>
      <c r="T399" s="14"/>
      <c r="U399" s="14"/>
      <c r="V399" s="14"/>
      <c r="W399" s="14"/>
      <c r="X399" s="14"/>
      <c r="Y399" s="14"/>
    </row>
    <row r="400" spans="1:25">
      <c r="A400" s="1"/>
      <c r="B400" s="1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37"/>
      <c r="T400" s="14"/>
      <c r="U400" s="14"/>
      <c r="V400" s="14"/>
      <c r="W400" s="14"/>
      <c r="X400" s="14"/>
      <c r="Y400" s="14"/>
    </row>
    <row r="401" spans="1:25">
      <c r="A401" s="1"/>
      <c r="B401" s="1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37"/>
      <c r="T401" s="14"/>
      <c r="U401" s="14"/>
      <c r="V401" s="14"/>
      <c r="W401" s="14"/>
      <c r="X401" s="14"/>
      <c r="Y401" s="14"/>
    </row>
    <row r="402" spans="1:25">
      <c r="A402" s="1"/>
      <c r="B402" s="1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37"/>
      <c r="T402" s="14"/>
      <c r="U402" s="14"/>
      <c r="V402" s="14"/>
      <c r="W402" s="14"/>
      <c r="X402" s="14"/>
      <c r="Y402" s="14"/>
    </row>
    <row r="403" spans="1:25">
      <c r="A403" s="1"/>
      <c r="B403" s="1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37"/>
      <c r="T403" s="14"/>
      <c r="U403" s="14"/>
      <c r="V403" s="14"/>
      <c r="W403" s="14"/>
      <c r="X403" s="14"/>
      <c r="Y403" s="14"/>
    </row>
    <row r="404" spans="1:25">
      <c r="A404" s="1"/>
      <c r="B404" s="1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37"/>
      <c r="T404" s="14"/>
      <c r="U404" s="14"/>
      <c r="V404" s="14"/>
      <c r="W404" s="14"/>
      <c r="X404" s="14"/>
      <c r="Y404" s="14"/>
    </row>
    <row r="405" spans="1:25">
      <c r="A405" s="1"/>
      <c r="B405" s="1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37"/>
      <c r="T405" s="14"/>
      <c r="U405" s="14"/>
      <c r="V405" s="14"/>
      <c r="W405" s="14"/>
      <c r="X405" s="14"/>
      <c r="Y405" s="14"/>
    </row>
    <row r="406" spans="1:25">
      <c r="A406" s="1"/>
      <c r="B406" s="1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37"/>
      <c r="T406" s="14"/>
      <c r="U406" s="14"/>
      <c r="V406" s="14"/>
      <c r="W406" s="14"/>
      <c r="X406" s="14"/>
      <c r="Y406" s="14"/>
    </row>
    <row r="407" spans="1:25">
      <c r="A407" s="1"/>
      <c r="B407" s="1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37"/>
      <c r="T407" s="14"/>
      <c r="U407" s="14"/>
      <c r="V407" s="14"/>
      <c r="W407" s="14"/>
      <c r="X407" s="14"/>
      <c r="Y407" s="14"/>
    </row>
    <row r="408" spans="1:25">
      <c r="A408" s="1"/>
      <c r="B408" s="1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37"/>
      <c r="T408" s="14"/>
      <c r="U408" s="14"/>
      <c r="V408" s="14"/>
      <c r="W408" s="14"/>
      <c r="X408" s="14"/>
      <c r="Y408" s="14"/>
    </row>
    <row r="409" spans="1:25">
      <c r="A409" s="1"/>
      <c r="B409" s="1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37"/>
      <c r="T409" s="14"/>
      <c r="U409" s="14"/>
      <c r="V409" s="14"/>
      <c r="W409" s="14"/>
      <c r="X409" s="14"/>
      <c r="Y409" s="14"/>
    </row>
    <row r="410" spans="1:25">
      <c r="A410" s="1"/>
      <c r="B410" s="1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37"/>
      <c r="T410" s="14"/>
      <c r="U410" s="14"/>
      <c r="V410" s="14"/>
      <c r="W410" s="14"/>
      <c r="X410" s="14"/>
      <c r="Y410" s="14"/>
    </row>
    <row r="411" spans="1:25">
      <c r="A411" s="1"/>
      <c r="B411" s="1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37"/>
      <c r="T411" s="14"/>
      <c r="U411" s="14"/>
      <c r="V411" s="14"/>
      <c r="W411" s="14"/>
      <c r="X411" s="14"/>
      <c r="Y411" s="14"/>
    </row>
    <row r="412" spans="1:25">
      <c r="A412" s="1"/>
      <c r="B412" s="1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37"/>
      <c r="T412" s="14"/>
      <c r="U412" s="14"/>
      <c r="V412" s="14"/>
      <c r="W412" s="14"/>
      <c r="X412" s="14"/>
      <c r="Y412" s="14"/>
    </row>
    <row r="413" spans="1:25">
      <c r="A413" s="1"/>
      <c r="B413" s="1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37"/>
      <c r="T413" s="14"/>
      <c r="U413" s="14"/>
      <c r="V413" s="14"/>
      <c r="W413" s="14"/>
      <c r="X413" s="14"/>
      <c r="Y413" s="14"/>
    </row>
    <row r="414" spans="1:25">
      <c r="A414" s="1"/>
      <c r="B414" s="1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37"/>
      <c r="T414" s="14"/>
      <c r="U414" s="14"/>
      <c r="V414" s="14"/>
      <c r="W414" s="14"/>
      <c r="X414" s="14"/>
      <c r="Y414" s="14"/>
    </row>
    <row r="415" spans="1:25">
      <c r="A415" s="1"/>
      <c r="B415" s="1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37"/>
      <c r="T415" s="14"/>
      <c r="U415" s="14"/>
      <c r="V415" s="14"/>
      <c r="W415" s="14"/>
      <c r="X415" s="14"/>
      <c r="Y415" s="14"/>
    </row>
    <row r="416" spans="1:25">
      <c r="A416" s="1"/>
      <c r="B416" s="1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37"/>
      <c r="T416" s="14"/>
      <c r="U416" s="14"/>
      <c r="V416" s="14"/>
      <c r="W416" s="14"/>
      <c r="X416" s="14"/>
      <c r="Y416" s="14"/>
    </row>
    <row r="417" spans="1:25">
      <c r="A417" s="1"/>
      <c r="B417" s="1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37"/>
      <c r="T417" s="14"/>
      <c r="U417" s="14"/>
      <c r="V417" s="14"/>
      <c r="W417" s="14"/>
      <c r="X417" s="14"/>
      <c r="Y417" s="14"/>
    </row>
    <row r="418" spans="1:25">
      <c r="A418" s="1"/>
      <c r="B418" s="1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37"/>
      <c r="T418" s="14"/>
      <c r="U418" s="14"/>
      <c r="V418" s="14"/>
      <c r="W418" s="14"/>
      <c r="X418" s="14"/>
      <c r="Y418" s="14"/>
    </row>
    <row r="419" spans="1:25">
      <c r="A419" s="1"/>
      <c r="B419" s="1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37"/>
      <c r="T419" s="14"/>
      <c r="U419" s="14"/>
      <c r="V419" s="14"/>
      <c r="W419" s="14"/>
      <c r="X419" s="14"/>
      <c r="Y419" s="14"/>
    </row>
    <row r="420" spans="1:25">
      <c r="A420" s="1"/>
      <c r="B420" s="1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37"/>
      <c r="T420" s="14"/>
      <c r="U420" s="14"/>
      <c r="V420" s="14"/>
      <c r="W420" s="14"/>
      <c r="X420" s="14"/>
      <c r="Y420" s="14"/>
    </row>
    <row r="421" spans="1:25">
      <c r="A421" s="1"/>
      <c r="B421" s="1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37"/>
      <c r="T421" s="14"/>
      <c r="U421" s="14"/>
      <c r="V421" s="14"/>
      <c r="W421" s="14"/>
      <c r="X421" s="14"/>
      <c r="Y421" s="14"/>
    </row>
    <row r="422" spans="1:25">
      <c r="A422" s="1"/>
      <c r="B422" s="1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37"/>
      <c r="T422" s="14"/>
      <c r="U422" s="14"/>
      <c r="V422" s="14"/>
      <c r="W422" s="14"/>
      <c r="X422" s="14"/>
      <c r="Y422" s="14"/>
    </row>
    <row r="423" spans="1:25">
      <c r="A423" s="1"/>
      <c r="B423" s="1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37"/>
      <c r="T423" s="14"/>
      <c r="U423" s="14"/>
      <c r="V423" s="14"/>
      <c r="W423" s="14"/>
      <c r="X423" s="14"/>
      <c r="Y423" s="14"/>
    </row>
    <row r="424" spans="1:25">
      <c r="A424" s="1"/>
      <c r="B424" s="1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37"/>
      <c r="T424" s="14"/>
      <c r="U424" s="14"/>
      <c r="V424" s="14"/>
      <c r="W424" s="14"/>
      <c r="X424" s="14"/>
      <c r="Y424" s="14"/>
    </row>
    <row r="425" spans="1:25">
      <c r="A425" s="1"/>
      <c r="B425" s="1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37"/>
      <c r="T425" s="14"/>
      <c r="U425" s="14"/>
      <c r="V425" s="14"/>
      <c r="W425" s="14"/>
      <c r="X425" s="14"/>
      <c r="Y425" s="14"/>
    </row>
    <row r="426" spans="1:25">
      <c r="A426" s="1"/>
      <c r="B426" s="1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37"/>
      <c r="T426" s="14"/>
      <c r="U426" s="14"/>
      <c r="V426" s="14"/>
      <c r="W426" s="14"/>
      <c r="X426" s="14"/>
      <c r="Y426" s="14"/>
    </row>
    <row r="427" spans="1:25">
      <c r="A427" s="1"/>
      <c r="B427" s="1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37"/>
      <c r="T427" s="14"/>
      <c r="U427" s="14"/>
      <c r="V427" s="14"/>
      <c r="W427" s="14"/>
      <c r="X427" s="14"/>
      <c r="Y427" s="14"/>
    </row>
    <row r="428" spans="1:25">
      <c r="A428" s="1"/>
      <c r="B428" s="1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37"/>
      <c r="T428" s="14"/>
      <c r="U428" s="14"/>
      <c r="V428" s="14"/>
      <c r="W428" s="14"/>
      <c r="X428" s="14"/>
      <c r="Y428" s="14"/>
    </row>
    <row r="429" spans="1:25">
      <c r="A429" s="1"/>
      <c r="B429" s="1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37"/>
      <c r="T429" s="14"/>
      <c r="U429" s="14"/>
      <c r="V429" s="14"/>
      <c r="W429" s="14"/>
      <c r="X429" s="14"/>
      <c r="Y429" s="14"/>
    </row>
    <row r="430" spans="1:25">
      <c r="A430" s="1"/>
      <c r="B430" s="1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37"/>
      <c r="T430" s="14"/>
      <c r="U430" s="14"/>
      <c r="V430" s="14"/>
      <c r="W430" s="14"/>
      <c r="X430" s="14"/>
      <c r="Y430" s="14"/>
    </row>
    <row r="431" spans="1:25">
      <c r="A431" s="1"/>
      <c r="B431" s="1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37"/>
      <c r="T431" s="14"/>
      <c r="U431" s="14"/>
      <c r="V431" s="14"/>
      <c r="W431" s="14"/>
      <c r="X431" s="14"/>
      <c r="Y431" s="14"/>
    </row>
    <row r="432" spans="1:25">
      <c r="A432" s="1"/>
      <c r="B432" s="1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37"/>
      <c r="T432" s="14"/>
      <c r="U432" s="14"/>
      <c r="V432" s="14"/>
      <c r="W432" s="14"/>
      <c r="X432" s="14"/>
      <c r="Y432" s="14"/>
    </row>
    <row r="433" spans="1:25">
      <c r="A433" s="1"/>
      <c r="B433" s="1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37"/>
      <c r="T433" s="14"/>
      <c r="U433" s="14"/>
      <c r="V433" s="14"/>
      <c r="W433" s="14"/>
      <c r="X433" s="14"/>
      <c r="Y433" s="14"/>
    </row>
    <row r="434" spans="1:25">
      <c r="A434" s="1"/>
      <c r="B434" s="1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37"/>
      <c r="T434" s="14"/>
      <c r="U434" s="14"/>
      <c r="V434" s="14"/>
      <c r="W434" s="14"/>
      <c r="X434" s="14"/>
      <c r="Y434" s="14"/>
    </row>
    <row r="435" spans="1:25">
      <c r="A435" s="1"/>
      <c r="B435" s="1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37"/>
      <c r="T435" s="14"/>
      <c r="U435" s="14"/>
      <c r="V435" s="14"/>
      <c r="W435" s="14"/>
      <c r="X435" s="14"/>
      <c r="Y435" s="14"/>
    </row>
    <row r="436" spans="1:25">
      <c r="A436" s="1"/>
      <c r="B436" s="1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37"/>
      <c r="T436" s="14"/>
      <c r="U436" s="14"/>
      <c r="V436" s="14"/>
      <c r="W436" s="14"/>
      <c r="X436" s="14"/>
      <c r="Y436" s="14"/>
    </row>
    <row r="437" spans="1:25">
      <c r="A437" s="1"/>
      <c r="B437" s="1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37"/>
      <c r="T437" s="14"/>
      <c r="U437" s="14"/>
      <c r="V437" s="14"/>
      <c r="W437" s="14"/>
      <c r="X437" s="14"/>
      <c r="Y437" s="14"/>
    </row>
    <row r="438" spans="1:25">
      <c r="A438" s="1"/>
      <c r="B438" s="1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37"/>
      <c r="T438" s="14"/>
      <c r="U438" s="14"/>
      <c r="V438" s="14"/>
      <c r="W438" s="14"/>
      <c r="X438" s="14"/>
      <c r="Y438" s="14"/>
    </row>
    <row r="439" spans="1:25">
      <c r="A439" s="1"/>
      <c r="B439" s="1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37"/>
      <c r="T439" s="14"/>
      <c r="U439" s="14"/>
      <c r="V439" s="14"/>
      <c r="W439" s="14"/>
      <c r="X439" s="14"/>
      <c r="Y439" s="14"/>
    </row>
    <row r="440" spans="1:25">
      <c r="A440" s="1"/>
      <c r="B440" s="1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37"/>
      <c r="T440" s="14"/>
      <c r="U440" s="14"/>
      <c r="V440" s="14"/>
      <c r="W440" s="14"/>
      <c r="X440" s="14"/>
      <c r="Y440" s="14"/>
    </row>
    <row r="441" spans="1:25">
      <c r="A441" s="1"/>
      <c r="B441" s="1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37"/>
      <c r="T441" s="14"/>
      <c r="U441" s="14"/>
      <c r="V441" s="14"/>
      <c r="W441" s="14"/>
      <c r="X441" s="14"/>
      <c r="Y441" s="14"/>
    </row>
    <row r="442" spans="1:25">
      <c r="A442" s="1"/>
      <c r="B442" s="1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37"/>
      <c r="T442" s="14"/>
      <c r="U442" s="14"/>
      <c r="V442" s="14"/>
      <c r="W442" s="14"/>
      <c r="X442" s="14"/>
      <c r="Y442" s="14"/>
    </row>
    <row r="443" spans="1:25">
      <c r="A443" s="1"/>
      <c r="B443" s="1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37"/>
      <c r="T443" s="14"/>
      <c r="U443" s="14"/>
      <c r="V443" s="14"/>
      <c r="W443" s="14"/>
      <c r="X443" s="14"/>
      <c r="Y443" s="14"/>
    </row>
    <row r="444" spans="1:25">
      <c r="A444" s="1"/>
      <c r="B444" s="1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37"/>
      <c r="T444" s="14"/>
      <c r="U444" s="14"/>
      <c r="V444" s="14"/>
      <c r="W444" s="14"/>
      <c r="X444" s="14"/>
      <c r="Y444" s="14"/>
    </row>
    <row r="445" spans="1:25">
      <c r="A445" s="1"/>
      <c r="B445" s="1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37"/>
      <c r="T445" s="14"/>
      <c r="U445" s="14"/>
      <c r="V445" s="14"/>
      <c r="W445" s="14"/>
      <c r="X445" s="14"/>
      <c r="Y445" s="14"/>
    </row>
    <row r="446" spans="1:25">
      <c r="A446" s="1"/>
      <c r="B446" s="1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37"/>
      <c r="T446" s="14"/>
      <c r="U446" s="14"/>
      <c r="V446" s="14"/>
      <c r="W446" s="14"/>
      <c r="X446" s="14"/>
      <c r="Y446" s="14"/>
    </row>
    <row r="447" spans="1:25">
      <c r="A447" s="1"/>
      <c r="B447" s="1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37"/>
      <c r="T447" s="14"/>
      <c r="U447" s="14"/>
      <c r="V447" s="14"/>
      <c r="W447" s="14"/>
      <c r="X447" s="14"/>
      <c r="Y447" s="14"/>
    </row>
    <row r="448" spans="1:25">
      <c r="A448" s="1"/>
      <c r="B448" s="1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37"/>
      <c r="T448" s="14"/>
      <c r="U448" s="14"/>
      <c r="V448" s="14"/>
      <c r="W448" s="14"/>
      <c r="X448" s="14"/>
      <c r="Y448" s="14"/>
    </row>
    <row r="449" spans="1:25">
      <c r="A449" s="1"/>
      <c r="B449" s="1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37"/>
      <c r="T449" s="14"/>
      <c r="U449" s="14"/>
      <c r="V449" s="14"/>
      <c r="W449" s="14"/>
      <c r="X449" s="14"/>
      <c r="Y449" s="14"/>
    </row>
    <row r="450" spans="1:25">
      <c r="A450" s="1"/>
      <c r="B450" s="1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37"/>
      <c r="T450" s="14"/>
      <c r="U450" s="14"/>
      <c r="V450" s="14"/>
      <c r="W450" s="14"/>
      <c r="X450" s="14"/>
      <c r="Y450" s="14"/>
    </row>
    <row r="451" spans="1:25">
      <c r="A451" s="1"/>
      <c r="B451" s="1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37"/>
      <c r="T451" s="14"/>
      <c r="U451" s="14"/>
      <c r="V451" s="14"/>
      <c r="W451" s="14"/>
      <c r="X451" s="14"/>
      <c r="Y451" s="14"/>
    </row>
    <row r="452" spans="1:25">
      <c r="A452" s="1"/>
      <c r="B452" s="1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37"/>
      <c r="T452" s="14"/>
      <c r="U452" s="14"/>
      <c r="V452" s="14"/>
      <c r="W452" s="14"/>
      <c r="X452" s="14"/>
      <c r="Y452" s="14"/>
    </row>
    <row r="453" spans="1:25">
      <c r="A453" s="1"/>
      <c r="B453" s="1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37"/>
      <c r="T453" s="14"/>
      <c r="U453" s="14"/>
      <c r="V453" s="14"/>
      <c r="W453" s="14"/>
      <c r="X453" s="14"/>
      <c r="Y453" s="14"/>
    </row>
    <row r="454" spans="1:25">
      <c r="A454" s="1"/>
      <c r="B454" s="1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37"/>
      <c r="T454" s="14"/>
      <c r="U454" s="14"/>
      <c r="V454" s="14"/>
      <c r="W454" s="14"/>
      <c r="X454" s="14"/>
      <c r="Y454" s="14"/>
    </row>
    <row r="455" spans="1:25">
      <c r="A455" s="1"/>
      <c r="B455" s="1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37"/>
      <c r="T455" s="14"/>
      <c r="U455" s="14"/>
      <c r="V455" s="14"/>
      <c r="W455" s="14"/>
      <c r="X455" s="14"/>
      <c r="Y455" s="14"/>
    </row>
    <row r="456" spans="1:25">
      <c r="A456" s="1"/>
      <c r="B456" s="1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37"/>
      <c r="T456" s="14"/>
      <c r="U456" s="14"/>
      <c r="V456" s="14"/>
      <c r="W456" s="14"/>
      <c r="X456" s="14"/>
      <c r="Y456" s="14"/>
    </row>
    <row r="457" spans="1:25">
      <c r="A457" s="1"/>
      <c r="B457" s="1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37"/>
      <c r="T457" s="14"/>
      <c r="U457" s="14"/>
      <c r="V457" s="14"/>
      <c r="W457" s="14"/>
      <c r="X457" s="14"/>
      <c r="Y457" s="14"/>
    </row>
    <row r="458" spans="1:25">
      <c r="A458" s="1"/>
      <c r="B458" s="1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37"/>
      <c r="T458" s="14"/>
      <c r="U458" s="14"/>
      <c r="V458" s="14"/>
      <c r="W458" s="14"/>
      <c r="X458" s="14"/>
      <c r="Y458" s="14"/>
    </row>
    <row r="459" spans="1:25">
      <c r="A459" s="1"/>
      <c r="B459" s="1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37"/>
      <c r="T459" s="14"/>
      <c r="U459" s="14"/>
      <c r="V459" s="14"/>
      <c r="W459" s="14"/>
      <c r="X459" s="14"/>
      <c r="Y459" s="14"/>
    </row>
    <row r="460" spans="1:25">
      <c r="A460" s="1"/>
      <c r="B460" s="1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37"/>
      <c r="T460" s="14"/>
      <c r="U460" s="14"/>
      <c r="V460" s="14"/>
      <c r="W460" s="14"/>
      <c r="X460" s="14"/>
      <c r="Y460" s="14"/>
    </row>
    <row r="461" spans="1:25">
      <c r="A461" s="1"/>
      <c r="B461" s="1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37"/>
      <c r="T461" s="14"/>
      <c r="U461" s="14"/>
      <c r="V461" s="14"/>
      <c r="W461" s="14"/>
      <c r="X461" s="14"/>
      <c r="Y461" s="14"/>
    </row>
    <row r="462" spans="1:25">
      <c r="A462" s="1"/>
      <c r="B462" s="1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37"/>
      <c r="T462" s="14"/>
      <c r="U462" s="14"/>
      <c r="V462" s="14"/>
      <c r="W462" s="14"/>
      <c r="X462" s="14"/>
      <c r="Y462" s="14"/>
    </row>
    <row r="463" spans="1:25">
      <c r="A463" s="1"/>
      <c r="B463" s="1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37"/>
      <c r="T463" s="14"/>
      <c r="U463" s="14"/>
      <c r="V463" s="14"/>
      <c r="W463" s="14"/>
      <c r="X463" s="14"/>
      <c r="Y463" s="14"/>
    </row>
    <row r="464" spans="1:25">
      <c r="A464" s="1"/>
      <c r="B464" s="1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37"/>
      <c r="T464" s="14"/>
      <c r="U464" s="14"/>
      <c r="V464" s="14"/>
      <c r="W464" s="14"/>
      <c r="X464" s="14"/>
      <c r="Y464" s="14"/>
    </row>
    <row r="465" spans="1:25">
      <c r="A465" s="1"/>
      <c r="B465" s="1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37"/>
      <c r="T465" s="14"/>
      <c r="U465" s="14"/>
      <c r="V465" s="14"/>
      <c r="W465" s="14"/>
      <c r="X465" s="14"/>
      <c r="Y465" s="14"/>
    </row>
    <row r="466" spans="1:25">
      <c r="A466" s="1"/>
      <c r="B466" s="1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37"/>
      <c r="T466" s="14"/>
      <c r="U466" s="14"/>
      <c r="V466" s="14"/>
      <c r="W466" s="14"/>
      <c r="X466" s="14"/>
      <c r="Y466" s="14"/>
    </row>
    <row r="467" spans="1:25">
      <c r="A467" s="1"/>
      <c r="B467" s="1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37"/>
      <c r="T467" s="14"/>
      <c r="U467" s="14"/>
      <c r="V467" s="14"/>
      <c r="W467" s="14"/>
      <c r="X467" s="14"/>
      <c r="Y467" s="14"/>
    </row>
    <row r="468" spans="1:25">
      <c r="A468" s="1"/>
      <c r="B468" s="1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37"/>
      <c r="T468" s="14"/>
      <c r="U468" s="14"/>
      <c r="V468" s="14"/>
      <c r="W468" s="14"/>
      <c r="X468" s="14"/>
      <c r="Y468" s="14"/>
    </row>
    <row r="469" spans="1:25">
      <c r="A469" s="1"/>
      <c r="B469" s="1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37"/>
      <c r="T469" s="14"/>
      <c r="U469" s="14"/>
      <c r="V469" s="14"/>
      <c r="W469" s="14"/>
      <c r="X469" s="14"/>
      <c r="Y469" s="14"/>
    </row>
    <row r="470" spans="1:25">
      <c r="A470" s="1"/>
      <c r="B470" s="1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37"/>
      <c r="T470" s="14"/>
      <c r="U470" s="14"/>
      <c r="V470" s="14"/>
      <c r="W470" s="14"/>
      <c r="X470" s="14"/>
      <c r="Y470" s="14"/>
    </row>
    <row r="471" spans="1:25">
      <c r="A471" s="1"/>
      <c r="B471" s="1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37"/>
      <c r="T471" s="14"/>
      <c r="U471" s="14"/>
      <c r="V471" s="14"/>
      <c r="W471" s="14"/>
      <c r="X471" s="14"/>
      <c r="Y471" s="14"/>
    </row>
    <row r="472" spans="1:25">
      <c r="A472" s="1"/>
      <c r="B472" s="1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37"/>
      <c r="T472" s="14"/>
      <c r="U472" s="14"/>
      <c r="V472" s="14"/>
      <c r="W472" s="14"/>
      <c r="X472" s="14"/>
      <c r="Y472" s="14"/>
    </row>
    <row r="473" spans="1:25">
      <c r="A473" s="1"/>
      <c r="B473" s="1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37"/>
      <c r="T473" s="14"/>
      <c r="U473" s="14"/>
      <c r="V473" s="14"/>
      <c r="W473" s="14"/>
      <c r="X473" s="14"/>
      <c r="Y473" s="14"/>
    </row>
    <row r="474" spans="1:25">
      <c r="A474" s="1"/>
      <c r="B474" s="1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37"/>
      <c r="T474" s="14"/>
      <c r="U474" s="14"/>
      <c r="V474" s="14"/>
      <c r="W474" s="14"/>
      <c r="X474" s="14"/>
      <c r="Y474" s="14"/>
    </row>
    <row r="475" spans="1:25">
      <c r="A475" s="1"/>
      <c r="B475" s="1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37"/>
      <c r="T475" s="14"/>
      <c r="U475" s="14"/>
      <c r="V475" s="14"/>
      <c r="W475" s="14"/>
      <c r="X475" s="14"/>
      <c r="Y475" s="14"/>
    </row>
    <row r="476" spans="1:25">
      <c r="A476" s="1"/>
      <c r="B476" s="1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37"/>
      <c r="T476" s="14"/>
      <c r="U476" s="14"/>
      <c r="V476" s="14"/>
      <c r="W476" s="14"/>
      <c r="X476" s="14"/>
      <c r="Y476" s="14"/>
    </row>
    <row r="477" spans="1:25">
      <c r="A477" s="1"/>
      <c r="B477" s="1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37"/>
      <c r="T477" s="14"/>
      <c r="U477" s="14"/>
      <c r="V477" s="14"/>
      <c r="W477" s="14"/>
      <c r="X477" s="14"/>
      <c r="Y477" s="14"/>
    </row>
    <row r="478" spans="1:25">
      <c r="A478" s="1"/>
      <c r="B478" s="1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37"/>
      <c r="T478" s="14"/>
      <c r="U478" s="14"/>
      <c r="V478" s="14"/>
      <c r="W478" s="14"/>
      <c r="X478" s="14"/>
      <c r="Y478" s="14"/>
    </row>
    <row r="479" spans="1:25">
      <c r="A479" s="1"/>
      <c r="B479" s="1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37"/>
      <c r="T479" s="14"/>
      <c r="U479" s="14"/>
      <c r="V479" s="14"/>
      <c r="W479" s="14"/>
      <c r="X479" s="14"/>
      <c r="Y479" s="14"/>
    </row>
    <row r="480" spans="1:25">
      <c r="A480" s="1"/>
      <c r="B480" s="1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37"/>
      <c r="T480" s="14"/>
      <c r="U480" s="14"/>
      <c r="V480" s="14"/>
      <c r="W480" s="14"/>
      <c r="X480" s="14"/>
      <c r="Y480" s="14"/>
    </row>
    <row r="481" spans="1:25">
      <c r="A481" s="1"/>
      <c r="B481" s="1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37"/>
      <c r="T481" s="14"/>
      <c r="U481" s="14"/>
      <c r="V481" s="14"/>
      <c r="W481" s="14"/>
      <c r="X481" s="14"/>
      <c r="Y481" s="14"/>
    </row>
    <row r="482" spans="1:25">
      <c r="A482" s="1"/>
      <c r="B482" s="1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37"/>
      <c r="T482" s="14"/>
      <c r="U482" s="14"/>
      <c r="V482" s="14"/>
      <c r="W482" s="14"/>
      <c r="X482" s="14"/>
      <c r="Y482" s="14"/>
    </row>
    <row r="483" spans="1:25">
      <c r="A483" s="1"/>
      <c r="B483" s="1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37"/>
      <c r="T483" s="14"/>
      <c r="U483" s="14"/>
      <c r="V483" s="14"/>
      <c r="W483" s="14"/>
      <c r="X483" s="14"/>
      <c r="Y483" s="14"/>
    </row>
    <row r="484" spans="1:25">
      <c r="A484" s="1"/>
      <c r="B484" s="1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37"/>
      <c r="T484" s="14"/>
      <c r="U484" s="14"/>
      <c r="V484" s="14"/>
      <c r="W484" s="14"/>
      <c r="X484" s="14"/>
      <c r="Y484" s="14"/>
    </row>
    <row r="485" spans="1:25">
      <c r="A485" s="1"/>
      <c r="B485" s="1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37"/>
      <c r="T485" s="14"/>
      <c r="U485" s="14"/>
      <c r="V485" s="14"/>
      <c r="W485" s="14"/>
      <c r="X485" s="14"/>
      <c r="Y485" s="14"/>
    </row>
    <row r="486" spans="1:25">
      <c r="A486" s="1"/>
      <c r="B486" s="1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37"/>
      <c r="T486" s="14"/>
      <c r="U486" s="14"/>
      <c r="V486" s="14"/>
      <c r="W486" s="14"/>
      <c r="X486" s="14"/>
      <c r="Y486" s="14"/>
    </row>
    <row r="487" spans="1:25">
      <c r="A487" s="1"/>
      <c r="B487" s="1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37"/>
      <c r="T487" s="14"/>
      <c r="U487" s="14"/>
      <c r="V487" s="14"/>
      <c r="W487" s="14"/>
      <c r="X487" s="14"/>
      <c r="Y487" s="14"/>
    </row>
    <row r="488" spans="1:25">
      <c r="A488" s="1"/>
      <c r="B488" s="1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37"/>
      <c r="T488" s="14"/>
      <c r="U488" s="14"/>
      <c r="V488" s="14"/>
      <c r="W488" s="14"/>
      <c r="X488" s="14"/>
      <c r="Y488" s="14"/>
    </row>
    <row r="489" spans="1:25">
      <c r="A489" s="1"/>
      <c r="B489" s="1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37"/>
      <c r="T489" s="14"/>
      <c r="U489" s="14"/>
      <c r="V489" s="14"/>
      <c r="W489" s="14"/>
      <c r="X489" s="14"/>
      <c r="Y489" s="14"/>
    </row>
    <row r="490" spans="1:25">
      <c r="A490" s="1"/>
      <c r="B490" s="1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37"/>
      <c r="T490" s="14"/>
      <c r="U490" s="14"/>
      <c r="V490" s="14"/>
      <c r="W490" s="14"/>
      <c r="X490" s="14"/>
      <c r="Y490" s="14"/>
    </row>
    <row r="491" spans="1:25">
      <c r="A491" s="1"/>
      <c r="B491" s="1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37"/>
      <c r="T491" s="14"/>
      <c r="U491" s="14"/>
      <c r="V491" s="14"/>
      <c r="W491" s="14"/>
      <c r="X491" s="14"/>
      <c r="Y491" s="14"/>
    </row>
    <row r="492" spans="1:25">
      <c r="A492" s="1"/>
      <c r="B492" s="1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37"/>
      <c r="T492" s="14"/>
      <c r="U492" s="14"/>
      <c r="V492" s="14"/>
      <c r="W492" s="14"/>
      <c r="X492" s="14"/>
      <c r="Y492" s="14"/>
    </row>
    <row r="493" spans="1:25">
      <c r="A493" s="1"/>
      <c r="B493" s="1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37"/>
      <c r="T493" s="14"/>
      <c r="U493" s="14"/>
      <c r="V493" s="14"/>
      <c r="W493" s="14"/>
      <c r="X493" s="14"/>
      <c r="Y493" s="14"/>
    </row>
    <row r="494" spans="1:25">
      <c r="A494" s="1"/>
      <c r="B494" s="1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37"/>
      <c r="T494" s="14"/>
      <c r="U494" s="14"/>
      <c r="V494" s="14"/>
      <c r="W494" s="14"/>
      <c r="X494" s="14"/>
      <c r="Y494" s="14"/>
    </row>
    <row r="495" spans="1:25">
      <c r="A495" s="1"/>
      <c r="B495" s="1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37"/>
      <c r="T495" s="14"/>
      <c r="U495" s="14"/>
      <c r="V495" s="14"/>
      <c r="W495" s="14"/>
      <c r="X495" s="14"/>
      <c r="Y495" s="14"/>
    </row>
    <row r="496" spans="1:25">
      <c r="A496" s="1"/>
      <c r="B496" s="1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37"/>
      <c r="T496" s="14"/>
      <c r="U496" s="14"/>
      <c r="V496" s="14"/>
      <c r="W496" s="14"/>
      <c r="X496" s="14"/>
      <c r="Y496" s="14"/>
    </row>
    <row r="497" spans="1:25">
      <c r="A497" s="1"/>
      <c r="B497" s="1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37"/>
      <c r="T497" s="14"/>
      <c r="U497" s="14"/>
      <c r="V497" s="14"/>
      <c r="W497" s="14"/>
      <c r="X497" s="14"/>
      <c r="Y497" s="14"/>
    </row>
    <row r="498" spans="1:25">
      <c r="A498" s="1"/>
      <c r="B498" s="1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37"/>
      <c r="T498" s="14"/>
      <c r="U498" s="14"/>
      <c r="V498" s="14"/>
      <c r="W498" s="14"/>
      <c r="X498" s="14"/>
      <c r="Y498" s="14"/>
    </row>
    <row r="499" spans="1:25">
      <c r="A499" s="1"/>
      <c r="B499" s="1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37"/>
      <c r="T499" s="14"/>
      <c r="U499" s="14"/>
      <c r="V499" s="14"/>
      <c r="W499" s="14"/>
      <c r="X499" s="14"/>
      <c r="Y499" s="14"/>
    </row>
    <row r="500" spans="1:25">
      <c r="A500" s="1"/>
      <c r="B500" s="1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37"/>
      <c r="T500" s="14"/>
      <c r="U500" s="14"/>
      <c r="V500" s="14"/>
      <c r="W500" s="14"/>
      <c r="X500" s="14"/>
      <c r="Y500" s="14"/>
    </row>
    <row r="501" spans="1:25">
      <c r="A501" s="1"/>
      <c r="B501" s="1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37"/>
      <c r="T501" s="14"/>
      <c r="U501" s="14"/>
      <c r="V501" s="14"/>
      <c r="W501" s="14"/>
      <c r="X501" s="14"/>
      <c r="Y501" s="14"/>
    </row>
    <row r="502" spans="1:25">
      <c r="A502" s="1"/>
      <c r="B502" s="1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37"/>
      <c r="T502" s="14"/>
      <c r="U502" s="14"/>
      <c r="V502" s="14"/>
      <c r="W502" s="14"/>
      <c r="X502" s="14"/>
      <c r="Y502" s="14"/>
    </row>
    <row r="503" spans="1:25">
      <c r="A503" s="1"/>
      <c r="B503" s="1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37"/>
      <c r="T503" s="14"/>
      <c r="U503" s="14"/>
      <c r="V503" s="14"/>
      <c r="W503" s="14"/>
      <c r="X503" s="14"/>
      <c r="Y503" s="14"/>
    </row>
    <row r="504" spans="1:25">
      <c r="A504" s="1"/>
      <c r="B504" s="1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37"/>
      <c r="T504" s="14"/>
      <c r="U504" s="14"/>
      <c r="V504" s="14"/>
      <c r="W504" s="14"/>
      <c r="X504" s="14"/>
      <c r="Y504" s="14"/>
    </row>
    <row r="505" spans="1:25">
      <c r="A505" s="1"/>
      <c r="B505" s="1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37"/>
      <c r="T505" s="14"/>
      <c r="U505" s="14"/>
      <c r="V505" s="14"/>
      <c r="W505" s="14"/>
      <c r="X505" s="14"/>
      <c r="Y505" s="14"/>
    </row>
    <row r="506" spans="1:25">
      <c r="A506" s="1"/>
      <c r="B506" s="1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37"/>
      <c r="T506" s="14"/>
      <c r="U506" s="14"/>
      <c r="V506" s="14"/>
      <c r="W506" s="14"/>
      <c r="X506" s="14"/>
      <c r="Y506" s="14"/>
    </row>
    <row r="507" spans="1:25">
      <c r="A507" s="1"/>
      <c r="B507" s="1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37"/>
      <c r="T507" s="14"/>
      <c r="U507" s="14"/>
      <c r="V507" s="14"/>
      <c r="W507" s="14"/>
      <c r="X507" s="14"/>
      <c r="Y507" s="14"/>
    </row>
    <row r="508" spans="1:25">
      <c r="A508" s="1"/>
      <c r="B508" s="1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37"/>
      <c r="T508" s="14"/>
      <c r="U508" s="14"/>
      <c r="V508" s="14"/>
      <c r="W508" s="14"/>
      <c r="X508" s="14"/>
      <c r="Y508" s="14"/>
    </row>
    <row r="509" spans="1:25">
      <c r="A509" s="1"/>
      <c r="B509" s="1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37"/>
      <c r="T509" s="14"/>
      <c r="U509" s="14"/>
      <c r="V509" s="14"/>
      <c r="W509" s="14"/>
      <c r="X509" s="14"/>
      <c r="Y509" s="14"/>
    </row>
  </sheetData>
  <mergeCells count="2">
    <mergeCell ref="A1:E1"/>
    <mergeCell ref="C3:D3"/>
  </mergeCells>
  <pageMargins left="0.7" right="0.7" top="0.75" bottom="0.75" header="0.3" footer="0.3"/>
  <pageSetup paperSize="9" scale="4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H23" sqref="H23"/>
    </sheetView>
  </sheetViews>
  <sheetFormatPr defaultRowHeight="15"/>
  <cols>
    <col min="3" max="3" width="12.7109375" customWidth="1"/>
    <col min="4" max="4" width="3.7109375" customWidth="1"/>
    <col min="5" max="5" width="12.7109375" customWidth="1"/>
    <col min="6" max="6" width="3.7109375" customWidth="1"/>
    <col min="7" max="7" width="12.7109375" customWidth="1"/>
    <col min="8" max="8" width="3.7109375" customWidth="1"/>
    <col min="9" max="9" width="12.7109375" customWidth="1"/>
  </cols>
  <sheetData>
    <row r="1" spans="1:9" ht="23.25">
      <c r="A1" s="61" t="s">
        <v>82</v>
      </c>
    </row>
    <row r="2" spans="1:9" ht="23.25">
      <c r="A2" s="61" t="s">
        <v>94</v>
      </c>
    </row>
    <row r="3" spans="1:9" ht="15" customHeight="1">
      <c r="A3" s="61"/>
      <c r="I3" s="71"/>
    </row>
    <row r="4" spans="1:9">
      <c r="C4" s="72" t="s">
        <v>95</v>
      </c>
      <c r="D4" s="72"/>
      <c r="E4" s="72" t="s">
        <v>96</v>
      </c>
      <c r="G4" s="72" t="s">
        <v>97</v>
      </c>
      <c r="I4" s="73"/>
    </row>
    <row r="5" spans="1:9">
      <c r="C5" s="74" t="s">
        <v>98</v>
      </c>
      <c r="E5" s="74" t="s">
        <v>99</v>
      </c>
      <c r="G5" s="74" t="s">
        <v>100</v>
      </c>
      <c r="I5" s="73"/>
    </row>
    <row r="6" spans="1:9">
      <c r="I6" s="71"/>
    </row>
    <row r="7" spans="1:9">
      <c r="A7" t="s">
        <v>85</v>
      </c>
      <c r="C7" s="64">
        <f>SUM('[2]Wage Details'!B6:N6)</f>
        <v>36286.25</v>
      </c>
      <c r="E7" s="64">
        <f>SUM('[2]Wage Details'!B20:N20)+SUM('[2]Wage Details'!B34:K34)</f>
        <v>66891</v>
      </c>
      <c r="G7" s="64">
        <f>(C7+E7)/36*16</f>
        <v>45856.555555555555</v>
      </c>
      <c r="I7" s="75"/>
    </row>
    <row r="8" spans="1:9">
      <c r="A8" t="s">
        <v>86</v>
      </c>
      <c r="C8" s="64">
        <f>SUM('[2]Wage Details'!B7:N7)</f>
        <v>4285</v>
      </c>
      <c r="E8" s="64">
        <f>SUM('[2]Wage Details'!B21:N21)+SUM('[2]Wage Details'!B35:K35)</f>
        <v>8634.25</v>
      </c>
      <c r="G8" s="64">
        <f>(C8+E8)/36*16</f>
        <v>5741.8888888888887</v>
      </c>
      <c r="I8" s="75"/>
    </row>
    <row r="9" spans="1:9">
      <c r="A9" t="s">
        <v>87</v>
      </c>
      <c r="C9" s="65">
        <f>SUM(C7:C8)</f>
        <v>40571.25</v>
      </c>
      <c r="E9" s="65">
        <f>SUM(E7:E8)</f>
        <v>75525.25</v>
      </c>
      <c r="G9" s="65">
        <f>SUM(G7:G8)</f>
        <v>51598.444444444445</v>
      </c>
      <c r="I9" s="75"/>
    </row>
    <row r="10" spans="1:9">
      <c r="I10" s="71"/>
    </row>
    <row r="11" spans="1:9">
      <c r="A11" t="s">
        <v>88</v>
      </c>
      <c r="C11" s="66">
        <f>SUM('[2]Wage Details'!B10:N10)</f>
        <v>524026.24000000005</v>
      </c>
      <c r="E11" s="66">
        <f>SUM('[2]Wage Details'!B24:N24)+SUM('[2]Wage Details'!B38:K38)</f>
        <v>1097460.08</v>
      </c>
      <c r="G11" s="66">
        <f>G7*E15</f>
        <v>752354.41432366765</v>
      </c>
      <c r="I11" s="71"/>
    </row>
    <row r="12" spans="1:9">
      <c r="A12" t="s">
        <v>89</v>
      </c>
      <c r="C12" s="66">
        <f>SUM('[2]Wage Details'!B11:N11)</f>
        <v>89087.900000000009</v>
      </c>
      <c r="E12" s="66">
        <f>SUM('[2]Wage Details'!B25:N25)+SUM('[2]Wage Details'!B39:K39)</f>
        <v>206775.32</v>
      </c>
      <c r="G12" s="66">
        <f>G8*E16</f>
        <v>137508.28530612902</v>
      </c>
    </row>
    <row r="13" spans="1:9">
      <c r="A13" t="s">
        <v>90</v>
      </c>
      <c r="C13" s="67">
        <f>SUM(C11:C12)</f>
        <v>613114.14</v>
      </c>
      <c r="E13" s="67">
        <f>SUM(E11:E12)</f>
        <v>1304235.4000000001</v>
      </c>
      <c r="G13" s="67">
        <f>SUM(G11:G12)</f>
        <v>889862.69962979667</v>
      </c>
    </row>
    <row r="14" spans="1:9" ht="15.75" customHeight="1"/>
    <row r="15" spans="1:9">
      <c r="A15" t="s">
        <v>91</v>
      </c>
      <c r="C15" s="68">
        <f>C11/C7</f>
        <v>14.441454821041029</v>
      </c>
      <c r="E15" s="68">
        <f>E11/E7</f>
        <v>16.406692679134714</v>
      </c>
      <c r="G15" s="68">
        <f>G11/G7</f>
        <v>16.406692679134714</v>
      </c>
    </row>
    <row r="16" spans="1:9">
      <c r="A16" t="s">
        <v>92</v>
      </c>
      <c r="C16" s="68">
        <f>C12/C8</f>
        <v>20.790641773628941</v>
      </c>
      <c r="E16" s="68">
        <f>E12/E8</f>
        <v>23.948266496800535</v>
      </c>
      <c r="G16" s="68">
        <f>G12/G8</f>
        <v>23.948266496800535</v>
      </c>
    </row>
    <row r="17" spans="1:9">
      <c r="A17" t="s">
        <v>93</v>
      </c>
      <c r="C17" s="69">
        <f>C13/C9</f>
        <v>15.112034753674092</v>
      </c>
      <c r="E17" s="69">
        <f>E13/E9</f>
        <v>17.268865710474312</v>
      </c>
      <c r="G17" s="69">
        <f>G13/G9</f>
        <v>17.245921058490502</v>
      </c>
    </row>
    <row r="19" spans="1:9">
      <c r="A19" t="s">
        <v>101</v>
      </c>
    </row>
    <row r="20" spans="1:9" ht="45">
      <c r="C20" s="76" t="s">
        <v>102</v>
      </c>
      <c r="E20" s="77" t="s">
        <v>103</v>
      </c>
      <c r="G20" s="77" t="s">
        <v>104</v>
      </c>
      <c r="I20" s="77" t="s">
        <v>105</v>
      </c>
    </row>
    <row r="21" spans="1:9">
      <c r="A21" t="s">
        <v>85</v>
      </c>
      <c r="C21" s="78">
        <f>SUM(C7:G7)</f>
        <v>149033.80555555556</v>
      </c>
      <c r="E21" s="66">
        <f>C21*C15</f>
        <v>2152264.9697383693</v>
      </c>
      <c r="G21" s="66">
        <f>C21*E15</f>
        <v>2445151.8465519198</v>
      </c>
      <c r="I21" s="66">
        <f>C21*C38</f>
        <v>2889724.9095613598</v>
      </c>
    </row>
    <row r="22" spans="1:9">
      <c r="A22" t="s">
        <v>86</v>
      </c>
      <c r="C22" s="78">
        <f>SUM(C8:G8)</f>
        <v>18661.138888888891</v>
      </c>
      <c r="E22" s="66">
        <f>C22*C16</f>
        <v>387977.05372682493</v>
      </c>
      <c r="G22" s="66">
        <f>C22*E16</f>
        <v>446901.92724491941</v>
      </c>
      <c r="I22" s="66">
        <f>C22*G38</f>
        <v>528156.82310763199</v>
      </c>
    </row>
    <row r="23" spans="1:9">
      <c r="A23" t="s">
        <v>87</v>
      </c>
      <c r="C23" s="79">
        <f>SUM(C21:C22)</f>
        <v>167694.94444444444</v>
      </c>
      <c r="E23" s="67">
        <f>SUM(E21:E22)</f>
        <v>2540242.0234651943</v>
      </c>
      <c r="G23" s="67">
        <f>SUM(G21:G22)</f>
        <v>2892053.7737968392</v>
      </c>
      <c r="I23" s="67">
        <f>SUM(I21:I22)</f>
        <v>3417881.7326689917</v>
      </c>
    </row>
    <row r="25" spans="1:9">
      <c r="A25" t="s">
        <v>106</v>
      </c>
      <c r="G25" s="66">
        <f>G23-E23</f>
        <v>351811.7503316449</v>
      </c>
    </row>
    <row r="26" spans="1:9">
      <c r="A26" t="s">
        <v>107</v>
      </c>
      <c r="G26" s="64">
        <v>198000</v>
      </c>
    </row>
    <row r="27" spans="1:9">
      <c r="A27" t="s">
        <v>108</v>
      </c>
      <c r="G27" s="68">
        <f>G25/G26</f>
        <v>1.7768270218769944</v>
      </c>
    </row>
    <row r="29" spans="1:9">
      <c r="A29" t="s">
        <v>109</v>
      </c>
    </row>
    <row r="30" spans="1:9">
      <c r="A30" t="s">
        <v>110</v>
      </c>
    </row>
    <row r="31" spans="1:9">
      <c r="A31" t="s">
        <v>111</v>
      </c>
      <c r="C31" s="68">
        <v>11</v>
      </c>
      <c r="E31" t="s">
        <v>92</v>
      </c>
      <c r="G31" s="68">
        <f>C31*1.5</f>
        <v>16.5</v>
      </c>
    </row>
    <row r="32" spans="1:9">
      <c r="A32" t="s">
        <v>112</v>
      </c>
      <c r="C32" s="68">
        <f>E15</f>
        <v>16.406692679134714</v>
      </c>
      <c r="E32" t="s">
        <v>113</v>
      </c>
      <c r="G32" s="68">
        <f>E16</f>
        <v>23.948266496800535</v>
      </c>
    </row>
    <row r="33" spans="1:7">
      <c r="C33" s="80">
        <f>(C32-C31)/C31</f>
        <v>0.49151751628497403</v>
      </c>
      <c r="G33" s="80">
        <f>(G32-G31)/G31</f>
        <v>0.45141009071518395</v>
      </c>
    </row>
    <row r="35" spans="1:7">
      <c r="A35" t="s">
        <v>114</v>
      </c>
    </row>
    <row r="36" spans="1:7">
      <c r="A36" t="s">
        <v>110</v>
      </c>
    </row>
    <row r="37" spans="1:7">
      <c r="A37" t="s">
        <v>335</v>
      </c>
      <c r="C37" s="68">
        <v>13</v>
      </c>
      <c r="E37" t="s">
        <v>92</v>
      </c>
      <c r="G37" s="68">
        <f>C37*1.5</f>
        <v>19.5</v>
      </c>
    </row>
    <row r="38" spans="1:7">
      <c r="A38" t="s">
        <v>112</v>
      </c>
      <c r="C38" s="68">
        <f>C37*(1+C33)</f>
        <v>19.389727711704662</v>
      </c>
      <c r="E38" t="s">
        <v>113</v>
      </c>
      <c r="G38" s="68">
        <f>G37*(1+G33)</f>
        <v>28.302496768946085</v>
      </c>
    </row>
    <row r="39" spans="1:7">
      <c r="C39" s="80">
        <f>(C38-C37)/C37</f>
        <v>0.49151751628497398</v>
      </c>
      <c r="G39" s="80">
        <f>(G38-G37)/G37</f>
        <v>0.45141009071518384</v>
      </c>
    </row>
    <row r="41" spans="1:7">
      <c r="A41" t="s">
        <v>115</v>
      </c>
      <c r="G41" s="66">
        <f>I23-G23</f>
        <v>525827.95887215249</v>
      </c>
    </row>
    <row r="42" spans="1:7">
      <c r="A42" t="s">
        <v>116</v>
      </c>
      <c r="G42" s="64">
        <v>198000</v>
      </c>
    </row>
    <row r="43" spans="1:7">
      <c r="A43" t="s">
        <v>108</v>
      </c>
      <c r="G43" s="68">
        <f>G41/G42</f>
        <v>2.6556967619805683</v>
      </c>
    </row>
    <row r="45" spans="1:7">
      <c r="A45" t="s">
        <v>117</v>
      </c>
      <c r="G45" s="68">
        <f>G43+G27</f>
        <v>4.4325237838575626</v>
      </c>
    </row>
    <row r="46" spans="1:7">
      <c r="A46" t="s">
        <v>118</v>
      </c>
      <c r="G46" s="68">
        <v>68.39</v>
      </c>
    </row>
    <row r="47" spans="1:7">
      <c r="A47" t="s">
        <v>119</v>
      </c>
      <c r="G47" s="69">
        <f>SUM(G45:G46)</f>
        <v>72.822523783857562</v>
      </c>
    </row>
  </sheetData>
  <pageMargins left="0.7" right="0.7" top="0.25" bottom="0.2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topLeftCell="A40" workbookViewId="0">
      <selection activeCell="H23" sqref="H23"/>
    </sheetView>
  </sheetViews>
  <sheetFormatPr defaultRowHeight="15"/>
  <cols>
    <col min="1" max="1" width="19.28515625" customWidth="1"/>
    <col min="2" max="25" width="10.7109375" customWidth="1"/>
  </cols>
  <sheetData>
    <row r="1" spans="1:32" ht="23.25">
      <c r="A1" s="61" t="s">
        <v>82</v>
      </c>
    </row>
    <row r="2" spans="1:32" ht="23.25">
      <c r="A2" s="61" t="s">
        <v>83</v>
      </c>
    </row>
    <row r="3" spans="1:32" ht="23.25">
      <c r="A3" s="61" t="s">
        <v>84</v>
      </c>
    </row>
    <row r="4" spans="1:32">
      <c r="B4" s="62">
        <v>42015</v>
      </c>
      <c r="C4" s="62">
        <f>B4+7</f>
        <v>42022</v>
      </c>
      <c r="D4" s="62">
        <f t="shared" ref="D4:N4" si="0">C4+7</f>
        <v>42029</v>
      </c>
      <c r="E4" s="62">
        <f t="shared" si="0"/>
        <v>42036</v>
      </c>
      <c r="F4" s="62">
        <f t="shared" si="0"/>
        <v>42043</v>
      </c>
      <c r="G4" s="62">
        <f t="shared" si="0"/>
        <v>42050</v>
      </c>
      <c r="H4" s="62">
        <f t="shared" si="0"/>
        <v>42057</v>
      </c>
      <c r="I4" s="62">
        <f t="shared" si="0"/>
        <v>42064</v>
      </c>
      <c r="J4" s="62">
        <f t="shared" si="0"/>
        <v>42071</v>
      </c>
      <c r="K4" s="62">
        <f t="shared" si="0"/>
        <v>42078</v>
      </c>
      <c r="L4" s="62">
        <f t="shared" si="0"/>
        <v>42085</v>
      </c>
      <c r="M4" s="62">
        <f t="shared" si="0"/>
        <v>42092</v>
      </c>
      <c r="N4" s="62">
        <f t="shared" si="0"/>
        <v>42099</v>
      </c>
      <c r="Z4" s="63"/>
      <c r="AA4" s="63"/>
      <c r="AB4" s="63"/>
      <c r="AC4" s="63"/>
      <c r="AD4" s="63"/>
      <c r="AE4" s="63"/>
      <c r="AF4" s="63"/>
    </row>
    <row r="5" spans="1:32" ht="7.5" customHeight="1"/>
    <row r="6" spans="1:32">
      <c r="A6" t="s">
        <v>85</v>
      </c>
      <c r="B6" s="64">
        <v>2819</v>
      </c>
      <c r="C6" s="64">
        <v>2841.75</v>
      </c>
      <c r="D6" s="64">
        <v>2857</v>
      </c>
      <c r="E6" s="64">
        <v>2752</v>
      </c>
      <c r="F6" s="64">
        <v>2655.75</v>
      </c>
      <c r="G6" s="64">
        <v>2894</v>
      </c>
      <c r="H6" s="64">
        <v>2813.25</v>
      </c>
      <c r="I6" s="64">
        <v>2736.5</v>
      </c>
      <c r="J6" s="64">
        <v>2812.25</v>
      </c>
      <c r="K6" s="64">
        <v>2860.25</v>
      </c>
      <c r="L6" s="64">
        <v>2772.75</v>
      </c>
      <c r="M6" s="64">
        <v>2841.5</v>
      </c>
      <c r="N6" s="64">
        <v>2630.25</v>
      </c>
    </row>
    <row r="7" spans="1:32">
      <c r="A7" t="s">
        <v>86</v>
      </c>
      <c r="B7" s="64">
        <v>529.5</v>
      </c>
      <c r="C7" s="64">
        <v>436.25</v>
      </c>
      <c r="D7" s="64">
        <v>439</v>
      </c>
      <c r="E7" s="64">
        <v>114</v>
      </c>
      <c r="F7" s="64">
        <v>180.25</v>
      </c>
      <c r="G7" s="64">
        <v>362.25</v>
      </c>
      <c r="H7" s="64">
        <v>363.5</v>
      </c>
      <c r="I7" s="64">
        <v>206.5</v>
      </c>
      <c r="J7" s="64">
        <v>387</v>
      </c>
      <c r="K7" s="64">
        <v>283.5</v>
      </c>
      <c r="L7" s="64">
        <v>370.25</v>
      </c>
      <c r="M7" s="64">
        <v>469.75</v>
      </c>
      <c r="N7" s="64">
        <v>143.25</v>
      </c>
    </row>
    <row r="8" spans="1:32">
      <c r="A8" t="s">
        <v>87</v>
      </c>
      <c r="B8" s="65">
        <f>SUM(B6:B7)</f>
        <v>3348.5</v>
      </c>
      <c r="C8" s="65">
        <f t="shared" ref="C8:N8" si="1">SUM(C6:C7)</f>
        <v>3278</v>
      </c>
      <c r="D8" s="65">
        <f t="shared" si="1"/>
        <v>3296</v>
      </c>
      <c r="E8" s="65">
        <f t="shared" si="1"/>
        <v>2866</v>
      </c>
      <c r="F8" s="65">
        <f t="shared" si="1"/>
        <v>2836</v>
      </c>
      <c r="G8" s="65">
        <f t="shared" si="1"/>
        <v>3256.25</v>
      </c>
      <c r="H8" s="65">
        <f t="shared" si="1"/>
        <v>3176.75</v>
      </c>
      <c r="I8" s="65">
        <f t="shared" si="1"/>
        <v>2943</v>
      </c>
      <c r="J8" s="65">
        <f t="shared" si="1"/>
        <v>3199.25</v>
      </c>
      <c r="K8" s="65">
        <f t="shared" si="1"/>
        <v>3143.75</v>
      </c>
      <c r="L8" s="65">
        <f t="shared" si="1"/>
        <v>3143</v>
      </c>
      <c r="M8" s="65">
        <f t="shared" si="1"/>
        <v>3311.25</v>
      </c>
      <c r="N8" s="65">
        <f t="shared" si="1"/>
        <v>2773.5</v>
      </c>
    </row>
    <row r="9" spans="1:32" ht="8.25" customHeight="1"/>
    <row r="10" spans="1:32">
      <c r="A10" t="s">
        <v>88</v>
      </c>
      <c r="B10" s="66">
        <v>40955.39</v>
      </c>
      <c r="C10" s="66">
        <v>41016.33</v>
      </c>
      <c r="D10" s="66">
        <v>41235.32</v>
      </c>
      <c r="E10" s="66">
        <v>39738.839999999997</v>
      </c>
      <c r="F10" s="66">
        <v>38358.17</v>
      </c>
      <c r="G10" s="66">
        <v>41779.440000000002</v>
      </c>
      <c r="H10" s="66">
        <v>40592.269999999997</v>
      </c>
      <c r="I10" s="66">
        <v>39493.879999999997</v>
      </c>
      <c r="J10" s="66">
        <v>40591.64</v>
      </c>
      <c r="K10" s="66">
        <v>41294.79</v>
      </c>
      <c r="L10" s="66">
        <v>39987.97</v>
      </c>
      <c r="M10" s="66">
        <v>40995.94</v>
      </c>
      <c r="N10" s="66">
        <v>37986.26</v>
      </c>
    </row>
    <row r="11" spans="1:32">
      <c r="A11" t="s">
        <v>89</v>
      </c>
      <c r="B11" s="66">
        <v>11091.86</v>
      </c>
      <c r="C11" s="66">
        <v>9045.4</v>
      </c>
      <c r="D11" s="66">
        <v>9117.59</v>
      </c>
      <c r="E11" s="66">
        <v>2364.5100000000002</v>
      </c>
      <c r="F11" s="66">
        <v>3731.19</v>
      </c>
      <c r="G11" s="66">
        <v>7542.81</v>
      </c>
      <c r="H11" s="66">
        <v>7567.47</v>
      </c>
      <c r="I11" s="66">
        <v>4273.1400000000003</v>
      </c>
      <c r="J11" s="66">
        <v>8046.79</v>
      </c>
      <c r="K11" s="66">
        <v>5900.17</v>
      </c>
      <c r="L11" s="66">
        <v>7685.8</v>
      </c>
      <c r="M11" s="66">
        <v>9757.93</v>
      </c>
      <c r="N11" s="66">
        <v>2963.24</v>
      </c>
    </row>
    <row r="12" spans="1:32">
      <c r="A12" t="s">
        <v>90</v>
      </c>
      <c r="B12" s="67">
        <f>SUM(B10:B11)</f>
        <v>52047.25</v>
      </c>
      <c r="C12" s="67">
        <f t="shared" ref="C12:N12" si="2">SUM(C10:C11)</f>
        <v>50061.73</v>
      </c>
      <c r="D12" s="67">
        <f t="shared" si="2"/>
        <v>50352.91</v>
      </c>
      <c r="E12" s="67">
        <f t="shared" si="2"/>
        <v>42103.35</v>
      </c>
      <c r="F12" s="67">
        <f t="shared" si="2"/>
        <v>42089.36</v>
      </c>
      <c r="G12" s="67">
        <f t="shared" si="2"/>
        <v>49322.25</v>
      </c>
      <c r="H12" s="67">
        <f t="shared" si="2"/>
        <v>48159.74</v>
      </c>
      <c r="I12" s="67">
        <f t="shared" si="2"/>
        <v>43767.02</v>
      </c>
      <c r="J12" s="67">
        <f t="shared" si="2"/>
        <v>48638.43</v>
      </c>
      <c r="K12" s="67">
        <f t="shared" si="2"/>
        <v>47194.96</v>
      </c>
      <c r="L12" s="67">
        <f t="shared" si="2"/>
        <v>47673.770000000004</v>
      </c>
      <c r="M12" s="67">
        <f t="shared" si="2"/>
        <v>50753.87</v>
      </c>
      <c r="N12" s="67">
        <f t="shared" si="2"/>
        <v>40949.5</v>
      </c>
    </row>
    <row r="13" spans="1:32" ht="7.5" customHeight="1"/>
    <row r="14" spans="1:32">
      <c r="A14" t="s">
        <v>91</v>
      </c>
      <c r="B14" s="68">
        <f>B10/B6</f>
        <v>14.528339836821567</v>
      </c>
      <c r="C14" s="68">
        <f t="shared" ref="C14:N16" si="3">C10/C6</f>
        <v>14.43347585114806</v>
      </c>
      <c r="D14" s="68">
        <f t="shared" si="3"/>
        <v>14.43308365418271</v>
      </c>
      <c r="E14" s="68">
        <f t="shared" si="3"/>
        <v>14.439985465116278</v>
      </c>
      <c r="F14" s="68">
        <f t="shared" si="3"/>
        <v>14.443441589004989</v>
      </c>
      <c r="G14" s="68">
        <f t="shared" si="3"/>
        <v>14.436572218382862</v>
      </c>
      <c r="H14" s="68">
        <f t="shared" si="3"/>
        <v>14.428959388607481</v>
      </c>
      <c r="I14" s="68">
        <f t="shared" si="3"/>
        <v>14.432260186369449</v>
      </c>
      <c r="J14" s="68">
        <f t="shared" si="3"/>
        <v>14.433866121433017</v>
      </c>
      <c r="K14" s="68">
        <f t="shared" si="3"/>
        <v>14.437475745127175</v>
      </c>
      <c r="L14" s="68">
        <f t="shared" si="3"/>
        <v>14.421772608421243</v>
      </c>
      <c r="M14" s="68">
        <f t="shared" si="3"/>
        <v>14.427569945451348</v>
      </c>
      <c r="N14" s="68">
        <f t="shared" si="3"/>
        <v>14.442072046383425</v>
      </c>
    </row>
    <row r="15" spans="1:32">
      <c r="A15" t="s">
        <v>92</v>
      </c>
      <c r="B15" s="68">
        <f>B11/B7</f>
        <v>20.947799811142588</v>
      </c>
      <c r="C15" s="68">
        <f t="shared" si="3"/>
        <v>20.734441260744983</v>
      </c>
      <c r="D15" s="68">
        <f t="shared" si="3"/>
        <v>20.768997722095673</v>
      </c>
      <c r="E15" s="68">
        <f t="shared" si="3"/>
        <v>20.741315789473685</v>
      </c>
      <c r="F15" s="68">
        <f t="shared" si="3"/>
        <v>20.700083217753122</v>
      </c>
      <c r="G15" s="68">
        <f t="shared" si="3"/>
        <v>20.822111801242237</v>
      </c>
      <c r="H15" s="68">
        <f t="shared" si="3"/>
        <v>20.818349381017882</v>
      </c>
      <c r="I15" s="68">
        <f t="shared" si="3"/>
        <v>20.693171912832931</v>
      </c>
      <c r="J15" s="68">
        <f t="shared" si="3"/>
        <v>20.792739018087854</v>
      </c>
      <c r="K15" s="68">
        <f t="shared" si="3"/>
        <v>20.811887125220458</v>
      </c>
      <c r="L15" s="68">
        <f t="shared" si="3"/>
        <v>20.758406482106686</v>
      </c>
      <c r="M15" s="68">
        <f t="shared" si="3"/>
        <v>20.772602448110696</v>
      </c>
      <c r="N15" s="68">
        <f t="shared" si="3"/>
        <v>20.685794066317627</v>
      </c>
    </row>
    <row r="16" spans="1:32">
      <c r="A16" t="s">
        <v>93</v>
      </c>
      <c r="B16" s="69">
        <f>B12/B8</f>
        <v>15.543452292071077</v>
      </c>
      <c r="C16" s="69">
        <f t="shared" si="3"/>
        <v>15.272034777303235</v>
      </c>
      <c r="D16" s="69">
        <f t="shared" si="3"/>
        <v>15.276975121359225</v>
      </c>
      <c r="E16" s="69">
        <f t="shared" si="3"/>
        <v>14.690631542219121</v>
      </c>
      <c r="F16" s="69">
        <f t="shared" si="3"/>
        <v>14.841100141043723</v>
      </c>
      <c r="G16" s="69">
        <f t="shared" si="3"/>
        <v>15.146948176583493</v>
      </c>
      <c r="H16" s="69">
        <f t="shared" si="3"/>
        <v>15.160066105296293</v>
      </c>
      <c r="I16" s="69">
        <f t="shared" si="3"/>
        <v>14.871566428814134</v>
      </c>
      <c r="J16" s="69">
        <f t="shared" si="3"/>
        <v>15.203072595139487</v>
      </c>
      <c r="K16" s="69">
        <f t="shared" si="3"/>
        <v>15.012313320079523</v>
      </c>
      <c r="L16" s="69">
        <f t="shared" si="3"/>
        <v>15.1682373528476</v>
      </c>
      <c r="M16" s="69">
        <f t="shared" si="3"/>
        <v>15.327707059267649</v>
      </c>
      <c r="N16" s="69">
        <f t="shared" si="3"/>
        <v>14.764557418424374</v>
      </c>
    </row>
    <row r="17" spans="1:14" ht="7.5" customHeight="1"/>
    <row r="18" spans="1:14">
      <c r="B18" s="62">
        <f>N4+7</f>
        <v>42106</v>
      </c>
      <c r="C18" s="62">
        <f t="shared" ref="C18:N18" si="4">B18+7</f>
        <v>42113</v>
      </c>
      <c r="D18" s="62">
        <f t="shared" si="4"/>
        <v>42120</v>
      </c>
      <c r="E18" s="62">
        <f t="shared" si="4"/>
        <v>42127</v>
      </c>
      <c r="F18" s="62">
        <f t="shared" si="4"/>
        <v>42134</v>
      </c>
      <c r="G18" s="62">
        <f t="shared" si="4"/>
        <v>42141</v>
      </c>
      <c r="H18" s="62">
        <f t="shared" si="4"/>
        <v>42148</v>
      </c>
      <c r="I18" s="62">
        <f t="shared" si="4"/>
        <v>42155</v>
      </c>
      <c r="J18" s="62">
        <f t="shared" si="4"/>
        <v>42162</v>
      </c>
      <c r="K18" s="62">
        <f t="shared" si="4"/>
        <v>42169</v>
      </c>
      <c r="L18" s="62">
        <f t="shared" si="4"/>
        <v>42176</v>
      </c>
      <c r="M18" s="62">
        <f t="shared" si="4"/>
        <v>42183</v>
      </c>
      <c r="N18" s="62">
        <f t="shared" si="4"/>
        <v>42190</v>
      </c>
    </row>
    <row r="19" spans="1:14" ht="7.5" customHeight="1"/>
    <row r="20" spans="1:14">
      <c r="A20" t="s">
        <v>85</v>
      </c>
      <c r="B20" s="64">
        <v>2589</v>
      </c>
      <c r="C20" s="64">
        <v>2832.5</v>
      </c>
      <c r="D20" s="64">
        <v>2562.75</v>
      </c>
      <c r="E20" s="64">
        <v>2822.25</v>
      </c>
      <c r="F20" s="64">
        <v>2776.75</v>
      </c>
      <c r="G20" s="64">
        <v>2683</v>
      </c>
      <c r="H20" s="64">
        <v>2862</v>
      </c>
      <c r="I20" s="64">
        <v>2847.75</v>
      </c>
      <c r="J20" s="64">
        <v>2642.25</v>
      </c>
      <c r="K20" s="64">
        <v>2770.5</v>
      </c>
      <c r="L20" s="64">
        <v>2785.75</v>
      </c>
      <c r="M20" s="64">
        <v>2672</v>
      </c>
      <c r="N20" s="64">
        <v>2892.25</v>
      </c>
    </row>
    <row r="21" spans="1:14">
      <c r="A21" t="s">
        <v>86</v>
      </c>
      <c r="B21" s="64">
        <v>128.5</v>
      </c>
      <c r="C21" s="64">
        <v>502.5</v>
      </c>
      <c r="D21" s="64">
        <v>164.25</v>
      </c>
      <c r="E21" s="64">
        <v>508</v>
      </c>
      <c r="F21" s="64">
        <v>357.5</v>
      </c>
      <c r="G21" s="64">
        <v>159.75</v>
      </c>
      <c r="H21" s="64">
        <v>260.5</v>
      </c>
      <c r="I21" s="64">
        <v>410</v>
      </c>
      <c r="J21" s="64">
        <v>194.75</v>
      </c>
      <c r="K21" s="64">
        <v>423.25</v>
      </c>
      <c r="L21" s="64">
        <v>575</v>
      </c>
      <c r="M21" s="64">
        <v>209.75</v>
      </c>
      <c r="N21" s="64">
        <v>646</v>
      </c>
    </row>
    <row r="22" spans="1:14">
      <c r="A22" t="s">
        <v>87</v>
      </c>
      <c r="B22" s="65">
        <f t="shared" ref="B22:N22" si="5">SUM(B20:B21)</f>
        <v>2717.5</v>
      </c>
      <c r="C22" s="65">
        <f t="shared" si="5"/>
        <v>3335</v>
      </c>
      <c r="D22" s="65">
        <f t="shared" si="5"/>
        <v>2727</v>
      </c>
      <c r="E22" s="65">
        <f t="shared" si="5"/>
        <v>3330.25</v>
      </c>
      <c r="F22" s="65">
        <f t="shared" si="5"/>
        <v>3134.25</v>
      </c>
      <c r="G22" s="65">
        <f t="shared" si="5"/>
        <v>2842.75</v>
      </c>
      <c r="H22" s="65">
        <f t="shared" si="5"/>
        <v>3122.5</v>
      </c>
      <c r="I22" s="65">
        <f t="shared" si="5"/>
        <v>3257.75</v>
      </c>
      <c r="J22" s="65">
        <f t="shared" si="5"/>
        <v>2837</v>
      </c>
      <c r="K22" s="65">
        <f t="shared" si="5"/>
        <v>3193.75</v>
      </c>
      <c r="L22" s="65">
        <f t="shared" si="5"/>
        <v>3360.75</v>
      </c>
      <c r="M22" s="65">
        <f t="shared" si="5"/>
        <v>2881.75</v>
      </c>
      <c r="N22" s="65">
        <f t="shared" si="5"/>
        <v>3538.25</v>
      </c>
    </row>
    <row r="23" spans="1:14" ht="8.25" customHeight="1"/>
    <row r="24" spans="1:14">
      <c r="A24" t="s">
        <v>88</v>
      </c>
      <c r="B24" s="66">
        <v>43088.5</v>
      </c>
      <c r="C24" s="66">
        <v>47135.39</v>
      </c>
      <c r="D24" s="66">
        <v>42033.63</v>
      </c>
      <c r="E24" s="66">
        <v>46270.46</v>
      </c>
      <c r="F24" s="66">
        <v>45529.279999999999</v>
      </c>
      <c r="G24" s="66">
        <v>44002.1</v>
      </c>
      <c r="H24" s="66">
        <v>46918.03</v>
      </c>
      <c r="I24" s="66">
        <v>46685.89</v>
      </c>
      <c r="J24" s="66">
        <v>43338.33</v>
      </c>
      <c r="K24" s="66">
        <v>45298.720000000001</v>
      </c>
      <c r="L24" s="66">
        <v>45641.11</v>
      </c>
      <c r="M24" s="66">
        <v>43822.89</v>
      </c>
      <c r="N24" s="66">
        <v>47358.23</v>
      </c>
    </row>
    <row r="25" spans="1:14">
      <c r="A25" t="s">
        <v>89</v>
      </c>
      <c r="B25" s="66">
        <v>3183.03</v>
      </c>
      <c r="C25" s="66">
        <v>12456.24</v>
      </c>
      <c r="D25" s="66">
        <v>3947.31</v>
      </c>
      <c r="E25" s="66">
        <v>12145.97</v>
      </c>
      <c r="F25" s="66">
        <v>8573.32</v>
      </c>
      <c r="G25" s="66">
        <v>3862.77</v>
      </c>
      <c r="H25" s="66">
        <v>6309.29</v>
      </c>
      <c r="I25" s="66">
        <v>9763.7199999999993</v>
      </c>
      <c r="J25" s="66">
        <v>4685.3599999999997</v>
      </c>
      <c r="K25" s="66">
        <v>10011.52</v>
      </c>
      <c r="L25" s="66">
        <v>13604.5</v>
      </c>
      <c r="M25" s="66">
        <v>5039.1899999999996</v>
      </c>
      <c r="N25" s="66">
        <v>15391.07</v>
      </c>
    </row>
    <row r="26" spans="1:14">
      <c r="A26" t="s">
        <v>90</v>
      </c>
      <c r="B26" s="67">
        <f t="shared" ref="B26:N26" si="6">SUM(B24:B25)</f>
        <v>46271.53</v>
      </c>
      <c r="C26" s="67">
        <f t="shared" si="6"/>
        <v>59591.63</v>
      </c>
      <c r="D26" s="67">
        <f t="shared" si="6"/>
        <v>45980.939999999995</v>
      </c>
      <c r="E26" s="67">
        <f t="shared" si="6"/>
        <v>58416.43</v>
      </c>
      <c r="F26" s="67">
        <f t="shared" si="6"/>
        <v>54102.6</v>
      </c>
      <c r="G26" s="67">
        <f t="shared" si="6"/>
        <v>47864.869999999995</v>
      </c>
      <c r="H26" s="67">
        <f t="shared" si="6"/>
        <v>53227.32</v>
      </c>
      <c r="I26" s="67">
        <f t="shared" si="6"/>
        <v>56449.61</v>
      </c>
      <c r="J26" s="67">
        <f t="shared" si="6"/>
        <v>48023.69</v>
      </c>
      <c r="K26" s="67">
        <f t="shared" si="6"/>
        <v>55310.240000000005</v>
      </c>
      <c r="L26" s="67">
        <f t="shared" si="6"/>
        <v>59245.61</v>
      </c>
      <c r="M26" s="67">
        <f t="shared" si="6"/>
        <v>48862.080000000002</v>
      </c>
      <c r="N26" s="67">
        <f t="shared" si="6"/>
        <v>62749.3</v>
      </c>
    </row>
    <row r="27" spans="1:14" ht="7.5" customHeight="1"/>
    <row r="28" spans="1:14">
      <c r="A28" t="s">
        <v>91</v>
      </c>
      <c r="B28" s="68">
        <f t="shared" ref="B28:N28" si="7">B24/B20</f>
        <v>16.642912321359599</v>
      </c>
      <c r="C28" s="68">
        <f t="shared" si="7"/>
        <v>16.640914386584289</v>
      </c>
      <c r="D28" s="68">
        <f t="shared" si="7"/>
        <v>16.401767632426104</v>
      </c>
      <c r="E28" s="68">
        <f t="shared" si="7"/>
        <v>16.394883514926033</v>
      </c>
      <c r="F28" s="68">
        <f t="shared" si="7"/>
        <v>16.396607544791571</v>
      </c>
      <c r="G28" s="68">
        <f t="shared" si="7"/>
        <v>16.400335445396944</v>
      </c>
      <c r="H28" s="68">
        <f t="shared" si="7"/>
        <v>16.393441649196365</v>
      </c>
      <c r="I28" s="68">
        <f t="shared" si="7"/>
        <v>16.393956632429109</v>
      </c>
      <c r="J28" s="68">
        <f t="shared" si="7"/>
        <v>16.402055066704513</v>
      </c>
      <c r="K28" s="68">
        <f t="shared" si="7"/>
        <v>16.350377188233171</v>
      </c>
      <c r="L28" s="68">
        <f t="shared" si="7"/>
        <v>16.383778156690298</v>
      </c>
      <c r="M28" s="68">
        <f t="shared" si="7"/>
        <v>16.400782185628742</v>
      </c>
      <c r="N28" s="68">
        <f t="shared" si="7"/>
        <v>16.374182729708707</v>
      </c>
    </row>
    <row r="29" spans="1:14">
      <c r="A29" t="s">
        <v>92</v>
      </c>
      <c r="B29" s="68">
        <f t="shared" ref="B29:N30" si="8">B25/B21</f>
        <v>24.770661478599223</v>
      </c>
      <c r="C29" s="68">
        <f t="shared" si="8"/>
        <v>24.788537313432837</v>
      </c>
      <c r="D29" s="68">
        <f t="shared" si="8"/>
        <v>24.032328767123289</v>
      </c>
      <c r="E29" s="68">
        <f t="shared" si="8"/>
        <v>23.909389763779526</v>
      </c>
      <c r="F29" s="68">
        <f t="shared" si="8"/>
        <v>23.981314685314686</v>
      </c>
      <c r="G29" s="68">
        <f t="shared" si="8"/>
        <v>24.180093896713615</v>
      </c>
      <c r="H29" s="68">
        <f t="shared" si="8"/>
        <v>24.219923224568138</v>
      </c>
      <c r="I29" s="68">
        <f t="shared" si="8"/>
        <v>23.813951219512195</v>
      </c>
      <c r="J29" s="68">
        <f t="shared" si="8"/>
        <v>24.058331193838253</v>
      </c>
      <c r="K29" s="68">
        <f t="shared" si="8"/>
        <v>23.6539161252215</v>
      </c>
      <c r="L29" s="68">
        <f t="shared" si="8"/>
        <v>23.66</v>
      </c>
      <c r="M29" s="68">
        <f t="shared" si="8"/>
        <v>24.024743742550655</v>
      </c>
      <c r="N29" s="68">
        <f t="shared" si="8"/>
        <v>23.825185758513932</v>
      </c>
    </row>
    <row r="30" spans="1:14">
      <c r="A30" t="s">
        <v>93</v>
      </c>
      <c r="B30" s="69">
        <f t="shared" si="8"/>
        <v>17.027241950321987</v>
      </c>
      <c r="C30" s="69">
        <f t="shared" si="8"/>
        <v>17.868554722638681</v>
      </c>
      <c r="D30" s="69">
        <f t="shared" si="8"/>
        <v>16.861364136413641</v>
      </c>
      <c r="E30" s="69">
        <f t="shared" si="8"/>
        <v>17.541154567975376</v>
      </c>
      <c r="F30" s="69">
        <f t="shared" si="8"/>
        <v>17.261737257717158</v>
      </c>
      <c r="G30" s="69">
        <f t="shared" si="8"/>
        <v>16.837523524755955</v>
      </c>
      <c r="H30" s="69">
        <f t="shared" si="8"/>
        <v>17.046379503602882</v>
      </c>
      <c r="I30" s="69">
        <f t="shared" si="8"/>
        <v>17.327790653058091</v>
      </c>
      <c r="J30" s="69">
        <f t="shared" si="8"/>
        <v>16.927631300669724</v>
      </c>
      <c r="K30" s="69">
        <f t="shared" si="8"/>
        <v>17.318274755381605</v>
      </c>
      <c r="L30" s="69">
        <f t="shared" si="8"/>
        <v>17.628687049021796</v>
      </c>
      <c r="M30" s="69">
        <f t="shared" si="8"/>
        <v>16.955697059078684</v>
      </c>
      <c r="N30" s="69">
        <f t="shared" si="8"/>
        <v>17.734558044230905</v>
      </c>
    </row>
    <row r="31" spans="1:14" ht="7.5" customHeight="1"/>
    <row r="32" spans="1:14">
      <c r="B32" s="62">
        <f>N18+7</f>
        <v>42197</v>
      </c>
      <c r="C32" s="62">
        <f t="shared" ref="C32:N32" si="9">B32+7</f>
        <v>42204</v>
      </c>
      <c r="D32" s="62">
        <f t="shared" si="9"/>
        <v>42211</v>
      </c>
      <c r="E32" s="62">
        <f t="shared" si="9"/>
        <v>42218</v>
      </c>
      <c r="F32" s="62">
        <f t="shared" si="9"/>
        <v>42225</v>
      </c>
      <c r="G32" s="62">
        <f t="shared" si="9"/>
        <v>42232</v>
      </c>
      <c r="H32" s="62">
        <f t="shared" si="9"/>
        <v>42239</v>
      </c>
      <c r="I32" s="62">
        <f t="shared" si="9"/>
        <v>42246</v>
      </c>
      <c r="J32" s="62">
        <f t="shared" si="9"/>
        <v>42253</v>
      </c>
      <c r="K32" s="62">
        <f t="shared" si="9"/>
        <v>42260</v>
      </c>
      <c r="L32" s="70">
        <f t="shared" si="9"/>
        <v>42267</v>
      </c>
      <c r="M32" s="70">
        <f t="shared" si="9"/>
        <v>42274</v>
      </c>
      <c r="N32" s="70">
        <f t="shared" si="9"/>
        <v>42281</v>
      </c>
    </row>
    <row r="33" spans="1:14" ht="6.75" customHeight="1"/>
    <row r="34" spans="1:14">
      <c r="A34" t="s">
        <v>85</v>
      </c>
      <c r="B34" s="64">
        <v>3017.25</v>
      </c>
      <c r="C34" s="64">
        <v>2990</v>
      </c>
      <c r="D34" s="64">
        <v>3170.25</v>
      </c>
      <c r="E34" s="64">
        <v>3092.75</v>
      </c>
      <c r="F34" s="64">
        <v>3184.5</v>
      </c>
      <c r="G34" s="64">
        <v>3208.5</v>
      </c>
      <c r="H34" s="64">
        <v>3110.75</v>
      </c>
      <c r="I34" s="64">
        <v>3151.25</v>
      </c>
      <c r="J34" s="64">
        <v>3202.75</v>
      </c>
      <c r="K34" s="64">
        <v>3024.25</v>
      </c>
      <c r="L34" s="64"/>
      <c r="M34" s="64"/>
      <c r="N34" s="64"/>
    </row>
    <row r="35" spans="1:14">
      <c r="A35" t="s">
        <v>86</v>
      </c>
      <c r="B35" s="64">
        <v>407.5</v>
      </c>
      <c r="C35" s="64">
        <v>349.5</v>
      </c>
      <c r="D35" s="64">
        <v>472.75</v>
      </c>
      <c r="E35" s="64">
        <v>356</v>
      </c>
      <c r="F35">
        <v>0</v>
      </c>
      <c r="G35">
        <v>0</v>
      </c>
      <c r="H35">
        <v>0</v>
      </c>
      <c r="I35" s="64">
        <v>424.75</v>
      </c>
      <c r="J35" s="64">
        <v>560.5</v>
      </c>
      <c r="K35" s="64">
        <v>123</v>
      </c>
      <c r="L35" s="64"/>
      <c r="M35" s="64"/>
      <c r="N35" s="64"/>
    </row>
    <row r="36" spans="1:14">
      <c r="A36" t="s">
        <v>87</v>
      </c>
      <c r="B36" s="65">
        <f t="shared" ref="B36:N36" si="10">SUM(B34:B35)</f>
        <v>3424.75</v>
      </c>
      <c r="C36" s="65">
        <f t="shared" si="10"/>
        <v>3339.5</v>
      </c>
      <c r="D36" s="65">
        <f t="shared" si="10"/>
        <v>3643</v>
      </c>
      <c r="E36" s="65">
        <f t="shared" si="10"/>
        <v>3448.75</v>
      </c>
      <c r="F36">
        <v>0</v>
      </c>
      <c r="G36">
        <v>7.79</v>
      </c>
      <c r="H36">
        <v>0</v>
      </c>
      <c r="I36" s="65">
        <f t="shared" si="10"/>
        <v>3576</v>
      </c>
      <c r="J36" s="65">
        <f t="shared" si="10"/>
        <v>3763.25</v>
      </c>
      <c r="K36" s="65">
        <f t="shared" si="10"/>
        <v>3147.25</v>
      </c>
      <c r="L36" s="65">
        <f t="shared" si="10"/>
        <v>0</v>
      </c>
      <c r="M36" s="65">
        <f t="shared" si="10"/>
        <v>0</v>
      </c>
      <c r="N36" s="65">
        <f t="shared" si="10"/>
        <v>0</v>
      </c>
    </row>
    <row r="37" spans="1:14">
      <c r="A37" t="s">
        <v>88</v>
      </c>
      <c r="B37" s="66">
        <v>49445.18</v>
      </c>
      <c r="C37" s="66">
        <v>49003.11</v>
      </c>
      <c r="D37" s="66">
        <v>51880.19</v>
      </c>
      <c r="E37" s="66">
        <v>50622.19</v>
      </c>
      <c r="F37" s="66">
        <v>52218.16</v>
      </c>
      <c r="G37" s="66">
        <v>52562.47</v>
      </c>
      <c r="H37" s="66">
        <v>50970.13</v>
      </c>
      <c r="I37" s="66">
        <v>51653.54</v>
      </c>
      <c r="J37" s="66">
        <v>52468.800000000003</v>
      </c>
      <c r="K37" s="66">
        <v>49513.75</v>
      </c>
      <c r="L37" s="66"/>
      <c r="M37" s="66"/>
      <c r="N37" s="66"/>
    </row>
    <row r="38" spans="1:14">
      <c r="A38" t="s">
        <v>89</v>
      </c>
      <c r="B38" s="66">
        <v>9734.83</v>
      </c>
      <c r="C38" s="66">
        <v>8375.26</v>
      </c>
      <c r="D38" s="66">
        <v>11233.87</v>
      </c>
      <c r="E38" s="66">
        <v>8514.41</v>
      </c>
      <c r="F38" s="66">
        <v>11753.64</v>
      </c>
      <c r="G38" s="66">
        <v>12397</v>
      </c>
      <c r="H38" s="66">
        <v>9332.7999999999993</v>
      </c>
      <c r="I38" s="66">
        <v>10107.83</v>
      </c>
      <c r="J38" s="66">
        <v>13382.89</v>
      </c>
      <c r="K38" s="66">
        <v>2969.5</v>
      </c>
      <c r="L38" s="66"/>
      <c r="M38" s="66"/>
      <c r="N38" s="66"/>
    </row>
    <row r="39" spans="1:14">
      <c r="A39" t="s">
        <v>90</v>
      </c>
      <c r="B39" s="67">
        <f t="shared" ref="B39:N39" si="11">SUM(B37:B38)</f>
        <v>59180.01</v>
      </c>
      <c r="C39" s="67">
        <f t="shared" si="11"/>
        <v>57378.37</v>
      </c>
      <c r="D39" s="67">
        <f t="shared" si="11"/>
        <v>63114.060000000005</v>
      </c>
      <c r="E39" s="67">
        <f t="shared" si="11"/>
        <v>59136.600000000006</v>
      </c>
      <c r="F39" s="67">
        <f t="shared" si="11"/>
        <v>63971.8</v>
      </c>
      <c r="G39" s="67">
        <f t="shared" si="11"/>
        <v>64959.47</v>
      </c>
      <c r="H39" s="67">
        <f t="shared" si="11"/>
        <v>60302.929999999993</v>
      </c>
      <c r="I39" s="67">
        <f t="shared" si="11"/>
        <v>61761.37</v>
      </c>
      <c r="J39" s="67">
        <f t="shared" si="11"/>
        <v>65851.69</v>
      </c>
      <c r="K39" s="67">
        <f t="shared" si="11"/>
        <v>52483.25</v>
      </c>
      <c r="L39" s="67">
        <f t="shared" si="11"/>
        <v>0</v>
      </c>
      <c r="M39" s="67">
        <f t="shared" si="11"/>
        <v>0</v>
      </c>
      <c r="N39" s="67">
        <f t="shared" si="11"/>
        <v>0</v>
      </c>
    </row>
    <row r="40" spans="1:14" ht="8.25" customHeight="1"/>
    <row r="41" spans="1:14">
      <c r="A41" t="s">
        <v>91</v>
      </c>
      <c r="B41" s="68">
        <f t="shared" ref="B41:N41" si="12">B37/B34</f>
        <v>16.387498550004143</v>
      </c>
      <c r="C41" s="68">
        <f t="shared" si="12"/>
        <v>16.388999999999999</v>
      </c>
      <c r="D41" s="68">
        <f t="shared" si="12"/>
        <v>16.364699944799305</v>
      </c>
      <c r="E41" s="68">
        <f t="shared" si="12"/>
        <v>16.368018753536496</v>
      </c>
      <c r="F41" s="68">
        <f t="shared" si="12"/>
        <v>16.39760087925891</v>
      </c>
      <c r="G41" s="68">
        <f t="shared" si="12"/>
        <v>16.382256506155525</v>
      </c>
      <c r="H41" s="68">
        <f t="shared" si="12"/>
        <v>16.385157920115727</v>
      </c>
      <c r="I41" s="68">
        <f t="shared" si="12"/>
        <v>16.391444664815548</v>
      </c>
      <c r="J41" s="68">
        <f t="shared" si="12"/>
        <v>16.382421356646631</v>
      </c>
      <c r="K41" s="68">
        <f t="shared" si="12"/>
        <v>16.372241051500371</v>
      </c>
      <c r="L41" s="68" t="e">
        <f t="shared" si="12"/>
        <v>#DIV/0!</v>
      </c>
      <c r="M41" s="68" t="e">
        <f t="shared" si="12"/>
        <v>#DIV/0!</v>
      </c>
      <c r="N41" s="68" t="e">
        <f t="shared" si="12"/>
        <v>#DIV/0!</v>
      </c>
    </row>
    <row r="42" spans="1:14">
      <c r="A42" t="s">
        <v>92</v>
      </c>
      <c r="B42" s="68">
        <f t="shared" ref="B42:N42" si="13">B38/B35</f>
        <v>23.889153374233128</v>
      </c>
      <c r="C42" s="68">
        <f t="shared" si="13"/>
        <v>23.963547925608012</v>
      </c>
      <c r="D42" s="68">
        <f t="shared" si="13"/>
        <v>23.762813326282391</v>
      </c>
      <c r="E42" s="68">
        <f t="shared" si="13"/>
        <v>23.91688202247191</v>
      </c>
      <c r="F42" s="68" t="e">
        <f t="shared" si="13"/>
        <v>#DIV/0!</v>
      </c>
      <c r="G42" s="68" t="e">
        <f t="shared" si="13"/>
        <v>#DIV/0!</v>
      </c>
      <c r="H42" s="68" t="e">
        <f t="shared" si="13"/>
        <v>#DIV/0!</v>
      </c>
      <c r="I42" s="68">
        <f t="shared" si="13"/>
        <v>23.797127722189522</v>
      </c>
      <c r="J42" s="68">
        <f t="shared" si="13"/>
        <v>23.876699375557536</v>
      </c>
      <c r="K42" s="68">
        <f t="shared" si="13"/>
        <v>24.142276422764226</v>
      </c>
      <c r="L42" s="68" t="e">
        <f t="shared" si="13"/>
        <v>#DIV/0!</v>
      </c>
      <c r="M42" s="68" t="e">
        <f t="shared" si="13"/>
        <v>#DIV/0!</v>
      </c>
      <c r="N42" s="68" t="e">
        <f t="shared" si="13"/>
        <v>#DIV/0!</v>
      </c>
    </row>
    <row r="43" spans="1:14">
      <c r="A43" t="s">
        <v>93</v>
      </c>
      <c r="B43" s="69">
        <f t="shared" ref="B43:N43" si="14">B39/B36</f>
        <v>17.280096357398349</v>
      </c>
      <c r="C43" s="69">
        <f t="shared" si="14"/>
        <v>17.181724809103159</v>
      </c>
      <c r="D43" s="69">
        <f t="shared" si="14"/>
        <v>17.324748833379086</v>
      </c>
      <c r="E43" s="69">
        <f t="shared" si="14"/>
        <v>17.147256252265315</v>
      </c>
      <c r="F43" s="69" t="e">
        <f t="shared" si="14"/>
        <v>#DIV/0!</v>
      </c>
      <c r="G43" s="69">
        <f t="shared" si="14"/>
        <v>8338.8279845956349</v>
      </c>
      <c r="H43" s="69" t="e">
        <f t="shared" si="14"/>
        <v>#DIV/0!</v>
      </c>
      <c r="I43" s="69">
        <f t="shared" si="14"/>
        <v>17.271076621923939</v>
      </c>
      <c r="J43" s="69">
        <f t="shared" si="14"/>
        <v>17.498622201554507</v>
      </c>
      <c r="K43" s="69">
        <f t="shared" si="14"/>
        <v>16.67590753832711</v>
      </c>
      <c r="L43" s="69" t="e">
        <f t="shared" si="14"/>
        <v>#DIV/0!</v>
      </c>
      <c r="M43" s="69" t="e">
        <f t="shared" si="14"/>
        <v>#DIV/0!</v>
      </c>
      <c r="N43" s="69" t="e">
        <f t="shared" si="14"/>
        <v>#DIV/0!</v>
      </c>
    </row>
    <row r="44" spans="1:14" ht="9" customHeight="1"/>
    <row r="45" spans="1:14">
      <c r="B45" s="70">
        <f>N32+7</f>
        <v>42288</v>
      </c>
      <c r="C45" s="70">
        <f t="shared" ref="C45:N45" si="15">B45+7</f>
        <v>42295</v>
      </c>
      <c r="D45" s="70">
        <f t="shared" si="15"/>
        <v>42302</v>
      </c>
      <c r="E45" s="70">
        <f t="shared" si="15"/>
        <v>42309</v>
      </c>
      <c r="F45" s="70">
        <f t="shared" si="15"/>
        <v>42316</v>
      </c>
      <c r="G45" s="70">
        <f t="shared" si="15"/>
        <v>42323</v>
      </c>
      <c r="H45" s="70">
        <f t="shared" si="15"/>
        <v>42330</v>
      </c>
      <c r="I45" s="70">
        <f t="shared" si="15"/>
        <v>42337</v>
      </c>
      <c r="J45" s="70">
        <f t="shared" si="15"/>
        <v>42344</v>
      </c>
      <c r="K45" s="70">
        <f t="shared" si="15"/>
        <v>42351</v>
      </c>
      <c r="L45" s="70">
        <f t="shared" si="15"/>
        <v>42358</v>
      </c>
      <c r="M45" s="70">
        <f t="shared" si="15"/>
        <v>42365</v>
      </c>
      <c r="N45" s="70">
        <f t="shared" si="15"/>
        <v>42372</v>
      </c>
    </row>
    <row r="46" spans="1:14" ht="7.5" customHeight="1"/>
    <row r="47" spans="1:14">
      <c r="A47" t="s">
        <v>85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A48" t="s">
        <v>86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1:14">
      <c r="A49" t="s">
        <v>87</v>
      </c>
      <c r="B49" s="65">
        <f t="shared" ref="B49:N49" si="16">SUM(B47:B48)</f>
        <v>0</v>
      </c>
      <c r="C49" s="65">
        <f t="shared" si="16"/>
        <v>0</v>
      </c>
      <c r="D49" s="65">
        <f t="shared" si="16"/>
        <v>0</v>
      </c>
      <c r="E49" s="65">
        <f t="shared" si="16"/>
        <v>0</v>
      </c>
      <c r="F49" s="65">
        <f t="shared" si="16"/>
        <v>0</v>
      </c>
      <c r="G49" s="65">
        <f t="shared" si="16"/>
        <v>0</v>
      </c>
      <c r="H49" s="65">
        <f t="shared" si="16"/>
        <v>0</v>
      </c>
      <c r="I49" s="65">
        <f t="shared" si="16"/>
        <v>0</v>
      </c>
      <c r="J49" s="65">
        <f t="shared" si="16"/>
        <v>0</v>
      </c>
      <c r="K49" s="65">
        <f t="shared" si="16"/>
        <v>0</v>
      </c>
      <c r="L49" s="65">
        <f t="shared" si="16"/>
        <v>0</v>
      </c>
      <c r="M49" s="65">
        <f t="shared" si="16"/>
        <v>0</v>
      </c>
      <c r="N49" s="65">
        <f t="shared" si="16"/>
        <v>0</v>
      </c>
    </row>
    <row r="50" spans="1:14" ht="6.75" customHeight="1"/>
    <row r="51" spans="1:14">
      <c r="A51" t="s">
        <v>88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>
      <c r="A52" t="s">
        <v>89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>
      <c r="A53" t="s">
        <v>90</v>
      </c>
      <c r="B53" s="67">
        <f t="shared" ref="B53:N53" si="17">SUM(B51:B52)</f>
        <v>0</v>
      </c>
      <c r="C53" s="67">
        <f t="shared" si="17"/>
        <v>0</v>
      </c>
      <c r="D53" s="67">
        <f t="shared" si="17"/>
        <v>0</v>
      </c>
      <c r="E53" s="67">
        <f t="shared" si="17"/>
        <v>0</v>
      </c>
      <c r="F53" s="67">
        <f t="shared" si="17"/>
        <v>0</v>
      </c>
      <c r="G53" s="67">
        <f t="shared" si="17"/>
        <v>0</v>
      </c>
      <c r="H53" s="67">
        <f t="shared" si="17"/>
        <v>0</v>
      </c>
      <c r="I53" s="67">
        <f t="shared" si="17"/>
        <v>0</v>
      </c>
      <c r="J53" s="67">
        <f t="shared" si="17"/>
        <v>0</v>
      </c>
      <c r="K53" s="67">
        <f t="shared" si="17"/>
        <v>0</v>
      </c>
      <c r="L53" s="67">
        <f t="shared" si="17"/>
        <v>0</v>
      </c>
      <c r="M53" s="67">
        <f t="shared" si="17"/>
        <v>0</v>
      </c>
      <c r="N53" s="67">
        <f t="shared" si="17"/>
        <v>0</v>
      </c>
    </row>
    <row r="54" spans="1:14" ht="8.25" customHeight="1"/>
    <row r="55" spans="1:14">
      <c r="A55" t="s">
        <v>91</v>
      </c>
      <c r="B55" s="68" t="e">
        <f t="shared" ref="B55:N57" si="18">B51/B47</f>
        <v>#DIV/0!</v>
      </c>
      <c r="C55" s="68" t="e">
        <f t="shared" si="18"/>
        <v>#DIV/0!</v>
      </c>
      <c r="D55" s="68" t="e">
        <f t="shared" si="18"/>
        <v>#DIV/0!</v>
      </c>
      <c r="E55" s="68" t="e">
        <f t="shared" si="18"/>
        <v>#DIV/0!</v>
      </c>
      <c r="F55" s="68" t="e">
        <f t="shared" si="18"/>
        <v>#DIV/0!</v>
      </c>
      <c r="G55" s="68" t="e">
        <f t="shared" si="18"/>
        <v>#DIV/0!</v>
      </c>
      <c r="H55" s="68" t="e">
        <f t="shared" si="18"/>
        <v>#DIV/0!</v>
      </c>
      <c r="I55" s="68" t="e">
        <f t="shared" si="18"/>
        <v>#DIV/0!</v>
      </c>
      <c r="J55" s="68" t="e">
        <f t="shared" si="18"/>
        <v>#DIV/0!</v>
      </c>
      <c r="K55" s="68" t="e">
        <f t="shared" si="18"/>
        <v>#DIV/0!</v>
      </c>
      <c r="L55" s="68" t="e">
        <f t="shared" si="18"/>
        <v>#DIV/0!</v>
      </c>
      <c r="M55" s="68" t="e">
        <f t="shared" si="18"/>
        <v>#DIV/0!</v>
      </c>
      <c r="N55" s="68" t="e">
        <f t="shared" si="18"/>
        <v>#DIV/0!</v>
      </c>
    </row>
    <row r="56" spans="1:14">
      <c r="A56" t="s">
        <v>92</v>
      </c>
      <c r="B56" s="68" t="e">
        <f t="shared" si="18"/>
        <v>#DIV/0!</v>
      </c>
      <c r="C56" s="68" t="e">
        <f t="shared" si="18"/>
        <v>#DIV/0!</v>
      </c>
      <c r="D56" s="68" t="e">
        <f t="shared" si="18"/>
        <v>#DIV/0!</v>
      </c>
      <c r="E56" s="68" t="e">
        <f t="shared" si="18"/>
        <v>#DIV/0!</v>
      </c>
      <c r="F56" s="68" t="e">
        <f t="shared" si="18"/>
        <v>#DIV/0!</v>
      </c>
      <c r="G56" s="68" t="e">
        <f t="shared" si="18"/>
        <v>#DIV/0!</v>
      </c>
      <c r="H56" s="68" t="e">
        <f t="shared" si="18"/>
        <v>#DIV/0!</v>
      </c>
      <c r="I56" s="68" t="e">
        <f t="shared" si="18"/>
        <v>#DIV/0!</v>
      </c>
      <c r="J56" s="68" t="e">
        <f t="shared" si="18"/>
        <v>#DIV/0!</v>
      </c>
      <c r="K56" s="68" t="e">
        <f t="shared" si="18"/>
        <v>#DIV/0!</v>
      </c>
      <c r="L56" s="68" t="e">
        <f t="shared" si="18"/>
        <v>#DIV/0!</v>
      </c>
      <c r="M56" s="68" t="e">
        <f t="shared" si="18"/>
        <v>#DIV/0!</v>
      </c>
      <c r="N56" s="68" t="e">
        <f t="shared" si="18"/>
        <v>#DIV/0!</v>
      </c>
    </row>
    <row r="57" spans="1:14">
      <c r="A57" t="s">
        <v>93</v>
      </c>
      <c r="B57" s="69" t="e">
        <f t="shared" si="18"/>
        <v>#DIV/0!</v>
      </c>
      <c r="C57" s="69" t="e">
        <f t="shared" si="18"/>
        <v>#DIV/0!</v>
      </c>
      <c r="D57" s="69" t="e">
        <f t="shared" si="18"/>
        <v>#DIV/0!</v>
      </c>
      <c r="E57" s="69" t="e">
        <f t="shared" si="18"/>
        <v>#DIV/0!</v>
      </c>
      <c r="F57" s="69" t="e">
        <f t="shared" si="18"/>
        <v>#DIV/0!</v>
      </c>
      <c r="G57" s="69" t="e">
        <f t="shared" si="18"/>
        <v>#DIV/0!</v>
      </c>
      <c r="H57" s="69" t="e">
        <f t="shared" si="18"/>
        <v>#DIV/0!</v>
      </c>
      <c r="I57" s="69" t="e">
        <f t="shared" si="18"/>
        <v>#DIV/0!</v>
      </c>
      <c r="J57" s="69" t="e">
        <f t="shared" si="18"/>
        <v>#DIV/0!</v>
      </c>
      <c r="K57" s="69" t="e">
        <f t="shared" si="18"/>
        <v>#DIV/0!</v>
      </c>
      <c r="L57" s="69" t="e">
        <f t="shared" si="18"/>
        <v>#DIV/0!</v>
      </c>
      <c r="M57" s="69" t="e">
        <f t="shared" si="18"/>
        <v>#DIV/0!</v>
      </c>
      <c r="N57" s="69" t="e">
        <f t="shared" si="18"/>
        <v>#DIV/0!</v>
      </c>
    </row>
  </sheetData>
  <pageMargins left="0.2" right="0.2" top="0.25" bottom="0.25" header="0.3" footer="0.3"/>
  <pageSetup scale="87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opLeftCell="A103" workbookViewId="0">
      <selection activeCell="H23" sqref="H23"/>
    </sheetView>
  </sheetViews>
  <sheetFormatPr defaultRowHeight="15"/>
  <cols>
    <col min="1" max="1" width="8.5703125" bestFit="1" customWidth="1"/>
    <col min="2" max="2" width="27.7109375" bestFit="1" customWidth="1"/>
    <col min="3" max="3" width="3.140625" bestFit="1" customWidth="1"/>
    <col min="4" max="4" width="10" bestFit="1" customWidth="1"/>
    <col min="5" max="13" width="11" bestFit="1" customWidth="1"/>
    <col min="14" max="15" width="13.42578125" bestFit="1" customWidth="1"/>
    <col min="16" max="16" width="11" bestFit="1" customWidth="1"/>
  </cols>
  <sheetData>
    <row r="1" spans="1:16">
      <c r="A1" s="82" t="s">
        <v>120</v>
      </c>
      <c r="B1" t="s">
        <v>121</v>
      </c>
      <c r="N1" t="s">
        <v>122</v>
      </c>
      <c r="O1" t="s">
        <v>153</v>
      </c>
      <c r="P1" t="s">
        <v>123</v>
      </c>
    </row>
    <row r="2" spans="1:16">
      <c r="A2" s="82" t="s">
        <v>124</v>
      </c>
      <c r="B2" t="s">
        <v>125</v>
      </c>
      <c r="C2" t="s">
        <v>126</v>
      </c>
      <c r="N2" t="s">
        <v>127</v>
      </c>
      <c r="O2" t="s">
        <v>154</v>
      </c>
      <c r="P2">
        <v>0</v>
      </c>
    </row>
    <row r="3" spans="1:16">
      <c r="A3" s="82" t="s">
        <v>155</v>
      </c>
      <c r="B3" t="s">
        <v>156</v>
      </c>
      <c r="N3" t="s">
        <v>157</v>
      </c>
      <c r="O3" t="s">
        <v>158</v>
      </c>
      <c r="P3" t="s">
        <v>301</v>
      </c>
    </row>
    <row r="4" spans="1:16">
      <c r="A4" s="82" t="s">
        <v>128</v>
      </c>
      <c r="B4" t="s">
        <v>129</v>
      </c>
      <c r="N4" t="s">
        <v>159</v>
      </c>
    </row>
    <row r="5" spans="1:16">
      <c r="A5" s="81"/>
    </row>
    <row r="6" spans="1:16">
      <c r="A6" s="82" t="s">
        <v>130</v>
      </c>
      <c r="B6" t="s">
        <v>131</v>
      </c>
      <c r="D6" t="s">
        <v>128</v>
      </c>
      <c r="E6" t="s">
        <v>132</v>
      </c>
      <c r="F6" t="s">
        <v>133</v>
      </c>
      <c r="G6" t="s">
        <v>134</v>
      </c>
      <c r="H6" t="s">
        <v>135</v>
      </c>
      <c r="I6" t="s">
        <v>136</v>
      </c>
      <c r="J6" t="s">
        <v>137</v>
      </c>
      <c r="K6" t="s">
        <v>138</v>
      </c>
      <c r="L6" t="s">
        <v>139</v>
      </c>
      <c r="M6" t="s">
        <v>151</v>
      </c>
      <c r="N6" t="s">
        <v>152</v>
      </c>
      <c r="O6" t="s">
        <v>140</v>
      </c>
      <c r="P6" t="s">
        <v>128</v>
      </c>
    </row>
    <row r="7" spans="1:16">
      <c r="A7" s="82" t="s">
        <v>141</v>
      </c>
      <c r="B7" t="s">
        <v>142</v>
      </c>
      <c r="C7" t="s">
        <v>170</v>
      </c>
      <c r="D7" t="s">
        <v>144</v>
      </c>
      <c r="E7" t="s">
        <v>143</v>
      </c>
      <c r="F7" t="s">
        <v>143</v>
      </c>
      <c r="G7" t="s">
        <v>143</v>
      </c>
      <c r="H7" t="s">
        <v>143</v>
      </c>
      <c r="I7" t="s">
        <v>143</v>
      </c>
      <c r="J7" t="s">
        <v>143</v>
      </c>
      <c r="K7" t="s">
        <v>143</v>
      </c>
      <c r="L7" t="s">
        <v>143</v>
      </c>
      <c r="M7" t="s">
        <v>143</v>
      </c>
      <c r="N7" t="s">
        <v>143</v>
      </c>
      <c r="O7" t="s">
        <v>143</v>
      </c>
      <c r="P7" t="s">
        <v>143</v>
      </c>
    </row>
    <row r="8" spans="1:16">
      <c r="A8" s="81"/>
    </row>
    <row r="9" spans="1:16">
      <c r="A9" s="82">
        <v>90015</v>
      </c>
      <c r="B9" t="s">
        <v>145</v>
      </c>
      <c r="D9">
        <v>23.25</v>
      </c>
      <c r="E9">
        <v>23</v>
      </c>
      <c r="F9">
        <v>22.25</v>
      </c>
      <c r="G9">
        <v>24</v>
      </c>
      <c r="H9">
        <v>23</v>
      </c>
      <c r="I9">
        <v>22.25</v>
      </c>
      <c r="J9">
        <v>23</v>
      </c>
      <c r="K9">
        <v>23</v>
      </c>
      <c r="L9">
        <v>21</v>
      </c>
      <c r="M9">
        <v>23.25</v>
      </c>
      <c r="N9">
        <v>24</v>
      </c>
      <c r="O9">
        <v>21.25</v>
      </c>
      <c r="P9">
        <v>24</v>
      </c>
    </row>
    <row r="10" spans="1:16">
      <c r="A10" s="81"/>
    </row>
    <row r="11" spans="1:16">
      <c r="A11" s="82"/>
      <c r="B11" t="s">
        <v>161</v>
      </c>
    </row>
    <row r="12" spans="1:16">
      <c r="A12" s="82">
        <v>306400</v>
      </c>
      <c r="B12" t="s">
        <v>162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>
      <c r="A13" s="82">
        <v>64200</v>
      </c>
      <c r="B13" t="s">
        <v>163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>
      <c r="A14" s="82"/>
      <c r="B14" t="s">
        <v>164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>
      <c r="A15" s="82"/>
      <c r="B15" t="s">
        <v>165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 s="81"/>
    </row>
    <row r="17" spans="1:16">
      <c r="A17" s="82">
        <v>316400</v>
      </c>
      <c r="B17" t="s">
        <v>166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s="82">
        <v>64201</v>
      </c>
      <c r="B18" t="s">
        <v>167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 s="82"/>
      <c r="B19" t="s">
        <v>168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>
      <c r="A20" s="82"/>
      <c r="B20" t="s">
        <v>169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>
      <c r="A21" s="82"/>
      <c r="C21" t="s">
        <v>170</v>
      </c>
      <c r="D21" t="s">
        <v>160</v>
      </c>
      <c r="E21" t="s">
        <v>144</v>
      </c>
      <c r="F21" t="s">
        <v>144</v>
      </c>
      <c r="G21" t="s">
        <v>144</v>
      </c>
      <c r="H21" t="s">
        <v>144</v>
      </c>
      <c r="I21" t="s">
        <v>144</v>
      </c>
      <c r="J21" t="s">
        <v>144</v>
      </c>
      <c r="K21" t="s">
        <v>144</v>
      </c>
      <c r="L21" t="s">
        <v>144</v>
      </c>
      <c r="M21" t="s">
        <v>144</v>
      </c>
      <c r="N21" t="s">
        <v>144</v>
      </c>
      <c r="O21" t="s">
        <v>144</v>
      </c>
      <c r="P21" t="s">
        <v>144</v>
      </c>
    </row>
    <row r="22" spans="1:16">
      <c r="A22" s="82"/>
      <c r="B22" t="s">
        <v>56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>
      <c r="A23" s="82"/>
      <c r="B23" t="s">
        <v>171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>
      <c r="A24" s="82"/>
      <c r="C24" t="s">
        <v>172</v>
      </c>
      <c r="D24" t="s">
        <v>173</v>
      </c>
      <c r="E24" t="s">
        <v>150</v>
      </c>
      <c r="F24" t="s">
        <v>150</v>
      </c>
      <c r="G24" t="s">
        <v>150</v>
      </c>
      <c r="H24" t="s">
        <v>150</v>
      </c>
      <c r="I24" t="s">
        <v>150</v>
      </c>
      <c r="J24" t="s">
        <v>150</v>
      </c>
      <c r="K24" t="s">
        <v>150</v>
      </c>
      <c r="L24" t="s">
        <v>150</v>
      </c>
      <c r="M24" t="s">
        <v>150</v>
      </c>
      <c r="N24" t="s">
        <v>150</v>
      </c>
      <c r="O24" t="s">
        <v>150</v>
      </c>
      <c r="P24" t="s">
        <v>150</v>
      </c>
    </row>
    <row r="25" spans="1:16">
      <c r="A25" s="81"/>
    </row>
    <row r="26" spans="1:16">
      <c r="A26" s="82"/>
      <c r="B26" t="s">
        <v>174</v>
      </c>
    </row>
    <row r="27" spans="1:16">
      <c r="A27" s="82">
        <v>306420</v>
      </c>
      <c r="B27" t="s">
        <v>175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>
      <c r="A28" s="82"/>
      <c r="B28" t="s">
        <v>176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</row>
    <row r="29" spans="1:16">
      <c r="A29" s="82">
        <v>64338</v>
      </c>
      <c r="B29" t="s">
        <v>177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</row>
    <row r="30" spans="1:16">
      <c r="A30" s="82"/>
      <c r="B30" t="s">
        <v>178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6">
      <c r="A31" s="82"/>
      <c r="B31" t="s">
        <v>179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>
      <c r="A32" s="81"/>
    </row>
    <row r="33" spans="1:16">
      <c r="A33" s="82">
        <v>316420</v>
      </c>
      <c r="B33" t="s">
        <v>180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</row>
    <row r="34" spans="1:16">
      <c r="A34" s="82">
        <v>412000</v>
      </c>
      <c r="B34" t="s">
        <v>181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</row>
    <row r="35" spans="1:16">
      <c r="A35" s="82">
        <v>64339</v>
      </c>
      <c r="B35" t="s">
        <v>182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</row>
    <row r="36" spans="1:16">
      <c r="A36" s="82"/>
      <c r="B36" t="s">
        <v>183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>
      <c r="A37" s="82"/>
      <c r="B37" t="s">
        <v>184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</row>
    <row r="38" spans="1:16">
      <c r="A38" s="82"/>
      <c r="C38" t="s">
        <v>170</v>
      </c>
      <c r="D38" t="s">
        <v>160</v>
      </c>
      <c r="E38" t="s">
        <v>144</v>
      </c>
      <c r="F38" t="s">
        <v>144</v>
      </c>
      <c r="G38" t="s">
        <v>144</v>
      </c>
      <c r="H38" t="s">
        <v>144</v>
      </c>
      <c r="I38" t="s">
        <v>144</v>
      </c>
      <c r="J38" t="s">
        <v>144</v>
      </c>
      <c r="K38" t="s">
        <v>144</v>
      </c>
      <c r="L38" t="s">
        <v>144</v>
      </c>
      <c r="M38" t="s">
        <v>144</v>
      </c>
      <c r="N38" t="s">
        <v>144</v>
      </c>
      <c r="O38" t="s">
        <v>144</v>
      </c>
      <c r="P38" t="s">
        <v>144</v>
      </c>
    </row>
    <row r="39" spans="1:16">
      <c r="A39" s="82"/>
      <c r="B39" t="s">
        <v>56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</row>
    <row r="40" spans="1:16">
      <c r="A40" s="82"/>
      <c r="B40" t="s">
        <v>171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1:16">
      <c r="A41" s="82"/>
      <c r="C41" t="s">
        <v>172</v>
      </c>
      <c r="D41" t="s">
        <v>173</v>
      </c>
      <c r="E41" t="s">
        <v>150</v>
      </c>
      <c r="F41" t="s">
        <v>150</v>
      </c>
      <c r="G41" t="s">
        <v>150</v>
      </c>
      <c r="H41" t="s">
        <v>150</v>
      </c>
      <c r="I41" t="s">
        <v>150</v>
      </c>
      <c r="J41" t="s">
        <v>150</v>
      </c>
      <c r="K41" t="s">
        <v>150</v>
      </c>
      <c r="L41" t="s">
        <v>150</v>
      </c>
      <c r="M41" t="s">
        <v>150</v>
      </c>
      <c r="N41" t="s">
        <v>150</v>
      </c>
      <c r="O41" t="s">
        <v>150</v>
      </c>
      <c r="P41" t="s">
        <v>150</v>
      </c>
    </row>
    <row r="42" spans="1:16">
      <c r="A42" s="81"/>
    </row>
    <row r="43" spans="1:16">
      <c r="A43" s="82"/>
      <c r="B43" t="s">
        <v>185</v>
      </c>
    </row>
    <row r="44" spans="1:16">
      <c r="A44" s="82">
        <v>306430</v>
      </c>
      <c r="B44" t="s">
        <v>186</v>
      </c>
      <c r="D44" s="83">
        <v>216844</v>
      </c>
      <c r="E44" s="83">
        <v>221643</v>
      </c>
      <c r="F44" s="83">
        <v>207527</v>
      </c>
      <c r="G44" s="83">
        <v>224410</v>
      </c>
      <c r="H44" s="83">
        <v>219817</v>
      </c>
      <c r="I44" s="83">
        <v>201663</v>
      </c>
      <c r="J44" s="83">
        <v>207852</v>
      </c>
      <c r="K44" s="83">
        <v>200563</v>
      </c>
      <c r="L44" s="83">
        <v>184299</v>
      </c>
      <c r="M44" s="83">
        <v>217034</v>
      </c>
      <c r="N44" s="83">
        <v>231446</v>
      </c>
      <c r="O44" s="83">
        <v>192260</v>
      </c>
      <c r="P44" s="83">
        <v>213291</v>
      </c>
    </row>
    <row r="45" spans="1:16">
      <c r="A45" s="82">
        <v>402030</v>
      </c>
      <c r="B45" t="s">
        <v>187</v>
      </c>
      <c r="D45" s="83">
        <v>43119</v>
      </c>
      <c r="E45" s="83">
        <v>50158</v>
      </c>
      <c r="F45" s="83">
        <v>30962</v>
      </c>
      <c r="G45" s="83">
        <v>60517</v>
      </c>
      <c r="H45" s="83">
        <v>34963</v>
      </c>
      <c r="I45" s="83">
        <v>-6999</v>
      </c>
      <c r="J45" s="83">
        <v>3463</v>
      </c>
      <c r="K45" s="83">
        <v>6159</v>
      </c>
      <c r="L45" s="83">
        <v>27463</v>
      </c>
      <c r="M45" s="83">
        <v>87186</v>
      </c>
      <c r="N45" s="83">
        <v>127729</v>
      </c>
      <c r="O45" s="83">
        <v>96735</v>
      </c>
      <c r="P45" s="83">
        <v>124757</v>
      </c>
    </row>
    <row r="46" spans="1:16">
      <c r="A46" s="82">
        <v>64230</v>
      </c>
      <c r="B46" t="s">
        <v>188</v>
      </c>
      <c r="D46" s="83">
        <v>7533</v>
      </c>
      <c r="E46" s="83">
        <v>7770</v>
      </c>
      <c r="F46" s="83">
        <v>7161</v>
      </c>
      <c r="G46" s="83">
        <v>7794</v>
      </c>
      <c r="H46" s="83">
        <v>7641</v>
      </c>
      <c r="I46" s="83">
        <v>7041</v>
      </c>
      <c r="J46" s="83">
        <v>7206</v>
      </c>
      <c r="K46" s="83">
        <v>7332</v>
      </c>
      <c r="L46" s="83">
        <v>6454</v>
      </c>
      <c r="M46" s="83">
        <v>7634</v>
      </c>
      <c r="N46" s="83">
        <v>8219</v>
      </c>
      <c r="O46" s="83">
        <v>6761</v>
      </c>
      <c r="P46" s="83">
        <v>7959</v>
      </c>
    </row>
    <row r="47" spans="1:16">
      <c r="A47" s="82"/>
      <c r="B47" t="s">
        <v>189</v>
      </c>
      <c r="D47">
        <v>23.06</v>
      </c>
      <c r="E47">
        <v>22.07</v>
      </c>
      <c r="F47">
        <v>24.66</v>
      </c>
      <c r="G47">
        <v>21.03</v>
      </c>
      <c r="H47">
        <v>24.19</v>
      </c>
      <c r="I47">
        <v>29.64</v>
      </c>
      <c r="J47">
        <v>28.36</v>
      </c>
      <c r="K47">
        <v>26.51</v>
      </c>
      <c r="L47">
        <v>24.3</v>
      </c>
      <c r="M47">
        <v>17.010000000000002</v>
      </c>
      <c r="N47">
        <v>12.62</v>
      </c>
      <c r="O47">
        <v>14.13</v>
      </c>
      <c r="P47">
        <v>11.12</v>
      </c>
    </row>
    <row r="48" spans="1:16">
      <c r="A48" s="82"/>
      <c r="B48" t="s">
        <v>190</v>
      </c>
      <c r="D48">
        <v>324</v>
      </c>
      <c r="E48">
        <v>338</v>
      </c>
      <c r="F48">
        <v>322</v>
      </c>
      <c r="G48">
        <v>325</v>
      </c>
      <c r="H48">
        <v>332</v>
      </c>
      <c r="I48">
        <v>316</v>
      </c>
      <c r="J48">
        <v>313</v>
      </c>
      <c r="K48">
        <v>319</v>
      </c>
      <c r="L48">
        <v>307</v>
      </c>
      <c r="M48">
        <v>328</v>
      </c>
      <c r="N48">
        <v>342</v>
      </c>
      <c r="O48">
        <v>318</v>
      </c>
      <c r="P48">
        <v>332</v>
      </c>
    </row>
    <row r="49" spans="1:16">
      <c r="A49" s="81"/>
    </row>
    <row r="50" spans="1:16">
      <c r="A50" s="82">
        <v>316430</v>
      </c>
      <c r="B50" t="s">
        <v>191</v>
      </c>
      <c r="D50" s="83">
        <v>329125</v>
      </c>
      <c r="E50" s="83">
        <v>349228</v>
      </c>
      <c r="F50" s="83">
        <v>326777</v>
      </c>
      <c r="G50" s="83">
        <v>366991</v>
      </c>
      <c r="H50" s="83">
        <v>351088</v>
      </c>
      <c r="I50" s="83">
        <v>328372</v>
      </c>
      <c r="J50" s="83">
        <v>329749</v>
      </c>
      <c r="K50" s="83">
        <v>324556</v>
      </c>
      <c r="L50" s="83">
        <v>295675</v>
      </c>
      <c r="M50" s="83">
        <v>390999</v>
      </c>
      <c r="N50" s="83">
        <v>402410</v>
      </c>
      <c r="O50" s="83">
        <v>313013</v>
      </c>
      <c r="P50" s="83">
        <v>349670</v>
      </c>
    </row>
    <row r="51" spans="1:16">
      <c r="A51" s="82">
        <v>412030</v>
      </c>
      <c r="B51" t="s">
        <v>192</v>
      </c>
      <c r="D51" s="83">
        <v>250128</v>
      </c>
      <c r="E51" s="83">
        <v>262884</v>
      </c>
      <c r="F51" s="83">
        <v>244206</v>
      </c>
      <c r="G51" s="83">
        <v>287065</v>
      </c>
      <c r="H51" s="83">
        <v>284004</v>
      </c>
      <c r="I51" s="83">
        <v>250286</v>
      </c>
      <c r="J51" s="83">
        <v>238150</v>
      </c>
      <c r="K51" s="83">
        <v>229742</v>
      </c>
      <c r="L51" s="83">
        <v>200155</v>
      </c>
      <c r="M51" s="83">
        <v>292331</v>
      </c>
      <c r="N51" s="83">
        <v>320533</v>
      </c>
      <c r="O51" s="83">
        <v>270163</v>
      </c>
      <c r="P51" s="83">
        <v>324445</v>
      </c>
    </row>
    <row r="52" spans="1:16">
      <c r="A52" s="82">
        <v>64330</v>
      </c>
      <c r="B52" t="s">
        <v>193</v>
      </c>
      <c r="D52" s="83">
        <v>4903</v>
      </c>
      <c r="E52" s="83">
        <v>5159</v>
      </c>
      <c r="F52" s="83">
        <v>4821</v>
      </c>
      <c r="G52" s="83">
        <v>5388</v>
      </c>
      <c r="H52" s="83">
        <v>5205</v>
      </c>
      <c r="I52" s="83">
        <v>4823</v>
      </c>
      <c r="J52" s="83">
        <v>4902</v>
      </c>
      <c r="K52" s="83">
        <v>4775</v>
      </c>
      <c r="L52" s="83">
        <v>4381</v>
      </c>
      <c r="M52" s="83">
        <v>5717</v>
      </c>
      <c r="N52" s="83">
        <v>5884</v>
      </c>
      <c r="O52" s="83">
        <v>4577</v>
      </c>
      <c r="P52" s="83">
        <v>5193</v>
      </c>
    </row>
    <row r="53" spans="1:16">
      <c r="A53" s="82"/>
      <c r="B53" t="s">
        <v>194</v>
      </c>
      <c r="D53">
        <v>16.11</v>
      </c>
      <c r="E53">
        <v>16.739999999999998</v>
      </c>
      <c r="F53">
        <v>17.13</v>
      </c>
      <c r="G53">
        <v>14.83</v>
      </c>
      <c r="H53">
        <v>12.89</v>
      </c>
      <c r="I53">
        <v>16.190000000000001</v>
      </c>
      <c r="J53">
        <v>18.690000000000001</v>
      </c>
      <c r="K53">
        <v>19.86</v>
      </c>
      <c r="L53">
        <v>21.8</v>
      </c>
      <c r="M53">
        <v>17.260000000000002</v>
      </c>
      <c r="N53">
        <v>13.92</v>
      </c>
      <c r="O53">
        <v>9.36</v>
      </c>
      <c r="P53">
        <v>4.8600000000000003</v>
      </c>
    </row>
    <row r="54" spans="1:16">
      <c r="A54" s="82"/>
      <c r="B54" t="s">
        <v>195</v>
      </c>
      <c r="D54">
        <v>211</v>
      </c>
      <c r="E54">
        <v>224</v>
      </c>
      <c r="F54">
        <v>217</v>
      </c>
      <c r="G54">
        <v>225</v>
      </c>
      <c r="H54">
        <v>226</v>
      </c>
      <c r="I54">
        <v>217</v>
      </c>
      <c r="J54">
        <v>213</v>
      </c>
      <c r="K54">
        <v>208</v>
      </c>
      <c r="L54">
        <v>209</v>
      </c>
      <c r="M54">
        <v>246</v>
      </c>
      <c r="N54">
        <v>245</v>
      </c>
      <c r="O54">
        <v>215</v>
      </c>
      <c r="P54">
        <v>216</v>
      </c>
    </row>
    <row r="55" spans="1:16">
      <c r="A55" s="82"/>
      <c r="C55" t="s">
        <v>170</v>
      </c>
      <c r="D55" t="s">
        <v>160</v>
      </c>
      <c r="E55" t="s">
        <v>144</v>
      </c>
      <c r="F55" t="s">
        <v>144</v>
      </c>
      <c r="G55" t="s">
        <v>144</v>
      </c>
      <c r="H55" t="s">
        <v>144</v>
      </c>
      <c r="I55" t="s">
        <v>144</v>
      </c>
      <c r="J55" t="s">
        <v>144</v>
      </c>
      <c r="K55" t="s">
        <v>144</v>
      </c>
      <c r="L55" t="s">
        <v>144</v>
      </c>
      <c r="M55" t="s">
        <v>144</v>
      </c>
      <c r="N55" t="s">
        <v>144</v>
      </c>
      <c r="O55" t="s">
        <v>144</v>
      </c>
      <c r="P55" t="s">
        <v>144</v>
      </c>
    </row>
    <row r="56" spans="1:16">
      <c r="A56" s="82"/>
      <c r="B56" t="s">
        <v>56</v>
      </c>
      <c r="D56" s="83">
        <v>12436</v>
      </c>
      <c r="E56" s="83">
        <v>12929</v>
      </c>
      <c r="F56" s="83">
        <v>11981</v>
      </c>
      <c r="G56" s="83">
        <v>13181</v>
      </c>
      <c r="H56" s="83">
        <v>12846</v>
      </c>
      <c r="I56" s="83">
        <v>11864</v>
      </c>
      <c r="J56" s="83">
        <v>12107</v>
      </c>
      <c r="K56" s="83">
        <v>12107</v>
      </c>
      <c r="L56" s="83">
        <v>10835</v>
      </c>
      <c r="M56" s="83">
        <v>13351</v>
      </c>
      <c r="N56" s="83">
        <v>14103</v>
      </c>
      <c r="O56" s="83">
        <v>11338</v>
      </c>
      <c r="P56" s="83">
        <v>13151</v>
      </c>
    </row>
    <row r="57" spans="1:16">
      <c r="A57" s="82"/>
      <c r="B57" t="s">
        <v>171</v>
      </c>
      <c r="D57">
        <v>535</v>
      </c>
      <c r="E57">
        <v>562</v>
      </c>
      <c r="F57">
        <v>538</v>
      </c>
      <c r="G57">
        <v>549</v>
      </c>
      <c r="H57">
        <v>559</v>
      </c>
      <c r="I57">
        <v>533</v>
      </c>
      <c r="J57">
        <v>526</v>
      </c>
      <c r="K57">
        <v>526</v>
      </c>
      <c r="L57">
        <v>516</v>
      </c>
      <c r="M57">
        <v>574</v>
      </c>
      <c r="N57">
        <v>588</v>
      </c>
      <c r="O57">
        <v>534</v>
      </c>
      <c r="P57">
        <v>548</v>
      </c>
    </row>
    <row r="58" spans="1:16">
      <c r="A58" s="82"/>
      <c r="C58" t="s">
        <v>172</v>
      </c>
      <c r="D58" t="s">
        <v>173</v>
      </c>
      <c r="E58" t="s">
        <v>150</v>
      </c>
      <c r="F58" t="s">
        <v>150</v>
      </c>
      <c r="G58" t="s">
        <v>150</v>
      </c>
      <c r="H58" t="s">
        <v>150</v>
      </c>
      <c r="I58" t="s">
        <v>150</v>
      </c>
      <c r="J58" t="s">
        <v>150</v>
      </c>
      <c r="K58" t="s">
        <v>150</v>
      </c>
      <c r="L58" t="s">
        <v>150</v>
      </c>
      <c r="M58" t="s">
        <v>150</v>
      </c>
      <c r="N58" t="s">
        <v>150</v>
      </c>
      <c r="O58" t="s">
        <v>150</v>
      </c>
      <c r="P58" t="s">
        <v>150</v>
      </c>
    </row>
    <row r="60" spans="1:16">
      <c r="A60" s="82" t="s">
        <v>146</v>
      </c>
      <c r="B60" t="s">
        <v>147</v>
      </c>
      <c r="N60" t="s">
        <v>148</v>
      </c>
      <c r="O60" t="s">
        <v>196</v>
      </c>
      <c r="P60" t="s">
        <v>302</v>
      </c>
    </row>
    <row r="61" spans="1:16">
      <c r="A61" s="82" t="s">
        <v>124</v>
      </c>
      <c r="B61" t="s">
        <v>125</v>
      </c>
      <c r="C61" t="s">
        <v>126</v>
      </c>
      <c r="N61" t="s">
        <v>127</v>
      </c>
      <c r="O61" t="s">
        <v>154</v>
      </c>
      <c r="P61">
        <v>0</v>
      </c>
    </row>
    <row r="62" spans="1:16">
      <c r="A62" s="82" t="s">
        <v>155</v>
      </c>
      <c r="B62" t="s">
        <v>156</v>
      </c>
      <c r="N62" t="s">
        <v>157</v>
      </c>
      <c r="O62" t="s">
        <v>158</v>
      </c>
      <c r="P62" t="s">
        <v>301</v>
      </c>
    </row>
    <row r="63" spans="1:16">
      <c r="A63" s="82" t="s">
        <v>128</v>
      </c>
      <c r="B63" t="s">
        <v>129</v>
      </c>
      <c r="N63" t="s">
        <v>159</v>
      </c>
    </row>
    <row r="64" spans="1:16">
      <c r="A64" s="81"/>
    </row>
    <row r="65" spans="1:16">
      <c r="A65" s="82" t="s">
        <v>130</v>
      </c>
      <c r="B65" t="s">
        <v>131</v>
      </c>
      <c r="D65" t="s">
        <v>128</v>
      </c>
      <c r="E65" t="s">
        <v>132</v>
      </c>
      <c r="F65" t="s">
        <v>133</v>
      </c>
      <c r="G65" t="s">
        <v>134</v>
      </c>
      <c r="H65" t="s">
        <v>135</v>
      </c>
      <c r="I65" t="s">
        <v>136</v>
      </c>
      <c r="J65" t="s">
        <v>137</v>
      </c>
      <c r="K65" t="s">
        <v>138</v>
      </c>
      <c r="L65" t="s">
        <v>139</v>
      </c>
      <c r="M65" t="s">
        <v>151</v>
      </c>
      <c r="N65" t="s">
        <v>152</v>
      </c>
      <c r="O65" t="s">
        <v>140</v>
      </c>
      <c r="P65" t="s">
        <v>128</v>
      </c>
    </row>
    <row r="66" spans="1:16">
      <c r="A66" s="82" t="s">
        <v>141</v>
      </c>
      <c r="B66" t="s">
        <v>142</v>
      </c>
      <c r="C66" t="s">
        <v>170</v>
      </c>
      <c r="D66" t="s">
        <v>144</v>
      </c>
      <c r="E66" t="s">
        <v>143</v>
      </c>
      <c r="F66" t="s">
        <v>143</v>
      </c>
      <c r="G66" t="s">
        <v>143</v>
      </c>
      <c r="H66" t="s">
        <v>143</v>
      </c>
      <c r="I66" t="s">
        <v>143</v>
      </c>
      <c r="J66" t="s">
        <v>143</v>
      </c>
      <c r="K66" t="s">
        <v>143</v>
      </c>
      <c r="L66" t="s">
        <v>143</v>
      </c>
      <c r="M66" t="s">
        <v>143</v>
      </c>
      <c r="N66" t="s">
        <v>143</v>
      </c>
      <c r="O66" t="s">
        <v>143</v>
      </c>
      <c r="P66" t="s">
        <v>143</v>
      </c>
    </row>
    <row r="67" spans="1:16">
      <c r="A67" s="81"/>
    </row>
    <row r="68" spans="1:16">
      <c r="A68" s="82"/>
      <c r="B68" t="s">
        <v>197</v>
      </c>
    </row>
    <row r="69" spans="1:16">
      <c r="A69" s="82">
        <v>306431</v>
      </c>
      <c r="B69" t="s">
        <v>198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</row>
    <row r="70" spans="1:16">
      <c r="A70" s="82">
        <v>402031</v>
      </c>
      <c r="B70" t="s">
        <v>199</v>
      </c>
      <c r="D70" s="83">
        <v>6292</v>
      </c>
      <c r="E70" s="83">
        <v>8717</v>
      </c>
      <c r="F70" s="83">
        <v>23780</v>
      </c>
      <c r="G70" s="83">
        <v>20403</v>
      </c>
      <c r="H70" s="83">
        <v>15448</v>
      </c>
      <c r="I70" s="83">
        <v>17573</v>
      </c>
      <c r="J70" s="83">
        <v>17785</v>
      </c>
      <c r="K70" s="83">
        <v>20840</v>
      </c>
      <c r="L70" s="83">
        <v>11892</v>
      </c>
      <c r="M70" s="83">
        <v>17386</v>
      </c>
      <c r="N70" s="83">
        <v>18305</v>
      </c>
      <c r="O70" s="83">
        <v>15792</v>
      </c>
      <c r="P70" s="83">
        <v>16437</v>
      </c>
    </row>
    <row r="71" spans="1:16">
      <c r="A71" s="82">
        <v>64231</v>
      </c>
      <c r="B71" t="s">
        <v>200</v>
      </c>
      <c r="D71">
        <v>342</v>
      </c>
      <c r="E71">
        <v>547</v>
      </c>
      <c r="F71">
        <v>819</v>
      </c>
      <c r="G71">
        <v>588</v>
      </c>
      <c r="H71">
        <v>546</v>
      </c>
      <c r="I71">
        <v>548</v>
      </c>
      <c r="J71">
        <v>570</v>
      </c>
      <c r="K71">
        <v>541</v>
      </c>
      <c r="L71">
        <v>427</v>
      </c>
      <c r="M71">
        <v>519</v>
      </c>
      <c r="N71">
        <v>517</v>
      </c>
      <c r="O71">
        <v>446</v>
      </c>
      <c r="P71">
        <v>454</v>
      </c>
    </row>
    <row r="72" spans="1:16">
      <c r="A72" s="82"/>
      <c r="B72" t="s">
        <v>201</v>
      </c>
      <c r="D72">
        <v>-18.399999999999999</v>
      </c>
      <c r="E72">
        <v>-15.94</v>
      </c>
      <c r="F72">
        <v>-29.04</v>
      </c>
      <c r="G72">
        <v>-34.700000000000003</v>
      </c>
      <c r="H72">
        <v>-28.29</v>
      </c>
      <c r="I72">
        <v>-32.07</v>
      </c>
      <c r="J72">
        <v>-31.2</v>
      </c>
      <c r="K72">
        <v>-38.520000000000003</v>
      </c>
      <c r="L72">
        <v>-27.85</v>
      </c>
      <c r="M72">
        <v>-33.5</v>
      </c>
      <c r="N72">
        <v>-35.409999999999997</v>
      </c>
      <c r="O72">
        <v>-35.409999999999997</v>
      </c>
      <c r="P72">
        <v>-36.21</v>
      </c>
    </row>
    <row r="73" spans="1:16">
      <c r="A73" s="82"/>
      <c r="B73" t="s">
        <v>202</v>
      </c>
      <c r="D73">
        <v>15</v>
      </c>
      <c r="E73">
        <v>24</v>
      </c>
      <c r="F73">
        <v>37</v>
      </c>
      <c r="G73">
        <v>25</v>
      </c>
      <c r="H73">
        <v>24</v>
      </c>
      <c r="I73">
        <v>25</v>
      </c>
      <c r="J73">
        <v>25</v>
      </c>
      <c r="K73">
        <v>24</v>
      </c>
      <c r="L73">
        <v>20</v>
      </c>
      <c r="M73">
        <v>22</v>
      </c>
      <c r="N73">
        <v>22</v>
      </c>
      <c r="O73">
        <v>21</v>
      </c>
      <c r="P73">
        <v>19</v>
      </c>
    </row>
    <row r="74" spans="1:16">
      <c r="A74" s="81"/>
    </row>
    <row r="75" spans="1:16">
      <c r="A75" s="82">
        <v>316431</v>
      </c>
      <c r="B75" t="s">
        <v>203</v>
      </c>
      <c r="D75" s="83">
        <v>189754</v>
      </c>
      <c r="E75" s="83">
        <v>191407</v>
      </c>
      <c r="F75" s="83">
        <v>175828</v>
      </c>
      <c r="G75" s="83">
        <v>181330</v>
      </c>
      <c r="H75" s="83">
        <v>192614</v>
      </c>
      <c r="I75" s="83">
        <v>172716</v>
      </c>
      <c r="J75" s="83">
        <v>179296</v>
      </c>
      <c r="K75" s="83">
        <v>186993</v>
      </c>
      <c r="L75" s="83">
        <v>163736</v>
      </c>
      <c r="M75" s="83">
        <v>177407</v>
      </c>
      <c r="N75" s="83">
        <v>186849</v>
      </c>
      <c r="O75" s="83">
        <v>168418</v>
      </c>
      <c r="P75" s="83">
        <v>194782</v>
      </c>
    </row>
    <row r="76" spans="1:16">
      <c r="A76" s="82">
        <v>412031</v>
      </c>
      <c r="B76" t="s">
        <v>204</v>
      </c>
      <c r="D76" s="83">
        <v>207487</v>
      </c>
      <c r="E76" s="83">
        <v>209322</v>
      </c>
      <c r="F76" s="83">
        <v>190058</v>
      </c>
      <c r="G76" s="83">
        <v>205018</v>
      </c>
      <c r="H76" s="83">
        <v>221702</v>
      </c>
      <c r="I76" s="83">
        <v>187188</v>
      </c>
      <c r="J76" s="83">
        <v>179648</v>
      </c>
      <c r="K76" s="83">
        <v>179927</v>
      </c>
      <c r="L76" s="83">
        <v>150873</v>
      </c>
      <c r="M76" s="83">
        <v>199254</v>
      </c>
      <c r="N76" s="83">
        <v>221873</v>
      </c>
      <c r="O76" s="83">
        <v>217574</v>
      </c>
      <c r="P76" s="83">
        <v>266375</v>
      </c>
    </row>
    <row r="77" spans="1:16">
      <c r="A77" s="82">
        <v>64331</v>
      </c>
      <c r="B77" t="s">
        <v>205</v>
      </c>
      <c r="D77" s="83">
        <v>3663</v>
      </c>
      <c r="E77" s="83">
        <v>3719</v>
      </c>
      <c r="F77" s="83">
        <v>3394</v>
      </c>
      <c r="G77" s="83">
        <v>3500</v>
      </c>
      <c r="H77" s="83">
        <v>3718</v>
      </c>
      <c r="I77" s="83">
        <v>3334</v>
      </c>
      <c r="J77" s="83">
        <v>3461</v>
      </c>
      <c r="K77" s="83">
        <v>3609</v>
      </c>
      <c r="L77" s="83">
        <v>3160</v>
      </c>
      <c r="M77" s="83">
        <v>3424</v>
      </c>
      <c r="N77" s="83">
        <v>3606</v>
      </c>
      <c r="O77" s="83">
        <v>3251</v>
      </c>
      <c r="P77" s="83">
        <v>3760</v>
      </c>
    </row>
    <row r="78" spans="1:16">
      <c r="A78" s="82"/>
      <c r="B78" t="s">
        <v>206</v>
      </c>
      <c r="D78">
        <v>-4.84</v>
      </c>
      <c r="E78">
        <v>-4.82</v>
      </c>
      <c r="F78">
        <v>-4.1900000000000004</v>
      </c>
      <c r="G78">
        <v>-6.77</v>
      </c>
      <c r="H78">
        <v>-7.82</v>
      </c>
      <c r="I78">
        <v>-4.34</v>
      </c>
      <c r="J78">
        <v>-0.1</v>
      </c>
      <c r="K78">
        <v>1.96</v>
      </c>
      <c r="L78">
        <v>4.07</v>
      </c>
      <c r="M78">
        <v>-6.38</v>
      </c>
      <c r="N78">
        <v>-9.7100000000000009</v>
      </c>
      <c r="O78">
        <v>-15.12</v>
      </c>
      <c r="P78">
        <v>-19.04</v>
      </c>
    </row>
    <row r="79" spans="1:16">
      <c r="A79" s="82"/>
      <c r="B79" t="s">
        <v>207</v>
      </c>
      <c r="D79">
        <v>158</v>
      </c>
      <c r="E79">
        <v>162</v>
      </c>
      <c r="F79">
        <v>153</v>
      </c>
      <c r="G79">
        <v>146</v>
      </c>
      <c r="H79">
        <v>162</v>
      </c>
      <c r="I79">
        <v>150</v>
      </c>
      <c r="J79">
        <v>150</v>
      </c>
      <c r="K79">
        <v>157</v>
      </c>
      <c r="L79">
        <v>150</v>
      </c>
      <c r="M79">
        <v>147</v>
      </c>
      <c r="N79">
        <v>150</v>
      </c>
      <c r="O79">
        <v>153</v>
      </c>
      <c r="P79">
        <v>157</v>
      </c>
    </row>
    <row r="80" spans="1:16">
      <c r="A80" s="82"/>
      <c r="C80" t="s">
        <v>170</v>
      </c>
      <c r="D80" t="s">
        <v>160</v>
      </c>
      <c r="E80" t="s">
        <v>144</v>
      </c>
      <c r="F80" t="s">
        <v>144</v>
      </c>
      <c r="G80" t="s">
        <v>144</v>
      </c>
      <c r="H80" t="s">
        <v>144</v>
      </c>
      <c r="I80" t="s">
        <v>144</v>
      </c>
      <c r="J80" t="s">
        <v>144</v>
      </c>
      <c r="K80" t="s">
        <v>144</v>
      </c>
      <c r="L80" t="s">
        <v>144</v>
      </c>
      <c r="M80" t="s">
        <v>144</v>
      </c>
      <c r="N80" t="s">
        <v>144</v>
      </c>
      <c r="O80" t="s">
        <v>144</v>
      </c>
      <c r="P80" t="s">
        <v>144</v>
      </c>
    </row>
    <row r="81" spans="1:16">
      <c r="A81" s="82"/>
      <c r="B81" t="s">
        <v>56</v>
      </c>
      <c r="D81" s="83">
        <v>4004</v>
      </c>
      <c r="E81" s="83">
        <v>4266</v>
      </c>
      <c r="F81" s="83">
        <v>4212</v>
      </c>
      <c r="G81" s="83">
        <v>4087</v>
      </c>
      <c r="H81" s="83">
        <v>4264</v>
      </c>
      <c r="I81" s="83">
        <v>3882</v>
      </c>
      <c r="J81" s="83">
        <v>4031</v>
      </c>
      <c r="K81" s="83">
        <v>4150</v>
      </c>
      <c r="L81" s="83">
        <v>3587</v>
      </c>
      <c r="M81" s="83">
        <v>3943</v>
      </c>
      <c r="N81" s="83">
        <v>4124</v>
      </c>
      <c r="O81" s="83">
        <v>3696</v>
      </c>
      <c r="P81" s="83">
        <v>4213</v>
      </c>
    </row>
    <row r="82" spans="1:16">
      <c r="A82" s="82"/>
      <c r="B82" t="s">
        <v>171</v>
      </c>
      <c r="D82">
        <v>172</v>
      </c>
      <c r="E82">
        <v>185</v>
      </c>
      <c r="F82">
        <v>189</v>
      </c>
      <c r="G82">
        <v>170</v>
      </c>
      <c r="H82">
        <v>185</v>
      </c>
      <c r="I82">
        <v>174</v>
      </c>
      <c r="J82">
        <v>175</v>
      </c>
      <c r="K82">
        <v>180</v>
      </c>
      <c r="L82">
        <v>171</v>
      </c>
      <c r="M82">
        <v>170</v>
      </c>
      <c r="N82">
        <v>172</v>
      </c>
      <c r="O82">
        <v>174</v>
      </c>
      <c r="P82">
        <v>176</v>
      </c>
    </row>
    <row r="83" spans="1:16">
      <c r="A83" s="82"/>
      <c r="C83" t="s">
        <v>172</v>
      </c>
      <c r="D83" t="s">
        <v>173</v>
      </c>
      <c r="E83" t="s">
        <v>150</v>
      </c>
      <c r="F83" t="s">
        <v>150</v>
      </c>
      <c r="G83" t="s">
        <v>150</v>
      </c>
      <c r="H83" t="s">
        <v>150</v>
      </c>
      <c r="I83" t="s">
        <v>150</v>
      </c>
      <c r="J83" t="s">
        <v>150</v>
      </c>
      <c r="K83" t="s">
        <v>150</v>
      </c>
      <c r="L83" t="s">
        <v>150</v>
      </c>
      <c r="M83" t="s">
        <v>150</v>
      </c>
      <c r="N83" t="s">
        <v>150</v>
      </c>
      <c r="O83" t="s">
        <v>150</v>
      </c>
      <c r="P83" t="s">
        <v>150</v>
      </c>
    </row>
    <row r="84" spans="1:16">
      <c r="A84" s="81"/>
    </row>
    <row r="85" spans="1:16">
      <c r="A85" s="82"/>
      <c r="B85" t="s">
        <v>208</v>
      </c>
    </row>
    <row r="86" spans="1:16">
      <c r="A86" s="82">
        <v>306432</v>
      </c>
      <c r="B86" t="s">
        <v>209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</row>
    <row r="87" spans="1:16">
      <c r="A87" s="82">
        <v>402032</v>
      </c>
      <c r="B87" t="s">
        <v>210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</row>
    <row r="88" spans="1:16">
      <c r="A88" s="82">
        <v>64232</v>
      </c>
      <c r="B88" t="s">
        <v>211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</row>
    <row r="89" spans="1:16">
      <c r="A89" s="82"/>
      <c r="B89" t="s">
        <v>212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</row>
    <row r="90" spans="1:16">
      <c r="A90" s="82"/>
      <c r="B90" t="s">
        <v>213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</row>
    <row r="91" spans="1:16">
      <c r="A91" s="81"/>
    </row>
    <row r="92" spans="1:16">
      <c r="A92" s="82">
        <v>412032</v>
      </c>
      <c r="B92" t="s">
        <v>210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</row>
    <row r="93" spans="1:16">
      <c r="A93" s="82">
        <v>64332</v>
      </c>
      <c r="B93" t="s">
        <v>211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</row>
    <row r="94" spans="1:16">
      <c r="A94" s="82"/>
      <c r="B94" t="s">
        <v>214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</row>
    <row r="95" spans="1:16">
      <c r="A95" s="82"/>
      <c r="B95" t="s">
        <v>215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</row>
    <row r="96" spans="1:16">
      <c r="A96" s="82"/>
      <c r="C96" t="s">
        <v>170</v>
      </c>
      <c r="D96" t="s">
        <v>160</v>
      </c>
      <c r="E96" t="s">
        <v>144</v>
      </c>
      <c r="F96" t="s">
        <v>144</v>
      </c>
      <c r="G96" t="s">
        <v>144</v>
      </c>
      <c r="H96" t="s">
        <v>144</v>
      </c>
      <c r="I96" t="s">
        <v>144</v>
      </c>
      <c r="J96" t="s">
        <v>144</v>
      </c>
      <c r="K96" t="s">
        <v>144</v>
      </c>
      <c r="L96" t="s">
        <v>144</v>
      </c>
      <c r="M96" t="s">
        <v>144</v>
      </c>
      <c r="N96" t="s">
        <v>144</v>
      </c>
      <c r="O96" t="s">
        <v>144</v>
      </c>
      <c r="P96" t="s">
        <v>144</v>
      </c>
    </row>
    <row r="97" spans="1:16">
      <c r="A97" s="82"/>
      <c r="B97" t="s">
        <v>56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</row>
    <row r="98" spans="1:16">
      <c r="A98" s="82"/>
      <c r="B98" t="s">
        <v>171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</row>
    <row r="99" spans="1:16">
      <c r="A99" s="82"/>
      <c r="C99" t="s">
        <v>172</v>
      </c>
      <c r="D99" t="s">
        <v>173</v>
      </c>
      <c r="E99" t="s">
        <v>150</v>
      </c>
      <c r="F99" t="s">
        <v>150</v>
      </c>
      <c r="G99" t="s">
        <v>150</v>
      </c>
      <c r="H99" t="s">
        <v>150</v>
      </c>
      <c r="I99" t="s">
        <v>150</v>
      </c>
      <c r="J99" t="s">
        <v>150</v>
      </c>
      <c r="K99" t="s">
        <v>150</v>
      </c>
      <c r="L99" t="s">
        <v>150</v>
      </c>
      <c r="M99" t="s">
        <v>150</v>
      </c>
      <c r="N99" t="s">
        <v>150</v>
      </c>
      <c r="O99" t="s">
        <v>150</v>
      </c>
      <c r="P99" t="s">
        <v>150</v>
      </c>
    </row>
    <row r="100" spans="1:16">
      <c r="A100" s="81"/>
    </row>
    <row r="101" spans="1:16">
      <c r="A101" s="82"/>
      <c r="B101" t="s">
        <v>216</v>
      </c>
    </row>
    <row r="102" spans="1:16">
      <c r="A102" s="82">
        <v>306435</v>
      </c>
      <c r="B102" t="s">
        <v>217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</row>
    <row r="103" spans="1:16">
      <c r="A103" s="82">
        <v>402035</v>
      </c>
      <c r="B103" t="s">
        <v>218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</row>
    <row r="104" spans="1:16">
      <c r="A104" s="82">
        <v>64235</v>
      </c>
      <c r="B104" t="s">
        <v>219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</row>
    <row r="105" spans="1:16">
      <c r="A105" s="82"/>
      <c r="B105" t="s">
        <v>220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</row>
    <row r="106" spans="1:16">
      <c r="A106" s="82"/>
      <c r="B106" t="s">
        <v>221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</row>
    <row r="107" spans="1:16">
      <c r="A107" s="81"/>
    </row>
    <row r="108" spans="1:16">
      <c r="A108" s="82">
        <v>412035</v>
      </c>
      <c r="B108" t="s">
        <v>222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</row>
    <row r="109" spans="1:16">
      <c r="A109" s="82">
        <v>64335</v>
      </c>
      <c r="B109" t="s">
        <v>223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</row>
    <row r="110" spans="1:16">
      <c r="A110" s="82"/>
      <c r="B110" t="s">
        <v>224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</row>
    <row r="111" spans="1:16">
      <c r="A111" s="82"/>
      <c r="B111" t="s">
        <v>225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</row>
    <row r="112" spans="1:16">
      <c r="A112" s="82"/>
      <c r="C112" t="s">
        <v>170</v>
      </c>
      <c r="D112" t="s">
        <v>160</v>
      </c>
      <c r="E112" t="s">
        <v>144</v>
      </c>
      <c r="F112" t="s">
        <v>144</v>
      </c>
      <c r="G112" t="s">
        <v>144</v>
      </c>
      <c r="H112" t="s">
        <v>144</v>
      </c>
      <c r="I112" t="s">
        <v>144</v>
      </c>
      <c r="J112" t="s">
        <v>144</v>
      </c>
      <c r="K112" t="s">
        <v>144</v>
      </c>
      <c r="L112" t="s">
        <v>144</v>
      </c>
      <c r="M112" t="s">
        <v>144</v>
      </c>
      <c r="N112" t="s">
        <v>144</v>
      </c>
      <c r="O112" t="s">
        <v>144</v>
      </c>
      <c r="P112" t="s">
        <v>144</v>
      </c>
    </row>
    <row r="113" spans="1:16">
      <c r="A113" s="82"/>
      <c r="B113" t="s">
        <v>56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</row>
    <row r="114" spans="1:16">
      <c r="A114" s="82"/>
      <c r="B114" t="s">
        <v>171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</row>
    <row r="115" spans="1:16">
      <c r="A115" s="82"/>
      <c r="C115" t="s">
        <v>172</v>
      </c>
      <c r="D115" t="s">
        <v>173</v>
      </c>
      <c r="E115" t="s">
        <v>150</v>
      </c>
      <c r="F115" t="s">
        <v>150</v>
      </c>
      <c r="G115" t="s">
        <v>150</v>
      </c>
      <c r="H115" t="s">
        <v>150</v>
      </c>
      <c r="I115" t="s">
        <v>150</v>
      </c>
      <c r="J115" t="s">
        <v>150</v>
      </c>
      <c r="K115" t="s">
        <v>150</v>
      </c>
      <c r="L115" t="s">
        <v>150</v>
      </c>
      <c r="M115" t="s">
        <v>150</v>
      </c>
      <c r="N115" t="s">
        <v>150</v>
      </c>
      <c r="O115" t="s">
        <v>150</v>
      </c>
      <c r="P115" t="s">
        <v>150</v>
      </c>
    </row>
    <row r="117" spans="1:16">
      <c r="A117" s="82" t="s">
        <v>146</v>
      </c>
      <c r="B117" t="s">
        <v>147</v>
      </c>
      <c r="N117" t="s">
        <v>148</v>
      </c>
      <c r="O117" t="s">
        <v>196</v>
      </c>
      <c r="P117" t="s">
        <v>303</v>
      </c>
    </row>
    <row r="118" spans="1:16">
      <c r="A118" s="82" t="s">
        <v>124</v>
      </c>
      <c r="B118" t="s">
        <v>125</v>
      </c>
      <c r="C118" t="s">
        <v>126</v>
      </c>
      <c r="N118" t="s">
        <v>127</v>
      </c>
      <c r="O118" t="s">
        <v>154</v>
      </c>
      <c r="P118">
        <v>0</v>
      </c>
    </row>
    <row r="119" spans="1:16">
      <c r="A119" s="82" t="s">
        <v>155</v>
      </c>
      <c r="B119" t="s">
        <v>156</v>
      </c>
      <c r="N119" t="s">
        <v>157</v>
      </c>
      <c r="O119" t="s">
        <v>158</v>
      </c>
      <c r="P119" t="s">
        <v>301</v>
      </c>
    </row>
    <row r="120" spans="1:16">
      <c r="A120" s="82" t="s">
        <v>128</v>
      </c>
      <c r="B120" t="s">
        <v>129</v>
      </c>
      <c r="N120" t="s">
        <v>159</v>
      </c>
    </row>
    <row r="121" spans="1:16">
      <c r="A121" s="81"/>
    </row>
    <row r="122" spans="1:16">
      <c r="A122" s="82" t="s">
        <v>130</v>
      </c>
      <c r="B122" t="s">
        <v>131</v>
      </c>
      <c r="D122" t="s">
        <v>128</v>
      </c>
      <c r="E122" t="s">
        <v>132</v>
      </c>
      <c r="F122" t="s">
        <v>133</v>
      </c>
      <c r="G122" t="s">
        <v>134</v>
      </c>
      <c r="H122" t="s">
        <v>135</v>
      </c>
      <c r="I122" t="s">
        <v>136</v>
      </c>
      <c r="J122" t="s">
        <v>137</v>
      </c>
      <c r="K122" t="s">
        <v>138</v>
      </c>
      <c r="L122" t="s">
        <v>139</v>
      </c>
      <c r="M122" t="s">
        <v>151</v>
      </c>
      <c r="N122" t="s">
        <v>152</v>
      </c>
      <c r="O122" t="s">
        <v>140</v>
      </c>
      <c r="P122" t="s">
        <v>128</v>
      </c>
    </row>
    <row r="123" spans="1:16">
      <c r="A123" s="82" t="s">
        <v>141</v>
      </c>
      <c r="B123" t="s">
        <v>142</v>
      </c>
      <c r="C123" t="s">
        <v>170</v>
      </c>
      <c r="D123" t="s">
        <v>144</v>
      </c>
      <c r="E123" t="s">
        <v>143</v>
      </c>
      <c r="F123" t="s">
        <v>143</v>
      </c>
      <c r="G123" t="s">
        <v>143</v>
      </c>
      <c r="H123" t="s">
        <v>143</v>
      </c>
      <c r="I123" t="s">
        <v>143</v>
      </c>
      <c r="J123" t="s">
        <v>143</v>
      </c>
      <c r="K123" t="s">
        <v>143</v>
      </c>
      <c r="L123" t="s">
        <v>143</v>
      </c>
      <c r="M123" t="s">
        <v>143</v>
      </c>
      <c r="N123" t="s">
        <v>143</v>
      </c>
      <c r="O123" t="s">
        <v>143</v>
      </c>
      <c r="P123" t="s">
        <v>143</v>
      </c>
    </row>
    <row r="124" spans="1:16">
      <c r="A124" s="81"/>
    </row>
    <row r="125" spans="1:16">
      <c r="A125" s="82"/>
      <c r="B125" t="s">
        <v>226</v>
      </c>
    </row>
    <row r="126" spans="1:16">
      <c r="A126" s="82">
        <v>306436</v>
      </c>
      <c r="B126" t="s">
        <v>227</v>
      </c>
      <c r="D126">
        <v>0</v>
      </c>
      <c r="E126">
        <v>242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</row>
    <row r="127" spans="1:16">
      <c r="A127" s="82">
        <v>402036</v>
      </c>
      <c r="B127" t="s">
        <v>228</v>
      </c>
      <c r="D127" s="83">
        <v>40109</v>
      </c>
      <c r="E127" s="83">
        <v>37114</v>
      </c>
      <c r="F127" s="83">
        <v>37096</v>
      </c>
      <c r="G127" s="83">
        <v>39574</v>
      </c>
      <c r="H127" s="83">
        <v>43213</v>
      </c>
      <c r="I127" s="83">
        <v>39872</v>
      </c>
      <c r="J127" s="83">
        <v>47023</v>
      </c>
      <c r="K127" s="83">
        <v>38089</v>
      </c>
      <c r="L127" s="83">
        <v>37607</v>
      </c>
      <c r="M127" s="83">
        <v>44082</v>
      </c>
      <c r="N127" s="83">
        <v>34863</v>
      </c>
      <c r="O127" s="83">
        <v>32567</v>
      </c>
      <c r="P127" s="83">
        <v>46646</v>
      </c>
    </row>
    <row r="128" spans="1:16">
      <c r="A128" s="82">
        <v>64236</v>
      </c>
      <c r="B128" t="s">
        <v>229</v>
      </c>
      <c r="D128">
        <v>425</v>
      </c>
      <c r="E128">
        <v>375</v>
      </c>
      <c r="F128">
        <v>381</v>
      </c>
      <c r="G128">
        <v>402</v>
      </c>
      <c r="H128">
        <v>415</v>
      </c>
      <c r="I128">
        <v>388</v>
      </c>
      <c r="J128">
        <v>465</v>
      </c>
      <c r="K128">
        <v>406</v>
      </c>
      <c r="L128">
        <v>404</v>
      </c>
      <c r="M128">
        <v>439</v>
      </c>
      <c r="N128">
        <v>363</v>
      </c>
      <c r="O128">
        <v>333</v>
      </c>
      <c r="P128">
        <v>481</v>
      </c>
    </row>
    <row r="129" spans="1:16">
      <c r="A129" s="82"/>
      <c r="B129" t="s">
        <v>230</v>
      </c>
      <c r="D129">
        <v>-94.37</v>
      </c>
      <c r="E129">
        <v>-98.32</v>
      </c>
      <c r="F129">
        <v>-97.37</v>
      </c>
      <c r="G129">
        <v>-98.44</v>
      </c>
      <c r="H129">
        <v>-104.13</v>
      </c>
      <c r="I129">
        <v>-102.76</v>
      </c>
      <c r="J129">
        <v>-101.13</v>
      </c>
      <c r="K129">
        <v>-93.81</v>
      </c>
      <c r="L129">
        <v>-93.09</v>
      </c>
      <c r="M129">
        <v>-100.41</v>
      </c>
      <c r="N129">
        <v>-96.04</v>
      </c>
      <c r="O129">
        <v>-97.8</v>
      </c>
      <c r="P129">
        <v>-96.98</v>
      </c>
    </row>
    <row r="130" spans="1:16">
      <c r="A130" s="82"/>
      <c r="B130" t="s">
        <v>231</v>
      </c>
      <c r="D130">
        <v>18</v>
      </c>
      <c r="E130">
        <v>16</v>
      </c>
      <c r="F130">
        <v>17</v>
      </c>
      <c r="G130">
        <v>17</v>
      </c>
      <c r="H130">
        <v>18</v>
      </c>
      <c r="I130">
        <v>17</v>
      </c>
      <c r="J130">
        <v>20</v>
      </c>
      <c r="K130">
        <v>18</v>
      </c>
      <c r="L130">
        <v>19</v>
      </c>
      <c r="M130">
        <v>19</v>
      </c>
      <c r="N130">
        <v>15</v>
      </c>
      <c r="O130">
        <v>16</v>
      </c>
      <c r="P130">
        <v>20</v>
      </c>
    </row>
    <row r="131" spans="1:16">
      <c r="A131" s="81"/>
    </row>
    <row r="132" spans="1:16">
      <c r="A132" s="82">
        <v>316436</v>
      </c>
      <c r="B132" t="s">
        <v>232</v>
      </c>
      <c r="D132" s="83">
        <v>5292</v>
      </c>
      <c r="E132" s="83">
        <v>5123</v>
      </c>
      <c r="F132" s="83">
        <v>4747</v>
      </c>
      <c r="G132" s="83">
        <v>4222</v>
      </c>
      <c r="H132" s="83">
        <v>3863</v>
      </c>
      <c r="I132" s="83">
        <v>3561</v>
      </c>
      <c r="J132" s="83">
        <v>4365</v>
      </c>
      <c r="K132" s="83">
        <v>6228</v>
      </c>
      <c r="L132" s="83">
        <v>3778</v>
      </c>
      <c r="M132" s="83">
        <v>4463</v>
      </c>
      <c r="N132" s="83">
        <v>5208</v>
      </c>
      <c r="O132" s="83">
        <v>4637</v>
      </c>
      <c r="P132" s="83">
        <v>4861</v>
      </c>
    </row>
    <row r="133" spans="1:16">
      <c r="A133" s="82">
        <v>412036</v>
      </c>
      <c r="B133" t="s">
        <v>233</v>
      </c>
      <c r="D133" s="83">
        <v>22626</v>
      </c>
      <c r="E133" s="83">
        <v>22344</v>
      </c>
      <c r="F133" s="83">
        <v>21355</v>
      </c>
      <c r="G133" s="83">
        <v>21028</v>
      </c>
      <c r="H133" s="83">
        <v>20294</v>
      </c>
      <c r="I133" s="83">
        <v>16229</v>
      </c>
      <c r="J133" s="83">
        <v>16827</v>
      </c>
      <c r="K133" s="83">
        <v>15501</v>
      </c>
      <c r="L133" s="83">
        <v>12280</v>
      </c>
      <c r="M133" s="83">
        <v>16326</v>
      </c>
      <c r="N133" s="83">
        <v>18478</v>
      </c>
      <c r="O133" s="83">
        <v>17804</v>
      </c>
      <c r="P133" s="83">
        <v>18885</v>
      </c>
    </row>
    <row r="134" spans="1:16">
      <c r="A134" s="82">
        <v>64336</v>
      </c>
      <c r="B134" t="s">
        <v>234</v>
      </c>
      <c r="D134">
        <v>324</v>
      </c>
      <c r="E134">
        <v>313</v>
      </c>
      <c r="F134">
        <v>311</v>
      </c>
      <c r="G134">
        <v>305</v>
      </c>
      <c r="H134">
        <v>296</v>
      </c>
      <c r="I134">
        <v>267</v>
      </c>
      <c r="J134">
        <v>286</v>
      </c>
      <c r="K134">
        <v>249</v>
      </c>
      <c r="L134">
        <v>221</v>
      </c>
      <c r="M134">
        <v>247</v>
      </c>
      <c r="N134">
        <v>264</v>
      </c>
      <c r="O134">
        <v>245</v>
      </c>
      <c r="P134">
        <v>253</v>
      </c>
    </row>
    <row r="135" spans="1:16">
      <c r="A135" s="82"/>
      <c r="B135" t="s">
        <v>235</v>
      </c>
      <c r="D135">
        <v>-53.5</v>
      </c>
      <c r="E135">
        <v>-55.02</v>
      </c>
      <c r="F135">
        <v>-53.4</v>
      </c>
      <c r="G135">
        <v>-55.1</v>
      </c>
      <c r="H135">
        <v>-55.51</v>
      </c>
      <c r="I135">
        <v>-47.45</v>
      </c>
      <c r="J135">
        <v>-43.57</v>
      </c>
      <c r="K135">
        <v>-37.24</v>
      </c>
      <c r="L135">
        <v>-38.47</v>
      </c>
      <c r="M135">
        <v>-48.03</v>
      </c>
      <c r="N135">
        <v>-50.27</v>
      </c>
      <c r="O135">
        <v>-53.74</v>
      </c>
      <c r="P135">
        <v>-55.43</v>
      </c>
    </row>
    <row r="136" spans="1:16">
      <c r="A136" s="82"/>
      <c r="B136" t="s">
        <v>236</v>
      </c>
      <c r="D136">
        <v>14</v>
      </c>
      <c r="E136">
        <v>14</v>
      </c>
      <c r="F136">
        <v>14</v>
      </c>
      <c r="G136">
        <v>13</v>
      </c>
      <c r="H136">
        <v>13</v>
      </c>
      <c r="I136">
        <v>12</v>
      </c>
      <c r="J136">
        <v>12</v>
      </c>
      <c r="K136">
        <v>11</v>
      </c>
      <c r="L136">
        <v>11</v>
      </c>
      <c r="M136">
        <v>11</v>
      </c>
      <c r="N136">
        <v>11</v>
      </c>
      <c r="O136">
        <v>12</v>
      </c>
      <c r="P136">
        <v>11</v>
      </c>
    </row>
    <row r="137" spans="1:16">
      <c r="A137" s="82"/>
      <c r="C137" t="s">
        <v>170</v>
      </c>
      <c r="D137" t="s">
        <v>160</v>
      </c>
      <c r="E137" t="s">
        <v>144</v>
      </c>
      <c r="F137" t="s">
        <v>144</v>
      </c>
      <c r="G137" t="s">
        <v>144</v>
      </c>
      <c r="H137" t="s">
        <v>144</v>
      </c>
      <c r="I137" t="s">
        <v>144</v>
      </c>
      <c r="J137" t="s">
        <v>144</v>
      </c>
      <c r="K137" t="s">
        <v>144</v>
      </c>
      <c r="L137" t="s">
        <v>144</v>
      </c>
      <c r="M137" t="s">
        <v>144</v>
      </c>
      <c r="N137" t="s">
        <v>144</v>
      </c>
      <c r="O137" t="s">
        <v>144</v>
      </c>
      <c r="P137" t="s">
        <v>144</v>
      </c>
    </row>
    <row r="138" spans="1:16">
      <c r="A138" s="82"/>
      <c r="B138" t="s">
        <v>56</v>
      </c>
      <c r="D138">
        <v>749</v>
      </c>
      <c r="E138">
        <v>689</v>
      </c>
      <c r="F138">
        <v>692</v>
      </c>
      <c r="G138">
        <v>707</v>
      </c>
      <c r="H138">
        <v>711</v>
      </c>
      <c r="I138">
        <v>655</v>
      </c>
      <c r="J138">
        <v>750</v>
      </c>
      <c r="K138">
        <v>655</v>
      </c>
      <c r="L138">
        <v>625</v>
      </c>
      <c r="M138">
        <v>687</v>
      </c>
      <c r="N138">
        <v>627</v>
      </c>
      <c r="O138">
        <v>578</v>
      </c>
      <c r="P138">
        <v>734</v>
      </c>
    </row>
    <row r="139" spans="1:16">
      <c r="A139" s="82"/>
      <c r="B139" t="s">
        <v>171</v>
      </c>
      <c r="D139">
        <v>32</v>
      </c>
      <c r="E139">
        <v>30</v>
      </c>
      <c r="F139">
        <v>31</v>
      </c>
      <c r="G139">
        <v>29</v>
      </c>
      <c r="H139">
        <v>31</v>
      </c>
      <c r="I139">
        <v>29</v>
      </c>
      <c r="J139">
        <v>33</v>
      </c>
      <c r="K139">
        <v>28</v>
      </c>
      <c r="L139">
        <v>30</v>
      </c>
      <c r="M139">
        <v>30</v>
      </c>
      <c r="N139">
        <v>26</v>
      </c>
      <c r="O139">
        <v>27</v>
      </c>
      <c r="P139">
        <v>31</v>
      </c>
    </row>
    <row r="140" spans="1:16">
      <c r="A140" s="82"/>
      <c r="C140" t="s">
        <v>172</v>
      </c>
      <c r="D140" t="s">
        <v>173</v>
      </c>
      <c r="E140" t="s">
        <v>150</v>
      </c>
      <c r="F140" t="s">
        <v>150</v>
      </c>
      <c r="G140" t="s">
        <v>150</v>
      </c>
      <c r="H140" t="s">
        <v>150</v>
      </c>
      <c r="I140" t="s">
        <v>150</v>
      </c>
      <c r="J140" t="s">
        <v>150</v>
      </c>
      <c r="K140" t="s">
        <v>150</v>
      </c>
      <c r="L140" t="s">
        <v>150</v>
      </c>
      <c r="M140" t="s">
        <v>150</v>
      </c>
      <c r="N140" t="s">
        <v>150</v>
      </c>
      <c r="O140" t="s">
        <v>150</v>
      </c>
      <c r="P140" t="s">
        <v>150</v>
      </c>
    </row>
    <row r="141" spans="1:16">
      <c r="A141" s="81"/>
    </row>
    <row r="142" spans="1:16">
      <c r="A142" s="82"/>
      <c r="B142" t="s">
        <v>237</v>
      </c>
    </row>
    <row r="143" spans="1:16">
      <c r="A143" s="82">
        <v>306440</v>
      </c>
      <c r="B143" t="s">
        <v>238</v>
      </c>
      <c r="D143">
        <v>462</v>
      </c>
      <c r="E143">
        <v>0</v>
      </c>
      <c r="F143">
        <v>527</v>
      </c>
      <c r="G143">
        <v>340</v>
      </c>
      <c r="H143">
        <v>440</v>
      </c>
      <c r="I143">
        <v>380</v>
      </c>
      <c r="J143">
        <v>682</v>
      </c>
      <c r="K143">
        <v>0</v>
      </c>
      <c r="L143">
        <v>444</v>
      </c>
      <c r="M143">
        <v>486</v>
      </c>
      <c r="N143">
        <v>0</v>
      </c>
      <c r="O143">
        <v>764</v>
      </c>
      <c r="P143">
        <v>549</v>
      </c>
    </row>
    <row r="144" spans="1:16">
      <c r="A144" s="82">
        <v>402040</v>
      </c>
      <c r="B144" t="s">
        <v>239</v>
      </c>
      <c r="D144" s="83">
        <v>19910</v>
      </c>
      <c r="E144" s="83">
        <v>16819</v>
      </c>
      <c r="F144" s="83">
        <v>16752</v>
      </c>
      <c r="G144" s="83">
        <v>17785</v>
      </c>
      <c r="H144" s="83">
        <v>9206</v>
      </c>
      <c r="I144" s="83">
        <v>22977</v>
      </c>
      <c r="J144" s="83">
        <v>37081</v>
      </c>
      <c r="K144" s="83">
        <v>44263</v>
      </c>
      <c r="L144" s="83">
        <v>8282</v>
      </c>
      <c r="M144" s="83">
        <v>16122</v>
      </c>
      <c r="N144" s="83">
        <v>8792</v>
      </c>
      <c r="O144" s="83">
        <v>12536</v>
      </c>
      <c r="P144" s="83">
        <v>23241</v>
      </c>
    </row>
    <row r="145" spans="1:16">
      <c r="A145" s="82">
        <v>64240</v>
      </c>
      <c r="B145" t="s">
        <v>240</v>
      </c>
      <c r="D145">
        <v>306</v>
      </c>
      <c r="E145">
        <v>182</v>
      </c>
      <c r="F145">
        <v>205</v>
      </c>
      <c r="G145">
        <v>211</v>
      </c>
      <c r="H145">
        <v>124</v>
      </c>
      <c r="I145">
        <v>376</v>
      </c>
      <c r="J145">
        <v>651</v>
      </c>
      <c r="K145">
        <v>895</v>
      </c>
      <c r="L145">
        <v>102</v>
      </c>
      <c r="M145">
        <v>194</v>
      </c>
      <c r="N145">
        <v>132</v>
      </c>
      <c r="O145">
        <v>140</v>
      </c>
      <c r="P145">
        <v>271</v>
      </c>
    </row>
    <row r="146" spans="1:16">
      <c r="A146" s="82"/>
      <c r="B146" t="s">
        <v>241</v>
      </c>
      <c r="D146">
        <v>-63.56</v>
      </c>
      <c r="E146">
        <v>-92.41</v>
      </c>
      <c r="F146">
        <v>-79.14</v>
      </c>
      <c r="G146">
        <v>-82.68</v>
      </c>
      <c r="H146">
        <v>-70.69</v>
      </c>
      <c r="I146">
        <v>-60.1</v>
      </c>
      <c r="J146">
        <v>-55.91</v>
      </c>
      <c r="K146">
        <v>-49.46</v>
      </c>
      <c r="L146">
        <v>-76.849999999999994</v>
      </c>
      <c r="M146">
        <v>-80.59</v>
      </c>
      <c r="N146">
        <v>-66.61</v>
      </c>
      <c r="O146">
        <v>-84.08</v>
      </c>
      <c r="P146">
        <v>-83.73</v>
      </c>
    </row>
    <row r="147" spans="1:16">
      <c r="A147" s="82"/>
      <c r="B147" t="s">
        <v>242</v>
      </c>
      <c r="D147">
        <v>13</v>
      </c>
      <c r="E147">
        <v>8</v>
      </c>
      <c r="F147">
        <v>9</v>
      </c>
      <c r="G147">
        <v>9</v>
      </c>
      <c r="H147">
        <v>5</v>
      </c>
      <c r="I147">
        <v>17</v>
      </c>
      <c r="J147">
        <v>28</v>
      </c>
      <c r="K147">
        <v>39</v>
      </c>
      <c r="L147">
        <v>5</v>
      </c>
      <c r="M147">
        <v>8</v>
      </c>
      <c r="N147">
        <v>6</v>
      </c>
      <c r="O147">
        <v>7</v>
      </c>
      <c r="P147">
        <v>11</v>
      </c>
    </row>
    <row r="148" spans="1:16">
      <c r="A148" s="81"/>
    </row>
    <row r="149" spans="1:16">
      <c r="A149" s="82">
        <v>412040</v>
      </c>
      <c r="B149" t="s">
        <v>239</v>
      </c>
      <c r="D149" s="83">
        <v>10207</v>
      </c>
      <c r="E149">
        <v>0</v>
      </c>
      <c r="F149" s="83">
        <v>7794</v>
      </c>
      <c r="G149" s="83">
        <v>8034</v>
      </c>
      <c r="H149" s="83">
        <v>22305</v>
      </c>
      <c r="I149" s="83">
        <v>7548</v>
      </c>
      <c r="J149" s="83">
        <v>11792</v>
      </c>
      <c r="K149">
        <v>783</v>
      </c>
      <c r="L149">
        <v>842</v>
      </c>
      <c r="M149">
        <v>0</v>
      </c>
      <c r="N149" s="83">
        <v>17591</v>
      </c>
      <c r="O149" s="83">
        <v>10387</v>
      </c>
      <c r="P149" s="83">
        <v>1378</v>
      </c>
    </row>
    <row r="150" spans="1:16">
      <c r="A150" s="82">
        <v>64340</v>
      </c>
      <c r="B150" t="s">
        <v>240</v>
      </c>
      <c r="D150">
        <v>139</v>
      </c>
      <c r="E150">
        <v>0</v>
      </c>
      <c r="F150">
        <v>80</v>
      </c>
      <c r="G150">
        <v>100</v>
      </c>
      <c r="H150">
        <v>115</v>
      </c>
      <c r="I150">
        <v>62</v>
      </c>
      <c r="J150">
        <v>73</v>
      </c>
      <c r="K150">
        <v>26</v>
      </c>
      <c r="L150">
        <v>28</v>
      </c>
      <c r="M150">
        <v>0</v>
      </c>
      <c r="N150">
        <v>96</v>
      </c>
      <c r="O150">
        <v>22</v>
      </c>
      <c r="P150">
        <v>28</v>
      </c>
    </row>
    <row r="151" spans="1:16">
      <c r="A151" s="82"/>
      <c r="B151" t="s">
        <v>243</v>
      </c>
      <c r="D151">
        <v>-73.430000000000007</v>
      </c>
      <c r="E151">
        <v>0</v>
      </c>
      <c r="F151">
        <v>-97.43</v>
      </c>
      <c r="G151">
        <v>-80.34</v>
      </c>
      <c r="H151">
        <v>-193.96</v>
      </c>
      <c r="I151">
        <v>-121.75</v>
      </c>
      <c r="J151">
        <v>-161.53</v>
      </c>
      <c r="K151">
        <v>-30.1</v>
      </c>
      <c r="L151">
        <v>-30.08</v>
      </c>
      <c r="M151">
        <v>0</v>
      </c>
      <c r="N151">
        <v>-183.24</v>
      </c>
      <c r="O151">
        <v>-472.11</v>
      </c>
      <c r="P151">
        <v>-49.21</v>
      </c>
    </row>
    <row r="152" spans="1:16">
      <c r="A152" s="82"/>
      <c r="B152" t="s">
        <v>244</v>
      </c>
      <c r="D152">
        <v>6</v>
      </c>
      <c r="E152">
        <v>0</v>
      </c>
      <c r="F152">
        <v>4</v>
      </c>
      <c r="G152">
        <v>4</v>
      </c>
      <c r="H152">
        <v>5</v>
      </c>
      <c r="I152">
        <v>3</v>
      </c>
      <c r="J152">
        <v>3</v>
      </c>
      <c r="K152">
        <v>1</v>
      </c>
      <c r="L152">
        <v>1</v>
      </c>
      <c r="M152">
        <v>0</v>
      </c>
      <c r="N152">
        <v>4</v>
      </c>
      <c r="O152">
        <v>1</v>
      </c>
      <c r="P152">
        <v>1</v>
      </c>
    </row>
    <row r="153" spans="1:16">
      <c r="A153" s="82"/>
      <c r="C153" t="s">
        <v>170</v>
      </c>
      <c r="D153" t="s">
        <v>160</v>
      </c>
      <c r="E153" t="s">
        <v>144</v>
      </c>
      <c r="F153" t="s">
        <v>144</v>
      </c>
      <c r="G153" t="s">
        <v>144</v>
      </c>
      <c r="H153" t="s">
        <v>144</v>
      </c>
      <c r="I153" t="s">
        <v>144</v>
      </c>
      <c r="J153" t="s">
        <v>144</v>
      </c>
      <c r="K153" t="s">
        <v>144</v>
      </c>
      <c r="L153" t="s">
        <v>144</v>
      </c>
      <c r="M153" t="s">
        <v>144</v>
      </c>
      <c r="N153" t="s">
        <v>144</v>
      </c>
      <c r="O153" t="s">
        <v>144</v>
      </c>
      <c r="P153" t="s">
        <v>144</v>
      </c>
    </row>
    <row r="154" spans="1:16">
      <c r="A154" s="82"/>
      <c r="B154" t="s">
        <v>56</v>
      </c>
      <c r="D154">
        <v>445</v>
      </c>
      <c r="E154">
        <v>182</v>
      </c>
      <c r="F154">
        <v>286</v>
      </c>
      <c r="G154">
        <v>312</v>
      </c>
      <c r="H154">
        <v>239</v>
      </c>
      <c r="I154">
        <v>438</v>
      </c>
      <c r="J154">
        <v>723</v>
      </c>
      <c r="K154">
        <v>921</v>
      </c>
      <c r="L154">
        <v>130</v>
      </c>
      <c r="M154">
        <v>194</v>
      </c>
      <c r="N154">
        <v>229</v>
      </c>
      <c r="O154">
        <v>162</v>
      </c>
      <c r="P154">
        <v>299</v>
      </c>
    </row>
    <row r="155" spans="1:16">
      <c r="A155" s="82"/>
      <c r="B155" t="s">
        <v>171</v>
      </c>
      <c r="D155">
        <v>19</v>
      </c>
      <c r="E155">
        <v>8</v>
      </c>
      <c r="F155">
        <v>13</v>
      </c>
      <c r="G155">
        <v>13</v>
      </c>
      <c r="H155">
        <v>10</v>
      </c>
      <c r="I155">
        <v>20</v>
      </c>
      <c r="J155">
        <v>31</v>
      </c>
      <c r="K155">
        <v>40</v>
      </c>
      <c r="L155">
        <v>6</v>
      </c>
      <c r="M155">
        <v>8</v>
      </c>
      <c r="N155">
        <v>10</v>
      </c>
      <c r="O155">
        <v>8</v>
      </c>
      <c r="P155">
        <v>12</v>
      </c>
    </row>
    <row r="156" spans="1:16">
      <c r="A156" s="82"/>
      <c r="C156" t="s">
        <v>172</v>
      </c>
      <c r="D156" t="s">
        <v>173</v>
      </c>
      <c r="E156" t="s">
        <v>150</v>
      </c>
      <c r="F156" t="s">
        <v>150</v>
      </c>
      <c r="G156" t="s">
        <v>150</v>
      </c>
      <c r="H156" t="s">
        <v>150</v>
      </c>
      <c r="I156" t="s">
        <v>150</v>
      </c>
      <c r="J156" t="s">
        <v>150</v>
      </c>
      <c r="K156" t="s">
        <v>150</v>
      </c>
      <c r="L156" t="s">
        <v>150</v>
      </c>
      <c r="M156" t="s">
        <v>150</v>
      </c>
      <c r="N156" t="s">
        <v>150</v>
      </c>
      <c r="O156" t="s">
        <v>150</v>
      </c>
      <c r="P156" t="s">
        <v>150</v>
      </c>
    </row>
    <row r="157" spans="1:16">
      <c r="A157" s="81"/>
    </row>
    <row r="158" spans="1:16">
      <c r="A158" s="82"/>
      <c r="B158" t="s">
        <v>245</v>
      </c>
    </row>
    <row r="159" spans="1:16">
      <c r="A159" s="82">
        <v>306441</v>
      </c>
      <c r="B159" t="s">
        <v>246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</row>
    <row r="160" spans="1:16">
      <c r="A160" s="82">
        <v>402041</v>
      </c>
      <c r="B160" t="s">
        <v>247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</row>
    <row r="161" spans="1:16">
      <c r="A161" s="82">
        <v>64241</v>
      </c>
      <c r="B161" t="s">
        <v>248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</row>
    <row r="162" spans="1:16">
      <c r="A162" s="82"/>
      <c r="B162" t="s">
        <v>249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</row>
    <row r="163" spans="1:16">
      <c r="A163" s="82"/>
      <c r="B163" t="s">
        <v>250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</row>
    <row r="164" spans="1:16">
      <c r="A164" s="81"/>
    </row>
    <row r="165" spans="1:16">
      <c r="A165" s="82">
        <v>316441</v>
      </c>
      <c r="B165" t="s">
        <v>251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>
      <c r="A166" s="82">
        <v>412041</v>
      </c>
      <c r="B166" t="s">
        <v>252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</row>
    <row r="167" spans="1:16">
      <c r="A167" s="82">
        <v>64341</v>
      </c>
      <c r="B167" t="s">
        <v>253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</row>
    <row r="168" spans="1:16">
      <c r="A168" s="82"/>
      <c r="B168" t="s">
        <v>254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</row>
    <row r="169" spans="1:16">
      <c r="A169" s="82"/>
      <c r="B169" t="s">
        <v>255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</row>
    <row r="170" spans="1:16">
      <c r="A170" s="82"/>
      <c r="C170" t="s">
        <v>170</v>
      </c>
      <c r="D170" t="s">
        <v>160</v>
      </c>
      <c r="E170" t="s">
        <v>144</v>
      </c>
      <c r="F170" t="s">
        <v>144</v>
      </c>
      <c r="G170" t="s">
        <v>144</v>
      </c>
      <c r="H170" t="s">
        <v>144</v>
      </c>
      <c r="I170" t="s">
        <v>144</v>
      </c>
      <c r="J170" t="s">
        <v>144</v>
      </c>
      <c r="K170" t="s">
        <v>144</v>
      </c>
      <c r="L170" t="s">
        <v>144</v>
      </c>
      <c r="M170" t="s">
        <v>144</v>
      </c>
      <c r="N170" t="s">
        <v>144</v>
      </c>
      <c r="O170" t="s">
        <v>144</v>
      </c>
      <c r="P170" t="s">
        <v>144</v>
      </c>
    </row>
    <row r="171" spans="1:16">
      <c r="A171" s="82"/>
      <c r="B171" t="s">
        <v>56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</row>
    <row r="172" spans="1:16">
      <c r="A172" s="82"/>
      <c r="B172" t="s">
        <v>171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</row>
    <row r="173" spans="1:16">
      <c r="A173" s="82"/>
      <c r="C173" t="s">
        <v>172</v>
      </c>
      <c r="D173" t="s">
        <v>173</v>
      </c>
      <c r="E173" t="s">
        <v>150</v>
      </c>
      <c r="F173" t="s">
        <v>150</v>
      </c>
      <c r="G173" t="s">
        <v>150</v>
      </c>
      <c r="H173" t="s">
        <v>150</v>
      </c>
      <c r="I173" t="s">
        <v>150</v>
      </c>
      <c r="J173" t="s">
        <v>150</v>
      </c>
      <c r="K173" t="s">
        <v>150</v>
      </c>
      <c r="L173" t="s">
        <v>150</v>
      </c>
      <c r="M173" t="s">
        <v>150</v>
      </c>
      <c r="N173" t="s">
        <v>150</v>
      </c>
      <c r="O173" t="s">
        <v>150</v>
      </c>
      <c r="P173" t="s">
        <v>150</v>
      </c>
    </row>
    <row r="175" spans="1:16">
      <c r="A175" s="82" t="s">
        <v>146</v>
      </c>
      <c r="B175" t="s">
        <v>147</v>
      </c>
      <c r="N175" t="s">
        <v>148</v>
      </c>
      <c r="O175" t="s">
        <v>196</v>
      </c>
      <c r="P175" t="s">
        <v>304</v>
      </c>
    </row>
    <row r="176" spans="1:16">
      <c r="A176" s="82" t="s">
        <v>124</v>
      </c>
      <c r="B176" t="s">
        <v>125</v>
      </c>
      <c r="C176" t="s">
        <v>126</v>
      </c>
      <c r="N176" t="s">
        <v>127</v>
      </c>
      <c r="O176" t="s">
        <v>154</v>
      </c>
      <c r="P176">
        <v>0</v>
      </c>
    </row>
    <row r="177" spans="1:16">
      <c r="A177" s="82" t="s">
        <v>155</v>
      </c>
      <c r="B177" t="s">
        <v>156</v>
      </c>
      <c r="N177" t="s">
        <v>157</v>
      </c>
      <c r="O177" t="s">
        <v>158</v>
      </c>
      <c r="P177" t="s">
        <v>301</v>
      </c>
    </row>
    <row r="178" spans="1:16">
      <c r="A178" s="82" t="s">
        <v>128</v>
      </c>
      <c r="B178" t="s">
        <v>129</v>
      </c>
      <c r="N178" t="s">
        <v>159</v>
      </c>
    </row>
    <row r="179" spans="1:16">
      <c r="A179" s="81"/>
    </row>
    <row r="180" spans="1:16">
      <c r="A180" s="82" t="s">
        <v>130</v>
      </c>
      <c r="B180" t="s">
        <v>131</v>
      </c>
      <c r="D180" t="s">
        <v>128</v>
      </c>
      <c r="E180" t="s">
        <v>132</v>
      </c>
      <c r="F180" t="s">
        <v>133</v>
      </c>
      <c r="G180" t="s">
        <v>134</v>
      </c>
      <c r="H180" t="s">
        <v>135</v>
      </c>
      <c r="I180" t="s">
        <v>136</v>
      </c>
      <c r="J180" t="s">
        <v>137</v>
      </c>
      <c r="K180" t="s">
        <v>138</v>
      </c>
      <c r="L180" t="s">
        <v>139</v>
      </c>
      <c r="M180" t="s">
        <v>151</v>
      </c>
      <c r="N180" t="s">
        <v>152</v>
      </c>
      <c r="O180" t="s">
        <v>140</v>
      </c>
      <c r="P180" t="s">
        <v>128</v>
      </c>
    </row>
    <row r="181" spans="1:16">
      <c r="A181" s="82" t="s">
        <v>141</v>
      </c>
      <c r="B181" t="s">
        <v>142</v>
      </c>
      <c r="C181" t="s">
        <v>170</v>
      </c>
      <c r="D181" t="s">
        <v>144</v>
      </c>
      <c r="E181" t="s">
        <v>143</v>
      </c>
      <c r="F181" t="s">
        <v>143</v>
      </c>
      <c r="G181" t="s">
        <v>143</v>
      </c>
      <c r="H181" t="s">
        <v>143</v>
      </c>
      <c r="I181" t="s">
        <v>143</v>
      </c>
      <c r="J181" t="s">
        <v>143</v>
      </c>
      <c r="K181" t="s">
        <v>143</v>
      </c>
      <c r="L181" t="s">
        <v>143</v>
      </c>
      <c r="M181" t="s">
        <v>143</v>
      </c>
      <c r="N181" t="s">
        <v>143</v>
      </c>
      <c r="O181" t="s">
        <v>143</v>
      </c>
      <c r="P181" t="s">
        <v>143</v>
      </c>
    </row>
    <row r="182" spans="1:16">
      <c r="A182" s="81"/>
    </row>
    <row r="183" spans="1:16">
      <c r="A183" s="82"/>
      <c r="B183" t="s">
        <v>256</v>
      </c>
    </row>
    <row r="184" spans="1:16">
      <c r="A184" s="82">
        <v>306443</v>
      </c>
      <c r="B184" t="s">
        <v>257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</row>
    <row r="185" spans="1:16">
      <c r="A185" s="82">
        <v>402043</v>
      </c>
      <c r="B185" t="s">
        <v>258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</row>
    <row r="186" spans="1:16">
      <c r="A186" s="82">
        <v>64243</v>
      </c>
      <c r="B186" t="s">
        <v>259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</row>
    <row r="187" spans="1:16">
      <c r="A187" s="82"/>
      <c r="B187" t="s">
        <v>260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</row>
    <row r="188" spans="1:16">
      <c r="A188" s="82"/>
      <c r="B188" t="s">
        <v>261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</row>
    <row r="189" spans="1:16">
      <c r="A189" s="81"/>
    </row>
    <row r="190" spans="1:16">
      <c r="A190" s="82">
        <v>412043</v>
      </c>
      <c r="B190" t="s">
        <v>262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>
      <c r="A191" s="82">
        <v>64343</v>
      </c>
      <c r="B191" t="s">
        <v>263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</row>
    <row r="192" spans="1:16">
      <c r="A192" s="82"/>
      <c r="B192" t="s">
        <v>264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</row>
    <row r="193" spans="1:16">
      <c r="A193" s="82"/>
      <c r="B193" t="s">
        <v>265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</row>
    <row r="194" spans="1:16">
      <c r="A194" s="82"/>
      <c r="C194" t="s">
        <v>170</v>
      </c>
      <c r="D194" t="s">
        <v>160</v>
      </c>
      <c r="E194" t="s">
        <v>144</v>
      </c>
      <c r="F194" t="s">
        <v>144</v>
      </c>
      <c r="G194" t="s">
        <v>144</v>
      </c>
      <c r="H194" t="s">
        <v>144</v>
      </c>
      <c r="I194" t="s">
        <v>144</v>
      </c>
      <c r="J194" t="s">
        <v>144</v>
      </c>
      <c r="K194" t="s">
        <v>144</v>
      </c>
      <c r="L194" t="s">
        <v>144</v>
      </c>
      <c r="M194" t="s">
        <v>144</v>
      </c>
      <c r="N194" t="s">
        <v>144</v>
      </c>
      <c r="O194" t="s">
        <v>144</v>
      </c>
      <c r="P194" t="s">
        <v>144</v>
      </c>
    </row>
    <row r="195" spans="1:16">
      <c r="A195" s="82"/>
      <c r="B195" t="s">
        <v>56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1:16">
      <c r="A196" s="82"/>
      <c r="B196" t="s">
        <v>171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6">
      <c r="A197" s="82"/>
      <c r="C197" t="s">
        <v>172</v>
      </c>
      <c r="D197" t="s">
        <v>173</v>
      </c>
      <c r="E197" t="s">
        <v>150</v>
      </c>
      <c r="F197" t="s">
        <v>150</v>
      </c>
      <c r="G197" t="s">
        <v>150</v>
      </c>
      <c r="H197" t="s">
        <v>150</v>
      </c>
      <c r="I197" t="s">
        <v>150</v>
      </c>
      <c r="J197" t="s">
        <v>150</v>
      </c>
      <c r="K197" t="s">
        <v>150</v>
      </c>
      <c r="L197" t="s">
        <v>150</v>
      </c>
      <c r="M197" t="s">
        <v>150</v>
      </c>
      <c r="N197" t="s">
        <v>150</v>
      </c>
      <c r="O197" t="s">
        <v>150</v>
      </c>
      <c r="P197" t="s">
        <v>150</v>
      </c>
    </row>
    <row r="198" spans="1:16">
      <c r="A198" s="81"/>
    </row>
    <row r="199" spans="1:16">
      <c r="A199" s="82"/>
      <c r="B199" t="s">
        <v>266</v>
      </c>
    </row>
    <row r="200" spans="1:16">
      <c r="A200" s="82">
        <v>306446</v>
      </c>
      <c r="B200" t="s">
        <v>267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</row>
    <row r="201" spans="1:16">
      <c r="A201" s="82">
        <v>402046</v>
      </c>
      <c r="B201" t="s">
        <v>268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</row>
    <row r="202" spans="1:16">
      <c r="A202" s="82">
        <v>64246</v>
      </c>
      <c r="B202" t="s">
        <v>269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</row>
    <row r="203" spans="1:16">
      <c r="A203" s="82"/>
      <c r="B203" t="s">
        <v>270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1:16">
      <c r="A204" s="82"/>
      <c r="B204" t="s">
        <v>271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1:16">
      <c r="A205" s="81"/>
    </row>
    <row r="206" spans="1:16">
      <c r="A206" s="82">
        <v>412046</v>
      </c>
      <c r="B206" t="s">
        <v>272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</row>
    <row r="207" spans="1:16">
      <c r="A207" s="82">
        <v>64346</v>
      </c>
      <c r="B207" t="s">
        <v>273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</row>
    <row r="208" spans="1:16">
      <c r="A208" s="82"/>
      <c r="B208" t="s">
        <v>274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</row>
    <row r="209" spans="1:16">
      <c r="A209" s="82"/>
      <c r="B209" t="s">
        <v>275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</row>
    <row r="210" spans="1:16">
      <c r="A210" s="82"/>
      <c r="C210" t="s">
        <v>170</v>
      </c>
      <c r="D210" t="s">
        <v>160</v>
      </c>
      <c r="E210" t="s">
        <v>144</v>
      </c>
      <c r="F210" t="s">
        <v>144</v>
      </c>
      <c r="G210" t="s">
        <v>144</v>
      </c>
      <c r="H210" t="s">
        <v>144</v>
      </c>
      <c r="I210" t="s">
        <v>144</v>
      </c>
      <c r="J210" t="s">
        <v>144</v>
      </c>
      <c r="K210" t="s">
        <v>144</v>
      </c>
      <c r="L210" t="s">
        <v>144</v>
      </c>
      <c r="M210" t="s">
        <v>144</v>
      </c>
      <c r="N210" t="s">
        <v>144</v>
      </c>
      <c r="O210" t="s">
        <v>144</v>
      </c>
      <c r="P210" t="s">
        <v>144</v>
      </c>
    </row>
    <row r="211" spans="1:16">
      <c r="A211" s="82"/>
      <c r="B211" t="s">
        <v>56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</row>
    <row r="212" spans="1:16">
      <c r="A212" s="82"/>
      <c r="B212" t="s">
        <v>171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</row>
    <row r="213" spans="1:16">
      <c r="A213" s="82"/>
      <c r="C213" t="s">
        <v>172</v>
      </c>
      <c r="D213" t="s">
        <v>173</v>
      </c>
      <c r="E213" t="s">
        <v>150</v>
      </c>
      <c r="F213" t="s">
        <v>150</v>
      </c>
      <c r="G213" t="s">
        <v>150</v>
      </c>
      <c r="H213" t="s">
        <v>150</v>
      </c>
      <c r="I213" t="s">
        <v>150</v>
      </c>
      <c r="J213" t="s">
        <v>150</v>
      </c>
      <c r="K213" t="s">
        <v>150</v>
      </c>
      <c r="L213" t="s">
        <v>150</v>
      </c>
      <c r="M213" t="s">
        <v>150</v>
      </c>
      <c r="N213" t="s">
        <v>150</v>
      </c>
      <c r="O213" t="s">
        <v>150</v>
      </c>
      <c r="P213" t="s">
        <v>150</v>
      </c>
    </row>
    <row r="214" spans="1:16">
      <c r="A214" s="81"/>
    </row>
    <row r="215" spans="1:16">
      <c r="A215" s="82"/>
      <c r="B215" t="s">
        <v>276</v>
      </c>
    </row>
    <row r="216" spans="1:16">
      <c r="A216" s="82">
        <v>306447</v>
      </c>
      <c r="B216" t="s">
        <v>277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</row>
    <row r="217" spans="1:16">
      <c r="A217" s="82">
        <v>402047</v>
      </c>
      <c r="B217" t="s">
        <v>278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</row>
    <row r="218" spans="1:16">
      <c r="A218" s="82">
        <v>64247</v>
      </c>
      <c r="B218" t="s">
        <v>279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</row>
    <row r="219" spans="1:16">
      <c r="A219" s="82"/>
      <c r="B219" t="s">
        <v>280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</row>
    <row r="220" spans="1:16">
      <c r="A220" s="82"/>
      <c r="B220" t="s">
        <v>281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</row>
    <row r="221" spans="1:16">
      <c r="A221" s="81"/>
    </row>
    <row r="222" spans="1:16">
      <c r="A222" s="82">
        <v>412047</v>
      </c>
      <c r="B222" t="s">
        <v>282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</row>
    <row r="223" spans="1:16">
      <c r="A223" s="82">
        <v>64347</v>
      </c>
      <c r="B223" t="s">
        <v>279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</row>
    <row r="224" spans="1:16">
      <c r="A224" s="82"/>
      <c r="B224" t="s">
        <v>283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</row>
    <row r="225" spans="1:16">
      <c r="A225" s="82"/>
      <c r="B225" t="s">
        <v>284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</row>
    <row r="226" spans="1:16">
      <c r="A226" s="82"/>
      <c r="C226" t="s">
        <v>170</v>
      </c>
      <c r="D226" t="s">
        <v>160</v>
      </c>
      <c r="E226" t="s">
        <v>144</v>
      </c>
      <c r="F226" t="s">
        <v>144</v>
      </c>
      <c r="G226" t="s">
        <v>144</v>
      </c>
      <c r="H226" t="s">
        <v>144</v>
      </c>
      <c r="I226" t="s">
        <v>144</v>
      </c>
      <c r="J226" t="s">
        <v>144</v>
      </c>
      <c r="K226" t="s">
        <v>144</v>
      </c>
      <c r="L226" t="s">
        <v>144</v>
      </c>
      <c r="M226" t="s">
        <v>144</v>
      </c>
      <c r="N226" t="s">
        <v>144</v>
      </c>
      <c r="O226" t="s">
        <v>144</v>
      </c>
      <c r="P226" t="s">
        <v>144</v>
      </c>
    </row>
    <row r="227" spans="1:16">
      <c r="A227" s="82"/>
      <c r="B227" t="s">
        <v>56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</row>
    <row r="228" spans="1:16">
      <c r="A228" s="82"/>
      <c r="B228" t="s">
        <v>171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</row>
    <row r="229" spans="1:16">
      <c r="A229" s="82"/>
      <c r="C229" t="s">
        <v>172</v>
      </c>
      <c r="D229" t="s">
        <v>173</v>
      </c>
      <c r="E229" t="s">
        <v>150</v>
      </c>
      <c r="F229" t="s">
        <v>150</v>
      </c>
      <c r="G229" t="s">
        <v>150</v>
      </c>
      <c r="H229" t="s">
        <v>150</v>
      </c>
      <c r="I229" t="s">
        <v>150</v>
      </c>
      <c r="J229" t="s">
        <v>150</v>
      </c>
      <c r="K229" t="s">
        <v>150</v>
      </c>
      <c r="L229" t="s">
        <v>150</v>
      </c>
      <c r="M229" t="s">
        <v>150</v>
      </c>
      <c r="N229" t="s">
        <v>150</v>
      </c>
      <c r="O229" t="s">
        <v>150</v>
      </c>
      <c r="P229" t="s">
        <v>150</v>
      </c>
    </row>
    <row r="231" spans="1:16">
      <c r="A231" s="82" t="s">
        <v>146</v>
      </c>
      <c r="B231" t="s">
        <v>147</v>
      </c>
      <c r="N231" t="s">
        <v>148</v>
      </c>
      <c r="O231" t="s">
        <v>196</v>
      </c>
      <c r="P231" t="s">
        <v>305</v>
      </c>
    </row>
    <row r="232" spans="1:16">
      <c r="A232" s="82" t="s">
        <v>124</v>
      </c>
      <c r="B232" t="s">
        <v>125</v>
      </c>
      <c r="C232" t="s">
        <v>126</v>
      </c>
      <c r="N232" t="s">
        <v>127</v>
      </c>
      <c r="O232" t="s">
        <v>154</v>
      </c>
      <c r="P232">
        <v>0</v>
      </c>
    </row>
    <row r="233" spans="1:16">
      <c r="A233" s="82" t="s">
        <v>155</v>
      </c>
      <c r="B233" t="s">
        <v>156</v>
      </c>
      <c r="N233" t="s">
        <v>157</v>
      </c>
      <c r="O233" t="s">
        <v>158</v>
      </c>
      <c r="P233" t="s">
        <v>301</v>
      </c>
    </row>
    <row r="234" spans="1:16">
      <c r="A234" s="82" t="s">
        <v>128</v>
      </c>
      <c r="B234" t="s">
        <v>129</v>
      </c>
      <c r="N234" t="s">
        <v>159</v>
      </c>
    </row>
    <row r="235" spans="1:16">
      <c r="A235" s="81"/>
    </row>
    <row r="236" spans="1:16">
      <c r="A236" s="82" t="s">
        <v>130</v>
      </c>
      <c r="B236" t="s">
        <v>131</v>
      </c>
      <c r="D236" t="s">
        <v>128</v>
      </c>
      <c r="E236" t="s">
        <v>132</v>
      </c>
      <c r="F236" t="s">
        <v>133</v>
      </c>
      <c r="G236" t="s">
        <v>134</v>
      </c>
      <c r="H236" t="s">
        <v>135</v>
      </c>
      <c r="I236" t="s">
        <v>136</v>
      </c>
      <c r="J236" t="s">
        <v>137</v>
      </c>
      <c r="K236" t="s">
        <v>138</v>
      </c>
      <c r="L236" t="s">
        <v>139</v>
      </c>
      <c r="M236" t="s">
        <v>151</v>
      </c>
      <c r="N236" t="s">
        <v>152</v>
      </c>
      <c r="O236" t="s">
        <v>140</v>
      </c>
      <c r="P236" t="s">
        <v>128</v>
      </c>
    </row>
    <row r="237" spans="1:16">
      <c r="A237" s="82" t="s">
        <v>141</v>
      </c>
      <c r="B237" t="s">
        <v>142</v>
      </c>
      <c r="C237" t="s">
        <v>170</v>
      </c>
      <c r="D237" t="s">
        <v>144</v>
      </c>
      <c r="E237" t="s">
        <v>143</v>
      </c>
      <c r="F237" t="s">
        <v>143</v>
      </c>
      <c r="G237" t="s">
        <v>143</v>
      </c>
      <c r="H237" t="s">
        <v>143</v>
      </c>
      <c r="I237" t="s">
        <v>143</v>
      </c>
      <c r="J237" t="s">
        <v>143</v>
      </c>
      <c r="K237" t="s">
        <v>143</v>
      </c>
      <c r="L237" t="s">
        <v>143</v>
      </c>
      <c r="M237" t="s">
        <v>143</v>
      </c>
      <c r="N237" t="s">
        <v>143</v>
      </c>
      <c r="O237" t="s">
        <v>143</v>
      </c>
      <c r="P237" t="s">
        <v>143</v>
      </c>
    </row>
    <row r="238" spans="1:16">
      <c r="A238" s="81"/>
    </row>
    <row r="239" spans="1:16">
      <c r="A239" s="82"/>
      <c r="B239" t="s">
        <v>285</v>
      </c>
    </row>
    <row r="240" spans="1:16">
      <c r="A240" s="82">
        <v>306449</v>
      </c>
      <c r="B240" t="s">
        <v>286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</row>
    <row r="241" spans="1:16">
      <c r="A241" s="82">
        <v>402049</v>
      </c>
      <c r="B241" t="s">
        <v>287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</row>
    <row r="242" spans="1:16">
      <c r="A242" s="82">
        <v>64249</v>
      </c>
      <c r="B242" t="s">
        <v>288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</row>
    <row r="243" spans="1:16">
      <c r="A243" s="82"/>
      <c r="B243" t="s">
        <v>289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</row>
    <row r="244" spans="1:16">
      <c r="A244" s="82"/>
      <c r="B244" t="s">
        <v>290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</row>
    <row r="245" spans="1:16">
      <c r="A245" s="81"/>
    </row>
    <row r="246" spans="1:16">
      <c r="A246" s="82">
        <v>412049</v>
      </c>
      <c r="B246" t="s">
        <v>291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</row>
    <row r="247" spans="1:16">
      <c r="A247" s="82">
        <v>64349</v>
      </c>
      <c r="B247" t="s">
        <v>292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</row>
    <row r="248" spans="1:16">
      <c r="A248" s="82"/>
      <c r="B248" t="s">
        <v>293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</row>
    <row r="249" spans="1:16">
      <c r="A249" s="82"/>
      <c r="B249" t="s">
        <v>294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>
      <c r="A250" s="82"/>
      <c r="C250" t="s">
        <v>170</v>
      </c>
      <c r="D250" t="s">
        <v>160</v>
      </c>
      <c r="E250" t="s">
        <v>144</v>
      </c>
      <c r="F250" t="s">
        <v>144</v>
      </c>
      <c r="G250" t="s">
        <v>144</v>
      </c>
      <c r="H250" t="s">
        <v>144</v>
      </c>
      <c r="I250" t="s">
        <v>144</v>
      </c>
      <c r="J250" t="s">
        <v>144</v>
      </c>
      <c r="K250" t="s">
        <v>144</v>
      </c>
      <c r="L250" t="s">
        <v>144</v>
      </c>
      <c r="M250" t="s">
        <v>144</v>
      </c>
      <c r="N250" t="s">
        <v>144</v>
      </c>
      <c r="O250" t="s">
        <v>144</v>
      </c>
      <c r="P250" t="s">
        <v>144</v>
      </c>
    </row>
    <row r="251" spans="1:16">
      <c r="A251" s="82"/>
      <c r="B251" t="s">
        <v>56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</row>
    <row r="252" spans="1:16">
      <c r="A252" s="82"/>
      <c r="B252" t="s">
        <v>171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</row>
    <row r="253" spans="1:16">
      <c r="A253" s="82"/>
      <c r="C253" t="s">
        <v>172</v>
      </c>
      <c r="D253" t="s">
        <v>173</v>
      </c>
      <c r="E253" t="s">
        <v>150</v>
      </c>
      <c r="F253" t="s">
        <v>150</v>
      </c>
      <c r="G253" t="s">
        <v>150</v>
      </c>
      <c r="H253" t="s">
        <v>150</v>
      </c>
      <c r="I253" t="s">
        <v>150</v>
      </c>
      <c r="J253" t="s">
        <v>150</v>
      </c>
      <c r="K253" t="s">
        <v>150</v>
      </c>
      <c r="L253" t="s">
        <v>150</v>
      </c>
      <c r="M253" t="s">
        <v>150</v>
      </c>
      <c r="N253" t="s">
        <v>150</v>
      </c>
      <c r="O253" t="s">
        <v>150</v>
      </c>
      <c r="P253" t="s">
        <v>150</v>
      </c>
    </row>
    <row r="254" spans="1:16">
      <c r="A254" s="81"/>
    </row>
    <row r="255" spans="1:16">
      <c r="A255" s="82"/>
      <c r="B255" t="s">
        <v>295</v>
      </c>
    </row>
    <row r="256" spans="1:16">
      <c r="A256" s="82"/>
      <c r="B256" t="s">
        <v>296</v>
      </c>
      <c r="D256" s="83">
        <v>8605</v>
      </c>
      <c r="E256" s="83">
        <v>8874</v>
      </c>
      <c r="F256" s="83">
        <v>8565</v>
      </c>
      <c r="G256" s="83">
        <v>8995</v>
      </c>
      <c r="H256" s="83">
        <v>8726</v>
      </c>
      <c r="I256" s="83">
        <v>8352</v>
      </c>
      <c r="J256" s="83">
        <v>8892</v>
      </c>
      <c r="K256" s="83">
        <v>9173</v>
      </c>
      <c r="L256" s="83">
        <v>7386</v>
      </c>
      <c r="M256" s="83">
        <v>8786</v>
      </c>
      <c r="N256" s="83">
        <v>9232</v>
      </c>
      <c r="O256" s="83">
        <v>7679</v>
      </c>
      <c r="P256" s="83">
        <v>9165</v>
      </c>
    </row>
    <row r="257" spans="1:16">
      <c r="A257" s="82"/>
      <c r="B257" t="s">
        <v>297</v>
      </c>
      <c r="D257" s="83">
        <v>9028</v>
      </c>
      <c r="E257" s="83">
        <v>9190</v>
      </c>
      <c r="F257" s="83">
        <v>8606</v>
      </c>
      <c r="G257" s="83">
        <v>9293</v>
      </c>
      <c r="H257" s="83">
        <v>9334</v>
      </c>
      <c r="I257" s="83">
        <v>8486</v>
      </c>
      <c r="J257" s="83">
        <v>8720</v>
      </c>
      <c r="K257" s="83">
        <v>8660</v>
      </c>
      <c r="L257" s="83">
        <v>7790</v>
      </c>
      <c r="M257" s="83">
        <v>9389</v>
      </c>
      <c r="N257" s="83">
        <v>9851</v>
      </c>
      <c r="O257" s="83">
        <v>8094</v>
      </c>
      <c r="P257" s="83">
        <v>9233</v>
      </c>
    </row>
    <row r="258" spans="1:16">
      <c r="A258" s="82"/>
      <c r="C258" t="s">
        <v>170</v>
      </c>
      <c r="D258" t="s">
        <v>160</v>
      </c>
      <c r="E258" t="s">
        <v>144</v>
      </c>
      <c r="F258" t="s">
        <v>144</v>
      </c>
      <c r="G258" t="s">
        <v>144</v>
      </c>
      <c r="H258" t="s">
        <v>144</v>
      </c>
      <c r="I258" t="s">
        <v>144</v>
      </c>
      <c r="J258" t="s">
        <v>144</v>
      </c>
      <c r="K258" t="s">
        <v>144</v>
      </c>
      <c r="L258" t="s">
        <v>144</v>
      </c>
      <c r="M258" t="s">
        <v>144</v>
      </c>
      <c r="N258" t="s">
        <v>144</v>
      </c>
      <c r="O258" t="s">
        <v>144</v>
      </c>
      <c r="P258" t="s">
        <v>144</v>
      </c>
    </row>
    <row r="259" spans="1:16">
      <c r="A259" s="82"/>
      <c r="B259" t="s">
        <v>298</v>
      </c>
      <c r="D259" s="83">
        <v>17634</v>
      </c>
      <c r="E259" s="83">
        <v>18065</v>
      </c>
      <c r="F259" s="83">
        <v>17171</v>
      </c>
      <c r="G259" s="83">
        <v>18288</v>
      </c>
      <c r="H259" s="83">
        <v>18060</v>
      </c>
      <c r="I259" s="83">
        <v>16839</v>
      </c>
      <c r="J259" s="83">
        <v>17612</v>
      </c>
      <c r="K259" s="83">
        <v>17833</v>
      </c>
      <c r="L259" s="83">
        <v>15176</v>
      </c>
      <c r="M259" s="83">
        <v>18175</v>
      </c>
      <c r="N259" s="83">
        <v>19083</v>
      </c>
      <c r="O259" s="83">
        <v>15774</v>
      </c>
      <c r="P259" s="83">
        <v>18398</v>
      </c>
    </row>
    <row r="260" spans="1:16">
      <c r="A260" s="82"/>
      <c r="B260" t="s">
        <v>299</v>
      </c>
      <c r="D260">
        <v>370</v>
      </c>
      <c r="E260">
        <v>386</v>
      </c>
      <c r="F260">
        <v>385</v>
      </c>
      <c r="G260">
        <v>375</v>
      </c>
      <c r="H260">
        <v>379</v>
      </c>
      <c r="I260">
        <v>375</v>
      </c>
      <c r="J260">
        <v>387</v>
      </c>
      <c r="K260">
        <v>399</v>
      </c>
      <c r="L260">
        <v>352</v>
      </c>
      <c r="M260">
        <v>378</v>
      </c>
      <c r="N260">
        <v>385</v>
      </c>
      <c r="O260">
        <v>361</v>
      </c>
      <c r="P260">
        <v>382</v>
      </c>
    </row>
    <row r="261" spans="1:16">
      <c r="A261" s="82"/>
      <c r="B261" t="s">
        <v>300</v>
      </c>
      <c r="D261">
        <v>388</v>
      </c>
      <c r="E261">
        <v>400</v>
      </c>
      <c r="F261">
        <v>387</v>
      </c>
      <c r="G261">
        <v>387</v>
      </c>
      <c r="H261">
        <v>406</v>
      </c>
      <c r="I261">
        <v>381</v>
      </c>
      <c r="J261">
        <v>379</v>
      </c>
      <c r="K261">
        <v>377</v>
      </c>
      <c r="L261">
        <v>371</v>
      </c>
      <c r="M261">
        <v>404</v>
      </c>
      <c r="N261">
        <v>410</v>
      </c>
      <c r="O261">
        <v>381</v>
      </c>
      <c r="P261">
        <v>385</v>
      </c>
    </row>
    <row r="262" spans="1:16">
      <c r="A262" s="82"/>
      <c r="B262" t="s">
        <v>149</v>
      </c>
      <c r="D262">
        <v>758</v>
      </c>
      <c r="E262">
        <v>785</v>
      </c>
      <c r="F262">
        <v>772</v>
      </c>
      <c r="G262">
        <v>762</v>
      </c>
      <c r="H262">
        <v>785</v>
      </c>
      <c r="I262">
        <v>757</v>
      </c>
      <c r="J262">
        <v>766</v>
      </c>
      <c r="K262">
        <v>775</v>
      </c>
      <c r="L262">
        <v>723</v>
      </c>
      <c r="M262">
        <v>782</v>
      </c>
      <c r="N262">
        <v>795</v>
      </c>
      <c r="O262">
        <v>742</v>
      </c>
      <c r="P262">
        <v>767</v>
      </c>
    </row>
  </sheetData>
  <pageMargins left="0.7" right="0.7" top="0.75" bottom="0.75" header="0.3" footer="0.3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2015-12-17T08:00:00+00:00</OpenedDate>
    <Date1 xmlns="dc463f71-b30c-4ab2-9473-d307f9d35888">2015-12-17T08:00:00+00:00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DocketNumber xmlns="dc463f71-b30c-4ab2-9473-d307f9d35888">152383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EACD92818BEF4AAA7F2C619EA9691D" ma:contentTypeVersion="119" ma:contentTypeDescription="" ma:contentTypeScope="" ma:versionID="f6bf03bcf7a4313421f5f95005d8e4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72939-692C-49B2-BF86-B527BED958A5}"/>
</file>

<file path=customXml/itemProps2.xml><?xml version="1.0" encoding="utf-8"?>
<ds:datastoreItem xmlns:ds="http://schemas.openxmlformats.org/officeDocument/2006/customXml" ds:itemID="{9DAD3A29-D590-4209-89C0-5654AFB3CE33}"/>
</file>

<file path=customXml/itemProps3.xml><?xml version="1.0" encoding="utf-8"?>
<ds:datastoreItem xmlns:ds="http://schemas.openxmlformats.org/officeDocument/2006/customXml" ds:itemID="{F45AF325-4BB2-4806-A0A3-BAE763500B88}"/>
</file>

<file path=customXml/itemProps4.xml><?xml version="1.0" encoding="utf-8"?>
<ds:datastoreItem xmlns:ds="http://schemas.openxmlformats.org/officeDocument/2006/customXml" ds:itemID="{07C8E688-14A4-45A4-B82D-4F2E0FFBE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Rate Adjustment Summary</vt:lpstr>
      <vt:lpstr>4176 Tonnage</vt:lpstr>
      <vt:lpstr>Wage Summary</vt:lpstr>
      <vt:lpstr>Wage Details</vt:lpstr>
      <vt:lpstr>MRF Tonnage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Brenner, Alex</dc:creator>
  <cp:lastModifiedBy>Brenner, Alex</cp:lastModifiedBy>
  <cp:lastPrinted>2015-12-17T23:10:29Z</cp:lastPrinted>
  <dcterms:created xsi:type="dcterms:W3CDTF">2015-11-16T21:33:58Z</dcterms:created>
  <dcterms:modified xsi:type="dcterms:W3CDTF">2015-12-17T23:15:00Z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0x0101006E56B4D1795A2E4DB2F0B01679ED314A00F7EACD92818BEF4AAA7F2C619EA9691D</vt:lpwstr>
  </property>
  <property fmtid="{D5CDD505-2E9C-101B-9397-08002B2CF9AE}" pid="3" name="_docset_NoMedatataSyncRequired">
    <vt:lpwstr>False</vt:lpwstr>
  </property>
</Properties>
</file>