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1472" activeTab="0"/>
  </bookViews>
  <sheets>
    <sheet name="E-DDC-3" sheetId="1" r:id="rId1"/>
    <sheet name="E-DDC-4" sheetId="2" r:id="rId2"/>
    <sheet name="Acerno_Cache_XXXXX" sheetId="3" state="veryHidden" r:id="rId3"/>
    <sheet name="E-DDC-5" sheetId="4" r:id="rId4"/>
    <sheet name="E-DDC-6" sheetId="5" r:id="rId5"/>
  </sheets>
  <externalReferences>
    <externalReference r:id="rId8"/>
    <externalReference r:id="rId9"/>
  </externalReferences>
  <definedNames>
    <definedName name="_xlnm.Print_Area" localSheetId="1">'E-DDC-4'!$A$1:$O$465</definedName>
    <definedName name="_xlnm.Print_Titles" localSheetId="1">'E-DDC-4'!$1:$7</definedName>
  </definedNames>
  <calcPr fullCalcOnLoad="1" fullPrecision="0"/>
</workbook>
</file>

<file path=xl/sharedStrings.xml><?xml version="1.0" encoding="utf-8"?>
<sst xmlns="http://schemas.openxmlformats.org/spreadsheetml/2006/main" count="137" uniqueCount="76">
  <si>
    <t>COLSTRIP - REALLOCATION OF AFUDC ELIMINATION</t>
  </si>
  <si>
    <t xml:space="preserve">SYSTEM  </t>
  </si>
  <si>
    <t>WASH</t>
  </si>
  <si>
    <t xml:space="preserve">IDAHO   </t>
  </si>
  <si>
    <t>PLANT IN SERVICE ADJ</t>
  </si>
  <si>
    <t>Actual AFUDC  (1)</t>
  </si>
  <si>
    <t>CURRENT DEPRECIATION ADJ</t>
  </si>
  <si>
    <t>Depreciation Exp Reallocation</t>
  </si>
  <si>
    <t>ACCUM DEPRECIATION ADJ</t>
  </si>
  <si>
    <t xml:space="preserve">   (1)     CWIP was allowed in rate base at varying levels in Washington and Idaho.  Manual elimination</t>
  </si>
  <si>
    <t xml:space="preserve">              entries are made to correct the AFUDC monthly.  This worksheet adjusts the amounts as</t>
  </si>
  <si>
    <t xml:space="preserve">              allocated to amounts directly assigned.  FERC reallocated at 12/31/93 Note 1.</t>
  </si>
  <si>
    <t>Idaho</t>
  </si>
  <si>
    <t>COLSTRIP COMMON AFUDC ADJUSTMENT</t>
  </si>
  <si>
    <t>AVERAGE MONTHLY AVERAGES (13 Month average)</t>
  </si>
  <si>
    <t>WASHINGTON</t>
  </si>
  <si>
    <t>IDAHO</t>
  </si>
  <si>
    <t>PERIOD</t>
  </si>
  <si>
    <t>Average of beginning and ending months</t>
  </si>
  <si>
    <t>Aug</t>
  </si>
  <si>
    <t>Oct</t>
  </si>
  <si>
    <t>Nov</t>
  </si>
  <si>
    <t>Jan</t>
  </si>
  <si>
    <t>Feb</t>
  </si>
  <si>
    <t>Mar</t>
  </si>
  <si>
    <t>Apr</t>
  </si>
  <si>
    <t>May</t>
  </si>
  <si>
    <t>AVERAGE OF MONTHLY AVERAGES</t>
  </si>
  <si>
    <t>Source:   General Ledger, see attached</t>
  </si>
  <si>
    <t>* difference between balances</t>
  </si>
  <si>
    <t>is amortization expense:</t>
  </si>
  <si>
    <t>Wash.</t>
  </si>
  <si>
    <t>Per E-OPS Report Account 406</t>
  </si>
  <si>
    <t>AVISTA UTILITIES</t>
  </si>
  <si>
    <t xml:space="preserve">   (3)     REF: UT-1168.  See letter from WUTC dated 1/2/91; effective 1/1/90. - Depr Rates updated</t>
  </si>
  <si>
    <t xml:space="preserve">             in 2000, Steam Plant Depr Rates did not change.</t>
  </si>
  <si>
    <t>Annual Amortization</t>
  </si>
  <si>
    <t>(acct 186100 / 111100 WA)</t>
  </si>
  <si>
    <t>(acct 186100 / 111100 ID)</t>
  </si>
  <si>
    <t>ACTUAL</t>
  </si>
  <si>
    <t>ALLOCATED</t>
  </si>
  <si>
    <t>REALLOCATION</t>
  </si>
  <si>
    <t xml:space="preserve">   (2)     Allocation basis Note 1 (entered above).</t>
  </si>
  <si>
    <t>AMA - Remove 6 months</t>
  </si>
  <si>
    <t>AMA Accumulated Deprec.</t>
  </si>
  <si>
    <t xml:space="preserve">             was computed using 2006 depreciation expense and 12/31/06 avg. plant balances ($4,183,406/$160,403,263)</t>
  </si>
  <si>
    <t>Ending Balance</t>
  </si>
  <si>
    <t>Monthly Activity</t>
  </si>
  <si>
    <t>Beginning Balance</t>
  </si>
  <si>
    <t>Accounting Period</t>
  </si>
  <si>
    <t>Jurisdiction:WA</t>
  </si>
  <si>
    <t>Service:ED</t>
  </si>
  <si>
    <t xml:space="preserve">Ferc Acct Desc:ACC AMT COLSTRIP AFUDC COMMON </t>
  </si>
  <si>
    <t>Ferc Acct:111100</t>
  </si>
  <si>
    <t>Sum: 0.00</t>
  </si>
  <si>
    <t>Ferc Acct Desc:REGULATORY ASSET AFUDC ALLOWED</t>
  </si>
  <si>
    <t>Ferc Acct:186100</t>
  </si>
  <si>
    <t>Jurisdiction:ID</t>
  </si>
  <si>
    <t xml:space="preserve">   (4)     Depreciation rates changed effective 1/1/08.  Average rate for Colstrip 3</t>
  </si>
  <si>
    <t>Net Rate Base Adjustment</t>
  </si>
  <si>
    <t>Dec</t>
  </si>
  <si>
    <t>ACCUM. AMORT</t>
  </si>
  <si>
    <t>Annual Depreciation</t>
  </si>
  <si>
    <t>Jun</t>
  </si>
  <si>
    <t>Jul</t>
  </si>
  <si>
    <t>(acct 186100 WA)</t>
  </si>
  <si>
    <t>(acct 111100 WA)</t>
  </si>
  <si>
    <t>Sep</t>
  </si>
  <si>
    <t>Plant in Service</t>
  </si>
  <si>
    <t>Accum Depr.</t>
  </si>
  <si>
    <t>Rate Base</t>
  </si>
  <si>
    <t>.</t>
  </si>
  <si>
    <t xml:space="preserve">Jan </t>
  </si>
  <si>
    <t>TWELVE MONTHS ENDED December 31, 2019</t>
  </si>
  <si>
    <t>Period 1/14/19-12/14/19</t>
  </si>
  <si>
    <t xml:space="preserve">   (4)     Depreciation rates changed effective 4/1/19.  Average rate for Colstrip 3 used was 3%.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</si>
</sst>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;\(#,##0\)"/>
    <numFmt numFmtId="166" formatCode="#,##0\ ;\(#,##0\)"/>
    <numFmt numFmtId="167" formatCode="&quot;÷ &quot;0"/>
    <numFmt numFmtId="168" formatCode="mmm"/>
    <numFmt numFmtId="169" formatCode="#,##0.0"/>
    <numFmt numFmtId="170" formatCode="#,##0.000"/>
    <numFmt numFmtId="171" formatCode="mmm/yyyy"/>
    <numFmt numFmtId="172" formatCode="#,###,###,##0.00"/>
    <numFmt numFmtId="173" formatCode="###,###,##0.00"/>
    <numFmt numFmtId="174" formatCode="###,###,##0.00;\-###,###,##0.00"/>
    <numFmt numFmtId="175" formatCode="#,###,###,###,###.00"/>
    <numFmt numFmtId="176" formatCode="&quot;$&quot;#,##0.0_);[Red]\(&quot;$&quot;#,##0.0\)"/>
    <numFmt numFmtId="177" formatCode="[$-409]dddd\,\ mmmm\ dd\,\ yyyy"/>
    <numFmt numFmtId="178" formatCode="[$-409]mmm\-yy;@"/>
    <numFmt numFmtId="179" formatCode="[$-409]mmmmm;@"/>
    <numFmt numFmtId="180" formatCode="#,##0.##"/>
    <numFmt numFmtId="181" formatCode="mmm\-yyyy"/>
  </numFmts>
  <fonts count="52">
    <font>
      <sz val="10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u val="single"/>
      <sz val="9"/>
      <name val="Times New Roman"/>
      <family val="1"/>
    </font>
    <font>
      <b/>
      <sz val="9"/>
      <color indexed="14"/>
      <name val="Times New Roman"/>
      <family val="1"/>
    </font>
    <font>
      <b/>
      <sz val="9"/>
      <color indexed="56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u val="single"/>
      <sz val="10"/>
      <color indexed="12"/>
      <name val="Tms Rmn"/>
      <family val="0"/>
    </font>
    <font>
      <u val="single"/>
      <sz val="10"/>
      <color indexed="36"/>
      <name val="Tms Rmn"/>
      <family val="0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sz val="9"/>
      <color indexed="3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/>
      <right/>
      <top style="thin">
        <color indexed="8"/>
      </top>
      <bottom style="thin">
        <color indexed="8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166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166" fontId="6" fillId="0" borderId="10" xfId="0" applyNumberFormat="1" applyFont="1" applyBorder="1" applyAlignment="1">
      <alignment/>
    </xf>
    <xf numFmtId="166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37" fontId="6" fillId="0" borderId="0" xfId="0" applyNumberFormat="1" applyFont="1" applyBorder="1" applyAlignment="1">
      <alignment/>
    </xf>
    <xf numFmtId="37" fontId="6" fillId="0" borderId="0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right"/>
    </xf>
    <xf numFmtId="37" fontId="6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0" fontId="9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3" fontId="6" fillId="0" borderId="0" xfId="0" applyNumberFormat="1" applyFont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68" fontId="6" fillId="0" borderId="0" xfId="0" applyNumberFormat="1" applyFont="1" applyAlignment="1">
      <alignment horizontal="center"/>
    </xf>
    <xf numFmtId="3" fontId="6" fillId="0" borderId="11" xfId="0" applyNumberFormat="1" applyFont="1" applyBorder="1" applyAlignment="1">
      <alignment/>
    </xf>
    <xf numFmtId="4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 horizontal="center"/>
    </xf>
    <xf numFmtId="17" fontId="6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3" fontId="6" fillId="0" borderId="0" xfId="0" applyNumberFormat="1" applyFont="1" applyBorder="1" applyAlignment="1">
      <alignment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167" fontId="6" fillId="0" borderId="11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7" fontId="6" fillId="0" borderId="0" xfId="0" applyNumberFormat="1" applyFont="1" applyBorder="1" applyAlignment="1">
      <alignment/>
    </xf>
    <xf numFmtId="14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37" fontId="6" fillId="0" borderId="0" xfId="42" applyNumberFormat="1" applyFont="1" applyBorder="1" applyAlignment="1">
      <alignment/>
    </xf>
    <xf numFmtId="37" fontId="6" fillId="0" borderId="14" xfId="0" applyNumberFormat="1" applyFont="1" applyBorder="1" applyAlignment="1">
      <alignment/>
    </xf>
    <xf numFmtId="37" fontId="6" fillId="0" borderId="15" xfId="0" applyNumberFormat="1" applyFont="1" applyBorder="1" applyAlignment="1">
      <alignment/>
    </xf>
    <xf numFmtId="166" fontId="6" fillId="0" borderId="10" xfId="0" applyNumberFormat="1" applyFont="1" applyFill="1" applyBorder="1" applyAlignment="1">
      <alignment/>
    </xf>
    <xf numFmtId="37" fontId="6" fillId="0" borderId="0" xfId="42" applyNumberFormat="1" applyFont="1" applyFill="1" applyBorder="1" applyAlignment="1">
      <alignment/>
    </xf>
    <xf numFmtId="14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37" fontId="6" fillId="0" borderId="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166" fontId="51" fillId="0" borderId="10" xfId="0" applyNumberFormat="1" applyFont="1" applyBorder="1" applyAlignment="1">
      <alignment/>
    </xf>
    <xf numFmtId="37" fontId="51" fillId="0" borderId="0" xfId="0" applyNumberFormat="1" applyFont="1" applyBorder="1" applyAlignment="1">
      <alignment/>
    </xf>
    <xf numFmtId="14" fontId="6" fillId="0" borderId="0" xfId="58" applyNumberFormat="1" applyFont="1" applyBorder="1">
      <alignment/>
      <protection/>
    </xf>
    <xf numFmtId="0" fontId="16" fillId="0" borderId="16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top"/>
    </xf>
    <xf numFmtId="0" fontId="16" fillId="0" borderId="16" xfId="0" applyFont="1" applyFill="1" applyBorder="1" applyAlignment="1">
      <alignment horizontal="left" vertical="top"/>
    </xf>
    <xf numFmtId="0" fontId="16" fillId="0" borderId="16" xfId="0" applyFont="1" applyFill="1" applyBorder="1" applyAlignment="1">
      <alignment horizontal="left" vertical="center"/>
    </xf>
    <xf numFmtId="172" fontId="16" fillId="0" borderId="16" xfId="0" applyNumberFormat="1" applyFont="1" applyFill="1" applyBorder="1" applyAlignment="1">
      <alignment horizontal="right" vertical="center"/>
    </xf>
    <xf numFmtId="173" fontId="16" fillId="0" borderId="16" xfId="0" applyNumberFormat="1" applyFont="1" applyFill="1" applyBorder="1" applyAlignment="1">
      <alignment horizontal="right" vertical="center"/>
    </xf>
    <xf numFmtId="0" fontId="15" fillId="0" borderId="16" xfId="0" applyFont="1" applyFill="1" applyBorder="1" applyAlignment="1">
      <alignment horizontal="left" vertical="top"/>
    </xf>
    <xf numFmtId="172" fontId="15" fillId="0" borderId="16" xfId="0" applyNumberFormat="1" applyFont="1" applyFill="1" applyBorder="1" applyAlignment="1">
      <alignment horizontal="left" vertical="top"/>
    </xf>
    <xf numFmtId="173" fontId="15" fillId="0" borderId="16" xfId="0" applyNumberFormat="1" applyFont="1" applyFill="1" applyBorder="1" applyAlignment="1">
      <alignment horizontal="left" vertical="top"/>
    </xf>
    <xf numFmtId="3" fontId="5" fillId="0" borderId="17" xfId="42" applyNumberFormat="1" applyFont="1" applyBorder="1" applyAlignment="1">
      <alignment horizontal="right"/>
    </xf>
    <xf numFmtId="37" fontId="6" fillId="0" borderId="0" xfId="0" applyNumberFormat="1" applyFont="1" applyAlignment="1">
      <alignment horizontal="right"/>
    </xf>
    <xf numFmtId="173" fontId="15" fillId="0" borderId="16" xfId="0" applyNumberFormat="1" applyFont="1" applyFill="1" applyBorder="1" applyAlignment="1">
      <alignment horizontal="right" vertical="top"/>
    </xf>
    <xf numFmtId="0" fontId="16" fillId="0" borderId="16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right" vertical="top"/>
    </xf>
    <xf numFmtId="172" fontId="15" fillId="0" borderId="16" xfId="0" applyNumberFormat="1" applyFont="1" applyFill="1" applyBorder="1" applyAlignment="1">
      <alignment horizontal="right" vertical="top"/>
    </xf>
    <xf numFmtId="3" fontId="6" fillId="0" borderId="0" xfId="0" applyNumberFormat="1" applyFont="1" applyBorder="1" applyAlignment="1">
      <alignment horizontal="center"/>
    </xf>
    <xf numFmtId="172" fontId="15" fillId="0" borderId="18" xfId="0" applyNumberFormat="1" applyFont="1" applyFill="1" applyBorder="1" applyAlignment="1">
      <alignment horizontal="right" vertical="top"/>
    </xf>
    <xf numFmtId="173" fontId="15" fillId="0" borderId="18" xfId="0" applyNumberFormat="1" applyFont="1" applyFill="1" applyBorder="1" applyAlignment="1">
      <alignment horizontal="right" vertical="top"/>
    </xf>
    <xf numFmtId="4" fontId="16" fillId="0" borderId="19" xfId="42" applyFont="1" applyFill="1" applyBorder="1" applyAlignment="1">
      <alignment horizontal="right" vertical="center"/>
    </xf>
    <xf numFmtId="4" fontId="16" fillId="0" borderId="16" xfId="42" applyFont="1" applyFill="1" applyBorder="1" applyAlignment="1">
      <alignment horizontal="left" vertical="center"/>
    </xf>
    <xf numFmtId="4" fontId="16" fillId="0" borderId="16" xfId="42" applyFont="1" applyFill="1" applyBorder="1" applyAlignment="1">
      <alignment horizontal="right" vertical="center"/>
    </xf>
    <xf numFmtId="3" fontId="5" fillId="0" borderId="10" xfId="42" applyNumberFormat="1" applyFont="1" applyBorder="1" applyAlignment="1">
      <alignment horizontal="right"/>
    </xf>
    <xf numFmtId="4" fontId="0" fillId="0" borderId="0" xfId="42" applyFont="1" applyAlignment="1">
      <alignment/>
    </xf>
    <xf numFmtId="3" fontId="5" fillId="0" borderId="0" xfId="42" applyNumberFormat="1" applyFont="1" applyBorder="1" applyAlignment="1">
      <alignment horizontal="right"/>
    </xf>
    <xf numFmtId="10" fontId="51" fillId="33" borderId="0" xfId="0" applyNumberFormat="1" applyFont="1" applyFill="1" applyAlignment="1">
      <alignment horizontal="center"/>
    </xf>
    <xf numFmtId="179" fontId="6" fillId="0" borderId="0" xfId="0" applyNumberFormat="1" applyFont="1" applyAlignment="1">
      <alignment horizontal="center"/>
    </xf>
    <xf numFmtId="0" fontId="0" fillId="0" borderId="0" xfId="0" applyAlignment="1">
      <alignment shrinkToFit="1"/>
    </xf>
    <xf numFmtId="0" fontId="6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37" fontId="6" fillId="0" borderId="11" xfId="0" applyNumberFormat="1" applyFont="1" applyBorder="1" applyAlignment="1">
      <alignment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z9tr1\AppData\Roaming\Microsoft\AddIns\e4awand_oracle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ults%20of%20Operations\2019\2019.12\Support\2)%20CB%20-%202019.12%20ColstripAdjs-RO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-DDC-6"/>
      <sheetName val="E-DDC-6.1"/>
      <sheetName val="Acerno_Cache_XXXXX"/>
      <sheetName val="E-DDC-7"/>
      <sheetName val="E-DDC-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">
      <selection activeCell="A3" sqref="A3:G3"/>
    </sheetView>
  </sheetViews>
  <sheetFormatPr defaultColWidth="11.00390625" defaultRowHeight="12.75"/>
  <cols>
    <col min="1" max="1" width="4.625" style="3" customWidth="1"/>
    <col min="2" max="3" width="11.00390625" style="3" customWidth="1"/>
    <col min="4" max="4" width="5.625" style="3" customWidth="1"/>
    <col min="5" max="5" width="15.125" style="3" bestFit="1" customWidth="1"/>
    <col min="6" max="6" width="3.125" style="3" customWidth="1"/>
    <col min="7" max="7" width="15.875" style="3" customWidth="1"/>
    <col min="8" max="8" width="15.375" style="3" customWidth="1"/>
    <col min="9" max="16384" width="11.00390625" style="3" customWidth="1"/>
  </cols>
  <sheetData>
    <row r="1" spans="1:7" ht="12">
      <c r="A1" s="88" t="s">
        <v>33</v>
      </c>
      <c r="B1" s="88"/>
      <c r="C1" s="88"/>
      <c r="D1" s="88"/>
      <c r="E1" s="88"/>
      <c r="F1" s="88"/>
      <c r="G1" s="88"/>
    </row>
    <row r="2" spans="1:15" ht="12">
      <c r="A2" s="88" t="s">
        <v>0</v>
      </c>
      <c r="B2" s="88"/>
      <c r="C2" s="88"/>
      <c r="D2" s="88"/>
      <c r="E2" s="88"/>
      <c r="F2" s="88"/>
      <c r="G2" s="88"/>
      <c r="H2" s="39"/>
      <c r="I2" s="39"/>
      <c r="J2" s="39"/>
      <c r="K2" s="39"/>
      <c r="L2" s="39"/>
      <c r="M2" s="39"/>
      <c r="N2" s="39"/>
      <c r="O2" s="39"/>
    </row>
    <row r="3" spans="1:7" ht="12">
      <c r="A3" s="89" t="str">
        <f>'E-DDC-4'!A3:O3</f>
        <v>TWELVE MONTHS ENDED December 31, 2019</v>
      </c>
      <c r="B3" s="89"/>
      <c r="C3" s="89"/>
      <c r="D3" s="89"/>
      <c r="E3" s="89"/>
      <c r="F3" s="89"/>
      <c r="G3" s="89"/>
    </row>
    <row r="4" spans="1:5" ht="12">
      <c r="A4" s="20"/>
      <c r="B4" s="20"/>
      <c r="C4" s="20"/>
      <c r="D4" s="20"/>
      <c r="E4" s="20"/>
    </row>
    <row r="6" ht="12">
      <c r="A6" s="3" t="s">
        <v>14</v>
      </c>
    </row>
    <row r="8" spans="1:8" ht="12">
      <c r="A8" s="4"/>
      <c r="B8" s="4"/>
      <c r="C8" s="4"/>
      <c r="D8" s="4"/>
      <c r="E8" s="4" t="s">
        <v>70</v>
      </c>
      <c r="G8" s="4" t="s">
        <v>68</v>
      </c>
      <c r="H8" s="4" t="s">
        <v>69</v>
      </c>
    </row>
    <row r="9" spans="1:8" ht="12">
      <c r="A9" s="4"/>
      <c r="B9" s="87" t="s">
        <v>17</v>
      </c>
      <c r="C9" s="87"/>
      <c r="D9" s="4"/>
      <c r="E9" s="22" t="s">
        <v>15</v>
      </c>
      <c r="G9" s="22" t="s">
        <v>15</v>
      </c>
      <c r="H9" s="22" t="s">
        <v>15</v>
      </c>
    </row>
    <row r="10" spans="5:8" ht="12">
      <c r="E10" s="21"/>
      <c r="G10" s="21"/>
      <c r="H10" s="21"/>
    </row>
    <row r="11" spans="2:8" ht="12.75" customHeight="1">
      <c r="B11" s="23"/>
      <c r="C11" s="4"/>
      <c r="D11" s="4"/>
      <c r="E11" s="34"/>
      <c r="G11" s="34"/>
      <c r="H11" s="34"/>
    </row>
    <row r="12" spans="1:8" ht="12">
      <c r="A12" s="27" t="s">
        <v>62</v>
      </c>
      <c r="B12" s="23"/>
      <c r="C12" s="4"/>
      <c r="E12" s="83">
        <f>'E-DDC-4'!K16</f>
        <v>-152192</v>
      </c>
      <c r="F12" s="11"/>
      <c r="G12" s="83"/>
      <c r="H12" s="83"/>
    </row>
    <row r="13" spans="2:8" ht="12">
      <c r="B13" s="23"/>
      <c r="C13" s="4"/>
      <c r="D13" s="6"/>
      <c r="E13" s="33"/>
      <c r="G13" s="33"/>
      <c r="H13" s="33"/>
    </row>
    <row r="14" spans="2:8" ht="12">
      <c r="B14" s="23" t="s">
        <v>60</v>
      </c>
      <c r="C14" s="4">
        <v>2018</v>
      </c>
      <c r="D14" s="4"/>
      <c r="E14" s="35">
        <f>SUM(G14:H14)</f>
        <v>-152192</v>
      </c>
      <c r="G14" s="35">
        <f>'E-DDC-4'!K10</f>
        <v>-7217816</v>
      </c>
      <c r="H14" s="35">
        <f>-'E-DDC-4'!N438</f>
        <v>7065624</v>
      </c>
    </row>
    <row r="15" spans="2:8" ht="12">
      <c r="B15" s="23" t="s">
        <v>60</v>
      </c>
      <c r="C15" s="4">
        <v>2019</v>
      </c>
      <c r="D15" s="4"/>
      <c r="E15" s="36">
        <f>SUM(G15:H15)</f>
        <v>0</v>
      </c>
      <c r="G15" s="36">
        <f>G14</f>
        <v>-7217816</v>
      </c>
      <c r="H15" s="36">
        <f>H30</f>
        <v>7217816</v>
      </c>
    </row>
    <row r="16" spans="2:8" ht="12">
      <c r="B16" s="4"/>
      <c r="C16" s="4"/>
      <c r="D16" s="4"/>
      <c r="E16" s="12">
        <f>E14+E15</f>
        <v>-152192</v>
      </c>
      <c r="G16" s="12">
        <f>G14+G15</f>
        <v>-14435632</v>
      </c>
      <c r="H16" s="12">
        <f>H14+H15</f>
        <v>14283440</v>
      </c>
    </row>
    <row r="17" spans="2:8" ht="12">
      <c r="B17" s="4"/>
      <c r="C17" s="4"/>
      <c r="D17" s="4"/>
      <c r="E17" s="37">
        <v>2</v>
      </c>
      <c r="G17" s="37">
        <v>2</v>
      </c>
      <c r="H17" s="37">
        <v>2</v>
      </c>
    </row>
    <row r="18" spans="1:8" ht="18" customHeight="1">
      <c r="A18" s="3" t="s">
        <v>18</v>
      </c>
      <c r="B18" s="4"/>
      <c r="C18" s="4"/>
      <c r="D18" s="4"/>
      <c r="E18" s="12">
        <f>E16/2</f>
        <v>-76096</v>
      </c>
      <c r="G18" s="12">
        <f>G16/2</f>
        <v>-7217816</v>
      </c>
      <c r="H18" s="12">
        <f>H16/2</f>
        <v>7141720</v>
      </c>
    </row>
    <row r="19" spans="2:8" ht="12">
      <c r="B19" s="4"/>
      <c r="C19" s="4"/>
      <c r="D19" s="4"/>
      <c r="E19" s="12"/>
      <c r="G19" s="12"/>
      <c r="H19" s="12"/>
    </row>
    <row r="20" spans="2:8" ht="12">
      <c r="B20" s="23" t="s">
        <v>72</v>
      </c>
      <c r="C20" s="4">
        <f>C15</f>
        <v>2019</v>
      </c>
      <c r="D20" s="25"/>
      <c r="E20" s="33">
        <f>SUM(G20:H20)</f>
        <v>-140403</v>
      </c>
      <c r="G20" s="33">
        <f>G14</f>
        <v>-7217816</v>
      </c>
      <c r="H20" s="33">
        <f>-'E-DDC-4'!N439</f>
        <v>7077413</v>
      </c>
    </row>
    <row r="21" spans="2:8" ht="12">
      <c r="B21" s="23" t="s">
        <v>23</v>
      </c>
      <c r="C21" s="4">
        <f>C15</f>
        <v>2019</v>
      </c>
      <c r="D21" s="25"/>
      <c r="E21" s="33">
        <f aca="true" t="shared" si="0" ref="E21:E29">SUM(G21:H21)</f>
        <v>-128614</v>
      </c>
      <c r="G21" s="33">
        <f>G20</f>
        <v>-7217816</v>
      </c>
      <c r="H21" s="33">
        <f>-'E-DDC-4'!N440</f>
        <v>7089202</v>
      </c>
    </row>
    <row r="22" spans="2:8" ht="12">
      <c r="B22" s="23" t="s">
        <v>24</v>
      </c>
      <c r="C22" s="4">
        <f>C15</f>
        <v>2019</v>
      </c>
      <c r="D22" s="4"/>
      <c r="E22" s="33">
        <f t="shared" si="0"/>
        <v>-116825</v>
      </c>
      <c r="G22" s="33">
        <f aca="true" t="shared" si="1" ref="G22:G30">G21</f>
        <v>-7217816</v>
      </c>
      <c r="H22" s="33">
        <f>-'E-DDC-4'!N441</f>
        <v>7100991</v>
      </c>
    </row>
    <row r="23" spans="2:8" ht="12">
      <c r="B23" s="23" t="s">
        <v>25</v>
      </c>
      <c r="C23" s="4">
        <f aca="true" t="shared" si="2" ref="C23:C30">C$15</f>
        <v>2019</v>
      </c>
      <c r="D23" s="25"/>
      <c r="E23" s="33">
        <f t="shared" si="0"/>
        <v>-98782</v>
      </c>
      <c r="G23" s="33">
        <f t="shared" si="1"/>
        <v>-7217816</v>
      </c>
      <c r="H23" s="33">
        <f>-'E-DDC-4'!N442</f>
        <v>7119034</v>
      </c>
    </row>
    <row r="24" spans="2:8" ht="12">
      <c r="B24" s="23" t="s">
        <v>26</v>
      </c>
      <c r="C24" s="4">
        <f t="shared" si="2"/>
        <v>2019</v>
      </c>
      <c r="D24" s="25"/>
      <c r="E24" s="33">
        <f t="shared" si="0"/>
        <v>-80739</v>
      </c>
      <c r="G24" s="33">
        <f t="shared" si="1"/>
        <v>-7217816</v>
      </c>
      <c r="H24" s="33">
        <f>-'E-DDC-4'!N443</f>
        <v>7137077</v>
      </c>
    </row>
    <row r="25" spans="2:8" ht="12">
      <c r="B25" s="23" t="s">
        <v>63</v>
      </c>
      <c r="C25" s="4">
        <f t="shared" si="2"/>
        <v>2019</v>
      </c>
      <c r="D25" s="25"/>
      <c r="E25" s="33">
        <f t="shared" si="0"/>
        <v>-62696</v>
      </c>
      <c r="G25" s="33">
        <f t="shared" si="1"/>
        <v>-7217816</v>
      </c>
      <c r="H25" s="33">
        <f>-'E-DDC-4'!N444</f>
        <v>7155120</v>
      </c>
    </row>
    <row r="26" spans="2:8" ht="12">
      <c r="B26" s="23" t="s">
        <v>64</v>
      </c>
      <c r="C26" s="4">
        <f t="shared" si="2"/>
        <v>2019</v>
      </c>
      <c r="D26" s="25"/>
      <c r="E26" s="33">
        <f t="shared" si="0"/>
        <v>-44653</v>
      </c>
      <c r="G26" s="33">
        <f t="shared" si="1"/>
        <v>-7217816</v>
      </c>
      <c r="H26" s="33">
        <f>-'E-DDC-4'!N445</f>
        <v>7173163</v>
      </c>
    </row>
    <row r="27" spans="2:8" ht="12">
      <c r="B27" s="23" t="s">
        <v>19</v>
      </c>
      <c r="C27" s="4">
        <f t="shared" si="2"/>
        <v>2019</v>
      </c>
      <c r="D27" s="25"/>
      <c r="E27" s="33">
        <f t="shared" si="0"/>
        <v>-26610</v>
      </c>
      <c r="G27" s="33">
        <f t="shared" si="1"/>
        <v>-7217816</v>
      </c>
      <c r="H27" s="33">
        <f>-'E-DDC-4'!N446</f>
        <v>7191206</v>
      </c>
    </row>
    <row r="28" spans="2:8" ht="12">
      <c r="B28" s="23" t="s">
        <v>67</v>
      </c>
      <c r="C28" s="4">
        <f t="shared" si="2"/>
        <v>2019</v>
      </c>
      <c r="D28" s="25"/>
      <c r="E28" s="33">
        <f t="shared" si="0"/>
        <v>-8567</v>
      </c>
      <c r="G28" s="33">
        <f t="shared" si="1"/>
        <v>-7217816</v>
      </c>
      <c r="H28" s="33">
        <f>-'E-DDC-4'!N447</f>
        <v>7209249</v>
      </c>
    </row>
    <row r="29" spans="2:8" ht="12">
      <c r="B29" s="23" t="s">
        <v>20</v>
      </c>
      <c r="C29" s="4">
        <f t="shared" si="2"/>
        <v>2019</v>
      </c>
      <c r="D29" s="25"/>
      <c r="E29" s="33">
        <f t="shared" si="0"/>
        <v>0</v>
      </c>
      <c r="G29" s="33">
        <f t="shared" si="1"/>
        <v>-7217816</v>
      </c>
      <c r="H29" s="33">
        <f>-'E-DDC-4'!N448</f>
        <v>7217816</v>
      </c>
    </row>
    <row r="30" spans="2:8" ht="12">
      <c r="B30" s="23" t="s">
        <v>21</v>
      </c>
      <c r="C30" s="4">
        <f t="shared" si="2"/>
        <v>2019</v>
      </c>
      <c r="D30" s="25"/>
      <c r="E30" s="33">
        <f>SUM(G30:H30)</f>
        <v>0</v>
      </c>
      <c r="G30" s="33">
        <f t="shared" si="1"/>
        <v>-7217816</v>
      </c>
      <c r="H30" s="33">
        <f>H29</f>
        <v>7217816</v>
      </c>
    </row>
    <row r="31" spans="3:8" ht="12">
      <c r="C31" s="27"/>
      <c r="D31" s="26"/>
      <c r="E31" s="28">
        <f>SUM(E18:E30)</f>
        <v>-783985</v>
      </c>
      <c r="G31" s="28">
        <f>SUM(G18:G30)</f>
        <v>-86613792</v>
      </c>
      <c r="H31" s="28">
        <f>SUM(H18:H30)</f>
        <v>85829807</v>
      </c>
    </row>
    <row r="32" spans="5:8" ht="12">
      <c r="E32" s="37">
        <v>12</v>
      </c>
      <c r="G32" s="37">
        <v>12</v>
      </c>
      <c r="H32" s="37">
        <v>12</v>
      </c>
    </row>
    <row r="33" spans="5:8" ht="12">
      <c r="E33" s="21"/>
      <c r="G33" s="21"/>
      <c r="H33" s="21"/>
    </row>
    <row r="34" spans="1:8" ht="18" customHeight="1">
      <c r="A34" s="3" t="s">
        <v>27</v>
      </c>
      <c r="E34" s="83">
        <f>E31/12</f>
        <v>-65332</v>
      </c>
      <c r="F34" s="11"/>
      <c r="G34" s="83">
        <f>G31/12</f>
        <v>-7217816</v>
      </c>
      <c r="H34" s="83">
        <f>H31/12</f>
        <v>7152484</v>
      </c>
    </row>
    <row r="35" ht="12.75" customHeight="1">
      <c r="E35" s="75"/>
    </row>
    <row r="36" ht="12.75" customHeight="1">
      <c r="E36" s="21"/>
    </row>
    <row r="37" ht="12">
      <c r="E37" s="21"/>
    </row>
    <row r="38" ht="12">
      <c r="E38" s="21"/>
    </row>
    <row r="39" ht="12">
      <c r="E39" s="21"/>
    </row>
    <row r="40" ht="12">
      <c r="E40" s="21"/>
    </row>
    <row r="41" ht="12">
      <c r="E41" s="21"/>
    </row>
    <row r="42" ht="12">
      <c r="E42" s="21"/>
    </row>
    <row r="43" spans="3:5" ht="12" hidden="1">
      <c r="C43" s="4" t="s">
        <v>29</v>
      </c>
      <c r="E43" s="21"/>
    </row>
    <row r="44" spans="3:5" ht="12" hidden="1">
      <c r="C44" s="4" t="s">
        <v>30</v>
      </c>
      <c r="E44" s="21"/>
    </row>
    <row r="45" spans="1:5" ht="12" hidden="1">
      <c r="A45" s="17" t="s">
        <v>31</v>
      </c>
      <c r="C45" s="17" t="s">
        <v>12</v>
      </c>
      <c r="E45" s="21"/>
    </row>
    <row r="46" spans="1:5" ht="12" hidden="1">
      <c r="A46" s="30" t="e">
        <f>#REF!&amp;" "&amp;#REF!</f>
        <v>#REF!</v>
      </c>
      <c r="B46" s="12">
        <f>E14</f>
        <v>-152192</v>
      </c>
      <c r="C46" s="30" t="e">
        <f>A46</f>
        <v>#REF!</v>
      </c>
      <c r="D46" s="12" t="e">
        <f>#REF!</f>
        <v>#REF!</v>
      </c>
      <c r="E46" s="21"/>
    </row>
    <row r="47" spans="1:5" ht="12" hidden="1">
      <c r="A47" s="30" t="e">
        <f>#REF!&amp;" "&amp;#REF!</f>
        <v>#REF!</v>
      </c>
      <c r="B47" s="24">
        <f>E15</f>
        <v>0</v>
      </c>
      <c r="C47" s="30" t="e">
        <f>A47</f>
        <v>#REF!</v>
      </c>
      <c r="D47" s="24" t="e">
        <f>#REF!</f>
        <v>#REF!</v>
      </c>
      <c r="E47" s="21"/>
    </row>
    <row r="48" spans="2:5" ht="12" hidden="1">
      <c r="B48" s="12"/>
      <c r="D48" s="12"/>
      <c r="E48" s="21"/>
    </row>
    <row r="49" spans="2:5" ht="12" hidden="1">
      <c r="B49" s="12">
        <f>B46-B47</f>
        <v>-152192</v>
      </c>
      <c r="D49" s="12" t="e">
        <f>D46-D47</f>
        <v>#REF!</v>
      </c>
      <c r="E49" s="21"/>
    </row>
    <row r="50" ht="12" hidden="1"/>
    <row r="51" ht="12" hidden="1">
      <c r="C51" s="4" t="s">
        <v>32</v>
      </c>
    </row>
  </sheetData>
  <sheetProtection/>
  <mergeCells count="4">
    <mergeCell ref="B9:C9"/>
    <mergeCell ref="A2:G2"/>
    <mergeCell ref="A1:G1"/>
    <mergeCell ref="A3:G3"/>
  </mergeCells>
  <printOptions/>
  <pageMargins left="0.75" right="0.5" top="1" bottom="1.02" header="0.5" footer="0.5"/>
  <pageSetup horizontalDpi="300" verticalDpi="300" orientation="portrait" scale="86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9"/>
  <sheetViews>
    <sheetView zoomScale="115" zoomScaleNormal="115" workbookViewId="0" topLeftCell="A3">
      <selection activeCell="A4" sqref="A4"/>
    </sheetView>
  </sheetViews>
  <sheetFormatPr defaultColWidth="11.00390625" defaultRowHeight="12.75"/>
  <cols>
    <col min="1" max="1" width="14.125" style="3" customWidth="1"/>
    <col min="2" max="2" width="7.625" style="96" bestFit="1" customWidth="1"/>
    <col min="3" max="3" width="13.375" style="4" bestFit="1" customWidth="1"/>
    <col min="4" max="4" width="13.00390625" style="4" bestFit="1" customWidth="1"/>
    <col min="5" max="5" width="10.50390625" style="4" bestFit="1" customWidth="1"/>
    <col min="6" max="6" width="1.00390625" style="4" customWidth="1"/>
    <col min="7" max="7" width="13.375" style="4" bestFit="1" customWidth="1"/>
    <col min="8" max="8" width="13.00390625" style="4" bestFit="1" customWidth="1"/>
    <col min="9" max="9" width="12.125" style="4" bestFit="1" customWidth="1"/>
    <col min="10" max="10" width="1.00390625" style="3" customWidth="1"/>
    <col min="11" max="11" width="14.375" style="3" bestFit="1" customWidth="1"/>
    <col min="12" max="12" width="11.50390625" style="3" bestFit="1" customWidth="1"/>
    <col min="13" max="13" width="10.125" style="3" bestFit="1" customWidth="1"/>
    <col min="14" max="16384" width="11.00390625" style="3" customWidth="1"/>
  </cols>
  <sheetData>
    <row r="1" spans="1:15" s="2" customFormat="1" ht="11.25">
      <c r="A1" s="88" t="s">
        <v>33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s="2" customFormat="1" ht="11.2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s="2" customFormat="1" ht="11.25">
      <c r="A3" s="92" t="s">
        <v>73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9" s="2" customFormat="1" ht="12" thickBot="1">
      <c r="A4" s="19"/>
      <c r="B4" s="95"/>
      <c r="C4" s="1"/>
      <c r="D4" s="1"/>
      <c r="E4" s="1"/>
      <c r="F4" s="1"/>
      <c r="G4" s="1"/>
      <c r="H4" s="1"/>
      <c r="I4" s="1"/>
    </row>
    <row r="5" spans="1:15" s="2" customFormat="1" ht="12.75" customHeight="1" thickBot="1">
      <c r="A5" s="19"/>
      <c r="B5" s="95"/>
      <c r="C5" s="90" t="s">
        <v>39</v>
      </c>
      <c r="D5" s="93"/>
      <c r="E5" s="91"/>
      <c r="F5" s="39"/>
      <c r="G5" s="90" t="s">
        <v>40</v>
      </c>
      <c r="H5" s="93"/>
      <c r="I5" s="91"/>
      <c r="K5" s="90" t="s">
        <v>41</v>
      </c>
      <c r="L5" s="91"/>
      <c r="N5" s="90" t="s">
        <v>61</v>
      </c>
      <c r="O5" s="91"/>
    </row>
    <row r="6" spans="8:15" ht="12">
      <c r="H6" s="84">
        <v>0.6564</v>
      </c>
      <c r="I6" s="84">
        <f>1-H6</f>
        <v>0.3436</v>
      </c>
      <c r="N6"/>
      <c r="O6"/>
    </row>
    <row r="7" spans="2:15" s="38" customFormat="1" ht="11.25">
      <c r="B7" s="97"/>
      <c r="C7" s="45" t="s">
        <v>1</v>
      </c>
      <c r="D7" s="45" t="s">
        <v>2</v>
      </c>
      <c r="E7" s="45" t="s">
        <v>3</v>
      </c>
      <c r="F7" s="45"/>
      <c r="G7" s="45" t="s">
        <v>1</v>
      </c>
      <c r="H7" s="45" t="s">
        <v>2</v>
      </c>
      <c r="I7" s="45" t="s">
        <v>3</v>
      </c>
      <c r="K7" s="45" t="s">
        <v>2</v>
      </c>
      <c r="L7" s="45" t="s">
        <v>3</v>
      </c>
      <c r="N7" s="45" t="s">
        <v>2</v>
      </c>
      <c r="O7" s="45" t="s">
        <v>3</v>
      </c>
    </row>
    <row r="8" spans="1:15" ht="12">
      <c r="A8" s="5" t="s">
        <v>4</v>
      </c>
      <c r="C8" s="6"/>
      <c r="D8" s="6"/>
      <c r="E8" s="6"/>
      <c r="F8" s="6"/>
      <c r="G8" s="6"/>
      <c r="H8" s="6"/>
      <c r="I8" s="6"/>
      <c r="N8"/>
      <c r="O8"/>
    </row>
    <row r="10" spans="1:15" ht="12.75" thickBot="1">
      <c r="A10" s="3" t="s">
        <v>5</v>
      </c>
      <c r="C10" s="9">
        <f>SUM(D10:E10)</f>
        <v>-22333736</v>
      </c>
      <c r="D10" s="49">
        <f>-21750692+ROUND(-182036*0.6976,0)</f>
        <v>-21877680</v>
      </c>
      <c r="E10" s="49">
        <f>-401008+ROUND(-182036*0.3024,0)</f>
        <v>-456056</v>
      </c>
      <c r="F10" s="9"/>
      <c r="G10" s="9">
        <f>SUM(H10:I10)</f>
        <v>-22333736</v>
      </c>
      <c r="H10" s="49">
        <f>C10*H6</f>
        <v>-14659864</v>
      </c>
      <c r="I10" s="49">
        <f>C10*I6</f>
        <v>-7673872</v>
      </c>
      <c r="J10" s="44"/>
      <c r="K10" s="9">
        <f>D10-H10</f>
        <v>-7217816</v>
      </c>
      <c r="L10" s="9">
        <f>E10-I10</f>
        <v>7217816</v>
      </c>
      <c r="N10"/>
      <c r="O10"/>
    </row>
    <row r="11" spans="3:15" ht="15.75" customHeight="1" thickTop="1">
      <c r="C11" s="8">
        <f>SUM(D11:F11)</f>
        <v>1</v>
      </c>
      <c r="D11" s="8">
        <f>ROUND(D10/$C$10,4)</f>
        <v>0.9796</v>
      </c>
      <c r="E11" s="8">
        <f>ROUND(E10/$C$10,4)</f>
        <v>0.0204</v>
      </c>
      <c r="F11" s="8"/>
      <c r="G11" s="8">
        <f>SUM(H11:J11)</f>
        <v>1</v>
      </c>
      <c r="H11" s="8">
        <f>ROUND(H10/$C$10,4)</f>
        <v>0.6564</v>
      </c>
      <c r="I11" s="8">
        <f>ROUND(I10/$C$10,4)</f>
        <v>0.3436</v>
      </c>
      <c r="N11"/>
      <c r="O11"/>
    </row>
    <row r="12" spans="1:15" ht="12">
      <c r="A12" s="11"/>
      <c r="B12" s="55"/>
      <c r="C12" s="10"/>
      <c r="D12" s="10"/>
      <c r="E12" s="10"/>
      <c r="F12" s="10"/>
      <c r="G12" s="10"/>
      <c r="H12" s="10"/>
      <c r="I12" s="10"/>
      <c r="N12"/>
      <c r="O12"/>
    </row>
    <row r="13" spans="1:15" ht="12">
      <c r="A13" s="5" t="s">
        <v>6</v>
      </c>
      <c r="C13" s="7"/>
      <c r="D13" s="7"/>
      <c r="E13" s="7"/>
      <c r="F13" s="7"/>
      <c r="G13" s="7"/>
      <c r="H13" s="7"/>
      <c r="I13" s="7"/>
      <c r="N13"/>
      <c r="O13"/>
    </row>
    <row r="14" spans="3:15" ht="12">
      <c r="C14" s="7"/>
      <c r="D14" s="7"/>
      <c r="E14" s="7"/>
      <c r="F14" s="7"/>
      <c r="G14" s="7"/>
      <c r="H14" s="7"/>
      <c r="I14" s="7"/>
      <c r="N14"/>
      <c r="O14"/>
    </row>
    <row r="15" spans="1:15" ht="12">
      <c r="A15" s="2" t="s">
        <v>7</v>
      </c>
      <c r="C15" s="7"/>
      <c r="D15" s="7"/>
      <c r="E15" s="7"/>
      <c r="F15" s="7"/>
      <c r="G15" s="7"/>
      <c r="H15" s="7"/>
      <c r="I15" s="7"/>
      <c r="N15"/>
      <c r="O15"/>
    </row>
    <row r="16" spans="1:15" ht="12.75" thickBot="1">
      <c r="A16" s="2" t="s">
        <v>74</v>
      </c>
      <c r="C16" s="9">
        <f>SUM(D16:E16)</f>
        <v>-470912</v>
      </c>
      <c r="D16" s="57">
        <f>SUM(D439:D450)</f>
        <v>-461244</v>
      </c>
      <c r="E16" s="57">
        <f>SUM(E439:E450)</f>
        <v>-9668</v>
      </c>
      <c r="F16" s="57">
        <f>SUM(F415:F450)</f>
        <v>0</v>
      </c>
      <c r="G16" s="9">
        <f>SUM(H16:I16)</f>
        <v>-470912</v>
      </c>
      <c r="H16" s="57">
        <f>SUM(H439:H450)</f>
        <v>-309052</v>
      </c>
      <c r="I16" s="57">
        <f>SUM(I439:I450)</f>
        <v>-161860</v>
      </c>
      <c r="J16" s="44"/>
      <c r="K16" s="81">
        <f>D16-H16</f>
        <v>-152192</v>
      </c>
      <c r="L16" s="9">
        <f>E16-I16</f>
        <v>152192</v>
      </c>
      <c r="N16"/>
      <c r="O16"/>
    </row>
    <row r="17" spans="3:15" ht="12" customHeight="1" thickTop="1">
      <c r="C17" s="10"/>
      <c r="D17" s="10"/>
      <c r="E17" s="10"/>
      <c r="F17" s="10"/>
      <c r="G17" s="10"/>
      <c r="H17" s="10"/>
      <c r="I17" s="10"/>
      <c r="N17"/>
      <c r="O17"/>
    </row>
    <row r="18" spans="1:15" ht="12">
      <c r="A18" s="5" t="s">
        <v>8</v>
      </c>
      <c r="C18" s="7"/>
      <c r="D18" s="7"/>
      <c r="E18" s="7"/>
      <c r="F18" s="7"/>
      <c r="G18" s="7"/>
      <c r="H18" s="7"/>
      <c r="I18" s="7"/>
      <c r="N18"/>
      <c r="O18"/>
    </row>
    <row r="19" spans="1:17" s="11" customFormat="1" ht="12" hidden="1">
      <c r="A19" s="41">
        <v>29233</v>
      </c>
      <c r="B19" s="52">
        <v>0.03143</v>
      </c>
      <c r="C19" s="46">
        <f>SUM(D19:E19)</f>
        <v>-58495</v>
      </c>
      <c r="D19" s="46">
        <f>ROUND($D$10*B19/12,0)</f>
        <v>-57301</v>
      </c>
      <c r="E19" s="46">
        <f aca="true" t="shared" si="0" ref="E19:E82">ROUND($E$10*B19/12,0)</f>
        <v>-1194</v>
      </c>
      <c r="F19" s="14"/>
      <c r="G19" s="46">
        <f>SUM(H19:I19)</f>
        <v>-58495</v>
      </c>
      <c r="H19" s="46">
        <f>ROUND($H$10*B19/12,0)</f>
        <v>-38397</v>
      </c>
      <c r="I19" s="46">
        <f>ROUND(I$10*B19/12,0)+1</f>
        <v>-20098</v>
      </c>
      <c r="J19" s="13"/>
      <c r="K19" s="13">
        <f>D19-H19</f>
        <v>-18904</v>
      </c>
      <c r="L19" s="13">
        <f>E19-I19</f>
        <v>18904</v>
      </c>
      <c r="N19" s="13">
        <f>K19</f>
        <v>-18904</v>
      </c>
      <c r="O19" s="13">
        <f>L19</f>
        <v>18904</v>
      </c>
      <c r="Q19" s="13"/>
    </row>
    <row r="20" spans="1:17" s="11" customFormat="1" ht="12" hidden="1">
      <c r="A20" s="41">
        <v>29264</v>
      </c>
      <c r="B20" s="52">
        <v>0.03143</v>
      </c>
      <c r="C20" s="46">
        <f>SUM(D20:E20)</f>
        <v>-58495</v>
      </c>
      <c r="D20" s="46">
        <f aca="true" t="shared" si="1" ref="D20:D83">ROUND($D$10*B20/12,0)</f>
        <v>-57301</v>
      </c>
      <c r="E20" s="46">
        <f t="shared" si="0"/>
        <v>-1194</v>
      </c>
      <c r="F20" s="14"/>
      <c r="G20" s="46">
        <f>SUM(H20:I20)</f>
        <v>-58495</v>
      </c>
      <c r="H20" s="46">
        <f>ROUND($H$10*B20/12,0)</f>
        <v>-38397</v>
      </c>
      <c r="I20" s="46">
        <f aca="true" t="shared" si="2" ref="I20:I83">ROUND(I$10*B20/12,0)+1</f>
        <v>-20098</v>
      </c>
      <c r="J20" s="13"/>
      <c r="K20" s="13">
        <f>D20-H20</f>
        <v>-18904</v>
      </c>
      <c r="L20" s="13">
        <f>E20-I20</f>
        <v>18904</v>
      </c>
      <c r="N20" s="13">
        <f>K20+N19</f>
        <v>-37808</v>
      </c>
      <c r="O20" s="13">
        <f>O19+L20</f>
        <v>37808</v>
      </c>
      <c r="Q20" s="13"/>
    </row>
    <row r="21" spans="1:17" s="11" customFormat="1" ht="12" hidden="1">
      <c r="A21" s="41">
        <v>29293</v>
      </c>
      <c r="B21" s="52">
        <v>0.03143</v>
      </c>
      <c r="C21" s="46">
        <f aca="true" t="shared" si="3" ref="C21:C84">SUM(D21:E21)</f>
        <v>-58495</v>
      </c>
      <c r="D21" s="46">
        <f t="shared" si="1"/>
        <v>-57301</v>
      </c>
      <c r="E21" s="46">
        <f t="shared" si="0"/>
        <v>-1194</v>
      </c>
      <c r="F21" s="14"/>
      <c r="G21" s="46">
        <f aca="true" t="shared" si="4" ref="G21:G84">SUM(H21:I21)</f>
        <v>-58495</v>
      </c>
      <c r="H21" s="46">
        <f aca="true" t="shared" si="5" ref="H21:H84">ROUND($H$10*B21/12,0)</f>
        <v>-38397</v>
      </c>
      <c r="I21" s="46">
        <f t="shared" si="2"/>
        <v>-20098</v>
      </c>
      <c r="J21" s="13"/>
      <c r="K21" s="13">
        <f aca="true" t="shared" si="6" ref="K21:L40">D21-H21</f>
        <v>-18904</v>
      </c>
      <c r="L21" s="13">
        <f t="shared" si="6"/>
        <v>18904</v>
      </c>
      <c r="N21" s="13">
        <f aca="true" t="shared" si="7" ref="N21:N84">K21+N20</f>
        <v>-56712</v>
      </c>
      <c r="O21" s="13">
        <f aca="true" t="shared" si="8" ref="O21:O84">O20+L21</f>
        <v>56712</v>
      </c>
      <c r="Q21" s="13"/>
    </row>
    <row r="22" spans="1:17" s="11" customFormat="1" ht="12" hidden="1">
      <c r="A22" s="41">
        <v>29324</v>
      </c>
      <c r="B22" s="52">
        <v>0.03143</v>
      </c>
      <c r="C22" s="46">
        <f t="shared" si="3"/>
        <v>-58495</v>
      </c>
      <c r="D22" s="46">
        <f t="shared" si="1"/>
        <v>-57301</v>
      </c>
      <c r="E22" s="46">
        <f t="shared" si="0"/>
        <v>-1194</v>
      </c>
      <c r="F22" s="14"/>
      <c r="G22" s="46">
        <f t="shared" si="4"/>
        <v>-58495</v>
      </c>
      <c r="H22" s="46">
        <f t="shared" si="5"/>
        <v>-38397</v>
      </c>
      <c r="I22" s="46">
        <f t="shared" si="2"/>
        <v>-20098</v>
      </c>
      <c r="J22" s="13"/>
      <c r="K22" s="13">
        <f t="shared" si="6"/>
        <v>-18904</v>
      </c>
      <c r="L22" s="13">
        <f t="shared" si="6"/>
        <v>18904</v>
      </c>
      <c r="N22" s="13">
        <f t="shared" si="7"/>
        <v>-75616</v>
      </c>
      <c r="O22" s="13">
        <f t="shared" si="8"/>
        <v>75616</v>
      </c>
      <c r="Q22" s="13"/>
    </row>
    <row r="23" spans="1:21" s="11" customFormat="1" ht="12" hidden="1">
      <c r="A23" s="41">
        <v>29354</v>
      </c>
      <c r="B23" s="52">
        <v>0.03143</v>
      </c>
      <c r="C23" s="46">
        <f t="shared" si="3"/>
        <v>-58495</v>
      </c>
      <c r="D23" s="46">
        <f t="shared" si="1"/>
        <v>-57301</v>
      </c>
      <c r="E23" s="46">
        <f t="shared" si="0"/>
        <v>-1194</v>
      </c>
      <c r="F23" s="14"/>
      <c r="G23" s="46">
        <f t="shared" si="4"/>
        <v>-58495</v>
      </c>
      <c r="H23" s="46">
        <f t="shared" si="5"/>
        <v>-38397</v>
      </c>
      <c r="I23" s="46">
        <f t="shared" si="2"/>
        <v>-20098</v>
      </c>
      <c r="J23" s="13"/>
      <c r="K23" s="13">
        <f t="shared" si="6"/>
        <v>-18904</v>
      </c>
      <c r="L23" s="13">
        <f t="shared" si="6"/>
        <v>18904</v>
      </c>
      <c r="M23" s="40"/>
      <c r="N23" s="13">
        <f t="shared" si="7"/>
        <v>-94520</v>
      </c>
      <c r="O23" s="13">
        <f t="shared" si="8"/>
        <v>94520</v>
      </c>
      <c r="P23" s="40"/>
      <c r="Q23" s="13"/>
      <c r="R23" s="40"/>
      <c r="S23" s="40"/>
      <c r="T23" s="41"/>
      <c r="U23" s="41"/>
    </row>
    <row r="24" spans="1:21" s="11" customFormat="1" ht="12" hidden="1">
      <c r="A24" s="41">
        <v>29385</v>
      </c>
      <c r="B24" s="52">
        <v>0.03143</v>
      </c>
      <c r="C24" s="46">
        <f t="shared" si="3"/>
        <v>-58495</v>
      </c>
      <c r="D24" s="46">
        <f t="shared" si="1"/>
        <v>-57301</v>
      </c>
      <c r="E24" s="46">
        <f t="shared" si="0"/>
        <v>-1194</v>
      </c>
      <c r="F24" s="14"/>
      <c r="G24" s="46">
        <f t="shared" si="4"/>
        <v>-58495</v>
      </c>
      <c r="H24" s="46">
        <f t="shared" si="5"/>
        <v>-38397</v>
      </c>
      <c r="I24" s="46">
        <f t="shared" si="2"/>
        <v>-20098</v>
      </c>
      <c r="J24" s="13"/>
      <c r="K24" s="13">
        <f t="shared" si="6"/>
        <v>-18904</v>
      </c>
      <c r="L24" s="13">
        <f t="shared" si="6"/>
        <v>18904</v>
      </c>
      <c r="M24" s="33"/>
      <c r="N24" s="13">
        <f t="shared" si="7"/>
        <v>-113424</v>
      </c>
      <c r="O24" s="13">
        <f t="shared" si="8"/>
        <v>113424</v>
      </c>
      <c r="P24" s="33"/>
      <c r="Q24" s="13"/>
      <c r="R24" s="33"/>
      <c r="S24" s="33"/>
      <c r="T24" s="33"/>
      <c r="U24" s="42"/>
    </row>
    <row r="25" spans="1:21" s="11" customFormat="1" ht="12" hidden="1">
      <c r="A25" s="41">
        <v>29415</v>
      </c>
      <c r="B25" s="52">
        <v>0.03143</v>
      </c>
      <c r="C25" s="46">
        <f t="shared" si="3"/>
        <v>-58495</v>
      </c>
      <c r="D25" s="46">
        <f t="shared" si="1"/>
        <v>-57301</v>
      </c>
      <c r="E25" s="46">
        <f t="shared" si="0"/>
        <v>-1194</v>
      </c>
      <c r="F25" s="14"/>
      <c r="G25" s="46">
        <f t="shared" si="4"/>
        <v>-58495</v>
      </c>
      <c r="H25" s="46">
        <f t="shared" si="5"/>
        <v>-38397</v>
      </c>
      <c r="I25" s="46">
        <f t="shared" si="2"/>
        <v>-20098</v>
      </c>
      <c r="J25" s="13"/>
      <c r="K25" s="13">
        <f t="shared" si="6"/>
        <v>-18904</v>
      </c>
      <c r="L25" s="13">
        <f t="shared" si="6"/>
        <v>18904</v>
      </c>
      <c r="M25" s="33"/>
      <c r="N25" s="13">
        <f t="shared" si="7"/>
        <v>-132328</v>
      </c>
      <c r="O25" s="13">
        <f t="shared" si="8"/>
        <v>132328</v>
      </c>
      <c r="P25" s="33"/>
      <c r="Q25" s="13"/>
      <c r="R25" s="33"/>
      <c r="S25" s="33"/>
      <c r="T25" s="33"/>
      <c r="U25" s="33"/>
    </row>
    <row r="26" spans="1:20" s="11" customFormat="1" ht="12" hidden="1">
      <c r="A26" s="41">
        <v>29446</v>
      </c>
      <c r="B26" s="52">
        <v>0.03143</v>
      </c>
      <c r="C26" s="46">
        <f t="shared" si="3"/>
        <v>-58495</v>
      </c>
      <c r="D26" s="46">
        <f t="shared" si="1"/>
        <v>-57301</v>
      </c>
      <c r="E26" s="46">
        <f t="shared" si="0"/>
        <v>-1194</v>
      </c>
      <c r="F26" s="14"/>
      <c r="G26" s="46">
        <f t="shared" si="4"/>
        <v>-58495</v>
      </c>
      <c r="H26" s="46">
        <f t="shared" si="5"/>
        <v>-38397</v>
      </c>
      <c r="I26" s="46">
        <f t="shared" si="2"/>
        <v>-20098</v>
      </c>
      <c r="J26" s="13"/>
      <c r="K26" s="13">
        <f t="shared" si="6"/>
        <v>-18904</v>
      </c>
      <c r="L26" s="13">
        <f t="shared" si="6"/>
        <v>18904</v>
      </c>
      <c r="M26" s="43"/>
      <c r="N26" s="13">
        <f t="shared" si="7"/>
        <v>-151232</v>
      </c>
      <c r="O26" s="13">
        <f t="shared" si="8"/>
        <v>151232</v>
      </c>
      <c r="P26" s="43"/>
      <c r="Q26" s="13"/>
      <c r="R26" s="43"/>
      <c r="S26" s="43"/>
      <c r="T26" s="33"/>
    </row>
    <row r="27" spans="1:19" s="11" customFormat="1" ht="12" hidden="1">
      <c r="A27" s="41">
        <v>29477</v>
      </c>
      <c r="B27" s="52">
        <v>0.03143</v>
      </c>
      <c r="C27" s="46">
        <f t="shared" si="3"/>
        <v>-58495</v>
      </c>
      <c r="D27" s="46">
        <f t="shared" si="1"/>
        <v>-57301</v>
      </c>
      <c r="E27" s="46">
        <f t="shared" si="0"/>
        <v>-1194</v>
      </c>
      <c r="F27" s="14"/>
      <c r="G27" s="46">
        <f t="shared" si="4"/>
        <v>-58495</v>
      </c>
      <c r="H27" s="46">
        <f t="shared" si="5"/>
        <v>-38397</v>
      </c>
      <c r="I27" s="46">
        <f t="shared" si="2"/>
        <v>-20098</v>
      </c>
      <c r="J27" s="13"/>
      <c r="K27" s="13">
        <f t="shared" si="6"/>
        <v>-18904</v>
      </c>
      <c r="L27" s="13">
        <f t="shared" si="6"/>
        <v>18904</v>
      </c>
      <c r="M27" s="33"/>
      <c r="N27" s="13">
        <f t="shared" si="7"/>
        <v>-170136</v>
      </c>
      <c r="O27" s="13">
        <f t="shared" si="8"/>
        <v>170136</v>
      </c>
      <c r="P27" s="33"/>
      <c r="Q27" s="13"/>
      <c r="R27" s="33"/>
      <c r="S27" s="33"/>
    </row>
    <row r="28" spans="1:19" s="11" customFormat="1" ht="12" hidden="1">
      <c r="A28" s="41">
        <v>29507</v>
      </c>
      <c r="B28" s="52">
        <v>0.03143</v>
      </c>
      <c r="C28" s="46">
        <f t="shared" si="3"/>
        <v>-58495</v>
      </c>
      <c r="D28" s="46">
        <f t="shared" si="1"/>
        <v>-57301</v>
      </c>
      <c r="E28" s="46">
        <f t="shared" si="0"/>
        <v>-1194</v>
      </c>
      <c r="F28" s="14"/>
      <c r="G28" s="46">
        <f t="shared" si="4"/>
        <v>-58495</v>
      </c>
      <c r="H28" s="46">
        <f t="shared" si="5"/>
        <v>-38397</v>
      </c>
      <c r="I28" s="46">
        <f t="shared" si="2"/>
        <v>-20098</v>
      </c>
      <c r="J28" s="13"/>
      <c r="K28" s="13">
        <f t="shared" si="6"/>
        <v>-18904</v>
      </c>
      <c r="L28" s="13">
        <f t="shared" si="6"/>
        <v>18904</v>
      </c>
      <c r="M28" s="33"/>
      <c r="N28" s="13">
        <f t="shared" si="7"/>
        <v>-189040</v>
      </c>
      <c r="O28" s="13">
        <f t="shared" si="8"/>
        <v>189040</v>
      </c>
      <c r="P28" s="33"/>
      <c r="Q28" s="13"/>
      <c r="R28" s="33"/>
      <c r="S28" s="33"/>
    </row>
    <row r="29" spans="1:19" s="11" customFormat="1" ht="12" hidden="1">
      <c r="A29" s="41">
        <v>29538</v>
      </c>
      <c r="B29" s="52">
        <v>0.03143</v>
      </c>
      <c r="C29" s="46">
        <f t="shared" si="3"/>
        <v>-58495</v>
      </c>
      <c r="D29" s="46">
        <f t="shared" si="1"/>
        <v>-57301</v>
      </c>
      <c r="E29" s="46">
        <f t="shared" si="0"/>
        <v>-1194</v>
      </c>
      <c r="F29" s="14"/>
      <c r="G29" s="46">
        <f t="shared" si="4"/>
        <v>-58495</v>
      </c>
      <c r="H29" s="46">
        <f t="shared" si="5"/>
        <v>-38397</v>
      </c>
      <c r="I29" s="46">
        <f t="shared" si="2"/>
        <v>-20098</v>
      </c>
      <c r="J29" s="13"/>
      <c r="K29" s="13">
        <f t="shared" si="6"/>
        <v>-18904</v>
      </c>
      <c r="L29" s="13">
        <f t="shared" si="6"/>
        <v>18904</v>
      </c>
      <c r="M29" s="33"/>
      <c r="N29" s="13">
        <f t="shared" si="7"/>
        <v>-207944</v>
      </c>
      <c r="O29" s="13">
        <f t="shared" si="8"/>
        <v>207944</v>
      </c>
      <c r="P29" s="33"/>
      <c r="Q29" s="13"/>
      <c r="R29" s="33"/>
      <c r="S29" s="33"/>
    </row>
    <row r="30" spans="1:17" s="11" customFormat="1" ht="12" hidden="1">
      <c r="A30" s="41">
        <v>29568</v>
      </c>
      <c r="B30" s="52">
        <v>0.03143</v>
      </c>
      <c r="C30" s="46">
        <f t="shared" si="3"/>
        <v>-58495</v>
      </c>
      <c r="D30" s="46">
        <f t="shared" si="1"/>
        <v>-57301</v>
      </c>
      <c r="E30" s="46">
        <f t="shared" si="0"/>
        <v>-1194</v>
      </c>
      <c r="F30" s="14"/>
      <c r="G30" s="46">
        <f t="shared" si="4"/>
        <v>-58495</v>
      </c>
      <c r="H30" s="46">
        <f t="shared" si="5"/>
        <v>-38397</v>
      </c>
      <c r="I30" s="46">
        <f t="shared" si="2"/>
        <v>-20098</v>
      </c>
      <c r="J30" s="13"/>
      <c r="K30" s="13">
        <f t="shared" si="6"/>
        <v>-18904</v>
      </c>
      <c r="L30" s="13">
        <f t="shared" si="6"/>
        <v>18904</v>
      </c>
      <c r="N30" s="13">
        <f t="shared" si="7"/>
        <v>-226848</v>
      </c>
      <c r="O30" s="13">
        <f t="shared" si="8"/>
        <v>226848</v>
      </c>
      <c r="Q30" s="13"/>
    </row>
    <row r="31" spans="1:17" s="11" customFormat="1" ht="12" hidden="1">
      <c r="A31" s="41">
        <v>29599</v>
      </c>
      <c r="B31" s="52">
        <v>0.03143</v>
      </c>
      <c r="C31" s="46">
        <f t="shared" si="3"/>
        <v>-58495</v>
      </c>
      <c r="D31" s="46">
        <f t="shared" si="1"/>
        <v>-57301</v>
      </c>
      <c r="E31" s="46">
        <f t="shared" si="0"/>
        <v>-1194</v>
      </c>
      <c r="F31" s="14"/>
      <c r="G31" s="46">
        <f t="shared" si="4"/>
        <v>-58495</v>
      </c>
      <c r="H31" s="46">
        <f t="shared" si="5"/>
        <v>-38397</v>
      </c>
      <c r="I31" s="46">
        <f t="shared" si="2"/>
        <v>-20098</v>
      </c>
      <c r="J31" s="13"/>
      <c r="K31" s="13">
        <f t="shared" si="6"/>
        <v>-18904</v>
      </c>
      <c r="L31" s="13">
        <f t="shared" si="6"/>
        <v>18904</v>
      </c>
      <c r="N31" s="13">
        <f t="shared" si="7"/>
        <v>-245752</v>
      </c>
      <c r="O31" s="13">
        <f t="shared" si="8"/>
        <v>245752</v>
      </c>
      <c r="Q31" s="13"/>
    </row>
    <row r="32" spans="1:19" s="11" customFormat="1" ht="12" hidden="1">
      <c r="A32" s="41">
        <v>29630</v>
      </c>
      <c r="B32" s="52">
        <v>0.03143</v>
      </c>
      <c r="C32" s="46">
        <f t="shared" si="3"/>
        <v>-58495</v>
      </c>
      <c r="D32" s="46">
        <f t="shared" si="1"/>
        <v>-57301</v>
      </c>
      <c r="E32" s="46">
        <f t="shared" si="0"/>
        <v>-1194</v>
      </c>
      <c r="F32" s="14"/>
      <c r="G32" s="46">
        <f t="shared" si="4"/>
        <v>-58495</v>
      </c>
      <c r="H32" s="46">
        <f t="shared" si="5"/>
        <v>-38397</v>
      </c>
      <c r="I32" s="46">
        <f t="shared" si="2"/>
        <v>-20098</v>
      </c>
      <c r="J32" s="13"/>
      <c r="K32" s="13">
        <f t="shared" si="6"/>
        <v>-18904</v>
      </c>
      <c r="L32" s="13">
        <f t="shared" si="6"/>
        <v>18904</v>
      </c>
      <c r="M32" s="33"/>
      <c r="N32" s="13">
        <f t="shared" si="7"/>
        <v>-264656</v>
      </c>
      <c r="O32" s="13">
        <f t="shared" si="8"/>
        <v>264656</v>
      </c>
      <c r="P32" s="33"/>
      <c r="Q32" s="13"/>
      <c r="R32" s="33"/>
      <c r="S32" s="33"/>
    </row>
    <row r="33" spans="1:17" s="11" customFormat="1" ht="12" hidden="1">
      <c r="A33" s="41">
        <v>29658</v>
      </c>
      <c r="B33" s="52">
        <v>0.03143</v>
      </c>
      <c r="C33" s="46">
        <f t="shared" si="3"/>
        <v>-58495</v>
      </c>
      <c r="D33" s="46">
        <f t="shared" si="1"/>
        <v>-57301</v>
      </c>
      <c r="E33" s="46">
        <f t="shared" si="0"/>
        <v>-1194</v>
      </c>
      <c r="F33" s="14"/>
      <c r="G33" s="46">
        <f t="shared" si="4"/>
        <v>-58495</v>
      </c>
      <c r="H33" s="46">
        <f t="shared" si="5"/>
        <v>-38397</v>
      </c>
      <c r="I33" s="46">
        <f t="shared" si="2"/>
        <v>-20098</v>
      </c>
      <c r="J33" s="13"/>
      <c r="K33" s="13">
        <f t="shared" si="6"/>
        <v>-18904</v>
      </c>
      <c r="L33" s="13">
        <f t="shared" si="6"/>
        <v>18904</v>
      </c>
      <c r="N33" s="13">
        <f t="shared" si="7"/>
        <v>-283560</v>
      </c>
      <c r="O33" s="13">
        <f t="shared" si="8"/>
        <v>283560</v>
      </c>
      <c r="Q33" s="13"/>
    </row>
    <row r="34" spans="1:17" s="11" customFormat="1" ht="12" hidden="1">
      <c r="A34" s="41">
        <v>29689</v>
      </c>
      <c r="B34" s="52">
        <v>0.03143</v>
      </c>
      <c r="C34" s="46">
        <f t="shared" si="3"/>
        <v>-58495</v>
      </c>
      <c r="D34" s="46">
        <f t="shared" si="1"/>
        <v>-57301</v>
      </c>
      <c r="E34" s="46">
        <f t="shared" si="0"/>
        <v>-1194</v>
      </c>
      <c r="F34" s="14"/>
      <c r="G34" s="46">
        <f t="shared" si="4"/>
        <v>-58495</v>
      </c>
      <c r="H34" s="46">
        <f t="shared" si="5"/>
        <v>-38397</v>
      </c>
      <c r="I34" s="46">
        <f t="shared" si="2"/>
        <v>-20098</v>
      </c>
      <c r="J34" s="13"/>
      <c r="K34" s="13">
        <f t="shared" si="6"/>
        <v>-18904</v>
      </c>
      <c r="L34" s="13">
        <f t="shared" si="6"/>
        <v>18904</v>
      </c>
      <c r="N34" s="13">
        <f t="shared" si="7"/>
        <v>-302464</v>
      </c>
      <c r="O34" s="13">
        <f t="shared" si="8"/>
        <v>302464</v>
      </c>
      <c r="Q34" s="13"/>
    </row>
    <row r="35" spans="1:17" s="11" customFormat="1" ht="12" hidden="1">
      <c r="A35" s="41">
        <v>29719</v>
      </c>
      <c r="B35" s="52">
        <v>0.03143</v>
      </c>
      <c r="C35" s="46">
        <f t="shared" si="3"/>
        <v>-58495</v>
      </c>
      <c r="D35" s="46">
        <f t="shared" si="1"/>
        <v>-57301</v>
      </c>
      <c r="E35" s="46">
        <f t="shared" si="0"/>
        <v>-1194</v>
      </c>
      <c r="F35" s="14"/>
      <c r="G35" s="46">
        <f t="shared" si="4"/>
        <v>-58495</v>
      </c>
      <c r="H35" s="46">
        <f t="shared" si="5"/>
        <v>-38397</v>
      </c>
      <c r="I35" s="46">
        <f t="shared" si="2"/>
        <v>-20098</v>
      </c>
      <c r="J35" s="13"/>
      <c r="K35" s="13">
        <f t="shared" si="6"/>
        <v>-18904</v>
      </c>
      <c r="L35" s="13">
        <f t="shared" si="6"/>
        <v>18904</v>
      </c>
      <c r="N35" s="13">
        <f t="shared" si="7"/>
        <v>-321368</v>
      </c>
      <c r="O35" s="13">
        <f t="shared" si="8"/>
        <v>321368</v>
      </c>
      <c r="Q35" s="13"/>
    </row>
    <row r="36" spans="1:17" s="11" customFormat="1" ht="12" hidden="1">
      <c r="A36" s="41">
        <v>29750</v>
      </c>
      <c r="B36" s="52">
        <v>0.03143</v>
      </c>
      <c r="C36" s="46">
        <f t="shared" si="3"/>
        <v>-58495</v>
      </c>
      <c r="D36" s="46">
        <f t="shared" si="1"/>
        <v>-57301</v>
      </c>
      <c r="E36" s="46">
        <f t="shared" si="0"/>
        <v>-1194</v>
      </c>
      <c r="F36" s="14"/>
      <c r="G36" s="46">
        <f t="shared" si="4"/>
        <v>-58495</v>
      </c>
      <c r="H36" s="46">
        <f t="shared" si="5"/>
        <v>-38397</v>
      </c>
      <c r="I36" s="46">
        <f t="shared" si="2"/>
        <v>-20098</v>
      </c>
      <c r="J36" s="13"/>
      <c r="K36" s="13">
        <f t="shared" si="6"/>
        <v>-18904</v>
      </c>
      <c r="L36" s="13">
        <f t="shared" si="6"/>
        <v>18904</v>
      </c>
      <c r="M36" s="33"/>
      <c r="N36" s="13">
        <f t="shared" si="7"/>
        <v>-340272</v>
      </c>
      <c r="O36" s="13">
        <f t="shared" si="8"/>
        <v>340272</v>
      </c>
      <c r="Q36" s="13"/>
    </row>
    <row r="37" spans="1:17" s="11" customFormat="1" ht="12" hidden="1">
      <c r="A37" s="41">
        <v>29780</v>
      </c>
      <c r="B37" s="52">
        <v>0.03143</v>
      </c>
      <c r="C37" s="46">
        <f t="shared" si="3"/>
        <v>-58495</v>
      </c>
      <c r="D37" s="46">
        <f t="shared" si="1"/>
        <v>-57301</v>
      </c>
      <c r="E37" s="46">
        <f t="shared" si="0"/>
        <v>-1194</v>
      </c>
      <c r="F37" s="14"/>
      <c r="G37" s="46">
        <f t="shared" si="4"/>
        <v>-58495</v>
      </c>
      <c r="H37" s="46">
        <f t="shared" si="5"/>
        <v>-38397</v>
      </c>
      <c r="I37" s="46">
        <f t="shared" si="2"/>
        <v>-20098</v>
      </c>
      <c r="J37" s="13"/>
      <c r="K37" s="13">
        <f t="shared" si="6"/>
        <v>-18904</v>
      </c>
      <c r="L37" s="13">
        <f t="shared" si="6"/>
        <v>18904</v>
      </c>
      <c r="M37" s="33"/>
      <c r="N37" s="13">
        <f t="shared" si="7"/>
        <v>-359176</v>
      </c>
      <c r="O37" s="13">
        <f t="shared" si="8"/>
        <v>359176</v>
      </c>
      <c r="Q37" s="13"/>
    </row>
    <row r="38" spans="1:17" s="11" customFormat="1" ht="12" hidden="1">
      <c r="A38" s="41">
        <v>29811</v>
      </c>
      <c r="B38" s="52">
        <v>0.03143</v>
      </c>
      <c r="C38" s="46">
        <f t="shared" si="3"/>
        <v>-58495</v>
      </c>
      <c r="D38" s="46">
        <f t="shared" si="1"/>
        <v>-57301</v>
      </c>
      <c r="E38" s="46">
        <f t="shared" si="0"/>
        <v>-1194</v>
      </c>
      <c r="F38" s="14"/>
      <c r="G38" s="46">
        <f t="shared" si="4"/>
        <v>-58495</v>
      </c>
      <c r="H38" s="46">
        <f t="shared" si="5"/>
        <v>-38397</v>
      </c>
      <c r="I38" s="46">
        <f t="shared" si="2"/>
        <v>-20098</v>
      </c>
      <c r="J38" s="13"/>
      <c r="K38" s="13">
        <f t="shared" si="6"/>
        <v>-18904</v>
      </c>
      <c r="L38" s="13">
        <f t="shared" si="6"/>
        <v>18904</v>
      </c>
      <c r="M38" s="43"/>
      <c r="N38" s="13">
        <f t="shared" si="7"/>
        <v>-378080</v>
      </c>
      <c r="O38" s="13">
        <f t="shared" si="8"/>
        <v>378080</v>
      </c>
      <c r="Q38" s="13"/>
    </row>
    <row r="39" spans="1:17" s="11" customFormat="1" ht="12" hidden="1">
      <c r="A39" s="41">
        <v>29842</v>
      </c>
      <c r="B39" s="52">
        <v>0.03143</v>
      </c>
      <c r="C39" s="46">
        <f t="shared" si="3"/>
        <v>-58495</v>
      </c>
      <c r="D39" s="46">
        <f t="shared" si="1"/>
        <v>-57301</v>
      </c>
      <c r="E39" s="46">
        <f t="shared" si="0"/>
        <v>-1194</v>
      </c>
      <c r="F39" s="14"/>
      <c r="G39" s="46">
        <f t="shared" si="4"/>
        <v>-58495</v>
      </c>
      <c r="H39" s="46">
        <f t="shared" si="5"/>
        <v>-38397</v>
      </c>
      <c r="I39" s="46">
        <f t="shared" si="2"/>
        <v>-20098</v>
      </c>
      <c r="J39" s="13"/>
      <c r="K39" s="13">
        <f t="shared" si="6"/>
        <v>-18904</v>
      </c>
      <c r="L39" s="13">
        <f t="shared" si="6"/>
        <v>18904</v>
      </c>
      <c r="M39" s="33"/>
      <c r="N39" s="13">
        <f t="shared" si="7"/>
        <v>-396984</v>
      </c>
      <c r="O39" s="13">
        <f t="shared" si="8"/>
        <v>396984</v>
      </c>
      <c r="Q39" s="13"/>
    </row>
    <row r="40" spans="1:17" s="11" customFormat="1" ht="12" hidden="1">
      <c r="A40" s="41">
        <v>29872</v>
      </c>
      <c r="B40" s="52">
        <v>0.03143</v>
      </c>
      <c r="C40" s="46">
        <f t="shared" si="3"/>
        <v>-58495</v>
      </c>
      <c r="D40" s="46">
        <f t="shared" si="1"/>
        <v>-57301</v>
      </c>
      <c r="E40" s="46">
        <f t="shared" si="0"/>
        <v>-1194</v>
      </c>
      <c r="F40" s="14"/>
      <c r="G40" s="46">
        <f t="shared" si="4"/>
        <v>-58495</v>
      </c>
      <c r="H40" s="46">
        <f t="shared" si="5"/>
        <v>-38397</v>
      </c>
      <c r="I40" s="46">
        <f t="shared" si="2"/>
        <v>-20098</v>
      </c>
      <c r="J40" s="13"/>
      <c r="K40" s="13">
        <f t="shared" si="6"/>
        <v>-18904</v>
      </c>
      <c r="L40" s="13">
        <f t="shared" si="6"/>
        <v>18904</v>
      </c>
      <c r="M40" s="33"/>
      <c r="N40" s="13">
        <f t="shared" si="7"/>
        <v>-415888</v>
      </c>
      <c r="O40" s="13">
        <f t="shared" si="8"/>
        <v>415888</v>
      </c>
      <c r="Q40" s="13"/>
    </row>
    <row r="41" spans="1:17" s="11" customFormat="1" ht="12" hidden="1">
      <c r="A41" s="41">
        <v>29903</v>
      </c>
      <c r="B41" s="52">
        <v>0.03143</v>
      </c>
      <c r="C41" s="46">
        <f t="shared" si="3"/>
        <v>-58495</v>
      </c>
      <c r="D41" s="46">
        <f t="shared" si="1"/>
        <v>-57301</v>
      </c>
      <c r="E41" s="46">
        <f t="shared" si="0"/>
        <v>-1194</v>
      </c>
      <c r="F41" s="14"/>
      <c r="G41" s="46">
        <f t="shared" si="4"/>
        <v>-58495</v>
      </c>
      <c r="H41" s="46">
        <f t="shared" si="5"/>
        <v>-38397</v>
      </c>
      <c r="I41" s="46">
        <f t="shared" si="2"/>
        <v>-20098</v>
      </c>
      <c r="J41" s="13"/>
      <c r="K41" s="13">
        <f aca="true" t="shared" si="9" ref="K41:L84">D41-H41</f>
        <v>-18904</v>
      </c>
      <c r="L41" s="13">
        <f t="shared" si="9"/>
        <v>18904</v>
      </c>
      <c r="M41" s="33"/>
      <c r="N41" s="13">
        <f t="shared" si="7"/>
        <v>-434792</v>
      </c>
      <c r="O41" s="13">
        <f t="shared" si="8"/>
        <v>434792</v>
      </c>
      <c r="Q41" s="13"/>
    </row>
    <row r="42" spans="1:17" s="11" customFormat="1" ht="12" hidden="1">
      <c r="A42" s="41">
        <v>29933</v>
      </c>
      <c r="B42" s="52">
        <v>0.03143</v>
      </c>
      <c r="C42" s="46">
        <f t="shared" si="3"/>
        <v>-58495</v>
      </c>
      <c r="D42" s="46">
        <f t="shared" si="1"/>
        <v>-57301</v>
      </c>
      <c r="E42" s="46">
        <f t="shared" si="0"/>
        <v>-1194</v>
      </c>
      <c r="F42" s="14"/>
      <c r="G42" s="46">
        <f t="shared" si="4"/>
        <v>-58495</v>
      </c>
      <c r="H42" s="46">
        <f t="shared" si="5"/>
        <v>-38397</v>
      </c>
      <c r="I42" s="46">
        <f t="shared" si="2"/>
        <v>-20098</v>
      </c>
      <c r="J42" s="13"/>
      <c r="K42" s="13">
        <f t="shared" si="9"/>
        <v>-18904</v>
      </c>
      <c r="L42" s="13">
        <f t="shared" si="9"/>
        <v>18904</v>
      </c>
      <c r="N42" s="13">
        <f t="shared" si="7"/>
        <v>-453696</v>
      </c>
      <c r="O42" s="13">
        <f t="shared" si="8"/>
        <v>453696</v>
      </c>
      <c r="Q42" s="13"/>
    </row>
    <row r="43" spans="1:17" s="11" customFormat="1" ht="12" hidden="1">
      <c r="A43" s="41">
        <v>29964</v>
      </c>
      <c r="B43" s="52">
        <v>0.03143</v>
      </c>
      <c r="C43" s="46">
        <f t="shared" si="3"/>
        <v>-58495</v>
      </c>
      <c r="D43" s="46">
        <f t="shared" si="1"/>
        <v>-57301</v>
      </c>
      <c r="E43" s="46">
        <f t="shared" si="0"/>
        <v>-1194</v>
      </c>
      <c r="F43" s="14"/>
      <c r="G43" s="46">
        <f t="shared" si="4"/>
        <v>-58495</v>
      </c>
      <c r="H43" s="46">
        <f t="shared" si="5"/>
        <v>-38397</v>
      </c>
      <c r="I43" s="46">
        <f t="shared" si="2"/>
        <v>-20098</v>
      </c>
      <c r="J43" s="13"/>
      <c r="K43" s="13">
        <f t="shared" si="9"/>
        <v>-18904</v>
      </c>
      <c r="L43" s="13">
        <f t="shared" si="9"/>
        <v>18904</v>
      </c>
      <c r="N43" s="13">
        <f t="shared" si="7"/>
        <v>-472600</v>
      </c>
      <c r="O43" s="13">
        <f t="shared" si="8"/>
        <v>472600</v>
      </c>
      <c r="Q43" s="13"/>
    </row>
    <row r="44" spans="1:17" s="11" customFormat="1" ht="12" hidden="1">
      <c r="A44" s="41">
        <v>29995</v>
      </c>
      <c r="B44" s="52">
        <v>0.03143</v>
      </c>
      <c r="C44" s="46">
        <f t="shared" si="3"/>
        <v>-58495</v>
      </c>
      <c r="D44" s="46">
        <f t="shared" si="1"/>
        <v>-57301</v>
      </c>
      <c r="E44" s="46">
        <f t="shared" si="0"/>
        <v>-1194</v>
      </c>
      <c r="F44" s="14"/>
      <c r="G44" s="46">
        <f t="shared" si="4"/>
        <v>-58495</v>
      </c>
      <c r="H44" s="46">
        <f t="shared" si="5"/>
        <v>-38397</v>
      </c>
      <c r="I44" s="46">
        <f t="shared" si="2"/>
        <v>-20098</v>
      </c>
      <c r="J44" s="13"/>
      <c r="K44" s="13">
        <f t="shared" si="9"/>
        <v>-18904</v>
      </c>
      <c r="L44" s="13">
        <f t="shared" si="9"/>
        <v>18904</v>
      </c>
      <c r="M44" s="33"/>
      <c r="N44" s="13">
        <f t="shared" si="7"/>
        <v>-491504</v>
      </c>
      <c r="O44" s="13">
        <f t="shared" si="8"/>
        <v>491504</v>
      </c>
      <c r="Q44" s="13"/>
    </row>
    <row r="45" spans="1:17" s="11" customFormat="1" ht="12" hidden="1">
      <c r="A45" s="41">
        <v>30023</v>
      </c>
      <c r="B45" s="52">
        <v>0.03143</v>
      </c>
      <c r="C45" s="46">
        <f t="shared" si="3"/>
        <v>-58495</v>
      </c>
      <c r="D45" s="46">
        <f t="shared" si="1"/>
        <v>-57301</v>
      </c>
      <c r="E45" s="46">
        <f t="shared" si="0"/>
        <v>-1194</v>
      </c>
      <c r="F45" s="14"/>
      <c r="G45" s="46">
        <f t="shared" si="4"/>
        <v>-58495</v>
      </c>
      <c r="H45" s="46">
        <f t="shared" si="5"/>
        <v>-38397</v>
      </c>
      <c r="I45" s="46">
        <f t="shared" si="2"/>
        <v>-20098</v>
      </c>
      <c r="J45" s="13"/>
      <c r="K45" s="13">
        <f t="shared" si="9"/>
        <v>-18904</v>
      </c>
      <c r="L45" s="13">
        <f t="shared" si="9"/>
        <v>18904</v>
      </c>
      <c r="N45" s="13">
        <f t="shared" si="7"/>
        <v>-510408</v>
      </c>
      <c r="O45" s="13">
        <f t="shared" si="8"/>
        <v>510408</v>
      </c>
      <c r="Q45" s="13"/>
    </row>
    <row r="46" spans="1:17" s="11" customFormat="1" ht="12" hidden="1">
      <c r="A46" s="41">
        <v>30054</v>
      </c>
      <c r="B46" s="52">
        <v>0.03143</v>
      </c>
      <c r="C46" s="46">
        <f t="shared" si="3"/>
        <v>-58495</v>
      </c>
      <c r="D46" s="46">
        <f t="shared" si="1"/>
        <v>-57301</v>
      </c>
      <c r="E46" s="46">
        <f t="shared" si="0"/>
        <v>-1194</v>
      </c>
      <c r="F46" s="14"/>
      <c r="G46" s="46">
        <f t="shared" si="4"/>
        <v>-58495</v>
      </c>
      <c r="H46" s="46">
        <f t="shared" si="5"/>
        <v>-38397</v>
      </c>
      <c r="I46" s="46">
        <f t="shared" si="2"/>
        <v>-20098</v>
      </c>
      <c r="J46" s="13"/>
      <c r="K46" s="13">
        <f t="shared" si="9"/>
        <v>-18904</v>
      </c>
      <c r="L46" s="13">
        <f t="shared" si="9"/>
        <v>18904</v>
      </c>
      <c r="N46" s="13">
        <f t="shared" si="7"/>
        <v>-529312</v>
      </c>
      <c r="O46" s="13">
        <f t="shared" si="8"/>
        <v>529312</v>
      </c>
      <c r="Q46" s="13"/>
    </row>
    <row r="47" spans="1:17" s="11" customFormat="1" ht="12" hidden="1">
      <c r="A47" s="41">
        <v>30084</v>
      </c>
      <c r="B47" s="52">
        <v>0.03143</v>
      </c>
      <c r="C47" s="46">
        <f t="shared" si="3"/>
        <v>-58495</v>
      </c>
      <c r="D47" s="46">
        <f t="shared" si="1"/>
        <v>-57301</v>
      </c>
      <c r="E47" s="46">
        <f t="shared" si="0"/>
        <v>-1194</v>
      </c>
      <c r="F47" s="14"/>
      <c r="G47" s="46">
        <f t="shared" si="4"/>
        <v>-58495</v>
      </c>
      <c r="H47" s="46">
        <f t="shared" si="5"/>
        <v>-38397</v>
      </c>
      <c r="I47" s="46">
        <f t="shared" si="2"/>
        <v>-20098</v>
      </c>
      <c r="J47" s="13"/>
      <c r="K47" s="13">
        <f t="shared" si="9"/>
        <v>-18904</v>
      </c>
      <c r="L47" s="13">
        <f t="shared" si="9"/>
        <v>18904</v>
      </c>
      <c r="N47" s="13">
        <f t="shared" si="7"/>
        <v>-548216</v>
      </c>
      <c r="O47" s="13">
        <f t="shared" si="8"/>
        <v>548216</v>
      </c>
      <c r="Q47" s="13"/>
    </row>
    <row r="48" spans="1:17" s="11" customFormat="1" ht="12" hidden="1">
      <c r="A48" s="41">
        <v>30115</v>
      </c>
      <c r="B48" s="52">
        <v>0.03143</v>
      </c>
      <c r="C48" s="46">
        <f t="shared" si="3"/>
        <v>-58495</v>
      </c>
      <c r="D48" s="46">
        <f t="shared" si="1"/>
        <v>-57301</v>
      </c>
      <c r="E48" s="46">
        <f t="shared" si="0"/>
        <v>-1194</v>
      </c>
      <c r="F48" s="14"/>
      <c r="G48" s="46">
        <f t="shared" si="4"/>
        <v>-58495</v>
      </c>
      <c r="H48" s="46">
        <f t="shared" si="5"/>
        <v>-38397</v>
      </c>
      <c r="I48" s="46">
        <f t="shared" si="2"/>
        <v>-20098</v>
      </c>
      <c r="J48" s="13"/>
      <c r="K48" s="13">
        <f t="shared" si="9"/>
        <v>-18904</v>
      </c>
      <c r="L48" s="13">
        <f t="shared" si="9"/>
        <v>18904</v>
      </c>
      <c r="M48" s="33"/>
      <c r="N48" s="13">
        <f t="shared" si="7"/>
        <v>-567120</v>
      </c>
      <c r="O48" s="13">
        <f t="shared" si="8"/>
        <v>567120</v>
      </c>
      <c r="Q48" s="13"/>
    </row>
    <row r="49" spans="1:17" s="11" customFormat="1" ht="12" hidden="1">
      <c r="A49" s="41">
        <v>30145</v>
      </c>
      <c r="B49" s="52">
        <v>0.03143</v>
      </c>
      <c r="C49" s="46">
        <f t="shared" si="3"/>
        <v>-58495</v>
      </c>
      <c r="D49" s="46">
        <f t="shared" si="1"/>
        <v>-57301</v>
      </c>
      <c r="E49" s="46">
        <f t="shared" si="0"/>
        <v>-1194</v>
      </c>
      <c r="F49" s="14"/>
      <c r="G49" s="46">
        <f t="shared" si="4"/>
        <v>-58495</v>
      </c>
      <c r="H49" s="46">
        <f t="shared" si="5"/>
        <v>-38397</v>
      </c>
      <c r="I49" s="46">
        <f t="shared" si="2"/>
        <v>-20098</v>
      </c>
      <c r="J49" s="13"/>
      <c r="K49" s="13">
        <f t="shared" si="9"/>
        <v>-18904</v>
      </c>
      <c r="L49" s="13">
        <f t="shared" si="9"/>
        <v>18904</v>
      </c>
      <c r="M49" s="33"/>
      <c r="N49" s="13">
        <f t="shared" si="7"/>
        <v>-586024</v>
      </c>
      <c r="O49" s="13">
        <f t="shared" si="8"/>
        <v>586024</v>
      </c>
      <c r="Q49" s="13"/>
    </row>
    <row r="50" spans="1:17" s="11" customFormat="1" ht="12" hidden="1">
      <c r="A50" s="41">
        <v>30176</v>
      </c>
      <c r="B50" s="52">
        <v>0.03143</v>
      </c>
      <c r="C50" s="46">
        <f t="shared" si="3"/>
        <v>-58495</v>
      </c>
      <c r="D50" s="46">
        <f t="shared" si="1"/>
        <v>-57301</v>
      </c>
      <c r="E50" s="46">
        <f t="shared" si="0"/>
        <v>-1194</v>
      </c>
      <c r="F50" s="14"/>
      <c r="G50" s="46">
        <f t="shared" si="4"/>
        <v>-58495</v>
      </c>
      <c r="H50" s="46">
        <f t="shared" si="5"/>
        <v>-38397</v>
      </c>
      <c r="I50" s="46">
        <f t="shared" si="2"/>
        <v>-20098</v>
      </c>
      <c r="J50" s="13"/>
      <c r="K50" s="13">
        <f t="shared" si="9"/>
        <v>-18904</v>
      </c>
      <c r="L50" s="13">
        <f t="shared" si="9"/>
        <v>18904</v>
      </c>
      <c r="M50" s="43"/>
      <c r="N50" s="13">
        <f t="shared" si="7"/>
        <v>-604928</v>
      </c>
      <c r="O50" s="13">
        <f t="shared" si="8"/>
        <v>604928</v>
      </c>
      <c r="Q50" s="13"/>
    </row>
    <row r="51" spans="1:17" s="11" customFormat="1" ht="12" hidden="1">
      <c r="A51" s="41">
        <v>30207</v>
      </c>
      <c r="B51" s="52">
        <v>0.03143</v>
      </c>
      <c r="C51" s="46">
        <f t="shared" si="3"/>
        <v>-58495</v>
      </c>
      <c r="D51" s="46">
        <f t="shared" si="1"/>
        <v>-57301</v>
      </c>
      <c r="E51" s="46">
        <f t="shared" si="0"/>
        <v>-1194</v>
      </c>
      <c r="F51" s="14"/>
      <c r="G51" s="46">
        <f t="shared" si="4"/>
        <v>-58495</v>
      </c>
      <c r="H51" s="46">
        <f t="shared" si="5"/>
        <v>-38397</v>
      </c>
      <c r="I51" s="46">
        <f t="shared" si="2"/>
        <v>-20098</v>
      </c>
      <c r="J51" s="13"/>
      <c r="K51" s="13">
        <f t="shared" si="9"/>
        <v>-18904</v>
      </c>
      <c r="L51" s="13">
        <f t="shared" si="9"/>
        <v>18904</v>
      </c>
      <c r="M51" s="33"/>
      <c r="N51" s="13">
        <f t="shared" si="7"/>
        <v>-623832</v>
      </c>
      <c r="O51" s="13">
        <f t="shared" si="8"/>
        <v>623832</v>
      </c>
      <c r="Q51" s="13"/>
    </row>
    <row r="52" spans="1:17" s="11" customFormat="1" ht="12" hidden="1">
      <c r="A52" s="41">
        <v>30237</v>
      </c>
      <c r="B52" s="52">
        <v>0.03143</v>
      </c>
      <c r="C52" s="46">
        <f t="shared" si="3"/>
        <v>-58495</v>
      </c>
      <c r="D52" s="46">
        <f t="shared" si="1"/>
        <v>-57301</v>
      </c>
      <c r="E52" s="46">
        <f t="shared" si="0"/>
        <v>-1194</v>
      </c>
      <c r="F52" s="14"/>
      <c r="G52" s="46">
        <f t="shared" si="4"/>
        <v>-58495</v>
      </c>
      <c r="H52" s="46">
        <f t="shared" si="5"/>
        <v>-38397</v>
      </c>
      <c r="I52" s="46">
        <f t="shared" si="2"/>
        <v>-20098</v>
      </c>
      <c r="J52" s="13"/>
      <c r="K52" s="13">
        <f t="shared" si="9"/>
        <v>-18904</v>
      </c>
      <c r="L52" s="13">
        <f t="shared" si="9"/>
        <v>18904</v>
      </c>
      <c r="M52" s="33"/>
      <c r="N52" s="13">
        <f t="shared" si="7"/>
        <v>-642736</v>
      </c>
      <c r="O52" s="13">
        <f t="shared" si="8"/>
        <v>642736</v>
      </c>
      <c r="Q52" s="13"/>
    </row>
    <row r="53" spans="1:17" s="11" customFormat="1" ht="12" hidden="1">
      <c r="A53" s="41">
        <v>30268</v>
      </c>
      <c r="B53" s="52">
        <v>0.03143</v>
      </c>
      <c r="C53" s="46">
        <f t="shared" si="3"/>
        <v>-58495</v>
      </c>
      <c r="D53" s="46">
        <f t="shared" si="1"/>
        <v>-57301</v>
      </c>
      <c r="E53" s="46">
        <f t="shared" si="0"/>
        <v>-1194</v>
      </c>
      <c r="F53" s="14"/>
      <c r="G53" s="46">
        <f t="shared" si="4"/>
        <v>-58495</v>
      </c>
      <c r="H53" s="46">
        <f t="shared" si="5"/>
        <v>-38397</v>
      </c>
      <c r="I53" s="46">
        <f t="shared" si="2"/>
        <v>-20098</v>
      </c>
      <c r="J53" s="13"/>
      <c r="K53" s="13">
        <f t="shared" si="9"/>
        <v>-18904</v>
      </c>
      <c r="L53" s="13">
        <f t="shared" si="9"/>
        <v>18904</v>
      </c>
      <c r="M53" s="33"/>
      <c r="N53" s="13">
        <f t="shared" si="7"/>
        <v>-661640</v>
      </c>
      <c r="O53" s="13">
        <f t="shared" si="8"/>
        <v>661640</v>
      </c>
      <c r="Q53" s="13"/>
    </row>
    <row r="54" spans="1:17" s="11" customFormat="1" ht="12" hidden="1">
      <c r="A54" s="41">
        <v>30298</v>
      </c>
      <c r="B54" s="52">
        <v>0.03143</v>
      </c>
      <c r="C54" s="46">
        <f t="shared" si="3"/>
        <v>-58495</v>
      </c>
      <c r="D54" s="46">
        <f t="shared" si="1"/>
        <v>-57301</v>
      </c>
      <c r="E54" s="46">
        <f t="shared" si="0"/>
        <v>-1194</v>
      </c>
      <c r="F54" s="14"/>
      <c r="G54" s="46">
        <f t="shared" si="4"/>
        <v>-58495</v>
      </c>
      <c r="H54" s="46">
        <f t="shared" si="5"/>
        <v>-38397</v>
      </c>
      <c r="I54" s="46">
        <f t="shared" si="2"/>
        <v>-20098</v>
      </c>
      <c r="J54" s="13"/>
      <c r="K54" s="13">
        <f t="shared" si="9"/>
        <v>-18904</v>
      </c>
      <c r="L54" s="13">
        <f t="shared" si="9"/>
        <v>18904</v>
      </c>
      <c r="N54" s="13">
        <f t="shared" si="7"/>
        <v>-680544</v>
      </c>
      <c r="O54" s="13">
        <f t="shared" si="8"/>
        <v>680544</v>
      </c>
      <c r="Q54" s="13"/>
    </row>
    <row r="55" spans="1:17" s="11" customFormat="1" ht="12" hidden="1">
      <c r="A55" s="41">
        <v>30329</v>
      </c>
      <c r="B55" s="52">
        <v>0.03143</v>
      </c>
      <c r="C55" s="46">
        <f t="shared" si="3"/>
        <v>-58495</v>
      </c>
      <c r="D55" s="46">
        <f t="shared" si="1"/>
        <v>-57301</v>
      </c>
      <c r="E55" s="46">
        <f t="shared" si="0"/>
        <v>-1194</v>
      </c>
      <c r="F55" s="14"/>
      <c r="G55" s="46">
        <f t="shared" si="4"/>
        <v>-58495</v>
      </c>
      <c r="H55" s="46">
        <f t="shared" si="5"/>
        <v>-38397</v>
      </c>
      <c r="I55" s="46">
        <f t="shared" si="2"/>
        <v>-20098</v>
      </c>
      <c r="J55" s="13"/>
      <c r="K55" s="13">
        <f t="shared" si="9"/>
        <v>-18904</v>
      </c>
      <c r="L55" s="13">
        <f t="shared" si="9"/>
        <v>18904</v>
      </c>
      <c r="N55" s="13">
        <f t="shared" si="7"/>
        <v>-699448</v>
      </c>
      <c r="O55" s="13">
        <f t="shared" si="8"/>
        <v>699448</v>
      </c>
      <c r="Q55" s="13"/>
    </row>
    <row r="56" spans="1:17" s="11" customFormat="1" ht="12" hidden="1">
      <c r="A56" s="41">
        <v>30360</v>
      </c>
      <c r="B56" s="52">
        <v>0.03143</v>
      </c>
      <c r="C56" s="46">
        <f t="shared" si="3"/>
        <v>-58495</v>
      </c>
      <c r="D56" s="46">
        <f t="shared" si="1"/>
        <v>-57301</v>
      </c>
      <c r="E56" s="46">
        <f t="shared" si="0"/>
        <v>-1194</v>
      </c>
      <c r="F56" s="14"/>
      <c r="G56" s="46">
        <f t="shared" si="4"/>
        <v>-58495</v>
      </c>
      <c r="H56" s="46">
        <f t="shared" si="5"/>
        <v>-38397</v>
      </c>
      <c r="I56" s="46">
        <f t="shared" si="2"/>
        <v>-20098</v>
      </c>
      <c r="J56" s="13"/>
      <c r="K56" s="13">
        <f t="shared" si="9"/>
        <v>-18904</v>
      </c>
      <c r="L56" s="13">
        <f t="shared" si="9"/>
        <v>18904</v>
      </c>
      <c r="M56" s="33"/>
      <c r="N56" s="13">
        <f t="shared" si="7"/>
        <v>-718352</v>
      </c>
      <c r="O56" s="13">
        <f t="shared" si="8"/>
        <v>718352</v>
      </c>
      <c r="Q56" s="13"/>
    </row>
    <row r="57" spans="1:17" s="11" customFormat="1" ht="12" hidden="1">
      <c r="A57" s="41">
        <v>30388</v>
      </c>
      <c r="B57" s="52">
        <v>0.03143</v>
      </c>
      <c r="C57" s="46">
        <f t="shared" si="3"/>
        <v>-58495</v>
      </c>
      <c r="D57" s="46">
        <f t="shared" si="1"/>
        <v>-57301</v>
      </c>
      <c r="E57" s="46">
        <f t="shared" si="0"/>
        <v>-1194</v>
      </c>
      <c r="F57" s="14"/>
      <c r="G57" s="46">
        <f t="shared" si="4"/>
        <v>-58495</v>
      </c>
      <c r="H57" s="46">
        <f t="shared" si="5"/>
        <v>-38397</v>
      </c>
      <c r="I57" s="46">
        <f t="shared" si="2"/>
        <v>-20098</v>
      </c>
      <c r="J57" s="13"/>
      <c r="K57" s="13">
        <f t="shared" si="9"/>
        <v>-18904</v>
      </c>
      <c r="L57" s="13">
        <f t="shared" si="9"/>
        <v>18904</v>
      </c>
      <c r="N57" s="13">
        <f t="shared" si="7"/>
        <v>-737256</v>
      </c>
      <c r="O57" s="13">
        <f t="shared" si="8"/>
        <v>737256</v>
      </c>
      <c r="Q57" s="13"/>
    </row>
    <row r="58" spans="1:17" s="11" customFormat="1" ht="12" hidden="1">
      <c r="A58" s="41">
        <v>30419</v>
      </c>
      <c r="B58" s="52">
        <v>0.03143</v>
      </c>
      <c r="C58" s="46">
        <f t="shared" si="3"/>
        <v>-58495</v>
      </c>
      <c r="D58" s="46">
        <f t="shared" si="1"/>
        <v>-57301</v>
      </c>
      <c r="E58" s="46">
        <f t="shared" si="0"/>
        <v>-1194</v>
      </c>
      <c r="F58" s="14"/>
      <c r="G58" s="46">
        <f t="shared" si="4"/>
        <v>-58495</v>
      </c>
      <c r="H58" s="46">
        <f t="shared" si="5"/>
        <v>-38397</v>
      </c>
      <c r="I58" s="46">
        <f t="shared" si="2"/>
        <v>-20098</v>
      </c>
      <c r="J58" s="13"/>
      <c r="K58" s="13">
        <f t="shared" si="9"/>
        <v>-18904</v>
      </c>
      <c r="L58" s="13">
        <f t="shared" si="9"/>
        <v>18904</v>
      </c>
      <c r="N58" s="13">
        <f t="shared" si="7"/>
        <v>-756160</v>
      </c>
      <c r="O58" s="13">
        <f t="shared" si="8"/>
        <v>756160</v>
      </c>
      <c r="Q58" s="13"/>
    </row>
    <row r="59" spans="1:17" s="11" customFormat="1" ht="12" hidden="1">
      <c r="A59" s="41">
        <v>30449</v>
      </c>
      <c r="B59" s="52">
        <v>0.03143</v>
      </c>
      <c r="C59" s="46">
        <f t="shared" si="3"/>
        <v>-58495</v>
      </c>
      <c r="D59" s="46">
        <f t="shared" si="1"/>
        <v>-57301</v>
      </c>
      <c r="E59" s="46">
        <f t="shared" si="0"/>
        <v>-1194</v>
      </c>
      <c r="F59" s="14"/>
      <c r="G59" s="46">
        <f t="shared" si="4"/>
        <v>-58495</v>
      </c>
      <c r="H59" s="46">
        <f t="shared" si="5"/>
        <v>-38397</v>
      </c>
      <c r="I59" s="46">
        <f t="shared" si="2"/>
        <v>-20098</v>
      </c>
      <c r="J59" s="13"/>
      <c r="K59" s="13">
        <f t="shared" si="9"/>
        <v>-18904</v>
      </c>
      <c r="L59" s="13">
        <f t="shared" si="9"/>
        <v>18904</v>
      </c>
      <c r="N59" s="13">
        <f t="shared" si="7"/>
        <v>-775064</v>
      </c>
      <c r="O59" s="13">
        <f t="shared" si="8"/>
        <v>775064</v>
      </c>
      <c r="Q59" s="13"/>
    </row>
    <row r="60" spans="1:17" s="11" customFormat="1" ht="12" hidden="1">
      <c r="A60" s="41">
        <v>30480</v>
      </c>
      <c r="B60" s="52">
        <v>0.03143</v>
      </c>
      <c r="C60" s="46">
        <f t="shared" si="3"/>
        <v>-58495</v>
      </c>
      <c r="D60" s="46">
        <f t="shared" si="1"/>
        <v>-57301</v>
      </c>
      <c r="E60" s="46">
        <f t="shared" si="0"/>
        <v>-1194</v>
      </c>
      <c r="F60" s="14"/>
      <c r="G60" s="46">
        <f t="shared" si="4"/>
        <v>-58495</v>
      </c>
      <c r="H60" s="46">
        <f t="shared" si="5"/>
        <v>-38397</v>
      </c>
      <c r="I60" s="46">
        <f t="shared" si="2"/>
        <v>-20098</v>
      </c>
      <c r="J60" s="13"/>
      <c r="K60" s="13">
        <f t="shared" si="9"/>
        <v>-18904</v>
      </c>
      <c r="L60" s="13">
        <f t="shared" si="9"/>
        <v>18904</v>
      </c>
      <c r="M60" s="33"/>
      <c r="N60" s="13">
        <f t="shared" si="7"/>
        <v>-793968</v>
      </c>
      <c r="O60" s="13">
        <f t="shared" si="8"/>
        <v>793968</v>
      </c>
      <c r="Q60" s="13"/>
    </row>
    <row r="61" spans="1:17" s="11" customFormat="1" ht="12" hidden="1">
      <c r="A61" s="41">
        <v>30510</v>
      </c>
      <c r="B61" s="52">
        <v>0.03143</v>
      </c>
      <c r="C61" s="46">
        <f t="shared" si="3"/>
        <v>-58495</v>
      </c>
      <c r="D61" s="46">
        <f t="shared" si="1"/>
        <v>-57301</v>
      </c>
      <c r="E61" s="46">
        <f t="shared" si="0"/>
        <v>-1194</v>
      </c>
      <c r="F61" s="14"/>
      <c r="G61" s="46">
        <f t="shared" si="4"/>
        <v>-58495</v>
      </c>
      <c r="H61" s="46">
        <f t="shared" si="5"/>
        <v>-38397</v>
      </c>
      <c r="I61" s="46">
        <f t="shared" si="2"/>
        <v>-20098</v>
      </c>
      <c r="J61" s="13"/>
      <c r="K61" s="13">
        <f t="shared" si="9"/>
        <v>-18904</v>
      </c>
      <c r="L61" s="13">
        <f t="shared" si="9"/>
        <v>18904</v>
      </c>
      <c r="M61" s="33"/>
      <c r="N61" s="13">
        <f t="shared" si="7"/>
        <v>-812872</v>
      </c>
      <c r="O61" s="13">
        <f t="shared" si="8"/>
        <v>812872</v>
      </c>
      <c r="Q61" s="13"/>
    </row>
    <row r="62" spans="1:17" s="11" customFormat="1" ht="12" hidden="1">
      <c r="A62" s="41">
        <v>30541</v>
      </c>
      <c r="B62" s="52">
        <v>0.03143</v>
      </c>
      <c r="C62" s="46">
        <f t="shared" si="3"/>
        <v>-58495</v>
      </c>
      <c r="D62" s="46">
        <f t="shared" si="1"/>
        <v>-57301</v>
      </c>
      <c r="E62" s="46">
        <f t="shared" si="0"/>
        <v>-1194</v>
      </c>
      <c r="F62" s="14"/>
      <c r="G62" s="46">
        <f t="shared" si="4"/>
        <v>-58495</v>
      </c>
      <c r="H62" s="46">
        <f t="shared" si="5"/>
        <v>-38397</v>
      </c>
      <c r="I62" s="46">
        <f t="shared" si="2"/>
        <v>-20098</v>
      </c>
      <c r="J62" s="13"/>
      <c r="K62" s="13">
        <f t="shared" si="9"/>
        <v>-18904</v>
      </c>
      <c r="L62" s="13">
        <f t="shared" si="9"/>
        <v>18904</v>
      </c>
      <c r="M62" s="43"/>
      <c r="N62" s="13">
        <f t="shared" si="7"/>
        <v>-831776</v>
      </c>
      <c r="O62" s="13">
        <f t="shared" si="8"/>
        <v>831776</v>
      </c>
      <c r="Q62" s="13"/>
    </row>
    <row r="63" spans="1:17" s="11" customFormat="1" ht="12" hidden="1">
      <c r="A63" s="41">
        <v>30572</v>
      </c>
      <c r="B63" s="52">
        <v>0.03143</v>
      </c>
      <c r="C63" s="46">
        <f t="shared" si="3"/>
        <v>-58495</v>
      </c>
      <c r="D63" s="46">
        <f t="shared" si="1"/>
        <v>-57301</v>
      </c>
      <c r="E63" s="46">
        <f t="shared" si="0"/>
        <v>-1194</v>
      </c>
      <c r="F63" s="14"/>
      <c r="G63" s="46">
        <f t="shared" si="4"/>
        <v>-58495</v>
      </c>
      <c r="H63" s="46">
        <f t="shared" si="5"/>
        <v>-38397</v>
      </c>
      <c r="I63" s="46">
        <f t="shared" si="2"/>
        <v>-20098</v>
      </c>
      <c r="J63" s="13"/>
      <c r="K63" s="13">
        <f t="shared" si="9"/>
        <v>-18904</v>
      </c>
      <c r="L63" s="13">
        <f t="shared" si="9"/>
        <v>18904</v>
      </c>
      <c r="M63" s="33"/>
      <c r="N63" s="13">
        <f t="shared" si="7"/>
        <v>-850680</v>
      </c>
      <c r="O63" s="13">
        <f t="shared" si="8"/>
        <v>850680</v>
      </c>
      <c r="Q63" s="13"/>
    </row>
    <row r="64" spans="1:17" s="11" customFormat="1" ht="12" hidden="1">
      <c r="A64" s="41">
        <v>30602</v>
      </c>
      <c r="B64" s="52">
        <v>0.03143</v>
      </c>
      <c r="C64" s="46">
        <f t="shared" si="3"/>
        <v>-58495</v>
      </c>
      <c r="D64" s="46">
        <f t="shared" si="1"/>
        <v>-57301</v>
      </c>
      <c r="E64" s="46">
        <f t="shared" si="0"/>
        <v>-1194</v>
      </c>
      <c r="F64" s="14"/>
      <c r="G64" s="46">
        <f t="shared" si="4"/>
        <v>-58495</v>
      </c>
      <c r="H64" s="46">
        <f t="shared" si="5"/>
        <v>-38397</v>
      </c>
      <c r="I64" s="46">
        <f t="shared" si="2"/>
        <v>-20098</v>
      </c>
      <c r="J64" s="13"/>
      <c r="K64" s="13">
        <f t="shared" si="9"/>
        <v>-18904</v>
      </c>
      <c r="L64" s="13">
        <f t="shared" si="9"/>
        <v>18904</v>
      </c>
      <c r="M64" s="33"/>
      <c r="N64" s="13">
        <f t="shared" si="7"/>
        <v>-869584</v>
      </c>
      <c r="O64" s="13">
        <f t="shared" si="8"/>
        <v>869584</v>
      </c>
      <c r="Q64" s="13"/>
    </row>
    <row r="65" spans="1:17" s="11" customFormat="1" ht="12" hidden="1">
      <c r="A65" s="41">
        <v>30633</v>
      </c>
      <c r="B65" s="52">
        <v>0.03143</v>
      </c>
      <c r="C65" s="46">
        <f t="shared" si="3"/>
        <v>-58495</v>
      </c>
      <c r="D65" s="46">
        <f t="shared" si="1"/>
        <v>-57301</v>
      </c>
      <c r="E65" s="46">
        <f t="shared" si="0"/>
        <v>-1194</v>
      </c>
      <c r="F65" s="14"/>
      <c r="G65" s="46">
        <f t="shared" si="4"/>
        <v>-58495</v>
      </c>
      <c r="H65" s="46">
        <f t="shared" si="5"/>
        <v>-38397</v>
      </c>
      <c r="I65" s="46">
        <f t="shared" si="2"/>
        <v>-20098</v>
      </c>
      <c r="J65" s="13"/>
      <c r="K65" s="13">
        <f t="shared" si="9"/>
        <v>-18904</v>
      </c>
      <c r="L65" s="13">
        <f t="shared" si="9"/>
        <v>18904</v>
      </c>
      <c r="M65" s="33"/>
      <c r="N65" s="13">
        <f t="shared" si="7"/>
        <v>-888488</v>
      </c>
      <c r="O65" s="13">
        <f t="shared" si="8"/>
        <v>888488</v>
      </c>
      <c r="Q65" s="13"/>
    </row>
    <row r="66" spans="1:17" s="11" customFormat="1" ht="12" hidden="1">
      <c r="A66" s="41">
        <v>30663</v>
      </c>
      <c r="B66" s="52">
        <v>0.03143</v>
      </c>
      <c r="C66" s="46">
        <f t="shared" si="3"/>
        <v>-58495</v>
      </c>
      <c r="D66" s="46">
        <f t="shared" si="1"/>
        <v>-57301</v>
      </c>
      <c r="E66" s="46">
        <f t="shared" si="0"/>
        <v>-1194</v>
      </c>
      <c r="F66" s="14"/>
      <c r="G66" s="46">
        <f t="shared" si="4"/>
        <v>-58495</v>
      </c>
      <c r="H66" s="46">
        <f t="shared" si="5"/>
        <v>-38397</v>
      </c>
      <c r="I66" s="46">
        <f t="shared" si="2"/>
        <v>-20098</v>
      </c>
      <c r="J66" s="13"/>
      <c r="K66" s="13">
        <f t="shared" si="9"/>
        <v>-18904</v>
      </c>
      <c r="L66" s="13">
        <f t="shared" si="9"/>
        <v>18904</v>
      </c>
      <c r="N66" s="13">
        <f t="shared" si="7"/>
        <v>-907392</v>
      </c>
      <c r="O66" s="13">
        <f t="shared" si="8"/>
        <v>907392</v>
      </c>
      <c r="Q66" s="13"/>
    </row>
    <row r="67" spans="1:17" s="11" customFormat="1" ht="12" hidden="1">
      <c r="A67" s="41">
        <v>30694</v>
      </c>
      <c r="B67" s="52">
        <v>0.03143</v>
      </c>
      <c r="C67" s="46">
        <f t="shared" si="3"/>
        <v>-58495</v>
      </c>
      <c r="D67" s="46">
        <f t="shared" si="1"/>
        <v>-57301</v>
      </c>
      <c r="E67" s="46">
        <f t="shared" si="0"/>
        <v>-1194</v>
      </c>
      <c r="F67" s="14"/>
      <c r="G67" s="46">
        <f t="shared" si="4"/>
        <v>-58495</v>
      </c>
      <c r="H67" s="46">
        <f t="shared" si="5"/>
        <v>-38397</v>
      </c>
      <c r="I67" s="46">
        <f t="shared" si="2"/>
        <v>-20098</v>
      </c>
      <c r="J67" s="13"/>
      <c r="K67" s="13">
        <f t="shared" si="9"/>
        <v>-18904</v>
      </c>
      <c r="L67" s="13">
        <f t="shared" si="9"/>
        <v>18904</v>
      </c>
      <c r="N67" s="13">
        <f t="shared" si="7"/>
        <v>-926296</v>
      </c>
      <c r="O67" s="13">
        <f t="shared" si="8"/>
        <v>926296</v>
      </c>
      <c r="Q67" s="13"/>
    </row>
    <row r="68" spans="1:17" s="11" customFormat="1" ht="12" hidden="1">
      <c r="A68" s="41">
        <v>30725</v>
      </c>
      <c r="B68" s="52">
        <v>0.03143</v>
      </c>
      <c r="C68" s="46">
        <f t="shared" si="3"/>
        <v>-58495</v>
      </c>
      <c r="D68" s="46">
        <f t="shared" si="1"/>
        <v>-57301</v>
      </c>
      <c r="E68" s="46">
        <f t="shared" si="0"/>
        <v>-1194</v>
      </c>
      <c r="F68" s="14"/>
      <c r="G68" s="46">
        <f t="shared" si="4"/>
        <v>-58495</v>
      </c>
      <c r="H68" s="46">
        <f t="shared" si="5"/>
        <v>-38397</v>
      </c>
      <c r="I68" s="46">
        <f t="shared" si="2"/>
        <v>-20098</v>
      </c>
      <c r="J68" s="13"/>
      <c r="K68" s="13">
        <f t="shared" si="9"/>
        <v>-18904</v>
      </c>
      <c r="L68" s="13">
        <f t="shared" si="9"/>
        <v>18904</v>
      </c>
      <c r="M68" s="33"/>
      <c r="N68" s="13">
        <f t="shared" si="7"/>
        <v>-945200</v>
      </c>
      <c r="O68" s="13">
        <f t="shared" si="8"/>
        <v>945200</v>
      </c>
      <c r="Q68" s="13"/>
    </row>
    <row r="69" spans="1:17" s="11" customFormat="1" ht="12" hidden="1">
      <c r="A69" s="41">
        <v>30754</v>
      </c>
      <c r="B69" s="52">
        <v>0.03143</v>
      </c>
      <c r="C69" s="46">
        <f t="shared" si="3"/>
        <v>-58495</v>
      </c>
      <c r="D69" s="46">
        <f t="shared" si="1"/>
        <v>-57301</v>
      </c>
      <c r="E69" s="46">
        <f t="shared" si="0"/>
        <v>-1194</v>
      </c>
      <c r="F69" s="14"/>
      <c r="G69" s="46">
        <f t="shared" si="4"/>
        <v>-58495</v>
      </c>
      <c r="H69" s="46">
        <f t="shared" si="5"/>
        <v>-38397</v>
      </c>
      <c r="I69" s="46">
        <f t="shared" si="2"/>
        <v>-20098</v>
      </c>
      <c r="J69" s="13"/>
      <c r="K69" s="13">
        <f t="shared" si="9"/>
        <v>-18904</v>
      </c>
      <c r="L69" s="13">
        <f t="shared" si="9"/>
        <v>18904</v>
      </c>
      <c r="N69" s="13">
        <f t="shared" si="7"/>
        <v>-964104</v>
      </c>
      <c r="O69" s="13">
        <f t="shared" si="8"/>
        <v>964104</v>
      </c>
      <c r="Q69" s="13"/>
    </row>
    <row r="70" spans="1:17" s="11" customFormat="1" ht="12" hidden="1">
      <c r="A70" s="41">
        <v>30785</v>
      </c>
      <c r="B70" s="52">
        <v>0.03143</v>
      </c>
      <c r="C70" s="46">
        <f t="shared" si="3"/>
        <v>-58495</v>
      </c>
      <c r="D70" s="46">
        <f t="shared" si="1"/>
        <v>-57301</v>
      </c>
      <c r="E70" s="46">
        <f t="shared" si="0"/>
        <v>-1194</v>
      </c>
      <c r="F70" s="14"/>
      <c r="G70" s="46">
        <f t="shared" si="4"/>
        <v>-58495</v>
      </c>
      <c r="H70" s="46">
        <f t="shared" si="5"/>
        <v>-38397</v>
      </c>
      <c r="I70" s="46">
        <f t="shared" si="2"/>
        <v>-20098</v>
      </c>
      <c r="J70" s="13"/>
      <c r="K70" s="13">
        <f t="shared" si="9"/>
        <v>-18904</v>
      </c>
      <c r="L70" s="13">
        <f t="shared" si="9"/>
        <v>18904</v>
      </c>
      <c r="N70" s="13">
        <f t="shared" si="7"/>
        <v>-983008</v>
      </c>
      <c r="O70" s="13">
        <f t="shared" si="8"/>
        <v>983008</v>
      </c>
      <c r="Q70" s="13"/>
    </row>
    <row r="71" spans="1:17" s="11" customFormat="1" ht="12" hidden="1">
      <c r="A71" s="41">
        <v>30815</v>
      </c>
      <c r="B71" s="52">
        <v>0.03143</v>
      </c>
      <c r="C71" s="46">
        <f t="shared" si="3"/>
        <v>-58495</v>
      </c>
      <c r="D71" s="46">
        <f t="shared" si="1"/>
        <v>-57301</v>
      </c>
      <c r="E71" s="46">
        <f t="shared" si="0"/>
        <v>-1194</v>
      </c>
      <c r="F71" s="14"/>
      <c r="G71" s="46">
        <f t="shared" si="4"/>
        <v>-58495</v>
      </c>
      <c r="H71" s="46">
        <f t="shared" si="5"/>
        <v>-38397</v>
      </c>
      <c r="I71" s="46">
        <f t="shared" si="2"/>
        <v>-20098</v>
      </c>
      <c r="J71" s="13"/>
      <c r="K71" s="13">
        <f t="shared" si="9"/>
        <v>-18904</v>
      </c>
      <c r="L71" s="13">
        <f t="shared" si="9"/>
        <v>18904</v>
      </c>
      <c r="N71" s="13">
        <f t="shared" si="7"/>
        <v>-1001912</v>
      </c>
      <c r="O71" s="13">
        <f t="shared" si="8"/>
        <v>1001912</v>
      </c>
      <c r="Q71" s="13"/>
    </row>
    <row r="72" spans="1:17" s="11" customFormat="1" ht="12" hidden="1">
      <c r="A72" s="41">
        <v>30846</v>
      </c>
      <c r="B72" s="52">
        <v>0.03143</v>
      </c>
      <c r="C72" s="46">
        <f t="shared" si="3"/>
        <v>-58495</v>
      </c>
      <c r="D72" s="46">
        <f t="shared" si="1"/>
        <v>-57301</v>
      </c>
      <c r="E72" s="46">
        <f t="shared" si="0"/>
        <v>-1194</v>
      </c>
      <c r="F72" s="14"/>
      <c r="G72" s="46">
        <f t="shared" si="4"/>
        <v>-58495</v>
      </c>
      <c r="H72" s="46">
        <f t="shared" si="5"/>
        <v>-38397</v>
      </c>
      <c r="I72" s="46">
        <f t="shared" si="2"/>
        <v>-20098</v>
      </c>
      <c r="J72" s="13"/>
      <c r="K72" s="13">
        <f t="shared" si="9"/>
        <v>-18904</v>
      </c>
      <c r="L72" s="13">
        <f t="shared" si="9"/>
        <v>18904</v>
      </c>
      <c r="M72" s="33"/>
      <c r="N72" s="13">
        <f t="shared" si="7"/>
        <v>-1020816</v>
      </c>
      <c r="O72" s="13">
        <f t="shared" si="8"/>
        <v>1020816</v>
      </c>
      <c r="Q72" s="13"/>
    </row>
    <row r="73" spans="1:17" s="11" customFormat="1" ht="12" hidden="1">
      <c r="A73" s="41">
        <v>30876</v>
      </c>
      <c r="B73" s="52">
        <v>0.03143</v>
      </c>
      <c r="C73" s="46">
        <f t="shared" si="3"/>
        <v>-58495</v>
      </c>
      <c r="D73" s="46">
        <f t="shared" si="1"/>
        <v>-57301</v>
      </c>
      <c r="E73" s="46">
        <f t="shared" si="0"/>
        <v>-1194</v>
      </c>
      <c r="F73" s="14"/>
      <c r="G73" s="46">
        <f t="shared" si="4"/>
        <v>-58495</v>
      </c>
      <c r="H73" s="46">
        <f t="shared" si="5"/>
        <v>-38397</v>
      </c>
      <c r="I73" s="46">
        <f t="shared" si="2"/>
        <v>-20098</v>
      </c>
      <c r="J73" s="13"/>
      <c r="K73" s="13">
        <f t="shared" si="9"/>
        <v>-18904</v>
      </c>
      <c r="L73" s="13">
        <f t="shared" si="9"/>
        <v>18904</v>
      </c>
      <c r="M73" s="33"/>
      <c r="N73" s="13">
        <f t="shared" si="7"/>
        <v>-1039720</v>
      </c>
      <c r="O73" s="13">
        <f t="shared" si="8"/>
        <v>1039720</v>
      </c>
      <c r="Q73" s="13"/>
    </row>
    <row r="74" spans="1:17" s="11" customFormat="1" ht="12" hidden="1">
      <c r="A74" s="41">
        <v>30907</v>
      </c>
      <c r="B74" s="52">
        <v>0.03143</v>
      </c>
      <c r="C74" s="46">
        <f t="shared" si="3"/>
        <v>-58495</v>
      </c>
      <c r="D74" s="46">
        <f t="shared" si="1"/>
        <v>-57301</v>
      </c>
      <c r="E74" s="46">
        <f t="shared" si="0"/>
        <v>-1194</v>
      </c>
      <c r="F74" s="14"/>
      <c r="G74" s="46">
        <f t="shared" si="4"/>
        <v>-58495</v>
      </c>
      <c r="H74" s="46">
        <f t="shared" si="5"/>
        <v>-38397</v>
      </c>
      <c r="I74" s="46">
        <f t="shared" si="2"/>
        <v>-20098</v>
      </c>
      <c r="J74" s="13"/>
      <c r="K74" s="13">
        <f t="shared" si="9"/>
        <v>-18904</v>
      </c>
      <c r="L74" s="13">
        <f t="shared" si="9"/>
        <v>18904</v>
      </c>
      <c r="M74" s="43"/>
      <c r="N74" s="13">
        <f t="shared" si="7"/>
        <v>-1058624</v>
      </c>
      <c r="O74" s="13">
        <f t="shared" si="8"/>
        <v>1058624</v>
      </c>
      <c r="Q74" s="13"/>
    </row>
    <row r="75" spans="1:17" s="11" customFormat="1" ht="12" hidden="1">
      <c r="A75" s="41">
        <v>30938</v>
      </c>
      <c r="B75" s="52">
        <v>0.03143</v>
      </c>
      <c r="C75" s="46">
        <f t="shared" si="3"/>
        <v>-58495</v>
      </c>
      <c r="D75" s="46">
        <f t="shared" si="1"/>
        <v>-57301</v>
      </c>
      <c r="E75" s="46">
        <f t="shared" si="0"/>
        <v>-1194</v>
      </c>
      <c r="F75" s="14"/>
      <c r="G75" s="46">
        <f t="shared" si="4"/>
        <v>-58495</v>
      </c>
      <c r="H75" s="46">
        <f t="shared" si="5"/>
        <v>-38397</v>
      </c>
      <c r="I75" s="46">
        <f t="shared" si="2"/>
        <v>-20098</v>
      </c>
      <c r="J75" s="13"/>
      <c r="K75" s="13">
        <f t="shared" si="9"/>
        <v>-18904</v>
      </c>
      <c r="L75" s="13">
        <f t="shared" si="9"/>
        <v>18904</v>
      </c>
      <c r="M75" s="33"/>
      <c r="N75" s="13">
        <f t="shared" si="7"/>
        <v>-1077528</v>
      </c>
      <c r="O75" s="13">
        <f t="shared" si="8"/>
        <v>1077528</v>
      </c>
      <c r="Q75" s="13"/>
    </row>
    <row r="76" spans="1:17" s="11" customFormat="1" ht="12" hidden="1">
      <c r="A76" s="41">
        <v>30968</v>
      </c>
      <c r="B76" s="52">
        <v>0.03143</v>
      </c>
      <c r="C76" s="46">
        <f t="shared" si="3"/>
        <v>-58495</v>
      </c>
      <c r="D76" s="46">
        <f t="shared" si="1"/>
        <v>-57301</v>
      </c>
      <c r="E76" s="46">
        <f t="shared" si="0"/>
        <v>-1194</v>
      </c>
      <c r="F76" s="14"/>
      <c r="G76" s="46">
        <f t="shared" si="4"/>
        <v>-58495</v>
      </c>
      <c r="H76" s="46">
        <f t="shared" si="5"/>
        <v>-38397</v>
      </c>
      <c r="I76" s="46">
        <f t="shared" si="2"/>
        <v>-20098</v>
      </c>
      <c r="J76" s="13"/>
      <c r="K76" s="13">
        <f t="shared" si="9"/>
        <v>-18904</v>
      </c>
      <c r="L76" s="13">
        <f t="shared" si="9"/>
        <v>18904</v>
      </c>
      <c r="M76" s="33"/>
      <c r="N76" s="13">
        <f t="shared" si="7"/>
        <v>-1096432</v>
      </c>
      <c r="O76" s="13">
        <f t="shared" si="8"/>
        <v>1096432</v>
      </c>
      <c r="Q76" s="13"/>
    </row>
    <row r="77" spans="1:17" s="11" customFormat="1" ht="12" hidden="1">
      <c r="A77" s="41">
        <v>30999</v>
      </c>
      <c r="B77" s="52">
        <v>0.03143</v>
      </c>
      <c r="C77" s="46">
        <f t="shared" si="3"/>
        <v>-58495</v>
      </c>
      <c r="D77" s="46">
        <f t="shared" si="1"/>
        <v>-57301</v>
      </c>
      <c r="E77" s="46">
        <f t="shared" si="0"/>
        <v>-1194</v>
      </c>
      <c r="F77" s="14"/>
      <c r="G77" s="46">
        <f t="shared" si="4"/>
        <v>-58495</v>
      </c>
      <c r="H77" s="46">
        <f t="shared" si="5"/>
        <v>-38397</v>
      </c>
      <c r="I77" s="46">
        <f t="shared" si="2"/>
        <v>-20098</v>
      </c>
      <c r="J77" s="13"/>
      <c r="K77" s="13">
        <f t="shared" si="9"/>
        <v>-18904</v>
      </c>
      <c r="L77" s="13">
        <f t="shared" si="9"/>
        <v>18904</v>
      </c>
      <c r="M77" s="33"/>
      <c r="N77" s="13">
        <f t="shared" si="7"/>
        <v>-1115336</v>
      </c>
      <c r="O77" s="13">
        <f t="shared" si="8"/>
        <v>1115336</v>
      </c>
      <c r="Q77" s="13"/>
    </row>
    <row r="78" spans="1:17" s="11" customFormat="1" ht="12" hidden="1">
      <c r="A78" s="41">
        <v>31029</v>
      </c>
      <c r="B78" s="52">
        <v>0.03143</v>
      </c>
      <c r="C78" s="46">
        <f t="shared" si="3"/>
        <v>-58495</v>
      </c>
      <c r="D78" s="46">
        <f t="shared" si="1"/>
        <v>-57301</v>
      </c>
      <c r="E78" s="46">
        <f t="shared" si="0"/>
        <v>-1194</v>
      </c>
      <c r="F78" s="14"/>
      <c r="G78" s="46">
        <f t="shared" si="4"/>
        <v>-58495</v>
      </c>
      <c r="H78" s="46">
        <f t="shared" si="5"/>
        <v>-38397</v>
      </c>
      <c r="I78" s="46">
        <f t="shared" si="2"/>
        <v>-20098</v>
      </c>
      <c r="J78" s="13"/>
      <c r="K78" s="13">
        <f t="shared" si="9"/>
        <v>-18904</v>
      </c>
      <c r="L78" s="13">
        <f t="shared" si="9"/>
        <v>18904</v>
      </c>
      <c r="N78" s="13">
        <f t="shared" si="7"/>
        <v>-1134240</v>
      </c>
      <c r="O78" s="13">
        <f t="shared" si="8"/>
        <v>1134240</v>
      </c>
      <c r="Q78" s="13"/>
    </row>
    <row r="79" spans="1:17" s="11" customFormat="1" ht="12" hidden="1">
      <c r="A79" s="41">
        <v>31060</v>
      </c>
      <c r="B79" s="52">
        <v>0.03143</v>
      </c>
      <c r="C79" s="46">
        <f t="shared" si="3"/>
        <v>-58495</v>
      </c>
      <c r="D79" s="46">
        <f t="shared" si="1"/>
        <v>-57301</v>
      </c>
      <c r="E79" s="46">
        <f t="shared" si="0"/>
        <v>-1194</v>
      </c>
      <c r="F79" s="14"/>
      <c r="G79" s="46">
        <f t="shared" si="4"/>
        <v>-58495</v>
      </c>
      <c r="H79" s="46">
        <f t="shared" si="5"/>
        <v>-38397</v>
      </c>
      <c r="I79" s="46">
        <f t="shared" si="2"/>
        <v>-20098</v>
      </c>
      <c r="J79" s="13"/>
      <c r="K79" s="13">
        <f t="shared" si="9"/>
        <v>-18904</v>
      </c>
      <c r="L79" s="13">
        <f t="shared" si="9"/>
        <v>18904</v>
      </c>
      <c r="N79" s="13">
        <f t="shared" si="7"/>
        <v>-1153144</v>
      </c>
      <c r="O79" s="13">
        <f t="shared" si="8"/>
        <v>1153144</v>
      </c>
      <c r="Q79" s="13"/>
    </row>
    <row r="80" spans="1:17" s="11" customFormat="1" ht="12" hidden="1">
      <c r="A80" s="41">
        <v>31091</v>
      </c>
      <c r="B80" s="52">
        <v>0.03143</v>
      </c>
      <c r="C80" s="46">
        <f t="shared" si="3"/>
        <v>-58495</v>
      </c>
      <c r="D80" s="46">
        <f t="shared" si="1"/>
        <v>-57301</v>
      </c>
      <c r="E80" s="46">
        <f t="shared" si="0"/>
        <v>-1194</v>
      </c>
      <c r="F80" s="14"/>
      <c r="G80" s="46">
        <f t="shared" si="4"/>
        <v>-58495</v>
      </c>
      <c r="H80" s="46">
        <f t="shared" si="5"/>
        <v>-38397</v>
      </c>
      <c r="I80" s="46">
        <f t="shared" si="2"/>
        <v>-20098</v>
      </c>
      <c r="J80" s="13"/>
      <c r="K80" s="13">
        <f t="shared" si="9"/>
        <v>-18904</v>
      </c>
      <c r="L80" s="13">
        <f t="shared" si="9"/>
        <v>18904</v>
      </c>
      <c r="M80" s="33"/>
      <c r="N80" s="13">
        <f t="shared" si="7"/>
        <v>-1172048</v>
      </c>
      <c r="O80" s="13">
        <f t="shared" si="8"/>
        <v>1172048</v>
      </c>
      <c r="Q80" s="13"/>
    </row>
    <row r="81" spans="1:17" s="11" customFormat="1" ht="12" hidden="1">
      <c r="A81" s="41">
        <v>31119</v>
      </c>
      <c r="B81" s="52">
        <v>0.03143</v>
      </c>
      <c r="C81" s="46">
        <f t="shared" si="3"/>
        <v>-58495</v>
      </c>
      <c r="D81" s="46">
        <f t="shared" si="1"/>
        <v>-57301</v>
      </c>
      <c r="E81" s="46">
        <f t="shared" si="0"/>
        <v>-1194</v>
      </c>
      <c r="F81" s="14"/>
      <c r="G81" s="46">
        <f t="shared" si="4"/>
        <v>-58495</v>
      </c>
      <c r="H81" s="46">
        <f t="shared" si="5"/>
        <v>-38397</v>
      </c>
      <c r="I81" s="46">
        <f t="shared" si="2"/>
        <v>-20098</v>
      </c>
      <c r="J81" s="13"/>
      <c r="K81" s="13">
        <f t="shared" si="9"/>
        <v>-18904</v>
      </c>
      <c r="L81" s="13">
        <f t="shared" si="9"/>
        <v>18904</v>
      </c>
      <c r="N81" s="13">
        <f t="shared" si="7"/>
        <v>-1190952</v>
      </c>
      <c r="O81" s="13">
        <f t="shared" si="8"/>
        <v>1190952</v>
      </c>
      <c r="Q81" s="13"/>
    </row>
    <row r="82" spans="1:17" s="11" customFormat="1" ht="12" hidden="1">
      <c r="A82" s="41">
        <v>31150</v>
      </c>
      <c r="B82" s="52">
        <v>0.03143</v>
      </c>
      <c r="C82" s="46">
        <f t="shared" si="3"/>
        <v>-58495</v>
      </c>
      <c r="D82" s="46">
        <f t="shared" si="1"/>
        <v>-57301</v>
      </c>
      <c r="E82" s="46">
        <f t="shared" si="0"/>
        <v>-1194</v>
      </c>
      <c r="F82" s="14"/>
      <c r="G82" s="46">
        <f t="shared" si="4"/>
        <v>-58495</v>
      </c>
      <c r="H82" s="46">
        <f t="shared" si="5"/>
        <v>-38397</v>
      </c>
      <c r="I82" s="46">
        <f t="shared" si="2"/>
        <v>-20098</v>
      </c>
      <c r="J82" s="13"/>
      <c r="K82" s="13">
        <f t="shared" si="9"/>
        <v>-18904</v>
      </c>
      <c r="L82" s="13">
        <f t="shared" si="9"/>
        <v>18904</v>
      </c>
      <c r="N82" s="13">
        <f t="shared" si="7"/>
        <v>-1209856</v>
      </c>
      <c r="O82" s="13">
        <f t="shared" si="8"/>
        <v>1209856</v>
      </c>
      <c r="Q82" s="13"/>
    </row>
    <row r="83" spans="1:17" s="11" customFormat="1" ht="12" hidden="1">
      <c r="A83" s="41">
        <v>31180</v>
      </c>
      <c r="B83" s="52">
        <v>0.03143</v>
      </c>
      <c r="C83" s="46">
        <f t="shared" si="3"/>
        <v>-58495</v>
      </c>
      <c r="D83" s="46">
        <f t="shared" si="1"/>
        <v>-57301</v>
      </c>
      <c r="E83" s="46">
        <f aca="true" t="shared" si="10" ref="E83:E146">ROUND($E$10*B83/12,0)</f>
        <v>-1194</v>
      </c>
      <c r="F83" s="14"/>
      <c r="G83" s="46">
        <f t="shared" si="4"/>
        <v>-58495</v>
      </c>
      <c r="H83" s="46">
        <f t="shared" si="5"/>
        <v>-38397</v>
      </c>
      <c r="I83" s="46">
        <f t="shared" si="2"/>
        <v>-20098</v>
      </c>
      <c r="J83" s="13"/>
      <c r="K83" s="13">
        <f t="shared" si="9"/>
        <v>-18904</v>
      </c>
      <c r="L83" s="13">
        <f t="shared" si="9"/>
        <v>18904</v>
      </c>
      <c r="N83" s="13">
        <f t="shared" si="7"/>
        <v>-1228760</v>
      </c>
      <c r="O83" s="13">
        <f t="shared" si="8"/>
        <v>1228760</v>
      </c>
      <c r="Q83" s="13"/>
    </row>
    <row r="84" spans="1:17" s="11" customFormat="1" ht="12" hidden="1">
      <c r="A84" s="41">
        <v>31211</v>
      </c>
      <c r="B84" s="52">
        <v>0.03143</v>
      </c>
      <c r="C84" s="46">
        <f t="shared" si="3"/>
        <v>-58495</v>
      </c>
      <c r="D84" s="46">
        <f aca="true" t="shared" si="11" ref="D84:D147">ROUND($D$10*B84/12,0)</f>
        <v>-57301</v>
      </c>
      <c r="E84" s="46">
        <f t="shared" si="10"/>
        <v>-1194</v>
      </c>
      <c r="F84" s="14"/>
      <c r="G84" s="46">
        <f t="shared" si="4"/>
        <v>-58495</v>
      </c>
      <c r="H84" s="46">
        <f t="shared" si="5"/>
        <v>-38397</v>
      </c>
      <c r="I84" s="46">
        <f aca="true" t="shared" si="12" ref="I84:I90">ROUND(I$10*B84/12,0)+1</f>
        <v>-20098</v>
      </c>
      <c r="J84" s="13"/>
      <c r="K84" s="13">
        <f t="shared" si="9"/>
        <v>-18904</v>
      </c>
      <c r="L84" s="13">
        <f t="shared" si="9"/>
        <v>18904</v>
      </c>
      <c r="M84" s="33"/>
      <c r="N84" s="13">
        <f t="shared" si="7"/>
        <v>-1247664</v>
      </c>
      <c r="O84" s="13">
        <f t="shared" si="8"/>
        <v>1247664</v>
      </c>
      <c r="Q84" s="13"/>
    </row>
    <row r="85" spans="1:17" s="11" customFormat="1" ht="12" hidden="1">
      <c r="A85" s="41">
        <v>31241</v>
      </c>
      <c r="B85" s="52">
        <v>0.03143</v>
      </c>
      <c r="C85" s="46">
        <f>SUM(D85:E85)</f>
        <v>-58495</v>
      </c>
      <c r="D85" s="46">
        <f t="shared" si="11"/>
        <v>-57301</v>
      </c>
      <c r="E85" s="46">
        <f t="shared" si="10"/>
        <v>-1194</v>
      </c>
      <c r="F85" s="14"/>
      <c r="G85" s="46">
        <f>SUM(H85:I85)</f>
        <v>-58495</v>
      </c>
      <c r="H85" s="46">
        <f aca="true" t="shared" si="13" ref="H85:H90">ROUND($H$10*B85/12,0)</f>
        <v>-38397</v>
      </c>
      <c r="I85" s="46">
        <f t="shared" si="12"/>
        <v>-20098</v>
      </c>
      <c r="J85" s="13"/>
      <c r="K85" s="13">
        <f aca="true" t="shared" si="14" ref="K85:L100">D85-H85</f>
        <v>-18904</v>
      </c>
      <c r="L85" s="13">
        <f t="shared" si="14"/>
        <v>18904</v>
      </c>
      <c r="M85" s="33"/>
      <c r="N85" s="13">
        <f aca="true" t="shared" si="15" ref="N85:N148">K85+N84</f>
        <v>-1266568</v>
      </c>
      <c r="O85" s="13">
        <f aca="true" t="shared" si="16" ref="O85:O148">O84+L85</f>
        <v>1266568</v>
      </c>
      <c r="Q85" s="13"/>
    </row>
    <row r="86" spans="1:17" s="11" customFormat="1" ht="12" hidden="1">
      <c r="A86" s="41">
        <v>31272</v>
      </c>
      <c r="B86" s="52">
        <v>0.03143</v>
      </c>
      <c r="C86" s="46">
        <f>SUM(D86:E86)</f>
        <v>-58495</v>
      </c>
      <c r="D86" s="46">
        <f t="shared" si="11"/>
        <v>-57301</v>
      </c>
      <c r="E86" s="46">
        <f t="shared" si="10"/>
        <v>-1194</v>
      </c>
      <c r="F86" s="14"/>
      <c r="G86" s="46">
        <f>SUM(H86:I86)</f>
        <v>-58495</v>
      </c>
      <c r="H86" s="46">
        <f t="shared" si="13"/>
        <v>-38397</v>
      </c>
      <c r="I86" s="46">
        <f t="shared" si="12"/>
        <v>-20098</v>
      </c>
      <c r="J86" s="13"/>
      <c r="K86" s="13">
        <f t="shared" si="14"/>
        <v>-18904</v>
      </c>
      <c r="L86" s="13">
        <f t="shared" si="14"/>
        <v>18904</v>
      </c>
      <c r="M86" s="43"/>
      <c r="N86" s="13">
        <f t="shared" si="15"/>
        <v>-1285472</v>
      </c>
      <c r="O86" s="13">
        <f t="shared" si="16"/>
        <v>1285472</v>
      </c>
      <c r="Q86" s="13"/>
    </row>
    <row r="87" spans="1:17" s="11" customFormat="1" ht="12" hidden="1">
      <c r="A87" s="41">
        <v>31303</v>
      </c>
      <c r="B87" s="52">
        <v>0.03143</v>
      </c>
      <c r="C87" s="46">
        <f>SUM(D87:E87)</f>
        <v>-58495</v>
      </c>
      <c r="D87" s="46">
        <f t="shared" si="11"/>
        <v>-57301</v>
      </c>
      <c r="E87" s="46">
        <f t="shared" si="10"/>
        <v>-1194</v>
      </c>
      <c r="F87" s="14"/>
      <c r="G87" s="46">
        <f>SUM(H87:I87)</f>
        <v>-58495</v>
      </c>
      <c r="H87" s="46">
        <f t="shared" si="13"/>
        <v>-38397</v>
      </c>
      <c r="I87" s="46">
        <f t="shared" si="12"/>
        <v>-20098</v>
      </c>
      <c r="J87" s="13"/>
      <c r="K87" s="13">
        <f t="shared" si="14"/>
        <v>-18904</v>
      </c>
      <c r="L87" s="13">
        <f t="shared" si="14"/>
        <v>18904</v>
      </c>
      <c r="M87" s="33"/>
      <c r="N87" s="13">
        <f t="shared" si="15"/>
        <v>-1304376</v>
      </c>
      <c r="O87" s="13">
        <f t="shared" si="16"/>
        <v>1304376</v>
      </c>
      <c r="Q87" s="13"/>
    </row>
    <row r="88" spans="1:17" s="11" customFormat="1" ht="12" hidden="1">
      <c r="A88" s="41">
        <v>31333</v>
      </c>
      <c r="B88" s="52">
        <v>0.03143</v>
      </c>
      <c r="C88" s="46">
        <f aca="true" t="shared" si="17" ref="C88:C151">SUM(D88:E88)</f>
        <v>-58495</v>
      </c>
      <c r="D88" s="46">
        <f t="shared" si="11"/>
        <v>-57301</v>
      </c>
      <c r="E88" s="46">
        <f t="shared" si="10"/>
        <v>-1194</v>
      </c>
      <c r="F88" s="14"/>
      <c r="G88" s="46">
        <f aca="true" t="shared" si="18" ref="G88:G151">SUM(H88:I88)</f>
        <v>-58495</v>
      </c>
      <c r="H88" s="46">
        <f t="shared" si="13"/>
        <v>-38397</v>
      </c>
      <c r="I88" s="46">
        <f t="shared" si="12"/>
        <v>-20098</v>
      </c>
      <c r="J88" s="13"/>
      <c r="K88" s="13">
        <f t="shared" si="14"/>
        <v>-18904</v>
      </c>
      <c r="L88" s="13">
        <f t="shared" si="14"/>
        <v>18904</v>
      </c>
      <c r="M88" s="33"/>
      <c r="N88" s="13">
        <f t="shared" si="15"/>
        <v>-1323280</v>
      </c>
      <c r="O88" s="13">
        <f t="shared" si="16"/>
        <v>1323280</v>
      </c>
      <c r="Q88" s="13"/>
    </row>
    <row r="89" spans="1:17" s="11" customFormat="1" ht="12" hidden="1">
      <c r="A89" s="41">
        <v>31364</v>
      </c>
      <c r="B89" s="52">
        <v>0.03143</v>
      </c>
      <c r="C89" s="46">
        <f t="shared" si="17"/>
        <v>-58495</v>
      </c>
      <c r="D89" s="46">
        <f t="shared" si="11"/>
        <v>-57301</v>
      </c>
      <c r="E89" s="46">
        <f t="shared" si="10"/>
        <v>-1194</v>
      </c>
      <c r="F89" s="14"/>
      <c r="G89" s="46">
        <f t="shared" si="18"/>
        <v>-58495</v>
      </c>
      <c r="H89" s="46">
        <f t="shared" si="13"/>
        <v>-38397</v>
      </c>
      <c r="I89" s="46">
        <f t="shared" si="12"/>
        <v>-20098</v>
      </c>
      <c r="J89" s="13"/>
      <c r="K89" s="13">
        <f t="shared" si="14"/>
        <v>-18904</v>
      </c>
      <c r="L89" s="13">
        <f t="shared" si="14"/>
        <v>18904</v>
      </c>
      <c r="M89" s="33"/>
      <c r="N89" s="13">
        <f t="shared" si="15"/>
        <v>-1342184</v>
      </c>
      <c r="O89" s="13">
        <f t="shared" si="16"/>
        <v>1342184</v>
      </c>
      <c r="Q89" s="13"/>
    </row>
    <row r="90" spans="1:17" s="11" customFormat="1" ht="12" hidden="1">
      <c r="A90" s="41">
        <v>31394</v>
      </c>
      <c r="B90" s="52">
        <v>0.03143</v>
      </c>
      <c r="C90" s="46">
        <f t="shared" si="17"/>
        <v>-58495</v>
      </c>
      <c r="D90" s="46">
        <f t="shared" si="11"/>
        <v>-57301</v>
      </c>
      <c r="E90" s="46">
        <f t="shared" si="10"/>
        <v>-1194</v>
      </c>
      <c r="F90" s="14"/>
      <c r="G90" s="46">
        <f t="shared" si="18"/>
        <v>-58495</v>
      </c>
      <c r="H90" s="46">
        <f t="shared" si="13"/>
        <v>-38397</v>
      </c>
      <c r="I90" s="46">
        <f t="shared" si="12"/>
        <v>-20098</v>
      </c>
      <c r="J90" s="13"/>
      <c r="K90" s="13">
        <f t="shared" si="14"/>
        <v>-18904</v>
      </c>
      <c r="L90" s="13">
        <f t="shared" si="14"/>
        <v>18904</v>
      </c>
      <c r="N90" s="13">
        <f t="shared" si="15"/>
        <v>-1361088</v>
      </c>
      <c r="O90" s="13">
        <f t="shared" si="16"/>
        <v>1361088</v>
      </c>
      <c r="Q90" s="13"/>
    </row>
    <row r="91" spans="1:17" s="55" customFormat="1" ht="12" hidden="1">
      <c r="A91" s="51">
        <v>31425</v>
      </c>
      <c r="B91" s="52">
        <v>0.03013</v>
      </c>
      <c r="C91" s="50">
        <f t="shared" si="17"/>
        <v>-56076</v>
      </c>
      <c r="D91" s="50">
        <f t="shared" si="11"/>
        <v>-54931</v>
      </c>
      <c r="E91" s="46">
        <f t="shared" si="10"/>
        <v>-1145</v>
      </c>
      <c r="F91" s="53"/>
      <c r="G91" s="50">
        <f t="shared" si="18"/>
        <v>-56076</v>
      </c>
      <c r="H91" s="50">
        <f>ROUND($H$10*B91/12,0)</f>
        <v>-36808</v>
      </c>
      <c r="I91" s="50">
        <f aca="true" t="shared" si="19" ref="I91:I154">ROUND(I$10*B91/12,0)</f>
        <v>-19268</v>
      </c>
      <c r="J91" s="54"/>
      <c r="K91" s="54">
        <f t="shared" si="14"/>
        <v>-18123</v>
      </c>
      <c r="L91" s="54">
        <f t="shared" si="14"/>
        <v>18123</v>
      </c>
      <c r="N91" s="13">
        <f t="shared" si="15"/>
        <v>-1379211</v>
      </c>
      <c r="O91" s="13">
        <f t="shared" si="16"/>
        <v>1379211</v>
      </c>
      <c r="Q91" s="13"/>
    </row>
    <row r="92" spans="1:17" s="11" customFormat="1" ht="12" hidden="1">
      <c r="A92" s="41">
        <v>31456</v>
      </c>
      <c r="B92" s="52">
        <v>0.03013</v>
      </c>
      <c r="C92" s="46">
        <f t="shared" si="17"/>
        <v>-56076</v>
      </c>
      <c r="D92" s="46">
        <f t="shared" si="11"/>
        <v>-54931</v>
      </c>
      <c r="E92" s="46">
        <f t="shared" si="10"/>
        <v>-1145</v>
      </c>
      <c r="F92" s="14"/>
      <c r="G92" s="46">
        <f t="shared" si="18"/>
        <v>-56076</v>
      </c>
      <c r="H92" s="50">
        <f aca="true" t="shared" si="20" ref="H92:H155">ROUND($H$10*B92/12,0)</f>
        <v>-36808</v>
      </c>
      <c r="I92" s="46">
        <f t="shared" si="19"/>
        <v>-19268</v>
      </c>
      <c r="J92" s="13"/>
      <c r="K92" s="13">
        <f t="shared" si="14"/>
        <v>-18123</v>
      </c>
      <c r="L92" s="13">
        <f t="shared" si="14"/>
        <v>18123</v>
      </c>
      <c r="M92" s="33"/>
      <c r="N92" s="13">
        <f t="shared" si="15"/>
        <v>-1397334</v>
      </c>
      <c r="O92" s="13">
        <f t="shared" si="16"/>
        <v>1397334</v>
      </c>
      <c r="Q92" s="13"/>
    </row>
    <row r="93" spans="1:17" s="11" customFormat="1" ht="12" hidden="1">
      <c r="A93" s="41">
        <v>31484</v>
      </c>
      <c r="B93" s="52">
        <v>0.03013</v>
      </c>
      <c r="C93" s="46">
        <f t="shared" si="17"/>
        <v>-56076</v>
      </c>
      <c r="D93" s="46">
        <f t="shared" si="11"/>
        <v>-54931</v>
      </c>
      <c r="E93" s="46">
        <f t="shared" si="10"/>
        <v>-1145</v>
      </c>
      <c r="F93" s="14"/>
      <c r="G93" s="46">
        <f t="shared" si="18"/>
        <v>-56076</v>
      </c>
      <c r="H93" s="50">
        <f t="shared" si="20"/>
        <v>-36808</v>
      </c>
      <c r="I93" s="46">
        <f t="shared" si="19"/>
        <v>-19268</v>
      </c>
      <c r="J93" s="13"/>
      <c r="K93" s="13">
        <f t="shared" si="14"/>
        <v>-18123</v>
      </c>
      <c r="L93" s="13">
        <f t="shared" si="14"/>
        <v>18123</v>
      </c>
      <c r="N93" s="13">
        <f t="shared" si="15"/>
        <v>-1415457</v>
      </c>
      <c r="O93" s="13">
        <f t="shared" si="16"/>
        <v>1415457</v>
      </c>
      <c r="Q93" s="13"/>
    </row>
    <row r="94" spans="1:17" s="11" customFormat="1" ht="12" hidden="1">
      <c r="A94" s="41">
        <v>31515</v>
      </c>
      <c r="B94" s="52">
        <v>0.03013</v>
      </c>
      <c r="C94" s="46">
        <f t="shared" si="17"/>
        <v>-56076</v>
      </c>
      <c r="D94" s="46">
        <f t="shared" si="11"/>
        <v>-54931</v>
      </c>
      <c r="E94" s="46">
        <f t="shared" si="10"/>
        <v>-1145</v>
      </c>
      <c r="F94" s="14"/>
      <c r="G94" s="46">
        <f t="shared" si="18"/>
        <v>-56076</v>
      </c>
      <c r="H94" s="50">
        <f t="shared" si="20"/>
        <v>-36808</v>
      </c>
      <c r="I94" s="46">
        <f t="shared" si="19"/>
        <v>-19268</v>
      </c>
      <c r="J94" s="13"/>
      <c r="K94" s="13">
        <f t="shared" si="14"/>
        <v>-18123</v>
      </c>
      <c r="L94" s="13">
        <f t="shared" si="14"/>
        <v>18123</v>
      </c>
      <c r="N94" s="13">
        <f t="shared" si="15"/>
        <v>-1433580</v>
      </c>
      <c r="O94" s="13">
        <f t="shared" si="16"/>
        <v>1433580</v>
      </c>
      <c r="Q94" s="13"/>
    </row>
    <row r="95" spans="1:17" s="11" customFormat="1" ht="12" hidden="1">
      <c r="A95" s="41">
        <v>31545</v>
      </c>
      <c r="B95" s="52">
        <v>0.03013</v>
      </c>
      <c r="C95" s="46">
        <f t="shared" si="17"/>
        <v>-56076</v>
      </c>
      <c r="D95" s="46">
        <f t="shared" si="11"/>
        <v>-54931</v>
      </c>
      <c r="E95" s="46">
        <f t="shared" si="10"/>
        <v>-1145</v>
      </c>
      <c r="F95" s="14"/>
      <c r="G95" s="46">
        <f t="shared" si="18"/>
        <v>-56076</v>
      </c>
      <c r="H95" s="50">
        <f t="shared" si="20"/>
        <v>-36808</v>
      </c>
      <c r="I95" s="46">
        <f t="shared" si="19"/>
        <v>-19268</v>
      </c>
      <c r="J95" s="13"/>
      <c r="K95" s="13">
        <f t="shared" si="14"/>
        <v>-18123</v>
      </c>
      <c r="L95" s="13">
        <f t="shared" si="14"/>
        <v>18123</v>
      </c>
      <c r="N95" s="13">
        <f t="shared" si="15"/>
        <v>-1451703</v>
      </c>
      <c r="O95" s="13">
        <f t="shared" si="16"/>
        <v>1451703</v>
      </c>
      <c r="Q95" s="13"/>
    </row>
    <row r="96" spans="1:17" s="11" customFormat="1" ht="12" hidden="1">
      <c r="A96" s="41">
        <v>31576</v>
      </c>
      <c r="B96" s="52">
        <v>0.03013</v>
      </c>
      <c r="C96" s="46">
        <f t="shared" si="17"/>
        <v>-56076</v>
      </c>
      <c r="D96" s="46">
        <f t="shared" si="11"/>
        <v>-54931</v>
      </c>
      <c r="E96" s="46">
        <f t="shared" si="10"/>
        <v>-1145</v>
      </c>
      <c r="F96" s="14"/>
      <c r="G96" s="46">
        <f t="shared" si="18"/>
        <v>-56076</v>
      </c>
      <c r="H96" s="50">
        <f t="shared" si="20"/>
        <v>-36808</v>
      </c>
      <c r="I96" s="46">
        <f t="shared" si="19"/>
        <v>-19268</v>
      </c>
      <c r="J96" s="13"/>
      <c r="K96" s="13">
        <f t="shared" si="14"/>
        <v>-18123</v>
      </c>
      <c r="L96" s="13">
        <f t="shared" si="14"/>
        <v>18123</v>
      </c>
      <c r="M96" s="33"/>
      <c r="N96" s="13">
        <f t="shared" si="15"/>
        <v>-1469826</v>
      </c>
      <c r="O96" s="13">
        <f t="shared" si="16"/>
        <v>1469826</v>
      </c>
      <c r="Q96" s="13"/>
    </row>
    <row r="97" spans="1:17" s="11" customFormat="1" ht="12" hidden="1">
      <c r="A97" s="41">
        <v>31606</v>
      </c>
      <c r="B97" s="52">
        <v>0.03013</v>
      </c>
      <c r="C97" s="46">
        <f t="shared" si="17"/>
        <v>-56076</v>
      </c>
      <c r="D97" s="46">
        <f t="shared" si="11"/>
        <v>-54931</v>
      </c>
      <c r="E97" s="46">
        <f t="shared" si="10"/>
        <v>-1145</v>
      </c>
      <c r="F97" s="14"/>
      <c r="G97" s="46">
        <f t="shared" si="18"/>
        <v>-56076</v>
      </c>
      <c r="H97" s="50">
        <f t="shared" si="20"/>
        <v>-36808</v>
      </c>
      <c r="I97" s="46">
        <f t="shared" si="19"/>
        <v>-19268</v>
      </c>
      <c r="J97" s="13"/>
      <c r="K97" s="13">
        <f t="shared" si="14"/>
        <v>-18123</v>
      </c>
      <c r="L97" s="13">
        <f t="shared" si="14"/>
        <v>18123</v>
      </c>
      <c r="M97" s="33"/>
      <c r="N97" s="13">
        <f t="shared" si="15"/>
        <v>-1487949</v>
      </c>
      <c r="O97" s="13">
        <f t="shared" si="16"/>
        <v>1487949</v>
      </c>
      <c r="Q97" s="13"/>
    </row>
    <row r="98" spans="1:17" s="11" customFormat="1" ht="12" hidden="1">
      <c r="A98" s="41">
        <v>31637</v>
      </c>
      <c r="B98" s="52">
        <v>0.03013</v>
      </c>
      <c r="C98" s="46">
        <f t="shared" si="17"/>
        <v>-56076</v>
      </c>
      <c r="D98" s="46">
        <f t="shared" si="11"/>
        <v>-54931</v>
      </c>
      <c r="E98" s="46">
        <f t="shared" si="10"/>
        <v>-1145</v>
      </c>
      <c r="F98" s="14"/>
      <c r="G98" s="46">
        <f t="shared" si="18"/>
        <v>-56076</v>
      </c>
      <c r="H98" s="50">
        <f t="shared" si="20"/>
        <v>-36808</v>
      </c>
      <c r="I98" s="46">
        <f t="shared" si="19"/>
        <v>-19268</v>
      </c>
      <c r="J98" s="13"/>
      <c r="K98" s="13">
        <f t="shared" si="14"/>
        <v>-18123</v>
      </c>
      <c r="L98" s="13">
        <f t="shared" si="14"/>
        <v>18123</v>
      </c>
      <c r="M98" s="43"/>
      <c r="N98" s="13">
        <f t="shared" si="15"/>
        <v>-1506072</v>
      </c>
      <c r="O98" s="13">
        <f t="shared" si="16"/>
        <v>1506072</v>
      </c>
      <c r="Q98" s="13"/>
    </row>
    <row r="99" spans="1:17" s="11" customFormat="1" ht="12" hidden="1">
      <c r="A99" s="41">
        <v>31668</v>
      </c>
      <c r="B99" s="52">
        <v>0.03013</v>
      </c>
      <c r="C99" s="46">
        <f t="shared" si="17"/>
        <v>-56076</v>
      </c>
      <c r="D99" s="46">
        <f t="shared" si="11"/>
        <v>-54931</v>
      </c>
      <c r="E99" s="46">
        <f t="shared" si="10"/>
        <v>-1145</v>
      </c>
      <c r="F99" s="14"/>
      <c r="G99" s="46">
        <f t="shared" si="18"/>
        <v>-56076</v>
      </c>
      <c r="H99" s="50">
        <f t="shared" si="20"/>
        <v>-36808</v>
      </c>
      <c r="I99" s="46">
        <f t="shared" si="19"/>
        <v>-19268</v>
      </c>
      <c r="J99" s="13"/>
      <c r="K99" s="13">
        <f t="shared" si="14"/>
        <v>-18123</v>
      </c>
      <c r="L99" s="13">
        <f t="shared" si="14"/>
        <v>18123</v>
      </c>
      <c r="M99" s="33"/>
      <c r="N99" s="13">
        <f t="shared" si="15"/>
        <v>-1524195</v>
      </c>
      <c r="O99" s="13">
        <f t="shared" si="16"/>
        <v>1524195</v>
      </c>
      <c r="Q99" s="13"/>
    </row>
    <row r="100" spans="1:17" s="11" customFormat="1" ht="12" hidden="1">
      <c r="A100" s="41">
        <v>31698</v>
      </c>
      <c r="B100" s="52">
        <v>0.03013</v>
      </c>
      <c r="C100" s="46">
        <f t="shared" si="17"/>
        <v>-56076</v>
      </c>
      <c r="D100" s="46">
        <f t="shared" si="11"/>
        <v>-54931</v>
      </c>
      <c r="E100" s="46">
        <f t="shared" si="10"/>
        <v>-1145</v>
      </c>
      <c r="F100" s="14"/>
      <c r="G100" s="46">
        <f t="shared" si="18"/>
        <v>-56076</v>
      </c>
      <c r="H100" s="50">
        <f t="shared" si="20"/>
        <v>-36808</v>
      </c>
      <c r="I100" s="46">
        <f t="shared" si="19"/>
        <v>-19268</v>
      </c>
      <c r="J100" s="13"/>
      <c r="K100" s="13">
        <f t="shared" si="14"/>
        <v>-18123</v>
      </c>
      <c r="L100" s="13">
        <f t="shared" si="14"/>
        <v>18123</v>
      </c>
      <c r="M100" s="33"/>
      <c r="N100" s="13">
        <f t="shared" si="15"/>
        <v>-1542318</v>
      </c>
      <c r="O100" s="13">
        <f t="shared" si="16"/>
        <v>1542318</v>
      </c>
      <c r="Q100" s="13"/>
    </row>
    <row r="101" spans="1:17" s="11" customFormat="1" ht="12" hidden="1">
      <c r="A101" s="41">
        <v>31729</v>
      </c>
      <c r="B101" s="52">
        <v>0.03013</v>
      </c>
      <c r="C101" s="46">
        <f t="shared" si="17"/>
        <v>-56076</v>
      </c>
      <c r="D101" s="46">
        <f t="shared" si="11"/>
        <v>-54931</v>
      </c>
      <c r="E101" s="46">
        <f t="shared" si="10"/>
        <v>-1145</v>
      </c>
      <c r="F101" s="14"/>
      <c r="G101" s="46">
        <f t="shared" si="18"/>
        <v>-56076</v>
      </c>
      <c r="H101" s="50">
        <f t="shared" si="20"/>
        <v>-36808</v>
      </c>
      <c r="I101" s="46">
        <f t="shared" si="19"/>
        <v>-19268</v>
      </c>
      <c r="J101" s="13"/>
      <c r="K101" s="13">
        <f aca="true" t="shared" si="21" ref="K101:L164">D101-H101</f>
        <v>-18123</v>
      </c>
      <c r="L101" s="13">
        <f t="shared" si="21"/>
        <v>18123</v>
      </c>
      <c r="M101" s="33"/>
      <c r="N101" s="13">
        <f t="shared" si="15"/>
        <v>-1560441</v>
      </c>
      <c r="O101" s="13">
        <f t="shared" si="16"/>
        <v>1560441</v>
      </c>
      <c r="Q101" s="13"/>
    </row>
    <row r="102" spans="1:17" s="11" customFormat="1" ht="12" hidden="1">
      <c r="A102" s="41">
        <v>31759</v>
      </c>
      <c r="B102" s="52">
        <v>0.03013</v>
      </c>
      <c r="C102" s="46">
        <f t="shared" si="17"/>
        <v>-56076</v>
      </c>
      <c r="D102" s="46">
        <f t="shared" si="11"/>
        <v>-54931</v>
      </c>
      <c r="E102" s="46">
        <f t="shared" si="10"/>
        <v>-1145</v>
      </c>
      <c r="F102" s="14"/>
      <c r="G102" s="46">
        <f t="shared" si="18"/>
        <v>-56076</v>
      </c>
      <c r="H102" s="50">
        <f t="shared" si="20"/>
        <v>-36808</v>
      </c>
      <c r="I102" s="46">
        <f t="shared" si="19"/>
        <v>-19268</v>
      </c>
      <c r="J102" s="13"/>
      <c r="K102" s="13">
        <f t="shared" si="21"/>
        <v>-18123</v>
      </c>
      <c r="L102" s="13">
        <f t="shared" si="21"/>
        <v>18123</v>
      </c>
      <c r="N102" s="13">
        <f t="shared" si="15"/>
        <v>-1578564</v>
      </c>
      <c r="O102" s="13">
        <f t="shared" si="16"/>
        <v>1578564</v>
      </c>
      <c r="Q102" s="13"/>
    </row>
    <row r="103" spans="1:17" s="11" customFormat="1" ht="12" hidden="1">
      <c r="A103" s="41">
        <v>31790</v>
      </c>
      <c r="B103" s="52">
        <v>0.03013</v>
      </c>
      <c r="C103" s="46">
        <f t="shared" si="17"/>
        <v>-56076</v>
      </c>
      <c r="D103" s="46">
        <f t="shared" si="11"/>
        <v>-54931</v>
      </c>
      <c r="E103" s="46">
        <f t="shared" si="10"/>
        <v>-1145</v>
      </c>
      <c r="F103" s="14"/>
      <c r="G103" s="46">
        <f t="shared" si="18"/>
        <v>-56076</v>
      </c>
      <c r="H103" s="50">
        <f t="shared" si="20"/>
        <v>-36808</v>
      </c>
      <c r="I103" s="46">
        <f t="shared" si="19"/>
        <v>-19268</v>
      </c>
      <c r="J103" s="13"/>
      <c r="K103" s="13">
        <f t="shared" si="21"/>
        <v>-18123</v>
      </c>
      <c r="L103" s="13">
        <f t="shared" si="21"/>
        <v>18123</v>
      </c>
      <c r="N103" s="13">
        <f t="shared" si="15"/>
        <v>-1596687</v>
      </c>
      <c r="O103" s="13">
        <f t="shared" si="16"/>
        <v>1596687</v>
      </c>
      <c r="Q103" s="13"/>
    </row>
    <row r="104" spans="1:17" s="11" customFormat="1" ht="12" hidden="1">
      <c r="A104" s="41">
        <v>31821</v>
      </c>
      <c r="B104" s="52">
        <v>0.03013</v>
      </c>
      <c r="C104" s="46">
        <f t="shared" si="17"/>
        <v>-56076</v>
      </c>
      <c r="D104" s="46">
        <f t="shared" si="11"/>
        <v>-54931</v>
      </c>
      <c r="E104" s="46">
        <f t="shared" si="10"/>
        <v>-1145</v>
      </c>
      <c r="F104" s="14"/>
      <c r="G104" s="46">
        <f t="shared" si="18"/>
        <v>-56076</v>
      </c>
      <c r="H104" s="50">
        <f t="shared" si="20"/>
        <v>-36808</v>
      </c>
      <c r="I104" s="46">
        <f t="shared" si="19"/>
        <v>-19268</v>
      </c>
      <c r="J104" s="13"/>
      <c r="K104" s="13">
        <f t="shared" si="21"/>
        <v>-18123</v>
      </c>
      <c r="L104" s="13">
        <f t="shared" si="21"/>
        <v>18123</v>
      </c>
      <c r="M104" s="33"/>
      <c r="N104" s="13">
        <f t="shared" si="15"/>
        <v>-1614810</v>
      </c>
      <c r="O104" s="13">
        <f t="shared" si="16"/>
        <v>1614810</v>
      </c>
      <c r="Q104" s="13"/>
    </row>
    <row r="105" spans="1:17" s="11" customFormat="1" ht="12" hidden="1">
      <c r="A105" s="41">
        <v>31849</v>
      </c>
      <c r="B105" s="52">
        <v>0.03013</v>
      </c>
      <c r="C105" s="46">
        <f t="shared" si="17"/>
        <v>-56076</v>
      </c>
      <c r="D105" s="46">
        <f t="shared" si="11"/>
        <v>-54931</v>
      </c>
      <c r="E105" s="46">
        <f t="shared" si="10"/>
        <v>-1145</v>
      </c>
      <c r="F105" s="14"/>
      <c r="G105" s="46">
        <f t="shared" si="18"/>
        <v>-56076</v>
      </c>
      <c r="H105" s="50">
        <f t="shared" si="20"/>
        <v>-36808</v>
      </c>
      <c r="I105" s="46">
        <f t="shared" si="19"/>
        <v>-19268</v>
      </c>
      <c r="J105" s="13"/>
      <c r="K105" s="13">
        <f t="shared" si="21"/>
        <v>-18123</v>
      </c>
      <c r="L105" s="13">
        <f t="shared" si="21"/>
        <v>18123</v>
      </c>
      <c r="N105" s="13">
        <f t="shared" si="15"/>
        <v>-1632933</v>
      </c>
      <c r="O105" s="13">
        <f t="shared" si="16"/>
        <v>1632933</v>
      </c>
      <c r="Q105" s="13"/>
    </row>
    <row r="106" spans="1:17" s="11" customFormat="1" ht="12" hidden="1">
      <c r="A106" s="41">
        <v>31880</v>
      </c>
      <c r="B106" s="52">
        <v>0.03013</v>
      </c>
      <c r="C106" s="46">
        <f t="shared" si="17"/>
        <v>-56076</v>
      </c>
      <c r="D106" s="46">
        <f t="shared" si="11"/>
        <v>-54931</v>
      </c>
      <c r="E106" s="46">
        <f t="shared" si="10"/>
        <v>-1145</v>
      </c>
      <c r="F106" s="14"/>
      <c r="G106" s="46">
        <f t="shared" si="18"/>
        <v>-56076</v>
      </c>
      <c r="H106" s="50">
        <f t="shared" si="20"/>
        <v>-36808</v>
      </c>
      <c r="I106" s="46">
        <f t="shared" si="19"/>
        <v>-19268</v>
      </c>
      <c r="J106" s="13"/>
      <c r="K106" s="13">
        <f t="shared" si="21"/>
        <v>-18123</v>
      </c>
      <c r="L106" s="13">
        <f t="shared" si="21"/>
        <v>18123</v>
      </c>
      <c r="N106" s="13">
        <f t="shared" si="15"/>
        <v>-1651056</v>
      </c>
      <c r="O106" s="13">
        <f t="shared" si="16"/>
        <v>1651056</v>
      </c>
      <c r="Q106" s="13"/>
    </row>
    <row r="107" spans="1:17" s="11" customFormat="1" ht="12" hidden="1">
      <c r="A107" s="41">
        <v>31910</v>
      </c>
      <c r="B107" s="52">
        <v>0.03013</v>
      </c>
      <c r="C107" s="46">
        <f t="shared" si="17"/>
        <v>-56076</v>
      </c>
      <c r="D107" s="46">
        <f t="shared" si="11"/>
        <v>-54931</v>
      </c>
      <c r="E107" s="46">
        <f t="shared" si="10"/>
        <v>-1145</v>
      </c>
      <c r="F107" s="14"/>
      <c r="G107" s="46">
        <f t="shared" si="18"/>
        <v>-56076</v>
      </c>
      <c r="H107" s="50">
        <f t="shared" si="20"/>
        <v>-36808</v>
      </c>
      <c r="I107" s="46">
        <f t="shared" si="19"/>
        <v>-19268</v>
      </c>
      <c r="J107" s="13"/>
      <c r="K107" s="13">
        <f t="shared" si="21"/>
        <v>-18123</v>
      </c>
      <c r="L107" s="13">
        <f t="shared" si="21"/>
        <v>18123</v>
      </c>
      <c r="N107" s="13">
        <f t="shared" si="15"/>
        <v>-1669179</v>
      </c>
      <c r="O107" s="13">
        <f t="shared" si="16"/>
        <v>1669179</v>
      </c>
      <c r="Q107" s="13"/>
    </row>
    <row r="108" spans="1:17" s="11" customFormat="1" ht="12" hidden="1">
      <c r="A108" s="41">
        <v>31941</v>
      </c>
      <c r="B108" s="52">
        <v>0.03013</v>
      </c>
      <c r="C108" s="46">
        <f t="shared" si="17"/>
        <v>-56076</v>
      </c>
      <c r="D108" s="46">
        <f t="shared" si="11"/>
        <v>-54931</v>
      </c>
      <c r="E108" s="46">
        <f t="shared" si="10"/>
        <v>-1145</v>
      </c>
      <c r="F108" s="14"/>
      <c r="G108" s="46">
        <f t="shared" si="18"/>
        <v>-56076</v>
      </c>
      <c r="H108" s="50">
        <f t="shared" si="20"/>
        <v>-36808</v>
      </c>
      <c r="I108" s="46">
        <f t="shared" si="19"/>
        <v>-19268</v>
      </c>
      <c r="J108" s="13"/>
      <c r="K108" s="13">
        <f t="shared" si="21"/>
        <v>-18123</v>
      </c>
      <c r="L108" s="13">
        <f t="shared" si="21"/>
        <v>18123</v>
      </c>
      <c r="M108" s="33"/>
      <c r="N108" s="13">
        <f t="shared" si="15"/>
        <v>-1687302</v>
      </c>
      <c r="O108" s="13">
        <f t="shared" si="16"/>
        <v>1687302</v>
      </c>
      <c r="Q108" s="13"/>
    </row>
    <row r="109" spans="1:17" s="11" customFormat="1" ht="12" hidden="1">
      <c r="A109" s="41">
        <v>31971</v>
      </c>
      <c r="B109" s="52">
        <v>0.03013</v>
      </c>
      <c r="C109" s="46">
        <f t="shared" si="17"/>
        <v>-56076</v>
      </c>
      <c r="D109" s="46">
        <f t="shared" si="11"/>
        <v>-54931</v>
      </c>
      <c r="E109" s="46">
        <f t="shared" si="10"/>
        <v>-1145</v>
      </c>
      <c r="F109" s="14"/>
      <c r="G109" s="46">
        <f t="shared" si="18"/>
        <v>-56076</v>
      </c>
      <c r="H109" s="50">
        <f t="shared" si="20"/>
        <v>-36808</v>
      </c>
      <c r="I109" s="46">
        <f t="shared" si="19"/>
        <v>-19268</v>
      </c>
      <c r="J109" s="13"/>
      <c r="K109" s="13">
        <f t="shared" si="21"/>
        <v>-18123</v>
      </c>
      <c r="L109" s="13">
        <f t="shared" si="21"/>
        <v>18123</v>
      </c>
      <c r="M109" s="33"/>
      <c r="N109" s="13">
        <f t="shared" si="15"/>
        <v>-1705425</v>
      </c>
      <c r="O109" s="13">
        <f t="shared" si="16"/>
        <v>1705425</v>
      </c>
      <c r="Q109" s="13"/>
    </row>
    <row r="110" spans="1:17" s="11" customFormat="1" ht="12" hidden="1">
      <c r="A110" s="41">
        <v>32002</v>
      </c>
      <c r="B110" s="52">
        <v>0.03013</v>
      </c>
      <c r="C110" s="46">
        <f t="shared" si="17"/>
        <v>-56076</v>
      </c>
      <c r="D110" s="46">
        <f t="shared" si="11"/>
        <v>-54931</v>
      </c>
      <c r="E110" s="46">
        <f t="shared" si="10"/>
        <v>-1145</v>
      </c>
      <c r="F110" s="14"/>
      <c r="G110" s="46">
        <f t="shared" si="18"/>
        <v>-56076</v>
      </c>
      <c r="H110" s="50">
        <f t="shared" si="20"/>
        <v>-36808</v>
      </c>
      <c r="I110" s="46">
        <f t="shared" si="19"/>
        <v>-19268</v>
      </c>
      <c r="J110" s="13"/>
      <c r="K110" s="13">
        <f t="shared" si="21"/>
        <v>-18123</v>
      </c>
      <c r="L110" s="13">
        <f t="shared" si="21"/>
        <v>18123</v>
      </c>
      <c r="M110" s="43"/>
      <c r="N110" s="13">
        <f t="shared" si="15"/>
        <v>-1723548</v>
      </c>
      <c r="O110" s="13">
        <f t="shared" si="16"/>
        <v>1723548</v>
      </c>
      <c r="Q110" s="13"/>
    </row>
    <row r="111" spans="1:17" s="11" customFormat="1" ht="12" hidden="1">
      <c r="A111" s="41">
        <v>32033</v>
      </c>
      <c r="B111" s="52">
        <v>0.03013</v>
      </c>
      <c r="C111" s="46">
        <f t="shared" si="17"/>
        <v>-56076</v>
      </c>
      <c r="D111" s="46">
        <f t="shared" si="11"/>
        <v>-54931</v>
      </c>
      <c r="E111" s="46">
        <f t="shared" si="10"/>
        <v>-1145</v>
      </c>
      <c r="F111" s="14"/>
      <c r="G111" s="46">
        <f t="shared" si="18"/>
        <v>-56076</v>
      </c>
      <c r="H111" s="50">
        <f t="shared" si="20"/>
        <v>-36808</v>
      </c>
      <c r="I111" s="46">
        <f t="shared" si="19"/>
        <v>-19268</v>
      </c>
      <c r="J111" s="13"/>
      <c r="K111" s="13">
        <f t="shared" si="21"/>
        <v>-18123</v>
      </c>
      <c r="L111" s="13">
        <f t="shared" si="21"/>
        <v>18123</v>
      </c>
      <c r="M111" s="33"/>
      <c r="N111" s="13">
        <f t="shared" si="15"/>
        <v>-1741671</v>
      </c>
      <c r="O111" s="13">
        <f t="shared" si="16"/>
        <v>1741671</v>
      </c>
      <c r="Q111" s="13"/>
    </row>
    <row r="112" spans="1:17" s="11" customFormat="1" ht="12" hidden="1">
      <c r="A112" s="41">
        <v>32063</v>
      </c>
      <c r="B112" s="52">
        <v>0.03013</v>
      </c>
      <c r="C112" s="46">
        <f t="shared" si="17"/>
        <v>-56076</v>
      </c>
      <c r="D112" s="46">
        <f t="shared" si="11"/>
        <v>-54931</v>
      </c>
      <c r="E112" s="46">
        <f t="shared" si="10"/>
        <v>-1145</v>
      </c>
      <c r="F112" s="14"/>
      <c r="G112" s="46">
        <f t="shared" si="18"/>
        <v>-56076</v>
      </c>
      <c r="H112" s="50">
        <f t="shared" si="20"/>
        <v>-36808</v>
      </c>
      <c r="I112" s="46">
        <f t="shared" si="19"/>
        <v>-19268</v>
      </c>
      <c r="J112" s="13"/>
      <c r="K112" s="13">
        <f t="shared" si="21"/>
        <v>-18123</v>
      </c>
      <c r="L112" s="13">
        <f t="shared" si="21"/>
        <v>18123</v>
      </c>
      <c r="M112" s="33"/>
      <c r="N112" s="13">
        <f t="shared" si="15"/>
        <v>-1759794</v>
      </c>
      <c r="O112" s="13">
        <f t="shared" si="16"/>
        <v>1759794</v>
      </c>
      <c r="Q112" s="13"/>
    </row>
    <row r="113" spans="1:17" s="11" customFormat="1" ht="12" hidden="1">
      <c r="A113" s="41">
        <v>32094</v>
      </c>
      <c r="B113" s="52">
        <v>0.03013</v>
      </c>
      <c r="C113" s="46">
        <f t="shared" si="17"/>
        <v>-56076</v>
      </c>
      <c r="D113" s="46">
        <f t="shared" si="11"/>
        <v>-54931</v>
      </c>
      <c r="E113" s="46">
        <f t="shared" si="10"/>
        <v>-1145</v>
      </c>
      <c r="F113" s="14"/>
      <c r="G113" s="46">
        <f t="shared" si="18"/>
        <v>-56076</v>
      </c>
      <c r="H113" s="50">
        <f t="shared" si="20"/>
        <v>-36808</v>
      </c>
      <c r="I113" s="46">
        <f t="shared" si="19"/>
        <v>-19268</v>
      </c>
      <c r="J113" s="13"/>
      <c r="K113" s="13">
        <f t="shared" si="21"/>
        <v>-18123</v>
      </c>
      <c r="L113" s="13">
        <f t="shared" si="21"/>
        <v>18123</v>
      </c>
      <c r="M113" s="33"/>
      <c r="N113" s="13">
        <f t="shared" si="15"/>
        <v>-1777917</v>
      </c>
      <c r="O113" s="13">
        <f t="shared" si="16"/>
        <v>1777917</v>
      </c>
      <c r="Q113" s="13"/>
    </row>
    <row r="114" spans="1:17" s="11" customFormat="1" ht="12" hidden="1">
      <c r="A114" s="41">
        <v>32124</v>
      </c>
      <c r="B114" s="52">
        <v>0.03013</v>
      </c>
      <c r="C114" s="46">
        <f t="shared" si="17"/>
        <v>-56076</v>
      </c>
      <c r="D114" s="46">
        <f t="shared" si="11"/>
        <v>-54931</v>
      </c>
      <c r="E114" s="46">
        <f t="shared" si="10"/>
        <v>-1145</v>
      </c>
      <c r="F114" s="14"/>
      <c r="G114" s="46">
        <f t="shared" si="18"/>
        <v>-56076</v>
      </c>
      <c r="H114" s="50">
        <f t="shared" si="20"/>
        <v>-36808</v>
      </c>
      <c r="I114" s="46">
        <f t="shared" si="19"/>
        <v>-19268</v>
      </c>
      <c r="J114" s="13"/>
      <c r="K114" s="13">
        <f t="shared" si="21"/>
        <v>-18123</v>
      </c>
      <c r="L114" s="13">
        <f t="shared" si="21"/>
        <v>18123</v>
      </c>
      <c r="N114" s="13">
        <f t="shared" si="15"/>
        <v>-1796040</v>
      </c>
      <c r="O114" s="13">
        <f t="shared" si="16"/>
        <v>1796040</v>
      </c>
      <c r="Q114" s="13"/>
    </row>
    <row r="115" spans="1:17" s="11" customFormat="1" ht="12" hidden="1">
      <c r="A115" s="41">
        <v>32155</v>
      </c>
      <c r="B115" s="52">
        <v>0.03013</v>
      </c>
      <c r="C115" s="46">
        <f t="shared" si="17"/>
        <v>-56076</v>
      </c>
      <c r="D115" s="46">
        <f t="shared" si="11"/>
        <v>-54931</v>
      </c>
      <c r="E115" s="46">
        <f t="shared" si="10"/>
        <v>-1145</v>
      </c>
      <c r="F115" s="14"/>
      <c r="G115" s="46">
        <f t="shared" si="18"/>
        <v>-56076</v>
      </c>
      <c r="H115" s="50">
        <f t="shared" si="20"/>
        <v>-36808</v>
      </c>
      <c r="I115" s="46">
        <f t="shared" si="19"/>
        <v>-19268</v>
      </c>
      <c r="J115" s="13"/>
      <c r="K115" s="13">
        <f t="shared" si="21"/>
        <v>-18123</v>
      </c>
      <c r="L115" s="13">
        <f t="shared" si="21"/>
        <v>18123</v>
      </c>
      <c r="N115" s="13">
        <f t="shared" si="15"/>
        <v>-1814163</v>
      </c>
      <c r="O115" s="13">
        <f t="shared" si="16"/>
        <v>1814163</v>
      </c>
      <c r="Q115" s="13"/>
    </row>
    <row r="116" spans="1:17" s="11" customFormat="1" ht="12" hidden="1">
      <c r="A116" s="41">
        <v>32186</v>
      </c>
      <c r="B116" s="52">
        <v>0.03013</v>
      </c>
      <c r="C116" s="46">
        <f t="shared" si="17"/>
        <v>-56076</v>
      </c>
      <c r="D116" s="46">
        <f t="shared" si="11"/>
        <v>-54931</v>
      </c>
      <c r="E116" s="46">
        <f t="shared" si="10"/>
        <v>-1145</v>
      </c>
      <c r="F116" s="14"/>
      <c r="G116" s="46">
        <f t="shared" si="18"/>
        <v>-56076</v>
      </c>
      <c r="H116" s="50">
        <f t="shared" si="20"/>
        <v>-36808</v>
      </c>
      <c r="I116" s="46">
        <f t="shared" si="19"/>
        <v>-19268</v>
      </c>
      <c r="J116" s="13"/>
      <c r="K116" s="13">
        <f t="shared" si="21"/>
        <v>-18123</v>
      </c>
      <c r="L116" s="13">
        <f t="shared" si="21"/>
        <v>18123</v>
      </c>
      <c r="M116" s="33"/>
      <c r="N116" s="13">
        <f t="shared" si="15"/>
        <v>-1832286</v>
      </c>
      <c r="O116" s="13">
        <f t="shared" si="16"/>
        <v>1832286</v>
      </c>
      <c r="Q116" s="13"/>
    </row>
    <row r="117" spans="1:17" s="11" customFormat="1" ht="12" hidden="1">
      <c r="A117" s="41">
        <v>32215</v>
      </c>
      <c r="B117" s="52">
        <v>0.03013</v>
      </c>
      <c r="C117" s="46">
        <f t="shared" si="17"/>
        <v>-56076</v>
      </c>
      <c r="D117" s="46">
        <f t="shared" si="11"/>
        <v>-54931</v>
      </c>
      <c r="E117" s="46">
        <f t="shared" si="10"/>
        <v>-1145</v>
      </c>
      <c r="F117" s="14"/>
      <c r="G117" s="46">
        <f t="shared" si="18"/>
        <v>-56076</v>
      </c>
      <c r="H117" s="50">
        <f t="shared" si="20"/>
        <v>-36808</v>
      </c>
      <c r="I117" s="46">
        <f t="shared" si="19"/>
        <v>-19268</v>
      </c>
      <c r="J117" s="13"/>
      <c r="K117" s="13">
        <f t="shared" si="21"/>
        <v>-18123</v>
      </c>
      <c r="L117" s="13">
        <f t="shared" si="21"/>
        <v>18123</v>
      </c>
      <c r="N117" s="13">
        <f t="shared" si="15"/>
        <v>-1850409</v>
      </c>
      <c r="O117" s="13">
        <f t="shared" si="16"/>
        <v>1850409</v>
      </c>
      <c r="Q117" s="13"/>
    </row>
    <row r="118" spans="1:17" s="11" customFormat="1" ht="12" hidden="1">
      <c r="A118" s="41">
        <v>32246</v>
      </c>
      <c r="B118" s="52">
        <v>0.03013</v>
      </c>
      <c r="C118" s="46">
        <f t="shared" si="17"/>
        <v>-56076</v>
      </c>
      <c r="D118" s="46">
        <f t="shared" si="11"/>
        <v>-54931</v>
      </c>
      <c r="E118" s="46">
        <f t="shared" si="10"/>
        <v>-1145</v>
      </c>
      <c r="F118" s="14"/>
      <c r="G118" s="46">
        <f t="shared" si="18"/>
        <v>-56076</v>
      </c>
      <c r="H118" s="50">
        <f t="shared" si="20"/>
        <v>-36808</v>
      </c>
      <c r="I118" s="46">
        <f t="shared" si="19"/>
        <v>-19268</v>
      </c>
      <c r="J118" s="13"/>
      <c r="K118" s="13">
        <f t="shared" si="21"/>
        <v>-18123</v>
      </c>
      <c r="L118" s="13">
        <f t="shared" si="21"/>
        <v>18123</v>
      </c>
      <c r="N118" s="13">
        <f t="shared" si="15"/>
        <v>-1868532</v>
      </c>
      <c r="O118" s="13">
        <f t="shared" si="16"/>
        <v>1868532</v>
      </c>
      <c r="Q118" s="13"/>
    </row>
    <row r="119" spans="1:17" s="11" customFormat="1" ht="12" hidden="1">
      <c r="A119" s="41">
        <v>32276</v>
      </c>
      <c r="B119" s="52">
        <v>0.03013</v>
      </c>
      <c r="C119" s="46">
        <f t="shared" si="17"/>
        <v>-56076</v>
      </c>
      <c r="D119" s="46">
        <f t="shared" si="11"/>
        <v>-54931</v>
      </c>
      <c r="E119" s="46">
        <f t="shared" si="10"/>
        <v>-1145</v>
      </c>
      <c r="F119" s="14"/>
      <c r="G119" s="46">
        <f t="shared" si="18"/>
        <v>-56076</v>
      </c>
      <c r="H119" s="50">
        <f t="shared" si="20"/>
        <v>-36808</v>
      </c>
      <c r="I119" s="46">
        <f t="shared" si="19"/>
        <v>-19268</v>
      </c>
      <c r="J119" s="13"/>
      <c r="K119" s="13">
        <f t="shared" si="21"/>
        <v>-18123</v>
      </c>
      <c r="L119" s="13">
        <f t="shared" si="21"/>
        <v>18123</v>
      </c>
      <c r="N119" s="13">
        <f t="shared" si="15"/>
        <v>-1886655</v>
      </c>
      <c r="O119" s="13">
        <f t="shared" si="16"/>
        <v>1886655</v>
      </c>
      <c r="Q119" s="13"/>
    </row>
    <row r="120" spans="1:17" s="11" customFormat="1" ht="12" hidden="1">
      <c r="A120" s="41">
        <v>32307</v>
      </c>
      <c r="B120" s="52">
        <v>0.03013</v>
      </c>
      <c r="C120" s="46">
        <f t="shared" si="17"/>
        <v>-56076</v>
      </c>
      <c r="D120" s="46">
        <f t="shared" si="11"/>
        <v>-54931</v>
      </c>
      <c r="E120" s="46">
        <f t="shared" si="10"/>
        <v>-1145</v>
      </c>
      <c r="F120" s="14"/>
      <c r="G120" s="46">
        <f t="shared" si="18"/>
        <v>-56076</v>
      </c>
      <c r="H120" s="50">
        <f t="shared" si="20"/>
        <v>-36808</v>
      </c>
      <c r="I120" s="46">
        <f t="shared" si="19"/>
        <v>-19268</v>
      </c>
      <c r="J120" s="13"/>
      <c r="K120" s="13">
        <f t="shared" si="21"/>
        <v>-18123</v>
      </c>
      <c r="L120" s="13">
        <f t="shared" si="21"/>
        <v>18123</v>
      </c>
      <c r="M120" s="33"/>
      <c r="N120" s="13">
        <f t="shared" si="15"/>
        <v>-1904778</v>
      </c>
      <c r="O120" s="13">
        <f t="shared" si="16"/>
        <v>1904778</v>
      </c>
      <c r="Q120" s="13"/>
    </row>
    <row r="121" spans="1:17" s="11" customFormat="1" ht="12" hidden="1">
      <c r="A121" s="41">
        <v>32337</v>
      </c>
      <c r="B121" s="52">
        <v>0.03013</v>
      </c>
      <c r="C121" s="46">
        <f t="shared" si="17"/>
        <v>-56076</v>
      </c>
      <c r="D121" s="46">
        <f t="shared" si="11"/>
        <v>-54931</v>
      </c>
      <c r="E121" s="46">
        <f t="shared" si="10"/>
        <v>-1145</v>
      </c>
      <c r="F121" s="14"/>
      <c r="G121" s="46">
        <f t="shared" si="18"/>
        <v>-56076</v>
      </c>
      <c r="H121" s="50">
        <f t="shared" si="20"/>
        <v>-36808</v>
      </c>
      <c r="I121" s="46">
        <f t="shared" si="19"/>
        <v>-19268</v>
      </c>
      <c r="J121" s="13"/>
      <c r="K121" s="13">
        <f t="shared" si="21"/>
        <v>-18123</v>
      </c>
      <c r="L121" s="13">
        <f t="shared" si="21"/>
        <v>18123</v>
      </c>
      <c r="M121" s="33"/>
      <c r="N121" s="13">
        <f t="shared" si="15"/>
        <v>-1922901</v>
      </c>
      <c r="O121" s="13">
        <f t="shared" si="16"/>
        <v>1922901</v>
      </c>
      <c r="Q121" s="13"/>
    </row>
    <row r="122" spans="1:17" s="11" customFormat="1" ht="12" hidden="1">
      <c r="A122" s="41">
        <v>32368</v>
      </c>
      <c r="B122" s="52">
        <v>0.03013</v>
      </c>
      <c r="C122" s="46">
        <f t="shared" si="17"/>
        <v>-56076</v>
      </c>
      <c r="D122" s="46">
        <f t="shared" si="11"/>
        <v>-54931</v>
      </c>
      <c r="E122" s="46">
        <f t="shared" si="10"/>
        <v>-1145</v>
      </c>
      <c r="F122" s="14"/>
      <c r="G122" s="46">
        <f t="shared" si="18"/>
        <v>-56076</v>
      </c>
      <c r="H122" s="50">
        <f t="shared" si="20"/>
        <v>-36808</v>
      </c>
      <c r="I122" s="46">
        <f t="shared" si="19"/>
        <v>-19268</v>
      </c>
      <c r="J122" s="13"/>
      <c r="K122" s="13">
        <f t="shared" si="21"/>
        <v>-18123</v>
      </c>
      <c r="L122" s="13">
        <f t="shared" si="21"/>
        <v>18123</v>
      </c>
      <c r="M122" s="43"/>
      <c r="N122" s="13">
        <f t="shared" si="15"/>
        <v>-1941024</v>
      </c>
      <c r="O122" s="13">
        <f t="shared" si="16"/>
        <v>1941024</v>
      </c>
      <c r="Q122" s="13"/>
    </row>
    <row r="123" spans="1:17" s="11" customFormat="1" ht="12" hidden="1">
      <c r="A123" s="41">
        <v>32399</v>
      </c>
      <c r="B123" s="52">
        <v>0.03013</v>
      </c>
      <c r="C123" s="46">
        <f t="shared" si="17"/>
        <v>-56076</v>
      </c>
      <c r="D123" s="46">
        <f t="shared" si="11"/>
        <v>-54931</v>
      </c>
      <c r="E123" s="46">
        <f t="shared" si="10"/>
        <v>-1145</v>
      </c>
      <c r="F123" s="14"/>
      <c r="G123" s="46">
        <f t="shared" si="18"/>
        <v>-56076</v>
      </c>
      <c r="H123" s="50">
        <f t="shared" si="20"/>
        <v>-36808</v>
      </c>
      <c r="I123" s="46">
        <f t="shared" si="19"/>
        <v>-19268</v>
      </c>
      <c r="J123" s="13"/>
      <c r="K123" s="13">
        <f t="shared" si="21"/>
        <v>-18123</v>
      </c>
      <c r="L123" s="13">
        <f t="shared" si="21"/>
        <v>18123</v>
      </c>
      <c r="M123" s="33"/>
      <c r="N123" s="13">
        <f t="shared" si="15"/>
        <v>-1959147</v>
      </c>
      <c r="O123" s="13">
        <f t="shared" si="16"/>
        <v>1959147</v>
      </c>
      <c r="Q123" s="13"/>
    </row>
    <row r="124" spans="1:17" s="11" customFormat="1" ht="12" hidden="1">
      <c r="A124" s="41">
        <v>32429</v>
      </c>
      <c r="B124" s="52">
        <v>0.03013</v>
      </c>
      <c r="C124" s="46">
        <f t="shared" si="17"/>
        <v>-56076</v>
      </c>
      <c r="D124" s="46">
        <f t="shared" si="11"/>
        <v>-54931</v>
      </c>
      <c r="E124" s="46">
        <f t="shared" si="10"/>
        <v>-1145</v>
      </c>
      <c r="F124" s="14"/>
      <c r="G124" s="46">
        <f t="shared" si="18"/>
        <v>-56076</v>
      </c>
      <c r="H124" s="50">
        <f t="shared" si="20"/>
        <v>-36808</v>
      </c>
      <c r="I124" s="46">
        <f t="shared" si="19"/>
        <v>-19268</v>
      </c>
      <c r="J124" s="13"/>
      <c r="K124" s="13">
        <f t="shared" si="21"/>
        <v>-18123</v>
      </c>
      <c r="L124" s="13">
        <f t="shared" si="21"/>
        <v>18123</v>
      </c>
      <c r="M124" s="33"/>
      <c r="N124" s="13">
        <f t="shared" si="15"/>
        <v>-1977270</v>
      </c>
      <c r="O124" s="13">
        <f t="shared" si="16"/>
        <v>1977270</v>
      </c>
      <c r="Q124" s="13"/>
    </row>
    <row r="125" spans="1:17" s="11" customFormat="1" ht="12" hidden="1">
      <c r="A125" s="41">
        <v>32460</v>
      </c>
      <c r="B125" s="52">
        <v>0.03013</v>
      </c>
      <c r="C125" s="46">
        <f t="shared" si="17"/>
        <v>-56076</v>
      </c>
      <c r="D125" s="46">
        <f t="shared" si="11"/>
        <v>-54931</v>
      </c>
      <c r="E125" s="46">
        <f t="shared" si="10"/>
        <v>-1145</v>
      </c>
      <c r="F125" s="14"/>
      <c r="G125" s="46">
        <f t="shared" si="18"/>
        <v>-56076</v>
      </c>
      <c r="H125" s="50">
        <f t="shared" si="20"/>
        <v>-36808</v>
      </c>
      <c r="I125" s="46">
        <f t="shared" si="19"/>
        <v>-19268</v>
      </c>
      <c r="J125" s="13"/>
      <c r="K125" s="13">
        <f t="shared" si="21"/>
        <v>-18123</v>
      </c>
      <c r="L125" s="13">
        <f t="shared" si="21"/>
        <v>18123</v>
      </c>
      <c r="M125" s="33"/>
      <c r="N125" s="13">
        <f t="shared" si="15"/>
        <v>-1995393</v>
      </c>
      <c r="O125" s="13">
        <f t="shared" si="16"/>
        <v>1995393</v>
      </c>
      <c r="Q125" s="13"/>
    </row>
    <row r="126" spans="1:17" s="11" customFormat="1" ht="12" hidden="1">
      <c r="A126" s="41">
        <v>32490</v>
      </c>
      <c r="B126" s="52">
        <v>0.03013</v>
      </c>
      <c r="C126" s="46">
        <f t="shared" si="17"/>
        <v>-56076</v>
      </c>
      <c r="D126" s="46">
        <f t="shared" si="11"/>
        <v>-54931</v>
      </c>
      <c r="E126" s="46">
        <f t="shared" si="10"/>
        <v>-1145</v>
      </c>
      <c r="F126" s="14"/>
      <c r="G126" s="46">
        <f t="shared" si="18"/>
        <v>-56076</v>
      </c>
      <c r="H126" s="50">
        <f t="shared" si="20"/>
        <v>-36808</v>
      </c>
      <c r="I126" s="46">
        <f t="shared" si="19"/>
        <v>-19268</v>
      </c>
      <c r="J126" s="13"/>
      <c r="K126" s="13">
        <f t="shared" si="21"/>
        <v>-18123</v>
      </c>
      <c r="L126" s="13">
        <f t="shared" si="21"/>
        <v>18123</v>
      </c>
      <c r="N126" s="13">
        <f t="shared" si="15"/>
        <v>-2013516</v>
      </c>
      <c r="O126" s="13">
        <f t="shared" si="16"/>
        <v>2013516</v>
      </c>
      <c r="Q126" s="13"/>
    </row>
    <row r="127" spans="1:17" s="11" customFormat="1" ht="12" hidden="1">
      <c r="A127" s="41">
        <v>32521</v>
      </c>
      <c r="B127" s="52">
        <v>0.03013</v>
      </c>
      <c r="C127" s="46">
        <f t="shared" si="17"/>
        <v>-56076</v>
      </c>
      <c r="D127" s="46">
        <f t="shared" si="11"/>
        <v>-54931</v>
      </c>
      <c r="E127" s="46">
        <f t="shared" si="10"/>
        <v>-1145</v>
      </c>
      <c r="F127" s="14"/>
      <c r="G127" s="46">
        <f t="shared" si="18"/>
        <v>-56076</v>
      </c>
      <c r="H127" s="50">
        <f t="shared" si="20"/>
        <v>-36808</v>
      </c>
      <c r="I127" s="46">
        <f t="shared" si="19"/>
        <v>-19268</v>
      </c>
      <c r="J127" s="13"/>
      <c r="K127" s="13">
        <f t="shared" si="21"/>
        <v>-18123</v>
      </c>
      <c r="L127" s="13">
        <f t="shared" si="21"/>
        <v>18123</v>
      </c>
      <c r="N127" s="13">
        <f t="shared" si="15"/>
        <v>-2031639</v>
      </c>
      <c r="O127" s="13">
        <f t="shared" si="16"/>
        <v>2031639</v>
      </c>
      <c r="Q127" s="13"/>
    </row>
    <row r="128" spans="1:17" s="11" customFormat="1" ht="12" hidden="1">
      <c r="A128" s="41">
        <v>32552</v>
      </c>
      <c r="B128" s="52">
        <v>0.03013</v>
      </c>
      <c r="C128" s="46">
        <f t="shared" si="17"/>
        <v>-56076</v>
      </c>
      <c r="D128" s="46">
        <f t="shared" si="11"/>
        <v>-54931</v>
      </c>
      <c r="E128" s="46">
        <f t="shared" si="10"/>
        <v>-1145</v>
      </c>
      <c r="F128" s="14"/>
      <c r="G128" s="46">
        <f t="shared" si="18"/>
        <v>-56076</v>
      </c>
      <c r="H128" s="50">
        <f t="shared" si="20"/>
        <v>-36808</v>
      </c>
      <c r="I128" s="46">
        <f t="shared" si="19"/>
        <v>-19268</v>
      </c>
      <c r="J128" s="13"/>
      <c r="K128" s="13">
        <f t="shared" si="21"/>
        <v>-18123</v>
      </c>
      <c r="L128" s="13">
        <f t="shared" si="21"/>
        <v>18123</v>
      </c>
      <c r="M128" s="33"/>
      <c r="N128" s="13">
        <f t="shared" si="15"/>
        <v>-2049762</v>
      </c>
      <c r="O128" s="13">
        <f t="shared" si="16"/>
        <v>2049762</v>
      </c>
      <c r="Q128" s="13"/>
    </row>
    <row r="129" spans="1:17" s="11" customFormat="1" ht="12" hidden="1">
      <c r="A129" s="41">
        <v>32580</v>
      </c>
      <c r="B129" s="52">
        <v>0.03013</v>
      </c>
      <c r="C129" s="46">
        <f t="shared" si="17"/>
        <v>-56076</v>
      </c>
      <c r="D129" s="46">
        <f t="shared" si="11"/>
        <v>-54931</v>
      </c>
      <c r="E129" s="46">
        <f t="shared" si="10"/>
        <v>-1145</v>
      </c>
      <c r="F129" s="14"/>
      <c r="G129" s="46">
        <f t="shared" si="18"/>
        <v>-56076</v>
      </c>
      <c r="H129" s="50">
        <f t="shared" si="20"/>
        <v>-36808</v>
      </c>
      <c r="I129" s="46">
        <f t="shared" si="19"/>
        <v>-19268</v>
      </c>
      <c r="J129" s="13"/>
      <c r="K129" s="13">
        <f t="shared" si="21"/>
        <v>-18123</v>
      </c>
      <c r="L129" s="13">
        <f t="shared" si="21"/>
        <v>18123</v>
      </c>
      <c r="N129" s="13">
        <f t="shared" si="15"/>
        <v>-2067885</v>
      </c>
      <c r="O129" s="13">
        <f t="shared" si="16"/>
        <v>2067885</v>
      </c>
      <c r="Q129" s="13"/>
    </row>
    <row r="130" spans="1:17" s="11" customFormat="1" ht="12" hidden="1">
      <c r="A130" s="41">
        <v>32611</v>
      </c>
      <c r="B130" s="52">
        <v>0.03013</v>
      </c>
      <c r="C130" s="46">
        <f t="shared" si="17"/>
        <v>-56076</v>
      </c>
      <c r="D130" s="46">
        <f t="shared" si="11"/>
        <v>-54931</v>
      </c>
      <c r="E130" s="46">
        <f t="shared" si="10"/>
        <v>-1145</v>
      </c>
      <c r="F130" s="14"/>
      <c r="G130" s="46">
        <f t="shared" si="18"/>
        <v>-56076</v>
      </c>
      <c r="H130" s="50">
        <f t="shared" si="20"/>
        <v>-36808</v>
      </c>
      <c r="I130" s="46">
        <f t="shared" si="19"/>
        <v>-19268</v>
      </c>
      <c r="J130" s="13"/>
      <c r="K130" s="13">
        <f t="shared" si="21"/>
        <v>-18123</v>
      </c>
      <c r="L130" s="13">
        <f t="shared" si="21"/>
        <v>18123</v>
      </c>
      <c r="N130" s="13">
        <f t="shared" si="15"/>
        <v>-2086008</v>
      </c>
      <c r="O130" s="13">
        <f t="shared" si="16"/>
        <v>2086008</v>
      </c>
      <c r="Q130" s="13"/>
    </row>
    <row r="131" spans="1:17" s="11" customFormat="1" ht="12" hidden="1">
      <c r="A131" s="41">
        <v>32641</v>
      </c>
      <c r="B131" s="52">
        <v>0.03013</v>
      </c>
      <c r="C131" s="46">
        <f t="shared" si="17"/>
        <v>-56076</v>
      </c>
      <c r="D131" s="46">
        <f t="shared" si="11"/>
        <v>-54931</v>
      </c>
      <c r="E131" s="46">
        <f t="shared" si="10"/>
        <v>-1145</v>
      </c>
      <c r="F131" s="14"/>
      <c r="G131" s="46">
        <f t="shared" si="18"/>
        <v>-56076</v>
      </c>
      <c r="H131" s="50">
        <f t="shared" si="20"/>
        <v>-36808</v>
      </c>
      <c r="I131" s="46">
        <f t="shared" si="19"/>
        <v>-19268</v>
      </c>
      <c r="J131" s="13"/>
      <c r="K131" s="13">
        <f t="shared" si="21"/>
        <v>-18123</v>
      </c>
      <c r="L131" s="13">
        <f t="shared" si="21"/>
        <v>18123</v>
      </c>
      <c r="N131" s="13">
        <f t="shared" si="15"/>
        <v>-2104131</v>
      </c>
      <c r="O131" s="13">
        <f t="shared" si="16"/>
        <v>2104131</v>
      </c>
      <c r="Q131" s="13"/>
    </row>
    <row r="132" spans="1:17" s="11" customFormat="1" ht="12" hidden="1">
      <c r="A132" s="41">
        <v>32672</v>
      </c>
      <c r="B132" s="52">
        <v>0.03013</v>
      </c>
      <c r="C132" s="46">
        <f t="shared" si="17"/>
        <v>-56076</v>
      </c>
      <c r="D132" s="46">
        <f t="shared" si="11"/>
        <v>-54931</v>
      </c>
      <c r="E132" s="46">
        <f t="shared" si="10"/>
        <v>-1145</v>
      </c>
      <c r="F132" s="14"/>
      <c r="G132" s="46">
        <f t="shared" si="18"/>
        <v>-56076</v>
      </c>
      <c r="H132" s="50">
        <f t="shared" si="20"/>
        <v>-36808</v>
      </c>
      <c r="I132" s="46">
        <f t="shared" si="19"/>
        <v>-19268</v>
      </c>
      <c r="J132" s="13"/>
      <c r="K132" s="13">
        <f t="shared" si="21"/>
        <v>-18123</v>
      </c>
      <c r="L132" s="13">
        <f t="shared" si="21"/>
        <v>18123</v>
      </c>
      <c r="M132" s="33"/>
      <c r="N132" s="13">
        <f t="shared" si="15"/>
        <v>-2122254</v>
      </c>
      <c r="O132" s="13">
        <f t="shared" si="16"/>
        <v>2122254</v>
      </c>
      <c r="Q132" s="13"/>
    </row>
    <row r="133" spans="1:17" s="11" customFormat="1" ht="12" hidden="1">
      <c r="A133" s="41">
        <v>32702</v>
      </c>
      <c r="B133" s="52">
        <v>0.03013</v>
      </c>
      <c r="C133" s="46">
        <f t="shared" si="17"/>
        <v>-56076</v>
      </c>
      <c r="D133" s="46">
        <f t="shared" si="11"/>
        <v>-54931</v>
      </c>
      <c r="E133" s="46">
        <f t="shared" si="10"/>
        <v>-1145</v>
      </c>
      <c r="F133" s="14"/>
      <c r="G133" s="46">
        <f t="shared" si="18"/>
        <v>-56076</v>
      </c>
      <c r="H133" s="50">
        <f t="shared" si="20"/>
        <v>-36808</v>
      </c>
      <c r="I133" s="46">
        <f t="shared" si="19"/>
        <v>-19268</v>
      </c>
      <c r="J133" s="13"/>
      <c r="K133" s="13">
        <f t="shared" si="21"/>
        <v>-18123</v>
      </c>
      <c r="L133" s="13">
        <f t="shared" si="21"/>
        <v>18123</v>
      </c>
      <c r="M133" s="33"/>
      <c r="N133" s="13">
        <f t="shared" si="15"/>
        <v>-2140377</v>
      </c>
      <c r="O133" s="13">
        <f t="shared" si="16"/>
        <v>2140377</v>
      </c>
      <c r="Q133" s="13"/>
    </row>
    <row r="134" spans="1:17" s="11" customFormat="1" ht="12" hidden="1">
      <c r="A134" s="41">
        <v>32733</v>
      </c>
      <c r="B134" s="52">
        <v>0.03013</v>
      </c>
      <c r="C134" s="46">
        <f t="shared" si="17"/>
        <v>-56076</v>
      </c>
      <c r="D134" s="46">
        <f t="shared" si="11"/>
        <v>-54931</v>
      </c>
      <c r="E134" s="46">
        <f t="shared" si="10"/>
        <v>-1145</v>
      </c>
      <c r="F134" s="14"/>
      <c r="G134" s="46">
        <f t="shared" si="18"/>
        <v>-56076</v>
      </c>
      <c r="H134" s="50">
        <f t="shared" si="20"/>
        <v>-36808</v>
      </c>
      <c r="I134" s="46">
        <f t="shared" si="19"/>
        <v>-19268</v>
      </c>
      <c r="J134" s="13"/>
      <c r="K134" s="13">
        <f t="shared" si="21"/>
        <v>-18123</v>
      </c>
      <c r="L134" s="13">
        <f t="shared" si="21"/>
        <v>18123</v>
      </c>
      <c r="M134" s="43"/>
      <c r="N134" s="13">
        <f t="shared" si="15"/>
        <v>-2158500</v>
      </c>
      <c r="O134" s="13">
        <f t="shared" si="16"/>
        <v>2158500</v>
      </c>
      <c r="Q134" s="13"/>
    </row>
    <row r="135" spans="1:17" s="11" customFormat="1" ht="12" hidden="1">
      <c r="A135" s="41">
        <v>32764</v>
      </c>
      <c r="B135" s="52">
        <v>0.03013</v>
      </c>
      <c r="C135" s="46">
        <f t="shared" si="17"/>
        <v>-56076</v>
      </c>
      <c r="D135" s="46">
        <f t="shared" si="11"/>
        <v>-54931</v>
      </c>
      <c r="E135" s="46">
        <f t="shared" si="10"/>
        <v>-1145</v>
      </c>
      <c r="F135" s="14"/>
      <c r="G135" s="46">
        <f t="shared" si="18"/>
        <v>-56076</v>
      </c>
      <c r="H135" s="50">
        <f t="shared" si="20"/>
        <v>-36808</v>
      </c>
      <c r="I135" s="46">
        <f t="shared" si="19"/>
        <v>-19268</v>
      </c>
      <c r="J135" s="13"/>
      <c r="K135" s="13">
        <f t="shared" si="21"/>
        <v>-18123</v>
      </c>
      <c r="L135" s="13">
        <f t="shared" si="21"/>
        <v>18123</v>
      </c>
      <c r="M135" s="33"/>
      <c r="N135" s="13">
        <f t="shared" si="15"/>
        <v>-2176623</v>
      </c>
      <c r="O135" s="13">
        <f t="shared" si="16"/>
        <v>2176623</v>
      </c>
      <c r="Q135" s="13"/>
    </row>
    <row r="136" spans="1:17" s="11" customFormat="1" ht="12" hidden="1">
      <c r="A136" s="41">
        <v>32794</v>
      </c>
      <c r="B136" s="52">
        <v>0.03013</v>
      </c>
      <c r="C136" s="46">
        <f t="shared" si="17"/>
        <v>-56076</v>
      </c>
      <c r="D136" s="46">
        <f t="shared" si="11"/>
        <v>-54931</v>
      </c>
      <c r="E136" s="46">
        <f t="shared" si="10"/>
        <v>-1145</v>
      </c>
      <c r="F136" s="14"/>
      <c r="G136" s="46">
        <f t="shared" si="18"/>
        <v>-56076</v>
      </c>
      <c r="H136" s="50">
        <f t="shared" si="20"/>
        <v>-36808</v>
      </c>
      <c r="I136" s="46">
        <f t="shared" si="19"/>
        <v>-19268</v>
      </c>
      <c r="J136" s="13"/>
      <c r="K136" s="13">
        <f t="shared" si="21"/>
        <v>-18123</v>
      </c>
      <c r="L136" s="13">
        <f t="shared" si="21"/>
        <v>18123</v>
      </c>
      <c r="M136" s="33"/>
      <c r="N136" s="13">
        <f t="shared" si="15"/>
        <v>-2194746</v>
      </c>
      <c r="O136" s="13">
        <f t="shared" si="16"/>
        <v>2194746</v>
      </c>
      <c r="Q136" s="13"/>
    </row>
    <row r="137" spans="1:17" s="11" customFormat="1" ht="12" hidden="1">
      <c r="A137" s="41">
        <v>32825</v>
      </c>
      <c r="B137" s="52">
        <v>0.03013</v>
      </c>
      <c r="C137" s="46">
        <f t="shared" si="17"/>
        <v>-56076</v>
      </c>
      <c r="D137" s="46">
        <f t="shared" si="11"/>
        <v>-54931</v>
      </c>
      <c r="E137" s="46">
        <f t="shared" si="10"/>
        <v>-1145</v>
      </c>
      <c r="F137" s="14"/>
      <c r="G137" s="46">
        <f t="shared" si="18"/>
        <v>-56076</v>
      </c>
      <c r="H137" s="50">
        <f t="shared" si="20"/>
        <v>-36808</v>
      </c>
      <c r="I137" s="46">
        <f t="shared" si="19"/>
        <v>-19268</v>
      </c>
      <c r="J137" s="13"/>
      <c r="K137" s="13">
        <f t="shared" si="21"/>
        <v>-18123</v>
      </c>
      <c r="L137" s="13">
        <f t="shared" si="21"/>
        <v>18123</v>
      </c>
      <c r="M137" s="33"/>
      <c r="N137" s="13">
        <f t="shared" si="15"/>
        <v>-2212869</v>
      </c>
      <c r="O137" s="13">
        <f t="shared" si="16"/>
        <v>2212869</v>
      </c>
      <c r="Q137" s="13"/>
    </row>
    <row r="138" spans="1:17" s="11" customFormat="1" ht="12" hidden="1">
      <c r="A138" s="41">
        <v>32855</v>
      </c>
      <c r="B138" s="52">
        <v>0.03013</v>
      </c>
      <c r="C138" s="46">
        <f t="shared" si="17"/>
        <v>-56076</v>
      </c>
      <c r="D138" s="46">
        <f t="shared" si="11"/>
        <v>-54931</v>
      </c>
      <c r="E138" s="46">
        <f t="shared" si="10"/>
        <v>-1145</v>
      </c>
      <c r="F138" s="14"/>
      <c r="G138" s="46">
        <f t="shared" si="18"/>
        <v>-56076</v>
      </c>
      <c r="H138" s="50">
        <f t="shared" si="20"/>
        <v>-36808</v>
      </c>
      <c r="I138" s="46">
        <f t="shared" si="19"/>
        <v>-19268</v>
      </c>
      <c r="J138" s="13"/>
      <c r="K138" s="13">
        <f t="shared" si="21"/>
        <v>-18123</v>
      </c>
      <c r="L138" s="13">
        <f t="shared" si="21"/>
        <v>18123</v>
      </c>
      <c r="N138" s="13">
        <f t="shared" si="15"/>
        <v>-2230992</v>
      </c>
      <c r="O138" s="13">
        <f t="shared" si="16"/>
        <v>2230992</v>
      </c>
      <c r="Q138" s="13"/>
    </row>
    <row r="139" spans="1:17" s="11" customFormat="1" ht="12" hidden="1">
      <c r="A139" s="41">
        <v>32886</v>
      </c>
      <c r="B139" s="52">
        <v>0.03013</v>
      </c>
      <c r="C139" s="46">
        <f t="shared" si="17"/>
        <v>-56076</v>
      </c>
      <c r="D139" s="46">
        <f t="shared" si="11"/>
        <v>-54931</v>
      </c>
      <c r="E139" s="46">
        <f t="shared" si="10"/>
        <v>-1145</v>
      </c>
      <c r="F139" s="14"/>
      <c r="G139" s="46">
        <f t="shared" si="18"/>
        <v>-56076</v>
      </c>
      <c r="H139" s="50">
        <f t="shared" si="20"/>
        <v>-36808</v>
      </c>
      <c r="I139" s="46">
        <f t="shared" si="19"/>
        <v>-19268</v>
      </c>
      <c r="J139" s="13"/>
      <c r="K139" s="13">
        <f t="shared" si="21"/>
        <v>-18123</v>
      </c>
      <c r="L139" s="13">
        <f t="shared" si="21"/>
        <v>18123</v>
      </c>
      <c r="N139" s="13">
        <f t="shared" si="15"/>
        <v>-2249115</v>
      </c>
      <c r="O139" s="13">
        <f t="shared" si="16"/>
        <v>2249115</v>
      </c>
      <c r="Q139" s="13"/>
    </row>
    <row r="140" spans="1:17" s="11" customFormat="1" ht="12" hidden="1">
      <c r="A140" s="41">
        <v>32917</v>
      </c>
      <c r="B140" s="52">
        <v>0.03013</v>
      </c>
      <c r="C140" s="46">
        <f t="shared" si="17"/>
        <v>-56076</v>
      </c>
      <c r="D140" s="46">
        <f t="shared" si="11"/>
        <v>-54931</v>
      </c>
      <c r="E140" s="46">
        <f t="shared" si="10"/>
        <v>-1145</v>
      </c>
      <c r="F140" s="14"/>
      <c r="G140" s="46">
        <f t="shared" si="18"/>
        <v>-56076</v>
      </c>
      <c r="H140" s="50">
        <f t="shared" si="20"/>
        <v>-36808</v>
      </c>
      <c r="I140" s="46">
        <f t="shared" si="19"/>
        <v>-19268</v>
      </c>
      <c r="J140" s="13"/>
      <c r="K140" s="13">
        <f t="shared" si="21"/>
        <v>-18123</v>
      </c>
      <c r="L140" s="13">
        <f t="shared" si="21"/>
        <v>18123</v>
      </c>
      <c r="M140" s="33"/>
      <c r="N140" s="13">
        <f t="shared" si="15"/>
        <v>-2267238</v>
      </c>
      <c r="O140" s="13">
        <f t="shared" si="16"/>
        <v>2267238</v>
      </c>
      <c r="Q140" s="13"/>
    </row>
    <row r="141" spans="1:17" s="11" customFormat="1" ht="12" hidden="1">
      <c r="A141" s="41">
        <v>32945</v>
      </c>
      <c r="B141" s="52">
        <v>0.03013</v>
      </c>
      <c r="C141" s="46">
        <f t="shared" si="17"/>
        <v>-56076</v>
      </c>
      <c r="D141" s="46">
        <f t="shared" si="11"/>
        <v>-54931</v>
      </c>
      <c r="E141" s="46">
        <f t="shared" si="10"/>
        <v>-1145</v>
      </c>
      <c r="F141" s="14"/>
      <c r="G141" s="46">
        <f t="shared" si="18"/>
        <v>-56076</v>
      </c>
      <c r="H141" s="50">
        <f t="shared" si="20"/>
        <v>-36808</v>
      </c>
      <c r="I141" s="46">
        <f t="shared" si="19"/>
        <v>-19268</v>
      </c>
      <c r="J141" s="13"/>
      <c r="K141" s="13">
        <f t="shared" si="21"/>
        <v>-18123</v>
      </c>
      <c r="L141" s="13">
        <f t="shared" si="21"/>
        <v>18123</v>
      </c>
      <c r="N141" s="13">
        <f t="shared" si="15"/>
        <v>-2285361</v>
      </c>
      <c r="O141" s="13">
        <f t="shared" si="16"/>
        <v>2285361</v>
      </c>
      <c r="Q141" s="13"/>
    </row>
    <row r="142" spans="1:17" s="11" customFormat="1" ht="12" hidden="1">
      <c r="A142" s="41">
        <v>32976</v>
      </c>
      <c r="B142" s="52">
        <v>0.03013</v>
      </c>
      <c r="C142" s="46">
        <f t="shared" si="17"/>
        <v>-56076</v>
      </c>
      <c r="D142" s="46">
        <f t="shared" si="11"/>
        <v>-54931</v>
      </c>
      <c r="E142" s="46">
        <f t="shared" si="10"/>
        <v>-1145</v>
      </c>
      <c r="F142" s="14"/>
      <c r="G142" s="46">
        <f t="shared" si="18"/>
        <v>-56076</v>
      </c>
      <c r="H142" s="50">
        <f t="shared" si="20"/>
        <v>-36808</v>
      </c>
      <c r="I142" s="46">
        <f t="shared" si="19"/>
        <v>-19268</v>
      </c>
      <c r="J142" s="13"/>
      <c r="K142" s="13">
        <f t="shared" si="21"/>
        <v>-18123</v>
      </c>
      <c r="L142" s="13">
        <f t="shared" si="21"/>
        <v>18123</v>
      </c>
      <c r="N142" s="13">
        <f t="shared" si="15"/>
        <v>-2303484</v>
      </c>
      <c r="O142" s="13">
        <f t="shared" si="16"/>
        <v>2303484</v>
      </c>
      <c r="Q142" s="13"/>
    </row>
    <row r="143" spans="1:17" s="11" customFormat="1" ht="12" hidden="1">
      <c r="A143" s="41">
        <v>33006</v>
      </c>
      <c r="B143" s="52">
        <v>0.03013</v>
      </c>
      <c r="C143" s="46">
        <f t="shared" si="17"/>
        <v>-56076</v>
      </c>
      <c r="D143" s="46">
        <f t="shared" si="11"/>
        <v>-54931</v>
      </c>
      <c r="E143" s="46">
        <f t="shared" si="10"/>
        <v>-1145</v>
      </c>
      <c r="F143" s="14"/>
      <c r="G143" s="46">
        <f t="shared" si="18"/>
        <v>-56076</v>
      </c>
      <c r="H143" s="50">
        <f t="shared" si="20"/>
        <v>-36808</v>
      </c>
      <c r="I143" s="46">
        <f t="shared" si="19"/>
        <v>-19268</v>
      </c>
      <c r="J143" s="13"/>
      <c r="K143" s="13">
        <f t="shared" si="21"/>
        <v>-18123</v>
      </c>
      <c r="L143" s="13">
        <f t="shared" si="21"/>
        <v>18123</v>
      </c>
      <c r="N143" s="13">
        <f t="shared" si="15"/>
        <v>-2321607</v>
      </c>
      <c r="O143" s="13">
        <f t="shared" si="16"/>
        <v>2321607</v>
      </c>
      <c r="Q143" s="13"/>
    </row>
    <row r="144" spans="1:17" s="11" customFormat="1" ht="12" hidden="1">
      <c r="A144" s="41">
        <v>33037</v>
      </c>
      <c r="B144" s="52">
        <v>0.03013</v>
      </c>
      <c r="C144" s="46">
        <f t="shared" si="17"/>
        <v>-56076</v>
      </c>
      <c r="D144" s="46">
        <f t="shared" si="11"/>
        <v>-54931</v>
      </c>
      <c r="E144" s="46">
        <f t="shared" si="10"/>
        <v>-1145</v>
      </c>
      <c r="F144" s="14"/>
      <c r="G144" s="46">
        <f t="shared" si="18"/>
        <v>-56076</v>
      </c>
      <c r="H144" s="50">
        <f t="shared" si="20"/>
        <v>-36808</v>
      </c>
      <c r="I144" s="46">
        <f t="shared" si="19"/>
        <v>-19268</v>
      </c>
      <c r="J144" s="13"/>
      <c r="K144" s="13">
        <f t="shared" si="21"/>
        <v>-18123</v>
      </c>
      <c r="L144" s="13">
        <f t="shared" si="21"/>
        <v>18123</v>
      </c>
      <c r="M144" s="33"/>
      <c r="N144" s="13">
        <f t="shared" si="15"/>
        <v>-2339730</v>
      </c>
      <c r="O144" s="13">
        <f t="shared" si="16"/>
        <v>2339730</v>
      </c>
      <c r="Q144" s="13"/>
    </row>
    <row r="145" spans="1:17" s="11" customFormat="1" ht="12" hidden="1">
      <c r="A145" s="41">
        <v>33067</v>
      </c>
      <c r="B145" s="52">
        <v>0.03013</v>
      </c>
      <c r="C145" s="46">
        <f t="shared" si="17"/>
        <v>-56076</v>
      </c>
      <c r="D145" s="46">
        <f t="shared" si="11"/>
        <v>-54931</v>
      </c>
      <c r="E145" s="46">
        <f t="shared" si="10"/>
        <v>-1145</v>
      </c>
      <c r="F145" s="14"/>
      <c r="G145" s="46">
        <f t="shared" si="18"/>
        <v>-56076</v>
      </c>
      <c r="H145" s="50">
        <f t="shared" si="20"/>
        <v>-36808</v>
      </c>
      <c r="I145" s="46">
        <f t="shared" si="19"/>
        <v>-19268</v>
      </c>
      <c r="J145" s="13"/>
      <c r="K145" s="13">
        <f t="shared" si="21"/>
        <v>-18123</v>
      </c>
      <c r="L145" s="13">
        <f t="shared" si="21"/>
        <v>18123</v>
      </c>
      <c r="M145" s="33"/>
      <c r="N145" s="13">
        <f t="shared" si="15"/>
        <v>-2357853</v>
      </c>
      <c r="O145" s="13">
        <f t="shared" si="16"/>
        <v>2357853</v>
      </c>
      <c r="Q145" s="13"/>
    </row>
    <row r="146" spans="1:17" s="11" customFormat="1" ht="12" hidden="1">
      <c r="A146" s="41">
        <v>33098</v>
      </c>
      <c r="B146" s="52">
        <v>0.03013</v>
      </c>
      <c r="C146" s="46">
        <f t="shared" si="17"/>
        <v>-56076</v>
      </c>
      <c r="D146" s="46">
        <f t="shared" si="11"/>
        <v>-54931</v>
      </c>
      <c r="E146" s="46">
        <f t="shared" si="10"/>
        <v>-1145</v>
      </c>
      <c r="F146" s="14"/>
      <c r="G146" s="46">
        <f t="shared" si="18"/>
        <v>-56076</v>
      </c>
      <c r="H146" s="50">
        <f t="shared" si="20"/>
        <v>-36808</v>
      </c>
      <c r="I146" s="46">
        <f t="shared" si="19"/>
        <v>-19268</v>
      </c>
      <c r="J146" s="13"/>
      <c r="K146" s="13">
        <f t="shared" si="21"/>
        <v>-18123</v>
      </c>
      <c r="L146" s="13">
        <f t="shared" si="21"/>
        <v>18123</v>
      </c>
      <c r="M146" s="43"/>
      <c r="N146" s="13">
        <f t="shared" si="15"/>
        <v>-2375976</v>
      </c>
      <c r="O146" s="13">
        <f t="shared" si="16"/>
        <v>2375976</v>
      </c>
      <c r="Q146" s="13"/>
    </row>
    <row r="147" spans="1:17" s="11" customFormat="1" ht="12" hidden="1">
      <c r="A147" s="41">
        <v>33129</v>
      </c>
      <c r="B147" s="52">
        <v>0.03013</v>
      </c>
      <c r="C147" s="46">
        <f t="shared" si="17"/>
        <v>-56076</v>
      </c>
      <c r="D147" s="46">
        <f t="shared" si="11"/>
        <v>-54931</v>
      </c>
      <c r="E147" s="46">
        <f aca="true" t="shared" si="22" ref="E147:E210">ROUND($E$10*B147/12,0)</f>
        <v>-1145</v>
      </c>
      <c r="F147" s="14"/>
      <c r="G147" s="46">
        <f t="shared" si="18"/>
        <v>-56076</v>
      </c>
      <c r="H147" s="50">
        <f t="shared" si="20"/>
        <v>-36808</v>
      </c>
      <c r="I147" s="46">
        <f t="shared" si="19"/>
        <v>-19268</v>
      </c>
      <c r="J147" s="13"/>
      <c r="K147" s="13">
        <f t="shared" si="21"/>
        <v>-18123</v>
      </c>
      <c r="L147" s="13">
        <f t="shared" si="21"/>
        <v>18123</v>
      </c>
      <c r="M147" s="33"/>
      <c r="N147" s="13">
        <f t="shared" si="15"/>
        <v>-2394099</v>
      </c>
      <c r="O147" s="13">
        <f t="shared" si="16"/>
        <v>2394099</v>
      </c>
      <c r="Q147" s="13"/>
    </row>
    <row r="148" spans="1:17" s="11" customFormat="1" ht="12" hidden="1">
      <c r="A148" s="41">
        <v>33159</v>
      </c>
      <c r="B148" s="52">
        <v>0.03013</v>
      </c>
      <c r="C148" s="46">
        <f t="shared" si="17"/>
        <v>-56076</v>
      </c>
      <c r="D148" s="46">
        <f aca="true" t="shared" si="23" ref="D148:D211">ROUND($D$10*B148/12,0)</f>
        <v>-54931</v>
      </c>
      <c r="E148" s="46">
        <f t="shared" si="22"/>
        <v>-1145</v>
      </c>
      <c r="F148" s="14"/>
      <c r="G148" s="46">
        <f t="shared" si="18"/>
        <v>-56076</v>
      </c>
      <c r="H148" s="50">
        <f t="shared" si="20"/>
        <v>-36808</v>
      </c>
      <c r="I148" s="46">
        <f t="shared" si="19"/>
        <v>-19268</v>
      </c>
      <c r="J148" s="13"/>
      <c r="K148" s="13">
        <f t="shared" si="21"/>
        <v>-18123</v>
      </c>
      <c r="L148" s="13">
        <f t="shared" si="21"/>
        <v>18123</v>
      </c>
      <c r="M148" s="33"/>
      <c r="N148" s="13">
        <f t="shared" si="15"/>
        <v>-2412222</v>
      </c>
      <c r="O148" s="13">
        <f t="shared" si="16"/>
        <v>2412222</v>
      </c>
      <c r="Q148" s="13"/>
    </row>
    <row r="149" spans="1:17" s="11" customFormat="1" ht="12" hidden="1">
      <c r="A149" s="41">
        <v>33190</v>
      </c>
      <c r="B149" s="52">
        <v>0.03013</v>
      </c>
      <c r="C149" s="46">
        <f t="shared" si="17"/>
        <v>-56076</v>
      </c>
      <c r="D149" s="46">
        <f t="shared" si="23"/>
        <v>-54931</v>
      </c>
      <c r="E149" s="46">
        <f t="shared" si="22"/>
        <v>-1145</v>
      </c>
      <c r="F149" s="14"/>
      <c r="G149" s="46">
        <f t="shared" si="18"/>
        <v>-56076</v>
      </c>
      <c r="H149" s="50">
        <f t="shared" si="20"/>
        <v>-36808</v>
      </c>
      <c r="I149" s="46">
        <f t="shared" si="19"/>
        <v>-19268</v>
      </c>
      <c r="J149" s="13"/>
      <c r="K149" s="13">
        <f t="shared" si="21"/>
        <v>-18123</v>
      </c>
      <c r="L149" s="13">
        <f t="shared" si="21"/>
        <v>18123</v>
      </c>
      <c r="M149" s="33"/>
      <c r="N149" s="13">
        <f aca="true" t="shared" si="24" ref="N149:N212">K149+N148</f>
        <v>-2430345</v>
      </c>
      <c r="O149" s="13">
        <f aca="true" t="shared" si="25" ref="O149:O212">O148+L149</f>
        <v>2430345</v>
      </c>
      <c r="Q149" s="13"/>
    </row>
    <row r="150" spans="1:17" s="11" customFormat="1" ht="12" hidden="1">
      <c r="A150" s="41">
        <v>33220</v>
      </c>
      <c r="B150" s="52">
        <v>0.03013</v>
      </c>
      <c r="C150" s="46">
        <f t="shared" si="17"/>
        <v>-56076</v>
      </c>
      <c r="D150" s="46">
        <f t="shared" si="23"/>
        <v>-54931</v>
      </c>
      <c r="E150" s="46">
        <f t="shared" si="22"/>
        <v>-1145</v>
      </c>
      <c r="F150" s="14"/>
      <c r="G150" s="46">
        <f t="shared" si="18"/>
        <v>-56076</v>
      </c>
      <c r="H150" s="50">
        <f t="shared" si="20"/>
        <v>-36808</v>
      </c>
      <c r="I150" s="46">
        <f t="shared" si="19"/>
        <v>-19268</v>
      </c>
      <c r="J150" s="13"/>
      <c r="K150" s="13">
        <f t="shared" si="21"/>
        <v>-18123</v>
      </c>
      <c r="L150" s="13">
        <f t="shared" si="21"/>
        <v>18123</v>
      </c>
      <c r="N150" s="13">
        <f t="shared" si="24"/>
        <v>-2448468</v>
      </c>
      <c r="O150" s="13">
        <f t="shared" si="25"/>
        <v>2448468</v>
      </c>
      <c r="Q150" s="13"/>
    </row>
    <row r="151" spans="1:17" s="11" customFormat="1" ht="12" hidden="1">
      <c r="A151" s="41">
        <v>33251</v>
      </c>
      <c r="B151" s="52">
        <v>0.03013</v>
      </c>
      <c r="C151" s="46">
        <f t="shared" si="17"/>
        <v>-56076</v>
      </c>
      <c r="D151" s="46">
        <f t="shared" si="23"/>
        <v>-54931</v>
      </c>
      <c r="E151" s="46">
        <f t="shared" si="22"/>
        <v>-1145</v>
      </c>
      <c r="F151" s="14"/>
      <c r="G151" s="46">
        <f t="shared" si="18"/>
        <v>-56076</v>
      </c>
      <c r="H151" s="50">
        <f t="shared" si="20"/>
        <v>-36808</v>
      </c>
      <c r="I151" s="46">
        <f t="shared" si="19"/>
        <v>-19268</v>
      </c>
      <c r="J151" s="13"/>
      <c r="K151" s="13">
        <f t="shared" si="21"/>
        <v>-18123</v>
      </c>
      <c r="L151" s="13">
        <f t="shared" si="21"/>
        <v>18123</v>
      </c>
      <c r="N151" s="13">
        <f t="shared" si="24"/>
        <v>-2466591</v>
      </c>
      <c r="O151" s="13">
        <f t="shared" si="25"/>
        <v>2466591</v>
      </c>
      <c r="Q151" s="13"/>
    </row>
    <row r="152" spans="1:17" s="11" customFormat="1" ht="12" hidden="1">
      <c r="A152" s="41">
        <v>33282</v>
      </c>
      <c r="B152" s="52">
        <v>0.03013</v>
      </c>
      <c r="C152" s="46">
        <f aca="true" t="shared" si="26" ref="C152:C215">SUM(D152:E152)</f>
        <v>-56076</v>
      </c>
      <c r="D152" s="46">
        <f t="shared" si="23"/>
        <v>-54931</v>
      </c>
      <c r="E152" s="46">
        <f t="shared" si="22"/>
        <v>-1145</v>
      </c>
      <c r="F152" s="14"/>
      <c r="G152" s="46">
        <f aca="true" t="shared" si="27" ref="G152:G215">SUM(H152:I152)</f>
        <v>-56076</v>
      </c>
      <c r="H152" s="50">
        <f t="shared" si="20"/>
        <v>-36808</v>
      </c>
      <c r="I152" s="46">
        <f t="shared" si="19"/>
        <v>-19268</v>
      </c>
      <c r="J152" s="13"/>
      <c r="K152" s="13">
        <f t="shared" si="21"/>
        <v>-18123</v>
      </c>
      <c r="L152" s="13">
        <f t="shared" si="21"/>
        <v>18123</v>
      </c>
      <c r="M152" s="33"/>
      <c r="N152" s="13">
        <f t="shared" si="24"/>
        <v>-2484714</v>
      </c>
      <c r="O152" s="13">
        <f t="shared" si="25"/>
        <v>2484714</v>
      </c>
      <c r="Q152" s="13"/>
    </row>
    <row r="153" spans="1:17" s="11" customFormat="1" ht="12" hidden="1">
      <c r="A153" s="41">
        <v>33310</v>
      </c>
      <c r="B153" s="52">
        <v>0.03013</v>
      </c>
      <c r="C153" s="46">
        <f t="shared" si="26"/>
        <v>-56076</v>
      </c>
      <c r="D153" s="46">
        <f t="shared" si="23"/>
        <v>-54931</v>
      </c>
      <c r="E153" s="46">
        <f t="shared" si="22"/>
        <v>-1145</v>
      </c>
      <c r="F153" s="14"/>
      <c r="G153" s="46">
        <f t="shared" si="27"/>
        <v>-56076</v>
      </c>
      <c r="H153" s="50">
        <f t="shared" si="20"/>
        <v>-36808</v>
      </c>
      <c r="I153" s="46">
        <f t="shared" si="19"/>
        <v>-19268</v>
      </c>
      <c r="J153" s="13"/>
      <c r="K153" s="13">
        <f t="shared" si="21"/>
        <v>-18123</v>
      </c>
      <c r="L153" s="13">
        <f t="shared" si="21"/>
        <v>18123</v>
      </c>
      <c r="N153" s="13">
        <f t="shared" si="24"/>
        <v>-2502837</v>
      </c>
      <c r="O153" s="13">
        <f t="shared" si="25"/>
        <v>2502837</v>
      </c>
      <c r="Q153" s="13"/>
    </row>
    <row r="154" spans="1:17" s="11" customFormat="1" ht="12" hidden="1">
      <c r="A154" s="41">
        <v>33341</v>
      </c>
      <c r="B154" s="52">
        <v>0.03013</v>
      </c>
      <c r="C154" s="46">
        <f t="shared" si="26"/>
        <v>-56076</v>
      </c>
      <c r="D154" s="46">
        <f t="shared" si="23"/>
        <v>-54931</v>
      </c>
      <c r="E154" s="46">
        <f t="shared" si="22"/>
        <v>-1145</v>
      </c>
      <c r="F154" s="14"/>
      <c r="G154" s="46">
        <f t="shared" si="27"/>
        <v>-56076</v>
      </c>
      <c r="H154" s="50">
        <f t="shared" si="20"/>
        <v>-36808</v>
      </c>
      <c r="I154" s="46">
        <f t="shared" si="19"/>
        <v>-19268</v>
      </c>
      <c r="J154" s="13"/>
      <c r="K154" s="13">
        <f t="shared" si="21"/>
        <v>-18123</v>
      </c>
      <c r="L154" s="13">
        <f t="shared" si="21"/>
        <v>18123</v>
      </c>
      <c r="N154" s="13">
        <f t="shared" si="24"/>
        <v>-2520960</v>
      </c>
      <c r="O154" s="13">
        <f t="shared" si="25"/>
        <v>2520960</v>
      </c>
      <c r="Q154" s="13"/>
    </row>
    <row r="155" spans="1:17" s="11" customFormat="1" ht="12" hidden="1">
      <c r="A155" s="41">
        <v>33371</v>
      </c>
      <c r="B155" s="52">
        <v>0.03013</v>
      </c>
      <c r="C155" s="46">
        <f t="shared" si="26"/>
        <v>-56076</v>
      </c>
      <c r="D155" s="46">
        <f t="shared" si="23"/>
        <v>-54931</v>
      </c>
      <c r="E155" s="46">
        <f t="shared" si="22"/>
        <v>-1145</v>
      </c>
      <c r="F155" s="14"/>
      <c r="G155" s="46">
        <f t="shared" si="27"/>
        <v>-56076</v>
      </c>
      <c r="H155" s="50">
        <f t="shared" si="20"/>
        <v>-36808</v>
      </c>
      <c r="I155" s="46">
        <f aca="true" t="shared" si="28" ref="I155:I218">ROUND(I$10*B155/12,0)</f>
        <v>-19268</v>
      </c>
      <c r="J155" s="13"/>
      <c r="K155" s="13">
        <f t="shared" si="21"/>
        <v>-18123</v>
      </c>
      <c r="L155" s="13">
        <f t="shared" si="21"/>
        <v>18123</v>
      </c>
      <c r="N155" s="13">
        <f t="shared" si="24"/>
        <v>-2539083</v>
      </c>
      <c r="O155" s="13">
        <f t="shared" si="25"/>
        <v>2539083</v>
      </c>
      <c r="Q155" s="13"/>
    </row>
    <row r="156" spans="1:17" s="11" customFormat="1" ht="12" hidden="1">
      <c r="A156" s="41">
        <v>33402</v>
      </c>
      <c r="B156" s="52">
        <v>0.03013</v>
      </c>
      <c r="C156" s="46">
        <f t="shared" si="26"/>
        <v>-56076</v>
      </c>
      <c r="D156" s="46">
        <f t="shared" si="23"/>
        <v>-54931</v>
      </c>
      <c r="E156" s="46">
        <f t="shared" si="22"/>
        <v>-1145</v>
      </c>
      <c r="F156" s="14"/>
      <c r="G156" s="46">
        <f t="shared" si="27"/>
        <v>-56076</v>
      </c>
      <c r="H156" s="50">
        <f aca="true" t="shared" si="29" ref="H156:H219">ROUND($H$10*B156/12,0)</f>
        <v>-36808</v>
      </c>
      <c r="I156" s="46">
        <f t="shared" si="28"/>
        <v>-19268</v>
      </c>
      <c r="J156" s="13"/>
      <c r="K156" s="13">
        <f t="shared" si="21"/>
        <v>-18123</v>
      </c>
      <c r="L156" s="13">
        <f t="shared" si="21"/>
        <v>18123</v>
      </c>
      <c r="M156" s="33"/>
      <c r="N156" s="13">
        <f t="shared" si="24"/>
        <v>-2557206</v>
      </c>
      <c r="O156" s="13">
        <f t="shared" si="25"/>
        <v>2557206</v>
      </c>
      <c r="Q156" s="13"/>
    </row>
    <row r="157" spans="1:17" s="11" customFormat="1" ht="12" hidden="1">
      <c r="A157" s="41">
        <v>33432</v>
      </c>
      <c r="B157" s="52">
        <v>0.03013</v>
      </c>
      <c r="C157" s="46">
        <f t="shared" si="26"/>
        <v>-56076</v>
      </c>
      <c r="D157" s="46">
        <f t="shared" si="23"/>
        <v>-54931</v>
      </c>
      <c r="E157" s="46">
        <f t="shared" si="22"/>
        <v>-1145</v>
      </c>
      <c r="F157" s="14"/>
      <c r="G157" s="46">
        <f t="shared" si="27"/>
        <v>-56076</v>
      </c>
      <c r="H157" s="50">
        <f t="shared" si="29"/>
        <v>-36808</v>
      </c>
      <c r="I157" s="46">
        <f t="shared" si="28"/>
        <v>-19268</v>
      </c>
      <c r="J157" s="13"/>
      <c r="K157" s="13">
        <f t="shared" si="21"/>
        <v>-18123</v>
      </c>
      <c r="L157" s="13">
        <f t="shared" si="21"/>
        <v>18123</v>
      </c>
      <c r="M157" s="33"/>
      <c r="N157" s="13">
        <f t="shared" si="24"/>
        <v>-2575329</v>
      </c>
      <c r="O157" s="13">
        <f t="shared" si="25"/>
        <v>2575329</v>
      </c>
      <c r="Q157" s="13"/>
    </row>
    <row r="158" spans="1:17" s="11" customFormat="1" ht="12" hidden="1">
      <c r="A158" s="41">
        <v>33463</v>
      </c>
      <c r="B158" s="52">
        <v>0.03013</v>
      </c>
      <c r="C158" s="46">
        <f t="shared" si="26"/>
        <v>-56076</v>
      </c>
      <c r="D158" s="46">
        <f t="shared" si="23"/>
        <v>-54931</v>
      </c>
      <c r="E158" s="46">
        <f t="shared" si="22"/>
        <v>-1145</v>
      </c>
      <c r="F158" s="14"/>
      <c r="G158" s="46">
        <f t="shared" si="27"/>
        <v>-56076</v>
      </c>
      <c r="H158" s="50">
        <f t="shared" si="29"/>
        <v>-36808</v>
      </c>
      <c r="I158" s="46">
        <f t="shared" si="28"/>
        <v>-19268</v>
      </c>
      <c r="J158" s="13"/>
      <c r="K158" s="13">
        <f t="shared" si="21"/>
        <v>-18123</v>
      </c>
      <c r="L158" s="13">
        <f t="shared" si="21"/>
        <v>18123</v>
      </c>
      <c r="M158" s="43"/>
      <c r="N158" s="13">
        <f t="shared" si="24"/>
        <v>-2593452</v>
      </c>
      <c r="O158" s="13">
        <f t="shared" si="25"/>
        <v>2593452</v>
      </c>
      <c r="Q158" s="13"/>
    </row>
    <row r="159" spans="1:17" s="11" customFormat="1" ht="12" hidden="1">
      <c r="A159" s="41">
        <v>33494</v>
      </c>
      <c r="B159" s="52">
        <v>0.03013</v>
      </c>
      <c r="C159" s="46">
        <f t="shared" si="26"/>
        <v>-56076</v>
      </c>
      <c r="D159" s="46">
        <f t="shared" si="23"/>
        <v>-54931</v>
      </c>
      <c r="E159" s="46">
        <f t="shared" si="22"/>
        <v>-1145</v>
      </c>
      <c r="F159" s="14"/>
      <c r="G159" s="46">
        <f t="shared" si="27"/>
        <v>-56076</v>
      </c>
      <c r="H159" s="50">
        <f t="shared" si="29"/>
        <v>-36808</v>
      </c>
      <c r="I159" s="46">
        <f t="shared" si="28"/>
        <v>-19268</v>
      </c>
      <c r="J159" s="13"/>
      <c r="K159" s="13">
        <f t="shared" si="21"/>
        <v>-18123</v>
      </c>
      <c r="L159" s="13">
        <f t="shared" si="21"/>
        <v>18123</v>
      </c>
      <c r="M159" s="33"/>
      <c r="N159" s="13">
        <f t="shared" si="24"/>
        <v>-2611575</v>
      </c>
      <c r="O159" s="13">
        <f t="shared" si="25"/>
        <v>2611575</v>
      </c>
      <c r="Q159" s="13"/>
    </row>
    <row r="160" spans="1:17" s="11" customFormat="1" ht="12" hidden="1">
      <c r="A160" s="41">
        <v>33524</v>
      </c>
      <c r="B160" s="52">
        <v>0.03013</v>
      </c>
      <c r="C160" s="46">
        <f t="shared" si="26"/>
        <v>-56076</v>
      </c>
      <c r="D160" s="46">
        <f t="shared" si="23"/>
        <v>-54931</v>
      </c>
      <c r="E160" s="46">
        <f t="shared" si="22"/>
        <v>-1145</v>
      </c>
      <c r="F160" s="14"/>
      <c r="G160" s="46">
        <f t="shared" si="27"/>
        <v>-56076</v>
      </c>
      <c r="H160" s="50">
        <f t="shared" si="29"/>
        <v>-36808</v>
      </c>
      <c r="I160" s="46">
        <f t="shared" si="28"/>
        <v>-19268</v>
      </c>
      <c r="J160" s="13"/>
      <c r="K160" s="13">
        <f t="shared" si="21"/>
        <v>-18123</v>
      </c>
      <c r="L160" s="13">
        <f t="shared" si="21"/>
        <v>18123</v>
      </c>
      <c r="M160" s="33"/>
      <c r="N160" s="13">
        <f t="shared" si="24"/>
        <v>-2629698</v>
      </c>
      <c r="O160" s="13">
        <f t="shared" si="25"/>
        <v>2629698</v>
      </c>
      <c r="Q160" s="13"/>
    </row>
    <row r="161" spans="1:17" s="11" customFormat="1" ht="12" hidden="1">
      <c r="A161" s="41">
        <v>33555</v>
      </c>
      <c r="B161" s="52">
        <v>0.03013</v>
      </c>
      <c r="C161" s="46">
        <f t="shared" si="26"/>
        <v>-56076</v>
      </c>
      <c r="D161" s="46">
        <f t="shared" si="23"/>
        <v>-54931</v>
      </c>
      <c r="E161" s="46">
        <f t="shared" si="22"/>
        <v>-1145</v>
      </c>
      <c r="F161" s="14"/>
      <c r="G161" s="46">
        <f t="shared" si="27"/>
        <v>-56076</v>
      </c>
      <c r="H161" s="50">
        <f t="shared" si="29"/>
        <v>-36808</v>
      </c>
      <c r="I161" s="46">
        <f t="shared" si="28"/>
        <v>-19268</v>
      </c>
      <c r="J161" s="13"/>
      <c r="K161" s="13">
        <f t="shared" si="21"/>
        <v>-18123</v>
      </c>
      <c r="L161" s="13">
        <f t="shared" si="21"/>
        <v>18123</v>
      </c>
      <c r="M161" s="33"/>
      <c r="N161" s="13">
        <f t="shared" si="24"/>
        <v>-2647821</v>
      </c>
      <c r="O161" s="13">
        <f t="shared" si="25"/>
        <v>2647821</v>
      </c>
      <c r="Q161" s="13"/>
    </row>
    <row r="162" spans="1:17" s="11" customFormat="1" ht="12" hidden="1">
      <c r="A162" s="41">
        <v>33585</v>
      </c>
      <c r="B162" s="52">
        <v>0.03013</v>
      </c>
      <c r="C162" s="46">
        <f t="shared" si="26"/>
        <v>-56076</v>
      </c>
      <c r="D162" s="46">
        <f t="shared" si="23"/>
        <v>-54931</v>
      </c>
      <c r="E162" s="46">
        <f t="shared" si="22"/>
        <v>-1145</v>
      </c>
      <c r="F162" s="14"/>
      <c r="G162" s="46">
        <f t="shared" si="27"/>
        <v>-56076</v>
      </c>
      <c r="H162" s="50">
        <f t="shared" si="29"/>
        <v>-36808</v>
      </c>
      <c r="I162" s="46">
        <f t="shared" si="28"/>
        <v>-19268</v>
      </c>
      <c r="J162" s="13"/>
      <c r="K162" s="13">
        <f t="shared" si="21"/>
        <v>-18123</v>
      </c>
      <c r="L162" s="13">
        <f t="shared" si="21"/>
        <v>18123</v>
      </c>
      <c r="N162" s="13">
        <f t="shared" si="24"/>
        <v>-2665944</v>
      </c>
      <c r="O162" s="13">
        <f t="shared" si="25"/>
        <v>2665944</v>
      </c>
      <c r="Q162" s="13"/>
    </row>
    <row r="163" spans="1:17" s="11" customFormat="1" ht="12" hidden="1">
      <c r="A163" s="41">
        <v>33616</v>
      </c>
      <c r="B163" s="52">
        <v>0.03013</v>
      </c>
      <c r="C163" s="46">
        <f t="shared" si="26"/>
        <v>-56076</v>
      </c>
      <c r="D163" s="46">
        <f t="shared" si="23"/>
        <v>-54931</v>
      </c>
      <c r="E163" s="46">
        <f t="shared" si="22"/>
        <v>-1145</v>
      </c>
      <c r="F163" s="14"/>
      <c r="G163" s="46">
        <f t="shared" si="27"/>
        <v>-56076</v>
      </c>
      <c r="H163" s="50">
        <f t="shared" si="29"/>
        <v>-36808</v>
      </c>
      <c r="I163" s="46">
        <f t="shared" si="28"/>
        <v>-19268</v>
      </c>
      <c r="J163" s="13"/>
      <c r="K163" s="13">
        <f t="shared" si="21"/>
        <v>-18123</v>
      </c>
      <c r="L163" s="13">
        <f t="shared" si="21"/>
        <v>18123</v>
      </c>
      <c r="N163" s="13">
        <f t="shared" si="24"/>
        <v>-2684067</v>
      </c>
      <c r="O163" s="13">
        <f t="shared" si="25"/>
        <v>2684067</v>
      </c>
      <c r="Q163" s="13"/>
    </row>
    <row r="164" spans="1:17" s="11" customFormat="1" ht="12" hidden="1">
      <c r="A164" s="41">
        <v>33647</v>
      </c>
      <c r="B164" s="52">
        <v>0.03013</v>
      </c>
      <c r="C164" s="46">
        <f t="shared" si="26"/>
        <v>-56076</v>
      </c>
      <c r="D164" s="46">
        <f t="shared" si="23"/>
        <v>-54931</v>
      </c>
      <c r="E164" s="46">
        <f t="shared" si="22"/>
        <v>-1145</v>
      </c>
      <c r="F164" s="14"/>
      <c r="G164" s="46">
        <f t="shared" si="27"/>
        <v>-56076</v>
      </c>
      <c r="H164" s="50">
        <f t="shared" si="29"/>
        <v>-36808</v>
      </c>
      <c r="I164" s="46">
        <f t="shared" si="28"/>
        <v>-19268</v>
      </c>
      <c r="J164" s="13"/>
      <c r="K164" s="13">
        <f t="shared" si="21"/>
        <v>-18123</v>
      </c>
      <c r="L164" s="13">
        <f t="shared" si="21"/>
        <v>18123</v>
      </c>
      <c r="M164" s="33"/>
      <c r="N164" s="13">
        <f t="shared" si="24"/>
        <v>-2702190</v>
      </c>
      <c r="O164" s="13">
        <f t="shared" si="25"/>
        <v>2702190</v>
      </c>
      <c r="Q164" s="13"/>
    </row>
    <row r="165" spans="1:17" s="11" customFormat="1" ht="12" hidden="1">
      <c r="A165" s="41">
        <v>33676</v>
      </c>
      <c r="B165" s="52">
        <v>0.03013</v>
      </c>
      <c r="C165" s="46">
        <f t="shared" si="26"/>
        <v>-56076</v>
      </c>
      <c r="D165" s="46">
        <f t="shared" si="23"/>
        <v>-54931</v>
      </c>
      <c r="E165" s="46">
        <f t="shared" si="22"/>
        <v>-1145</v>
      </c>
      <c r="F165" s="14"/>
      <c r="G165" s="46">
        <f t="shared" si="27"/>
        <v>-56076</v>
      </c>
      <c r="H165" s="50">
        <f t="shared" si="29"/>
        <v>-36808</v>
      </c>
      <c r="I165" s="46">
        <f t="shared" si="28"/>
        <v>-19268</v>
      </c>
      <c r="J165" s="13"/>
      <c r="K165" s="13">
        <f aca="true" t="shared" si="30" ref="K165:L228">D165-H165</f>
        <v>-18123</v>
      </c>
      <c r="L165" s="13">
        <f t="shared" si="30"/>
        <v>18123</v>
      </c>
      <c r="N165" s="13">
        <f t="shared" si="24"/>
        <v>-2720313</v>
      </c>
      <c r="O165" s="13">
        <f t="shared" si="25"/>
        <v>2720313</v>
      </c>
      <c r="Q165" s="13"/>
    </row>
    <row r="166" spans="1:17" s="11" customFormat="1" ht="12" hidden="1">
      <c r="A166" s="41">
        <v>33707</v>
      </c>
      <c r="B166" s="52">
        <v>0.03013</v>
      </c>
      <c r="C166" s="46">
        <f t="shared" si="26"/>
        <v>-56076</v>
      </c>
      <c r="D166" s="46">
        <f t="shared" si="23"/>
        <v>-54931</v>
      </c>
      <c r="E166" s="46">
        <f t="shared" si="22"/>
        <v>-1145</v>
      </c>
      <c r="F166" s="14"/>
      <c r="G166" s="46">
        <f t="shared" si="27"/>
        <v>-56076</v>
      </c>
      <c r="H166" s="50">
        <f t="shared" si="29"/>
        <v>-36808</v>
      </c>
      <c r="I166" s="46">
        <f t="shared" si="28"/>
        <v>-19268</v>
      </c>
      <c r="J166" s="13"/>
      <c r="K166" s="13">
        <f t="shared" si="30"/>
        <v>-18123</v>
      </c>
      <c r="L166" s="13">
        <f t="shared" si="30"/>
        <v>18123</v>
      </c>
      <c r="N166" s="13">
        <f t="shared" si="24"/>
        <v>-2738436</v>
      </c>
      <c r="O166" s="13">
        <f t="shared" si="25"/>
        <v>2738436</v>
      </c>
      <c r="Q166" s="13"/>
    </row>
    <row r="167" spans="1:17" s="11" customFormat="1" ht="12" hidden="1">
      <c r="A167" s="41">
        <v>33737</v>
      </c>
      <c r="B167" s="52">
        <v>0.03013</v>
      </c>
      <c r="C167" s="46">
        <f t="shared" si="26"/>
        <v>-56076</v>
      </c>
      <c r="D167" s="46">
        <f t="shared" si="23"/>
        <v>-54931</v>
      </c>
      <c r="E167" s="46">
        <f t="shared" si="22"/>
        <v>-1145</v>
      </c>
      <c r="F167" s="14"/>
      <c r="G167" s="46">
        <f t="shared" si="27"/>
        <v>-56076</v>
      </c>
      <c r="H167" s="50">
        <f t="shared" si="29"/>
        <v>-36808</v>
      </c>
      <c r="I167" s="46">
        <f t="shared" si="28"/>
        <v>-19268</v>
      </c>
      <c r="J167" s="13"/>
      <c r="K167" s="13">
        <f t="shared" si="30"/>
        <v>-18123</v>
      </c>
      <c r="L167" s="13">
        <f t="shared" si="30"/>
        <v>18123</v>
      </c>
      <c r="N167" s="13">
        <f t="shared" si="24"/>
        <v>-2756559</v>
      </c>
      <c r="O167" s="13">
        <f t="shared" si="25"/>
        <v>2756559</v>
      </c>
      <c r="Q167" s="13"/>
    </row>
    <row r="168" spans="1:17" s="11" customFormat="1" ht="12" hidden="1">
      <c r="A168" s="41">
        <v>33768</v>
      </c>
      <c r="B168" s="52">
        <v>0.03013</v>
      </c>
      <c r="C168" s="46">
        <f t="shared" si="26"/>
        <v>-56076</v>
      </c>
      <c r="D168" s="46">
        <f t="shared" si="23"/>
        <v>-54931</v>
      </c>
      <c r="E168" s="46">
        <f t="shared" si="22"/>
        <v>-1145</v>
      </c>
      <c r="F168" s="14"/>
      <c r="G168" s="46">
        <f t="shared" si="27"/>
        <v>-56076</v>
      </c>
      <c r="H168" s="50">
        <f t="shared" si="29"/>
        <v>-36808</v>
      </c>
      <c r="I168" s="46">
        <f t="shared" si="28"/>
        <v>-19268</v>
      </c>
      <c r="J168" s="13"/>
      <c r="K168" s="13">
        <f t="shared" si="30"/>
        <v>-18123</v>
      </c>
      <c r="L168" s="13">
        <f t="shared" si="30"/>
        <v>18123</v>
      </c>
      <c r="M168" s="33"/>
      <c r="N168" s="13">
        <f t="shared" si="24"/>
        <v>-2774682</v>
      </c>
      <c r="O168" s="13">
        <f t="shared" si="25"/>
        <v>2774682</v>
      </c>
      <c r="Q168" s="13"/>
    </row>
    <row r="169" spans="1:17" s="11" customFormat="1" ht="12" hidden="1">
      <c r="A169" s="41">
        <v>33798</v>
      </c>
      <c r="B169" s="52">
        <v>0.03013</v>
      </c>
      <c r="C169" s="46">
        <f t="shared" si="26"/>
        <v>-56076</v>
      </c>
      <c r="D169" s="46">
        <f t="shared" si="23"/>
        <v>-54931</v>
      </c>
      <c r="E169" s="46">
        <f t="shared" si="22"/>
        <v>-1145</v>
      </c>
      <c r="F169" s="14"/>
      <c r="G169" s="46">
        <f t="shared" si="27"/>
        <v>-56076</v>
      </c>
      <c r="H169" s="50">
        <f t="shared" si="29"/>
        <v>-36808</v>
      </c>
      <c r="I169" s="46">
        <f t="shared" si="28"/>
        <v>-19268</v>
      </c>
      <c r="J169" s="13"/>
      <c r="K169" s="13">
        <f t="shared" si="30"/>
        <v>-18123</v>
      </c>
      <c r="L169" s="13">
        <f t="shared" si="30"/>
        <v>18123</v>
      </c>
      <c r="M169" s="33"/>
      <c r="N169" s="13">
        <f t="shared" si="24"/>
        <v>-2792805</v>
      </c>
      <c r="O169" s="13">
        <f t="shared" si="25"/>
        <v>2792805</v>
      </c>
      <c r="Q169" s="13"/>
    </row>
    <row r="170" spans="1:17" s="11" customFormat="1" ht="12" hidden="1">
      <c r="A170" s="41">
        <v>33829</v>
      </c>
      <c r="B170" s="52">
        <v>0.03013</v>
      </c>
      <c r="C170" s="46">
        <f t="shared" si="26"/>
        <v>-56076</v>
      </c>
      <c r="D170" s="46">
        <f t="shared" si="23"/>
        <v>-54931</v>
      </c>
      <c r="E170" s="46">
        <f t="shared" si="22"/>
        <v>-1145</v>
      </c>
      <c r="F170" s="14"/>
      <c r="G170" s="46">
        <f t="shared" si="27"/>
        <v>-56076</v>
      </c>
      <c r="H170" s="50">
        <f t="shared" si="29"/>
        <v>-36808</v>
      </c>
      <c r="I170" s="46">
        <f t="shared" si="28"/>
        <v>-19268</v>
      </c>
      <c r="J170" s="13"/>
      <c r="K170" s="13">
        <f t="shared" si="30"/>
        <v>-18123</v>
      </c>
      <c r="L170" s="13">
        <f t="shared" si="30"/>
        <v>18123</v>
      </c>
      <c r="M170" s="43"/>
      <c r="N170" s="13">
        <f t="shared" si="24"/>
        <v>-2810928</v>
      </c>
      <c r="O170" s="13">
        <f t="shared" si="25"/>
        <v>2810928</v>
      </c>
      <c r="Q170" s="13"/>
    </row>
    <row r="171" spans="1:17" s="11" customFormat="1" ht="12" hidden="1">
      <c r="A171" s="41">
        <v>33860</v>
      </c>
      <c r="B171" s="52">
        <v>0.03013</v>
      </c>
      <c r="C171" s="46">
        <f t="shared" si="26"/>
        <v>-56076</v>
      </c>
      <c r="D171" s="46">
        <f t="shared" si="23"/>
        <v>-54931</v>
      </c>
      <c r="E171" s="46">
        <f t="shared" si="22"/>
        <v>-1145</v>
      </c>
      <c r="F171" s="14"/>
      <c r="G171" s="46">
        <f t="shared" si="27"/>
        <v>-56076</v>
      </c>
      <c r="H171" s="50">
        <f t="shared" si="29"/>
        <v>-36808</v>
      </c>
      <c r="I171" s="46">
        <f t="shared" si="28"/>
        <v>-19268</v>
      </c>
      <c r="J171" s="13"/>
      <c r="K171" s="13">
        <f t="shared" si="30"/>
        <v>-18123</v>
      </c>
      <c r="L171" s="13">
        <f t="shared" si="30"/>
        <v>18123</v>
      </c>
      <c r="M171" s="33"/>
      <c r="N171" s="13">
        <f t="shared" si="24"/>
        <v>-2829051</v>
      </c>
      <c r="O171" s="13">
        <f t="shared" si="25"/>
        <v>2829051</v>
      </c>
      <c r="Q171" s="13"/>
    </row>
    <row r="172" spans="1:17" s="11" customFormat="1" ht="12" hidden="1">
      <c r="A172" s="41">
        <v>33890</v>
      </c>
      <c r="B172" s="52">
        <v>0.03013</v>
      </c>
      <c r="C172" s="46">
        <f t="shared" si="26"/>
        <v>-56076</v>
      </c>
      <c r="D172" s="46">
        <f t="shared" si="23"/>
        <v>-54931</v>
      </c>
      <c r="E172" s="46">
        <f t="shared" si="22"/>
        <v>-1145</v>
      </c>
      <c r="F172" s="14"/>
      <c r="G172" s="46">
        <f t="shared" si="27"/>
        <v>-56076</v>
      </c>
      <c r="H172" s="50">
        <f t="shared" si="29"/>
        <v>-36808</v>
      </c>
      <c r="I172" s="46">
        <f t="shared" si="28"/>
        <v>-19268</v>
      </c>
      <c r="J172" s="13"/>
      <c r="K172" s="13">
        <f t="shared" si="30"/>
        <v>-18123</v>
      </c>
      <c r="L172" s="13">
        <f t="shared" si="30"/>
        <v>18123</v>
      </c>
      <c r="M172" s="33"/>
      <c r="N172" s="13">
        <f t="shared" si="24"/>
        <v>-2847174</v>
      </c>
      <c r="O172" s="13">
        <f t="shared" si="25"/>
        <v>2847174</v>
      </c>
      <c r="Q172" s="13"/>
    </row>
    <row r="173" spans="1:17" s="11" customFormat="1" ht="12" hidden="1">
      <c r="A173" s="41">
        <v>33921</v>
      </c>
      <c r="B173" s="52">
        <v>0.03013</v>
      </c>
      <c r="C173" s="46">
        <f t="shared" si="26"/>
        <v>-56076</v>
      </c>
      <c r="D173" s="46">
        <f t="shared" si="23"/>
        <v>-54931</v>
      </c>
      <c r="E173" s="46">
        <f t="shared" si="22"/>
        <v>-1145</v>
      </c>
      <c r="F173" s="14"/>
      <c r="G173" s="46">
        <f t="shared" si="27"/>
        <v>-56076</v>
      </c>
      <c r="H173" s="50">
        <f t="shared" si="29"/>
        <v>-36808</v>
      </c>
      <c r="I173" s="46">
        <f t="shared" si="28"/>
        <v>-19268</v>
      </c>
      <c r="J173" s="13"/>
      <c r="K173" s="13">
        <f t="shared" si="30"/>
        <v>-18123</v>
      </c>
      <c r="L173" s="13">
        <f t="shared" si="30"/>
        <v>18123</v>
      </c>
      <c r="M173" s="33"/>
      <c r="N173" s="13">
        <f t="shared" si="24"/>
        <v>-2865297</v>
      </c>
      <c r="O173" s="13">
        <f t="shared" si="25"/>
        <v>2865297</v>
      </c>
      <c r="Q173" s="13"/>
    </row>
    <row r="174" spans="1:17" s="11" customFormat="1" ht="12" hidden="1">
      <c r="A174" s="41">
        <v>33951</v>
      </c>
      <c r="B174" s="52">
        <v>0.03013</v>
      </c>
      <c r="C174" s="46">
        <f t="shared" si="26"/>
        <v>-56076</v>
      </c>
      <c r="D174" s="46">
        <f t="shared" si="23"/>
        <v>-54931</v>
      </c>
      <c r="E174" s="46">
        <f t="shared" si="22"/>
        <v>-1145</v>
      </c>
      <c r="F174" s="14"/>
      <c r="G174" s="46">
        <f t="shared" si="27"/>
        <v>-56076</v>
      </c>
      <c r="H174" s="50">
        <f t="shared" si="29"/>
        <v>-36808</v>
      </c>
      <c r="I174" s="46">
        <f t="shared" si="28"/>
        <v>-19268</v>
      </c>
      <c r="J174" s="13"/>
      <c r="K174" s="13">
        <f t="shared" si="30"/>
        <v>-18123</v>
      </c>
      <c r="L174" s="13">
        <f t="shared" si="30"/>
        <v>18123</v>
      </c>
      <c r="N174" s="13">
        <f t="shared" si="24"/>
        <v>-2883420</v>
      </c>
      <c r="O174" s="13">
        <f t="shared" si="25"/>
        <v>2883420</v>
      </c>
      <c r="Q174" s="13"/>
    </row>
    <row r="175" spans="1:17" s="11" customFormat="1" ht="12" hidden="1">
      <c r="A175" s="41">
        <v>33982</v>
      </c>
      <c r="B175" s="52">
        <v>0.03013</v>
      </c>
      <c r="C175" s="46">
        <f t="shared" si="26"/>
        <v>-56076</v>
      </c>
      <c r="D175" s="46">
        <f t="shared" si="23"/>
        <v>-54931</v>
      </c>
      <c r="E175" s="46">
        <f t="shared" si="22"/>
        <v>-1145</v>
      </c>
      <c r="F175" s="14"/>
      <c r="G175" s="46">
        <f t="shared" si="27"/>
        <v>-56076</v>
      </c>
      <c r="H175" s="50">
        <f t="shared" si="29"/>
        <v>-36808</v>
      </c>
      <c r="I175" s="46">
        <f t="shared" si="28"/>
        <v>-19268</v>
      </c>
      <c r="J175" s="13"/>
      <c r="K175" s="13">
        <f t="shared" si="30"/>
        <v>-18123</v>
      </c>
      <c r="L175" s="13">
        <f t="shared" si="30"/>
        <v>18123</v>
      </c>
      <c r="N175" s="13">
        <f t="shared" si="24"/>
        <v>-2901543</v>
      </c>
      <c r="O175" s="13">
        <f t="shared" si="25"/>
        <v>2901543</v>
      </c>
      <c r="Q175" s="13"/>
    </row>
    <row r="176" spans="1:17" s="11" customFormat="1" ht="12" hidden="1">
      <c r="A176" s="41">
        <v>34013</v>
      </c>
      <c r="B176" s="52">
        <v>0.03013</v>
      </c>
      <c r="C176" s="46">
        <f t="shared" si="26"/>
        <v>-56076</v>
      </c>
      <c r="D176" s="46">
        <f t="shared" si="23"/>
        <v>-54931</v>
      </c>
      <c r="E176" s="46">
        <f t="shared" si="22"/>
        <v>-1145</v>
      </c>
      <c r="F176" s="14"/>
      <c r="G176" s="46">
        <f t="shared" si="27"/>
        <v>-56076</v>
      </c>
      <c r="H176" s="50">
        <f t="shared" si="29"/>
        <v>-36808</v>
      </c>
      <c r="I176" s="46">
        <f t="shared" si="28"/>
        <v>-19268</v>
      </c>
      <c r="J176" s="13"/>
      <c r="K176" s="13">
        <f t="shared" si="30"/>
        <v>-18123</v>
      </c>
      <c r="L176" s="13">
        <f t="shared" si="30"/>
        <v>18123</v>
      </c>
      <c r="M176" s="33"/>
      <c r="N176" s="13">
        <f t="shared" si="24"/>
        <v>-2919666</v>
      </c>
      <c r="O176" s="13">
        <f t="shared" si="25"/>
        <v>2919666</v>
      </c>
      <c r="Q176" s="13"/>
    </row>
    <row r="177" spans="1:17" s="11" customFormat="1" ht="12" hidden="1">
      <c r="A177" s="41">
        <v>34041</v>
      </c>
      <c r="B177" s="52">
        <v>0.03013</v>
      </c>
      <c r="C177" s="46">
        <f t="shared" si="26"/>
        <v>-56076</v>
      </c>
      <c r="D177" s="46">
        <f t="shared" si="23"/>
        <v>-54931</v>
      </c>
      <c r="E177" s="46">
        <f t="shared" si="22"/>
        <v>-1145</v>
      </c>
      <c r="F177" s="14"/>
      <c r="G177" s="46">
        <f t="shared" si="27"/>
        <v>-56076</v>
      </c>
      <c r="H177" s="50">
        <f t="shared" si="29"/>
        <v>-36808</v>
      </c>
      <c r="I177" s="46">
        <f t="shared" si="28"/>
        <v>-19268</v>
      </c>
      <c r="J177" s="13"/>
      <c r="K177" s="13">
        <f t="shared" si="30"/>
        <v>-18123</v>
      </c>
      <c r="L177" s="13">
        <f t="shared" si="30"/>
        <v>18123</v>
      </c>
      <c r="N177" s="13">
        <f t="shared" si="24"/>
        <v>-2937789</v>
      </c>
      <c r="O177" s="13">
        <f t="shared" si="25"/>
        <v>2937789</v>
      </c>
      <c r="Q177" s="13"/>
    </row>
    <row r="178" spans="1:17" s="11" customFormat="1" ht="12" hidden="1">
      <c r="A178" s="41">
        <v>34072</v>
      </c>
      <c r="B178" s="52">
        <v>0.03013</v>
      </c>
      <c r="C178" s="46">
        <f t="shared" si="26"/>
        <v>-56076</v>
      </c>
      <c r="D178" s="46">
        <f t="shared" si="23"/>
        <v>-54931</v>
      </c>
      <c r="E178" s="46">
        <f t="shared" si="22"/>
        <v>-1145</v>
      </c>
      <c r="F178" s="14"/>
      <c r="G178" s="46">
        <f t="shared" si="27"/>
        <v>-56076</v>
      </c>
      <c r="H178" s="50">
        <f t="shared" si="29"/>
        <v>-36808</v>
      </c>
      <c r="I178" s="46">
        <f t="shared" si="28"/>
        <v>-19268</v>
      </c>
      <c r="J178" s="13"/>
      <c r="K178" s="13">
        <f t="shared" si="30"/>
        <v>-18123</v>
      </c>
      <c r="L178" s="13">
        <f t="shared" si="30"/>
        <v>18123</v>
      </c>
      <c r="N178" s="13">
        <f t="shared" si="24"/>
        <v>-2955912</v>
      </c>
      <c r="O178" s="13">
        <f t="shared" si="25"/>
        <v>2955912</v>
      </c>
      <c r="Q178" s="13"/>
    </row>
    <row r="179" spans="1:17" s="11" customFormat="1" ht="12" hidden="1">
      <c r="A179" s="41">
        <v>34102</v>
      </c>
      <c r="B179" s="52">
        <v>0.03013</v>
      </c>
      <c r="C179" s="46">
        <f t="shared" si="26"/>
        <v>-56076</v>
      </c>
      <c r="D179" s="46">
        <f t="shared" si="23"/>
        <v>-54931</v>
      </c>
      <c r="E179" s="46">
        <f t="shared" si="22"/>
        <v>-1145</v>
      </c>
      <c r="F179" s="14"/>
      <c r="G179" s="46">
        <f t="shared" si="27"/>
        <v>-56076</v>
      </c>
      <c r="H179" s="50">
        <f t="shared" si="29"/>
        <v>-36808</v>
      </c>
      <c r="I179" s="46">
        <f t="shared" si="28"/>
        <v>-19268</v>
      </c>
      <c r="J179" s="13"/>
      <c r="K179" s="13">
        <f t="shared" si="30"/>
        <v>-18123</v>
      </c>
      <c r="L179" s="13">
        <f t="shared" si="30"/>
        <v>18123</v>
      </c>
      <c r="N179" s="13">
        <f t="shared" si="24"/>
        <v>-2974035</v>
      </c>
      <c r="O179" s="13">
        <f t="shared" si="25"/>
        <v>2974035</v>
      </c>
      <c r="Q179" s="13"/>
    </row>
    <row r="180" spans="1:17" s="11" customFormat="1" ht="12" hidden="1">
      <c r="A180" s="41">
        <v>34133</v>
      </c>
      <c r="B180" s="52">
        <v>0.03013</v>
      </c>
      <c r="C180" s="46">
        <f t="shared" si="26"/>
        <v>-56076</v>
      </c>
      <c r="D180" s="46">
        <f t="shared" si="23"/>
        <v>-54931</v>
      </c>
      <c r="E180" s="46">
        <f t="shared" si="22"/>
        <v>-1145</v>
      </c>
      <c r="F180" s="14"/>
      <c r="G180" s="46">
        <f t="shared" si="27"/>
        <v>-56076</v>
      </c>
      <c r="H180" s="50">
        <f t="shared" si="29"/>
        <v>-36808</v>
      </c>
      <c r="I180" s="46">
        <f t="shared" si="28"/>
        <v>-19268</v>
      </c>
      <c r="J180" s="13"/>
      <c r="K180" s="13">
        <f t="shared" si="30"/>
        <v>-18123</v>
      </c>
      <c r="L180" s="13">
        <f t="shared" si="30"/>
        <v>18123</v>
      </c>
      <c r="M180" s="33"/>
      <c r="N180" s="13">
        <f t="shared" si="24"/>
        <v>-2992158</v>
      </c>
      <c r="O180" s="13">
        <f t="shared" si="25"/>
        <v>2992158</v>
      </c>
      <c r="Q180" s="13"/>
    </row>
    <row r="181" spans="1:17" s="11" customFormat="1" ht="12" hidden="1">
      <c r="A181" s="41">
        <v>34163</v>
      </c>
      <c r="B181" s="52">
        <v>0.03013</v>
      </c>
      <c r="C181" s="46">
        <f t="shared" si="26"/>
        <v>-56076</v>
      </c>
      <c r="D181" s="46">
        <f t="shared" si="23"/>
        <v>-54931</v>
      </c>
      <c r="E181" s="46">
        <f t="shared" si="22"/>
        <v>-1145</v>
      </c>
      <c r="F181" s="14"/>
      <c r="G181" s="46">
        <f t="shared" si="27"/>
        <v>-56076</v>
      </c>
      <c r="H181" s="50">
        <f t="shared" si="29"/>
        <v>-36808</v>
      </c>
      <c r="I181" s="46">
        <f t="shared" si="28"/>
        <v>-19268</v>
      </c>
      <c r="J181" s="13"/>
      <c r="K181" s="13">
        <f t="shared" si="30"/>
        <v>-18123</v>
      </c>
      <c r="L181" s="13">
        <f t="shared" si="30"/>
        <v>18123</v>
      </c>
      <c r="M181" s="33"/>
      <c r="N181" s="13">
        <f t="shared" si="24"/>
        <v>-3010281</v>
      </c>
      <c r="O181" s="13">
        <f t="shared" si="25"/>
        <v>3010281</v>
      </c>
      <c r="Q181" s="13"/>
    </row>
    <row r="182" spans="1:17" s="11" customFormat="1" ht="12" hidden="1">
      <c r="A182" s="41">
        <v>34194</v>
      </c>
      <c r="B182" s="52">
        <v>0.03013</v>
      </c>
      <c r="C182" s="46">
        <f t="shared" si="26"/>
        <v>-56076</v>
      </c>
      <c r="D182" s="46">
        <f t="shared" si="23"/>
        <v>-54931</v>
      </c>
      <c r="E182" s="46">
        <f t="shared" si="22"/>
        <v>-1145</v>
      </c>
      <c r="F182" s="14"/>
      <c r="G182" s="46">
        <f t="shared" si="27"/>
        <v>-56076</v>
      </c>
      <c r="H182" s="50">
        <f t="shared" si="29"/>
        <v>-36808</v>
      </c>
      <c r="I182" s="46">
        <f t="shared" si="28"/>
        <v>-19268</v>
      </c>
      <c r="J182" s="13"/>
      <c r="K182" s="13">
        <f t="shared" si="30"/>
        <v>-18123</v>
      </c>
      <c r="L182" s="13">
        <f t="shared" si="30"/>
        <v>18123</v>
      </c>
      <c r="M182" s="43"/>
      <c r="N182" s="13">
        <f t="shared" si="24"/>
        <v>-3028404</v>
      </c>
      <c r="O182" s="13">
        <f t="shared" si="25"/>
        <v>3028404</v>
      </c>
      <c r="Q182" s="13"/>
    </row>
    <row r="183" spans="1:17" s="11" customFormat="1" ht="12" hidden="1">
      <c r="A183" s="41">
        <v>34225</v>
      </c>
      <c r="B183" s="52">
        <v>0.03013</v>
      </c>
      <c r="C183" s="46">
        <f t="shared" si="26"/>
        <v>-56076</v>
      </c>
      <c r="D183" s="46">
        <f t="shared" si="23"/>
        <v>-54931</v>
      </c>
      <c r="E183" s="46">
        <f t="shared" si="22"/>
        <v>-1145</v>
      </c>
      <c r="F183" s="14"/>
      <c r="G183" s="46">
        <f t="shared" si="27"/>
        <v>-56076</v>
      </c>
      <c r="H183" s="50">
        <f t="shared" si="29"/>
        <v>-36808</v>
      </c>
      <c r="I183" s="46">
        <f t="shared" si="28"/>
        <v>-19268</v>
      </c>
      <c r="J183" s="13"/>
      <c r="K183" s="13">
        <f t="shared" si="30"/>
        <v>-18123</v>
      </c>
      <c r="L183" s="13">
        <f t="shared" si="30"/>
        <v>18123</v>
      </c>
      <c r="M183" s="33"/>
      <c r="N183" s="13">
        <f t="shared" si="24"/>
        <v>-3046527</v>
      </c>
      <c r="O183" s="13">
        <f t="shared" si="25"/>
        <v>3046527</v>
      </c>
      <c r="Q183" s="13"/>
    </row>
    <row r="184" spans="1:17" s="11" customFormat="1" ht="12" hidden="1">
      <c r="A184" s="41">
        <v>34255</v>
      </c>
      <c r="B184" s="52">
        <v>0.03013</v>
      </c>
      <c r="C184" s="46">
        <f t="shared" si="26"/>
        <v>-56076</v>
      </c>
      <c r="D184" s="46">
        <f t="shared" si="23"/>
        <v>-54931</v>
      </c>
      <c r="E184" s="46">
        <f t="shared" si="22"/>
        <v>-1145</v>
      </c>
      <c r="F184" s="14"/>
      <c r="G184" s="46">
        <f t="shared" si="27"/>
        <v>-56076</v>
      </c>
      <c r="H184" s="50">
        <f t="shared" si="29"/>
        <v>-36808</v>
      </c>
      <c r="I184" s="46">
        <f t="shared" si="28"/>
        <v>-19268</v>
      </c>
      <c r="J184" s="13"/>
      <c r="K184" s="13">
        <f t="shared" si="30"/>
        <v>-18123</v>
      </c>
      <c r="L184" s="13">
        <f t="shared" si="30"/>
        <v>18123</v>
      </c>
      <c r="M184" s="33"/>
      <c r="N184" s="13">
        <f t="shared" si="24"/>
        <v>-3064650</v>
      </c>
      <c r="O184" s="13">
        <f t="shared" si="25"/>
        <v>3064650</v>
      </c>
      <c r="Q184" s="13"/>
    </row>
    <row r="185" spans="1:17" s="11" customFormat="1" ht="12" hidden="1">
      <c r="A185" s="41">
        <v>34286</v>
      </c>
      <c r="B185" s="52">
        <v>0.03013</v>
      </c>
      <c r="C185" s="46">
        <f t="shared" si="26"/>
        <v>-56076</v>
      </c>
      <c r="D185" s="46">
        <f t="shared" si="23"/>
        <v>-54931</v>
      </c>
      <c r="E185" s="46">
        <f t="shared" si="22"/>
        <v>-1145</v>
      </c>
      <c r="F185" s="14"/>
      <c r="G185" s="46">
        <f t="shared" si="27"/>
        <v>-56076</v>
      </c>
      <c r="H185" s="50">
        <f t="shared" si="29"/>
        <v>-36808</v>
      </c>
      <c r="I185" s="46">
        <f t="shared" si="28"/>
        <v>-19268</v>
      </c>
      <c r="J185" s="13"/>
      <c r="K185" s="13">
        <f t="shared" si="30"/>
        <v>-18123</v>
      </c>
      <c r="L185" s="13">
        <f t="shared" si="30"/>
        <v>18123</v>
      </c>
      <c r="M185" s="33"/>
      <c r="N185" s="13">
        <f t="shared" si="24"/>
        <v>-3082773</v>
      </c>
      <c r="O185" s="13">
        <f t="shared" si="25"/>
        <v>3082773</v>
      </c>
      <c r="Q185" s="13"/>
    </row>
    <row r="186" spans="1:17" s="11" customFormat="1" ht="12" hidden="1">
      <c r="A186" s="41">
        <v>34316</v>
      </c>
      <c r="B186" s="52">
        <v>0.03013</v>
      </c>
      <c r="C186" s="46">
        <f t="shared" si="26"/>
        <v>-56076</v>
      </c>
      <c r="D186" s="46">
        <f t="shared" si="23"/>
        <v>-54931</v>
      </c>
      <c r="E186" s="46">
        <f t="shared" si="22"/>
        <v>-1145</v>
      </c>
      <c r="F186" s="14"/>
      <c r="G186" s="46">
        <f t="shared" si="27"/>
        <v>-56076</v>
      </c>
      <c r="H186" s="50">
        <f t="shared" si="29"/>
        <v>-36808</v>
      </c>
      <c r="I186" s="46">
        <f t="shared" si="28"/>
        <v>-19268</v>
      </c>
      <c r="J186" s="13"/>
      <c r="K186" s="13">
        <f t="shared" si="30"/>
        <v>-18123</v>
      </c>
      <c r="L186" s="13">
        <f t="shared" si="30"/>
        <v>18123</v>
      </c>
      <c r="N186" s="13">
        <f t="shared" si="24"/>
        <v>-3100896</v>
      </c>
      <c r="O186" s="13">
        <f t="shared" si="25"/>
        <v>3100896</v>
      </c>
      <c r="Q186" s="13"/>
    </row>
    <row r="187" spans="1:17" s="11" customFormat="1" ht="12" hidden="1">
      <c r="A187" s="41">
        <v>34347</v>
      </c>
      <c r="B187" s="52">
        <v>0.03013</v>
      </c>
      <c r="C187" s="46">
        <f t="shared" si="26"/>
        <v>-56076</v>
      </c>
      <c r="D187" s="46">
        <f t="shared" si="23"/>
        <v>-54931</v>
      </c>
      <c r="E187" s="46">
        <f t="shared" si="22"/>
        <v>-1145</v>
      </c>
      <c r="F187" s="14"/>
      <c r="G187" s="46">
        <f t="shared" si="27"/>
        <v>-56076</v>
      </c>
      <c r="H187" s="50">
        <f t="shared" si="29"/>
        <v>-36808</v>
      </c>
      <c r="I187" s="46">
        <f t="shared" si="28"/>
        <v>-19268</v>
      </c>
      <c r="J187" s="13"/>
      <c r="K187" s="13">
        <f t="shared" si="30"/>
        <v>-18123</v>
      </c>
      <c r="L187" s="13">
        <f t="shared" si="30"/>
        <v>18123</v>
      </c>
      <c r="N187" s="13">
        <f t="shared" si="24"/>
        <v>-3119019</v>
      </c>
      <c r="O187" s="13">
        <f t="shared" si="25"/>
        <v>3119019</v>
      </c>
      <c r="Q187" s="13"/>
    </row>
    <row r="188" spans="1:17" s="11" customFormat="1" ht="12" hidden="1">
      <c r="A188" s="41">
        <v>34378</v>
      </c>
      <c r="B188" s="52">
        <v>0.03013</v>
      </c>
      <c r="C188" s="46">
        <f t="shared" si="26"/>
        <v>-56076</v>
      </c>
      <c r="D188" s="46">
        <f t="shared" si="23"/>
        <v>-54931</v>
      </c>
      <c r="E188" s="46">
        <f t="shared" si="22"/>
        <v>-1145</v>
      </c>
      <c r="F188" s="14"/>
      <c r="G188" s="46">
        <f t="shared" si="27"/>
        <v>-56076</v>
      </c>
      <c r="H188" s="50">
        <f t="shared" si="29"/>
        <v>-36808</v>
      </c>
      <c r="I188" s="46">
        <f t="shared" si="28"/>
        <v>-19268</v>
      </c>
      <c r="J188" s="13"/>
      <c r="K188" s="13">
        <f t="shared" si="30"/>
        <v>-18123</v>
      </c>
      <c r="L188" s="13">
        <f t="shared" si="30"/>
        <v>18123</v>
      </c>
      <c r="M188" s="33"/>
      <c r="N188" s="13">
        <f t="shared" si="24"/>
        <v>-3137142</v>
      </c>
      <c r="O188" s="13">
        <f t="shared" si="25"/>
        <v>3137142</v>
      </c>
      <c r="Q188" s="13"/>
    </row>
    <row r="189" spans="1:17" s="11" customFormat="1" ht="12" hidden="1">
      <c r="A189" s="41">
        <v>34406</v>
      </c>
      <c r="B189" s="52">
        <v>0.03013</v>
      </c>
      <c r="C189" s="46">
        <f t="shared" si="26"/>
        <v>-56076</v>
      </c>
      <c r="D189" s="46">
        <f t="shared" si="23"/>
        <v>-54931</v>
      </c>
      <c r="E189" s="46">
        <f t="shared" si="22"/>
        <v>-1145</v>
      </c>
      <c r="F189" s="14"/>
      <c r="G189" s="46">
        <f t="shared" si="27"/>
        <v>-56076</v>
      </c>
      <c r="H189" s="50">
        <f t="shared" si="29"/>
        <v>-36808</v>
      </c>
      <c r="I189" s="46">
        <f t="shared" si="28"/>
        <v>-19268</v>
      </c>
      <c r="J189" s="13"/>
      <c r="K189" s="13">
        <f t="shared" si="30"/>
        <v>-18123</v>
      </c>
      <c r="L189" s="13">
        <f t="shared" si="30"/>
        <v>18123</v>
      </c>
      <c r="N189" s="13">
        <f t="shared" si="24"/>
        <v>-3155265</v>
      </c>
      <c r="O189" s="13">
        <f t="shared" si="25"/>
        <v>3155265</v>
      </c>
      <c r="Q189" s="13"/>
    </row>
    <row r="190" spans="1:17" s="11" customFormat="1" ht="12" hidden="1">
      <c r="A190" s="41">
        <v>34437</v>
      </c>
      <c r="B190" s="52">
        <v>0.03013</v>
      </c>
      <c r="C190" s="46">
        <f t="shared" si="26"/>
        <v>-56076</v>
      </c>
      <c r="D190" s="46">
        <f t="shared" si="23"/>
        <v>-54931</v>
      </c>
      <c r="E190" s="46">
        <f t="shared" si="22"/>
        <v>-1145</v>
      </c>
      <c r="F190" s="14"/>
      <c r="G190" s="46">
        <f t="shared" si="27"/>
        <v>-56076</v>
      </c>
      <c r="H190" s="50">
        <f t="shared" si="29"/>
        <v>-36808</v>
      </c>
      <c r="I190" s="46">
        <f t="shared" si="28"/>
        <v>-19268</v>
      </c>
      <c r="J190" s="13"/>
      <c r="K190" s="13">
        <f t="shared" si="30"/>
        <v>-18123</v>
      </c>
      <c r="L190" s="13">
        <f t="shared" si="30"/>
        <v>18123</v>
      </c>
      <c r="N190" s="13">
        <f t="shared" si="24"/>
        <v>-3173388</v>
      </c>
      <c r="O190" s="13">
        <f t="shared" si="25"/>
        <v>3173388</v>
      </c>
      <c r="Q190" s="13"/>
    </row>
    <row r="191" spans="1:17" s="11" customFormat="1" ht="12" hidden="1">
      <c r="A191" s="41">
        <v>34467</v>
      </c>
      <c r="B191" s="52">
        <v>0.03013</v>
      </c>
      <c r="C191" s="46">
        <f t="shared" si="26"/>
        <v>-56076</v>
      </c>
      <c r="D191" s="46">
        <f t="shared" si="23"/>
        <v>-54931</v>
      </c>
      <c r="E191" s="46">
        <f t="shared" si="22"/>
        <v>-1145</v>
      </c>
      <c r="F191" s="14"/>
      <c r="G191" s="46">
        <f t="shared" si="27"/>
        <v>-56076</v>
      </c>
      <c r="H191" s="50">
        <f t="shared" si="29"/>
        <v>-36808</v>
      </c>
      <c r="I191" s="46">
        <f t="shared" si="28"/>
        <v>-19268</v>
      </c>
      <c r="J191" s="13"/>
      <c r="K191" s="13">
        <f t="shared" si="30"/>
        <v>-18123</v>
      </c>
      <c r="L191" s="13">
        <f t="shared" si="30"/>
        <v>18123</v>
      </c>
      <c r="N191" s="13">
        <f t="shared" si="24"/>
        <v>-3191511</v>
      </c>
      <c r="O191" s="13">
        <f t="shared" si="25"/>
        <v>3191511</v>
      </c>
      <c r="Q191" s="13"/>
    </row>
    <row r="192" spans="1:17" s="11" customFormat="1" ht="12" hidden="1">
      <c r="A192" s="41">
        <v>34498</v>
      </c>
      <c r="B192" s="52">
        <v>0.03013</v>
      </c>
      <c r="C192" s="46">
        <f t="shared" si="26"/>
        <v>-56076</v>
      </c>
      <c r="D192" s="46">
        <f t="shared" si="23"/>
        <v>-54931</v>
      </c>
      <c r="E192" s="46">
        <f t="shared" si="22"/>
        <v>-1145</v>
      </c>
      <c r="F192" s="14"/>
      <c r="G192" s="46">
        <f t="shared" si="27"/>
        <v>-56076</v>
      </c>
      <c r="H192" s="50">
        <f t="shared" si="29"/>
        <v>-36808</v>
      </c>
      <c r="I192" s="46">
        <f t="shared" si="28"/>
        <v>-19268</v>
      </c>
      <c r="J192" s="13"/>
      <c r="K192" s="13">
        <f t="shared" si="30"/>
        <v>-18123</v>
      </c>
      <c r="L192" s="13">
        <f t="shared" si="30"/>
        <v>18123</v>
      </c>
      <c r="M192" s="33"/>
      <c r="N192" s="13">
        <f t="shared" si="24"/>
        <v>-3209634</v>
      </c>
      <c r="O192" s="13">
        <f t="shared" si="25"/>
        <v>3209634</v>
      </c>
      <c r="Q192" s="13"/>
    </row>
    <row r="193" spans="1:17" s="11" customFormat="1" ht="12" hidden="1">
      <c r="A193" s="41">
        <v>34528</v>
      </c>
      <c r="B193" s="52">
        <v>0.03013</v>
      </c>
      <c r="C193" s="46">
        <f t="shared" si="26"/>
        <v>-56076</v>
      </c>
      <c r="D193" s="46">
        <f t="shared" si="23"/>
        <v>-54931</v>
      </c>
      <c r="E193" s="46">
        <f t="shared" si="22"/>
        <v>-1145</v>
      </c>
      <c r="F193" s="14"/>
      <c r="G193" s="46">
        <f t="shared" si="27"/>
        <v>-56076</v>
      </c>
      <c r="H193" s="50">
        <f t="shared" si="29"/>
        <v>-36808</v>
      </c>
      <c r="I193" s="46">
        <f t="shared" si="28"/>
        <v>-19268</v>
      </c>
      <c r="J193" s="13"/>
      <c r="K193" s="13">
        <f t="shared" si="30"/>
        <v>-18123</v>
      </c>
      <c r="L193" s="13">
        <f t="shared" si="30"/>
        <v>18123</v>
      </c>
      <c r="M193" s="33"/>
      <c r="N193" s="13">
        <f t="shared" si="24"/>
        <v>-3227757</v>
      </c>
      <c r="O193" s="13">
        <f t="shared" si="25"/>
        <v>3227757</v>
      </c>
      <c r="Q193" s="13"/>
    </row>
    <row r="194" spans="1:17" s="11" customFormat="1" ht="12" hidden="1">
      <c r="A194" s="41">
        <v>34559</v>
      </c>
      <c r="B194" s="52">
        <v>0.03013</v>
      </c>
      <c r="C194" s="46">
        <f t="shared" si="26"/>
        <v>-56076</v>
      </c>
      <c r="D194" s="46">
        <f t="shared" si="23"/>
        <v>-54931</v>
      </c>
      <c r="E194" s="46">
        <f t="shared" si="22"/>
        <v>-1145</v>
      </c>
      <c r="F194" s="14"/>
      <c r="G194" s="46">
        <f t="shared" si="27"/>
        <v>-56076</v>
      </c>
      <c r="H194" s="50">
        <f t="shared" si="29"/>
        <v>-36808</v>
      </c>
      <c r="I194" s="46">
        <f t="shared" si="28"/>
        <v>-19268</v>
      </c>
      <c r="J194" s="13"/>
      <c r="K194" s="13">
        <f t="shared" si="30"/>
        <v>-18123</v>
      </c>
      <c r="L194" s="13">
        <f t="shared" si="30"/>
        <v>18123</v>
      </c>
      <c r="M194" s="43"/>
      <c r="N194" s="13">
        <f t="shared" si="24"/>
        <v>-3245880</v>
      </c>
      <c r="O194" s="13">
        <f t="shared" si="25"/>
        <v>3245880</v>
      </c>
      <c r="Q194" s="13"/>
    </row>
    <row r="195" spans="1:17" s="11" customFormat="1" ht="12" hidden="1">
      <c r="A195" s="41">
        <v>34590</v>
      </c>
      <c r="B195" s="52">
        <v>0.03013</v>
      </c>
      <c r="C195" s="46">
        <f t="shared" si="26"/>
        <v>-56076</v>
      </c>
      <c r="D195" s="46">
        <f t="shared" si="23"/>
        <v>-54931</v>
      </c>
      <c r="E195" s="46">
        <f t="shared" si="22"/>
        <v>-1145</v>
      </c>
      <c r="F195" s="14"/>
      <c r="G195" s="46">
        <f t="shared" si="27"/>
        <v>-56076</v>
      </c>
      <c r="H195" s="50">
        <f t="shared" si="29"/>
        <v>-36808</v>
      </c>
      <c r="I195" s="46">
        <f t="shared" si="28"/>
        <v>-19268</v>
      </c>
      <c r="J195" s="13"/>
      <c r="K195" s="13">
        <f t="shared" si="30"/>
        <v>-18123</v>
      </c>
      <c r="L195" s="13">
        <f t="shared" si="30"/>
        <v>18123</v>
      </c>
      <c r="M195" s="33"/>
      <c r="N195" s="13">
        <f t="shared" si="24"/>
        <v>-3264003</v>
      </c>
      <c r="O195" s="13">
        <f t="shared" si="25"/>
        <v>3264003</v>
      </c>
      <c r="Q195" s="13"/>
    </row>
    <row r="196" spans="1:17" s="11" customFormat="1" ht="12" hidden="1">
      <c r="A196" s="41">
        <v>34620</v>
      </c>
      <c r="B196" s="52">
        <v>0.03013</v>
      </c>
      <c r="C196" s="46">
        <f t="shared" si="26"/>
        <v>-56076</v>
      </c>
      <c r="D196" s="46">
        <f t="shared" si="23"/>
        <v>-54931</v>
      </c>
      <c r="E196" s="46">
        <f t="shared" si="22"/>
        <v>-1145</v>
      </c>
      <c r="F196" s="14"/>
      <c r="G196" s="46">
        <f t="shared" si="27"/>
        <v>-56076</v>
      </c>
      <c r="H196" s="50">
        <f t="shared" si="29"/>
        <v>-36808</v>
      </c>
      <c r="I196" s="46">
        <f t="shared" si="28"/>
        <v>-19268</v>
      </c>
      <c r="J196" s="13"/>
      <c r="K196" s="13">
        <f t="shared" si="30"/>
        <v>-18123</v>
      </c>
      <c r="L196" s="13">
        <f t="shared" si="30"/>
        <v>18123</v>
      </c>
      <c r="M196" s="33"/>
      <c r="N196" s="13">
        <f t="shared" si="24"/>
        <v>-3282126</v>
      </c>
      <c r="O196" s="13">
        <f t="shared" si="25"/>
        <v>3282126</v>
      </c>
      <c r="Q196" s="13"/>
    </row>
    <row r="197" spans="1:17" s="11" customFormat="1" ht="12" hidden="1">
      <c r="A197" s="41">
        <v>34651</v>
      </c>
      <c r="B197" s="52">
        <v>0.03013</v>
      </c>
      <c r="C197" s="46">
        <f t="shared" si="26"/>
        <v>-56076</v>
      </c>
      <c r="D197" s="46">
        <f t="shared" si="23"/>
        <v>-54931</v>
      </c>
      <c r="E197" s="46">
        <f t="shared" si="22"/>
        <v>-1145</v>
      </c>
      <c r="F197" s="14"/>
      <c r="G197" s="46">
        <f t="shared" si="27"/>
        <v>-56076</v>
      </c>
      <c r="H197" s="50">
        <f t="shared" si="29"/>
        <v>-36808</v>
      </c>
      <c r="I197" s="46">
        <f t="shared" si="28"/>
        <v>-19268</v>
      </c>
      <c r="J197" s="13"/>
      <c r="K197" s="13">
        <f t="shared" si="30"/>
        <v>-18123</v>
      </c>
      <c r="L197" s="13">
        <f t="shared" si="30"/>
        <v>18123</v>
      </c>
      <c r="M197" s="33"/>
      <c r="N197" s="13">
        <f t="shared" si="24"/>
        <v>-3300249</v>
      </c>
      <c r="O197" s="13">
        <f t="shared" si="25"/>
        <v>3300249</v>
      </c>
      <c r="Q197" s="13"/>
    </row>
    <row r="198" spans="1:17" s="11" customFormat="1" ht="12" hidden="1">
      <c r="A198" s="41">
        <v>34681</v>
      </c>
      <c r="B198" s="52">
        <v>0.03013</v>
      </c>
      <c r="C198" s="46">
        <f t="shared" si="26"/>
        <v>-56076</v>
      </c>
      <c r="D198" s="46">
        <f t="shared" si="23"/>
        <v>-54931</v>
      </c>
      <c r="E198" s="46">
        <f t="shared" si="22"/>
        <v>-1145</v>
      </c>
      <c r="F198" s="14"/>
      <c r="G198" s="46">
        <f t="shared" si="27"/>
        <v>-56076</v>
      </c>
      <c r="H198" s="50">
        <f t="shared" si="29"/>
        <v>-36808</v>
      </c>
      <c r="I198" s="46">
        <f t="shared" si="28"/>
        <v>-19268</v>
      </c>
      <c r="J198" s="13"/>
      <c r="K198" s="13">
        <f t="shared" si="30"/>
        <v>-18123</v>
      </c>
      <c r="L198" s="13">
        <f t="shared" si="30"/>
        <v>18123</v>
      </c>
      <c r="N198" s="13">
        <f t="shared" si="24"/>
        <v>-3318372</v>
      </c>
      <c r="O198" s="13">
        <f t="shared" si="25"/>
        <v>3318372</v>
      </c>
      <c r="Q198" s="13"/>
    </row>
    <row r="199" spans="1:17" s="11" customFormat="1" ht="12" hidden="1">
      <c r="A199" s="41">
        <v>34712</v>
      </c>
      <c r="B199" s="52">
        <v>0.03013</v>
      </c>
      <c r="C199" s="46">
        <f t="shared" si="26"/>
        <v>-56076</v>
      </c>
      <c r="D199" s="46">
        <f t="shared" si="23"/>
        <v>-54931</v>
      </c>
      <c r="E199" s="46">
        <f t="shared" si="22"/>
        <v>-1145</v>
      </c>
      <c r="F199" s="14"/>
      <c r="G199" s="46">
        <f t="shared" si="27"/>
        <v>-56076</v>
      </c>
      <c r="H199" s="50">
        <f t="shared" si="29"/>
        <v>-36808</v>
      </c>
      <c r="I199" s="46">
        <f t="shared" si="28"/>
        <v>-19268</v>
      </c>
      <c r="J199" s="13"/>
      <c r="K199" s="13">
        <f t="shared" si="30"/>
        <v>-18123</v>
      </c>
      <c r="L199" s="13">
        <f t="shared" si="30"/>
        <v>18123</v>
      </c>
      <c r="N199" s="13">
        <f t="shared" si="24"/>
        <v>-3336495</v>
      </c>
      <c r="O199" s="13">
        <f t="shared" si="25"/>
        <v>3336495</v>
      </c>
      <c r="Q199" s="13"/>
    </row>
    <row r="200" spans="1:17" s="11" customFormat="1" ht="12" hidden="1">
      <c r="A200" s="41">
        <v>34743</v>
      </c>
      <c r="B200" s="52">
        <v>0.03013</v>
      </c>
      <c r="C200" s="46">
        <f t="shared" si="26"/>
        <v>-56076</v>
      </c>
      <c r="D200" s="46">
        <f t="shared" si="23"/>
        <v>-54931</v>
      </c>
      <c r="E200" s="46">
        <f t="shared" si="22"/>
        <v>-1145</v>
      </c>
      <c r="F200" s="14"/>
      <c r="G200" s="46">
        <f t="shared" si="27"/>
        <v>-56076</v>
      </c>
      <c r="H200" s="50">
        <f t="shared" si="29"/>
        <v>-36808</v>
      </c>
      <c r="I200" s="46">
        <f t="shared" si="28"/>
        <v>-19268</v>
      </c>
      <c r="J200" s="13"/>
      <c r="K200" s="13">
        <f t="shared" si="30"/>
        <v>-18123</v>
      </c>
      <c r="L200" s="13">
        <f t="shared" si="30"/>
        <v>18123</v>
      </c>
      <c r="M200" s="33"/>
      <c r="N200" s="13">
        <f t="shared" si="24"/>
        <v>-3354618</v>
      </c>
      <c r="O200" s="13">
        <f t="shared" si="25"/>
        <v>3354618</v>
      </c>
      <c r="Q200" s="13"/>
    </row>
    <row r="201" spans="1:17" s="11" customFormat="1" ht="12" hidden="1">
      <c r="A201" s="41">
        <v>34771</v>
      </c>
      <c r="B201" s="52">
        <v>0.03013</v>
      </c>
      <c r="C201" s="46">
        <f t="shared" si="26"/>
        <v>-56076</v>
      </c>
      <c r="D201" s="46">
        <f t="shared" si="23"/>
        <v>-54931</v>
      </c>
      <c r="E201" s="46">
        <f t="shared" si="22"/>
        <v>-1145</v>
      </c>
      <c r="F201" s="14"/>
      <c r="G201" s="46">
        <f t="shared" si="27"/>
        <v>-56076</v>
      </c>
      <c r="H201" s="50">
        <f t="shared" si="29"/>
        <v>-36808</v>
      </c>
      <c r="I201" s="46">
        <f t="shared" si="28"/>
        <v>-19268</v>
      </c>
      <c r="J201" s="13"/>
      <c r="K201" s="13">
        <f t="shared" si="30"/>
        <v>-18123</v>
      </c>
      <c r="L201" s="13">
        <f t="shared" si="30"/>
        <v>18123</v>
      </c>
      <c r="N201" s="13">
        <f t="shared" si="24"/>
        <v>-3372741</v>
      </c>
      <c r="O201" s="13">
        <f t="shared" si="25"/>
        <v>3372741</v>
      </c>
      <c r="Q201" s="13"/>
    </row>
    <row r="202" spans="1:17" s="11" customFormat="1" ht="12" hidden="1">
      <c r="A202" s="41">
        <v>34802</v>
      </c>
      <c r="B202" s="52">
        <v>0.03013</v>
      </c>
      <c r="C202" s="46">
        <f t="shared" si="26"/>
        <v>-56076</v>
      </c>
      <c r="D202" s="46">
        <f t="shared" si="23"/>
        <v>-54931</v>
      </c>
      <c r="E202" s="46">
        <f t="shared" si="22"/>
        <v>-1145</v>
      </c>
      <c r="F202" s="14"/>
      <c r="G202" s="46">
        <f t="shared" si="27"/>
        <v>-56076</v>
      </c>
      <c r="H202" s="50">
        <f t="shared" si="29"/>
        <v>-36808</v>
      </c>
      <c r="I202" s="46">
        <f t="shared" si="28"/>
        <v>-19268</v>
      </c>
      <c r="J202" s="13"/>
      <c r="K202" s="13">
        <f t="shared" si="30"/>
        <v>-18123</v>
      </c>
      <c r="L202" s="13">
        <f t="shared" si="30"/>
        <v>18123</v>
      </c>
      <c r="N202" s="13">
        <f t="shared" si="24"/>
        <v>-3390864</v>
      </c>
      <c r="O202" s="13">
        <f t="shared" si="25"/>
        <v>3390864</v>
      </c>
      <c r="Q202" s="13"/>
    </row>
    <row r="203" spans="1:17" s="11" customFormat="1" ht="12" hidden="1">
      <c r="A203" s="41">
        <v>34832</v>
      </c>
      <c r="B203" s="52">
        <v>0.03013</v>
      </c>
      <c r="C203" s="46">
        <f t="shared" si="26"/>
        <v>-56076</v>
      </c>
      <c r="D203" s="46">
        <f t="shared" si="23"/>
        <v>-54931</v>
      </c>
      <c r="E203" s="46">
        <f t="shared" si="22"/>
        <v>-1145</v>
      </c>
      <c r="F203" s="14"/>
      <c r="G203" s="46">
        <f t="shared" si="27"/>
        <v>-56076</v>
      </c>
      <c r="H203" s="50">
        <f t="shared" si="29"/>
        <v>-36808</v>
      </c>
      <c r="I203" s="46">
        <f t="shared" si="28"/>
        <v>-19268</v>
      </c>
      <c r="J203" s="13"/>
      <c r="K203" s="13">
        <f t="shared" si="30"/>
        <v>-18123</v>
      </c>
      <c r="L203" s="13">
        <f t="shared" si="30"/>
        <v>18123</v>
      </c>
      <c r="N203" s="13">
        <f t="shared" si="24"/>
        <v>-3408987</v>
      </c>
      <c r="O203" s="13">
        <f t="shared" si="25"/>
        <v>3408987</v>
      </c>
      <c r="Q203" s="13"/>
    </row>
    <row r="204" spans="1:17" s="11" customFormat="1" ht="12" hidden="1">
      <c r="A204" s="41">
        <v>34863</v>
      </c>
      <c r="B204" s="52">
        <v>0.03013</v>
      </c>
      <c r="C204" s="46">
        <f t="shared" si="26"/>
        <v>-56076</v>
      </c>
      <c r="D204" s="46">
        <f t="shared" si="23"/>
        <v>-54931</v>
      </c>
      <c r="E204" s="46">
        <f t="shared" si="22"/>
        <v>-1145</v>
      </c>
      <c r="F204" s="14"/>
      <c r="G204" s="46">
        <f t="shared" si="27"/>
        <v>-56076</v>
      </c>
      <c r="H204" s="50">
        <f t="shared" si="29"/>
        <v>-36808</v>
      </c>
      <c r="I204" s="46">
        <f t="shared" si="28"/>
        <v>-19268</v>
      </c>
      <c r="J204" s="13"/>
      <c r="K204" s="13">
        <f t="shared" si="30"/>
        <v>-18123</v>
      </c>
      <c r="L204" s="13">
        <f t="shared" si="30"/>
        <v>18123</v>
      </c>
      <c r="M204" s="33"/>
      <c r="N204" s="13">
        <f t="shared" si="24"/>
        <v>-3427110</v>
      </c>
      <c r="O204" s="13">
        <f t="shared" si="25"/>
        <v>3427110</v>
      </c>
      <c r="Q204" s="13"/>
    </row>
    <row r="205" spans="1:17" s="11" customFormat="1" ht="12" hidden="1">
      <c r="A205" s="41">
        <v>34893</v>
      </c>
      <c r="B205" s="52">
        <v>0.03013</v>
      </c>
      <c r="C205" s="46">
        <f t="shared" si="26"/>
        <v>-56076</v>
      </c>
      <c r="D205" s="46">
        <f t="shared" si="23"/>
        <v>-54931</v>
      </c>
      <c r="E205" s="46">
        <f t="shared" si="22"/>
        <v>-1145</v>
      </c>
      <c r="F205" s="14"/>
      <c r="G205" s="46">
        <f t="shared" si="27"/>
        <v>-56076</v>
      </c>
      <c r="H205" s="50">
        <f t="shared" si="29"/>
        <v>-36808</v>
      </c>
      <c r="I205" s="46">
        <f t="shared" si="28"/>
        <v>-19268</v>
      </c>
      <c r="J205" s="13"/>
      <c r="K205" s="13">
        <f t="shared" si="30"/>
        <v>-18123</v>
      </c>
      <c r="L205" s="13">
        <f t="shared" si="30"/>
        <v>18123</v>
      </c>
      <c r="M205" s="33"/>
      <c r="N205" s="13">
        <f t="shared" si="24"/>
        <v>-3445233</v>
      </c>
      <c r="O205" s="13">
        <f t="shared" si="25"/>
        <v>3445233</v>
      </c>
      <c r="Q205" s="13"/>
    </row>
    <row r="206" spans="1:17" s="11" customFormat="1" ht="12" hidden="1">
      <c r="A206" s="41">
        <v>34924</v>
      </c>
      <c r="B206" s="52">
        <v>0.03013</v>
      </c>
      <c r="C206" s="46">
        <f t="shared" si="26"/>
        <v>-56076</v>
      </c>
      <c r="D206" s="46">
        <f t="shared" si="23"/>
        <v>-54931</v>
      </c>
      <c r="E206" s="46">
        <f t="shared" si="22"/>
        <v>-1145</v>
      </c>
      <c r="F206" s="14"/>
      <c r="G206" s="46">
        <f t="shared" si="27"/>
        <v>-56076</v>
      </c>
      <c r="H206" s="50">
        <f t="shared" si="29"/>
        <v>-36808</v>
      </c>
      <c r="I206" s="46">
        <f t="shared" si="28"/>
        <v>-19268</v>
      </c>
      <c r="J206" s="13"/>
      <c r="K206" s="13">
        <f t="shared" si="30"/>
        <v>-18123</v>
      </c>
      <c r="L206" s="13">
        <f t="shared" si="30"/>
        <v>18123</v>
      </c>
      <c r="M206" s="43"/>
      <c r="N206" s="13">
        <f t="shared" si="24"/>
        <v>-3463356</v>
      </c>
      <c r="O206" s="13">
        <f t="shared" si="25"/>
        <v>3463356</v>
      </c>
      <c r="Q206" s="13"/>
    </row>
    <row r="207" spans="1:17" s="11" customFormat="1" ht="12" hidden="1">
      <c r="A207" s="41">
        <v>34955</v>
      </c>
      <c r="B207" s="52">
        <v>0.03013</v>
      </c>
      <c r="C207" s="46">
        <f t="shared" si="26"/>
        <v>-56076</v>
      </c>
      <c r="D207" s="46">
        <f t="shared" si="23"/>
        <v>-54931</v>
      </c>
      <c r="E207" s="46">
        <f t="shared" si="22"/>
        <v>-1145</v>
      </c>
      <c r="F207" s="14"/>
      <c r="G207" s="46">
        <f t="shared" si="27"/>
        <v>-56076</v>
      </c>
      <c r="H207" s="50">
        <f t="shared" si="29"/>
        <v>-36808</v>
      </c>
      <c r="I207" s="46">
        <f t="shared" si="28"/>
        <v>-19268</v>
      </c>
      <c r="J207" s="13"/>
      <c r="K207" s="13">
        <f t="shared" si="30"/>
        <v>-18123</v>
      </c>
      <c r="L207" s="13">
        <f t="shared" si="30"/>
        <v>18123</v>
      </c>
      <c r="M207" s="33"/>
      <c r="N207" s="13">
        <f t="shared" si="24"/>
        <v>-3481479</v>
      </c>
      <c r="O207" s="13">
        <f t="shared" si="25"/>
        <v>3481479</v>
      </c>
      <c r="Q207" s="13"/>
    </row>
    <row r="208" spans="1:17" s="11" customFormat="1" ht="12" hidden="1">
      <c r="A208" s="41">
        <v>34985</v>
      </c>
      <c r="B208" s="52">
        <v>0.03013</v>
      </c>
      <c r="C208" s="46">
        <f t="shared" si="26"/>
        <v>-56076</v>
      </c>
      <c r="D208" s="46">
        <f t="shared" si="23"/>
        <v>-54931</v>
      </c>
      <c r="E208" s="46">
        <f t="shared" si="22"/>
        <v>-1145</v>
      </c>
      <c r="F208" s="14"/>
      <c r="G208" s="46">
        <f t="shared" si="27"/>
        <v>-56076</v>
      </c>
      <c r="H208" s="50">
        <f t="shared" si="29"/>
        <v>-36808</v>
      </c>
      <c r="I208" s="46">
        <f t="shared" si="28"/>
        <v>-19268</v>
      </c>
      <c r="J208" s="13"/>
      <c r="K208" s="13">
        <f t="shared" si="30"/>
        <v>-18123</v>
      </c>
      <c r="L208" s="13">
        <f t="shared" si="30"/>
        <v>18123</v>
      </c>
      <c r="M208" s="33"/>
      <c r="N208" s="13">
        <f t="shared" si="24"/>
        <v>-3499602</v>
      </c>
      <c r="O208" s="13">
        <f t="shared" si="25"/>
        <v>3499602</v>
      </c>
      <c r="Q208" s="13"/>
    </row>
    <row r="209" spans="1:17" s="11" customFormat="1" ht="12" hidden="1">
      <c r="A209" s="41">
        <v>35016</v>
      </c>
      <c r="B209" s="52">
        <v>0.03013</v>
      </c>
      <c r="C209" s="46">
        <f t="shared" si="26"/>
        <v>-56076</v>
      </c>
      <c r="D209" s="46">
        <f t="shared" si="23"/>
        <v>-54931</v>
      </c>
      <c r="E209" s="46">
        <f t="shared" si="22"/>
        <v>-1145</v>
      </c>
      <c r="F209" s="14"/>
      <c r="G209" s="46">
        <f t="shared" si="27"/>
        <v>-56076</v>
      </c>
      <c r="H209" s="50">
        <f t="shared" si="29"/>
        <v>-36808</v>
      </c>
      <c r="I209" s="46">
        <f t="shared" si="28"/>
        <v>-19268</v>
      </c>
      <c r="J209" s="13"/>
      <c r="K209" s="13">
        <f t="shared" si="30"/>
        <v>-18123</v>
      </c>
      <c r="L209" s="13">
        <f t="shared" si="30"/>
        <v>18123</v>
      </c>
      <c r="M209" s="33"/>
      <c r="N209" s="13">
        <f t="shared" si="24"/>
        <v>-3517725</v>
      </c>
      <c r="O209" s="13">
        <f t="shared" si="25"/>
        <v>3517725</v>
      </c>
      <c r="Q209" s="13"/>
    </row>
    <row r="210" spans="1:17" s="11" customFormat="1" ht="12" hidden="1">
      <c r="A210" s="41">
        <v>35046</v>
      </c>
      <c r="B210" s="52">
        <v>0.03013</v>
      </c>
      <c r="C210" s="46">
        <f t="shared" si="26"/>
        <v>-56076</v>
      </c>
      <c r="D210" s="46">
        <f t="shared" si="23"/>
        <v>-54931</v>
      </c>
      <c r="E210" s="46">
        <f t="shared" si="22"/>
        <v>-1145</v>
      </c>
      <c r="F210" s="14"/>
      <c r="G210" s="46">
        <f t="shared" si="27"/>
        <v>-56076</v>
      </c>
      <c r="H210" s="50">
        <f t="shared" si="29"/>
        <v>-36808</v>
      </c>
      <c r="I210" s="46">
        <f t="shared" si="28"/>
        <v>-19268</v>
      </c>
      <c r="J210" s="13"/>
      <c r="K210" s="13">
        <f t="shared" si="30"/>
        <v>-18123</v>
      </c>
      <c r="L210" s="13">
        <f t="shared" si="30"/>
        <v>18123</v>
      </c>
      <c r="N210" s="13">
        <f t="shared" si="24"/>
        <v>-3535848</v>
      </c>
      <c r="O210" s="13">
        <f t="shared" si="25"/>
        <v>3535848</v>
      </c>
      <c r="Q210" s="13"/>
    </row>
    <row r="211" spans="1:17" s="11" customFormat="1" ht="12" hidden="1">
      <c r="A211" s="41">
        <v>35077</v>
      </c>
      <c r="B211" s="52">
        <v>0.03013</v>
      </c>
      <c r="C211" s="46">
        <f t="shared" si="26"/>
        <v>-56076</v>
      </c>
      <c r="D211" s="46">
        <f t="shared" si="23"/>
        <v>-54931</v>
      </c>
      <c r="E211" s="46">
        <f aca="true" t="shared" si="31" ref="E211:E274">ROUND($E$10*B211/12,0)</f>
        <v>-1145</v>
      </c>
      <c r="F211" s="14"/>
      <c r="G211" s="46">
        <f t="shared" si="27"/>
        <v>-56076</v>
      </c>
      <c r="H211" s="50">
        <f t="shared" si="29"/>
        <v>-36808</v>
      </c>
      <c r="I211" s="46">
        <f t="shared" si="28"/>
        <v>-19268</v>
      </c>
      <c r="J211" s="13"/>
      <c r="K211" s="13">
        <f t="shared" si="30"/>
        <v>-18123</v>
      </c>
      <c r="L211" s="13">
        <f t="shared" si="30"/>
        <v>18123</v>
      </c>
      <c r="N211" s="13">
        <f t="shared" si="24"/>
        <v>-3553971</v>
      </c>
      <c r="O211" s="13">
        <f t="shared" si="25"/>
        <v>3553971</v>
      </c>
      <c r="Q211" s="13"/>
    </row>
    <row r="212" spans="1:17" s="11" customFormat="1" ht="12" hidden="1">
      <c r="A212" s="41">
        <v>35108</v>
      </c>
      <c r="B212" s="52">
        <v>0.03013</v>
      </c>
      <c r="C212" s="46">
        <f t="shared" si="26"/>
        <v>-56076</v>
      </c>
      <c r="D212" s="46">
        <f aca="true" t="shared" si="32" ref="D212:D275">ROUND($D$10*B212/12,0)</f>
        <v>-54931</v>
      </c>
      <c r="E212" s="46">
        <f t="shared" si="31"/>
        <v>-1145</v>
      </c>
      <c r="F212" s="14"/>
      <c r="G212" s="46">
        <f t="shared" si="27"/>
        <v>-56076</v>
      </c>
      <c r="H212" s="50">
        <f t="shared" si="29"/>
        <v>-36808</v>
      </c>
      <c r="I212" s="46">
        <f t="shared" si="28"/>
        <v>-19268</v>
      </c>
      <c r="J212" s="13"/>
      <c r="K212" s="13">
        <f t="shared" si="30"/>
        <v>-18123</v>
      </c>
      <c r="L212" s="13">
        <f t="shared" si="30"/>
        <v>18123</v>
      </c>
      <c r="M212" s="33"/>
      <c r="N212" s="13">
        <f t="shared" si="24"/>
        <v>-3572094</v>
      </c>
      <c r="O212" s="13">
        <f t="shared" si="25"/>
        <v>3572094</v>
      </c>
      <c r="Q212" s="13"/>
    </row>
    <row r="213" spans="1:17" s="11" customFormat="1" ht="12" hidden="1">
      <c r="A213" s="41">
        <v>35137</v>
      </c>
      <c r="B213" s="52">
        <v>0.03013</v>
      </c>
      <c r="C213" s="46">
        <f t="shared" si="26"/>
        <v>-56076</v>
      </c>
      <c r="D213" s="46">
        <f t="shared" si="32"/>
        <v>-54931</v>
      </c>
      <c r="E213" s="46">
        <f t="shared" si="31"/>
        <v>-1145</v>
      </c>
      <c r="F213" s="14"/>
      <c r="G213" s="46">
        <f t="shared" si="27"/>
        <v>-56076</v>
      </c>
      <c r="H213" s="50">
        <f t="shared" si="29"/>
        <v>-36808</v>
      </c>
      <c r="I213" s="46">
        <f t="shared" si="28"/>
        <v>-19268</v>
      </c>
      <c r="J213" s="13"/>
      <c r="K213" s="13">
        <f t="shared" si="30"/>
        <v>-18123</v>
      </c>
      <c r="L213" s="13">
        <f t="shared" si="30"/>
        <v>18123</v>
      </c>
      <c r="N213" s="13">
        <f aca="true" t="shared" si="33" ref="N213:N276">K213+N212</f>
        <v>-3590217</v>
      </c>
      <c r="O213" s="13">
        <f aca="true" t="shared" si="34" ref="O213:O276">O212+L213</f>
        <v>3590217</v>
      </c>
      <c r="Q213" s="13"/>
    </row>
    <row r="214" spans="1:17" s="11" customFormat="1" ht="12" hidden="1">
      <c r="A214" s="41">
        <v>35168</v>
      </c>
      <c r="B214" s="52">
        <v>0.03013</v>
      </c>
      <c r="C214" s="46">
        <f t="shared" si="26"/>
        <v>-56076</v>
      </c>
      <c r="D214" s="46">
        <f t="shared" si="32"/>
        <v>-54931</v>
      </c>
      <c r="E214" s="46">
        <f t="shared" si="31"/>
        <v>-1145</v>
      </c>
      <c r="F214" s="14"/>
      <c r="G214" s="46">
        <f t="shared" si="27"/>
        <v>-56076</v>
      </c>
      <c r="H214" s="50">
        <f t="shared" si="29"/>
        <v>-36808</v>
      </c>
      <c r="I214" s="46">
        <f t="shared" si="28"/>
        <v>-19268</v>
      </c>
      <c r="J214" s="13"/>
      <c r="K214" s="13">
        <f t="shared" si="30"/>
        <v>-18123</v>
      </c>
      <c r="L214" s="13">
        <f t="shared" si="30"/>
        <v>18123</v>
      </c>
      <c r="N214" s="13">
        <f t="shared" si="33"/>
        <v>-3608340</v>
      </c>
      <c r="O214" s="13">
        <f t="shared" si="34"/>
        <v>3608340</v>
      </c>
      <c r="Q214" s="13"/>
    </row>
    <row r="215" spans="1:17" s="11" customFormat="1" ht="12" hidden="1">
      <c r="A215" s="41">
        <v>35198</v>
      </c>
      <c r="B215" s="52">
        <v>0.03013</v>
      </c>
      <c r="C215" s="46">
        <f t="shared" si="26"/>
        <v>-56076</v>
      </c>
      <c r="D215" s="46">
        <f t="shared" si="32"/>
        <v>-54931</v>
      </c>
      <c r="E215" s="46">
        <f t="shared" si="31"/>
        <v>-1145</v>
      </c>
      <c r="F215" s="14"/>
      <c r="G215" s="46">
        <f t="shared" si="27"/>
        <v>-56076</v>
      </c>
      <c r="H215" s="50">
        <f t="shared" si="29"/>
        <v>-36808</v>
      </c>
      <c r="I215" s="46">
        <f t="shared" si="28"/>
        <v>-19268</v>
      </c>
      <c r="J215" s="13"/>
      <c r="K215" s="13">
        <f t="shared" si="30"/>
        <v>-18123</v>
      </c>
      <c r="L215" s="13">
        <f t="shared" si="30"/>
        <v>18123</v>
      </c>
      <c r="N215" s="13">
        <f t="shared" si="33"/>
        <v>-3626463</v>
      </c>
      <c r="O215" s="13">
        <f t="shared" si="34"/>
        <v>3626463</v>
      </c>
      <c r="Q215" s="13"/>
    </row>
    <row r="216" spans="1:17" s="11" customFormat="1" ht="12" hidden="1">
      <c r="A216" s="41">
        <v>35229</v>
      </c>
      <c r="B216" s="52">
        <v>0.03013</v>
      </c>
      <c r="C216" s="46">
        <f aca="true" t="shared" si="35" ref="C216:C279">SUM(D216:E216)</f>
        <v>-56076</v>
      </c>
      <c r="D216" s="46">
        <f t="shared" si="32"/>
        <v>-54931</v>
      </c>
      <c r="E216" s="46">
        <f t="shared" si="31"/>
        <v>-1145</v>
      </c>
      <c r="F216" s="14"/>
      <c r="G216" s="46">
        <f aca="true" t="shared" si="36" ref="G216:G279">SUM(H216:I216)</f>
        <v>-56076</v>
      </c>
      <c r="H216" s="50">
        <f t="shared" si="29"/>
        <v>-36808</v>
      </c>
      <c r="I216" s="46">
        <f t="shared" si="28"/>
        <v>-19268</v>
      </c>
      <c r="J216" s="13"/>
      <c r="K216" s="13">
        <f t="shared" si="30"/>
        <v>-18123</v>
      </c>
      <c r="L216" s="13">
        <f t="shared" si="30"/>
        <v>18123</v>
      </c>
      <c r="M216" s="33"/>
      <c r="N216" s="13">
        <f t="shared" si="33"/>
        <v>-3644586</v>
      </c>
      <c r="O216" s="13">
        <f t="shared" si="34"/>
        <v>3644586</v>
      </c>
      <c r="Q216" s="13"/>
    </row>
    <row r="217" spans="1:17" s="11" customFormat="1" ht="12" hidden="1">
      <c r="A217" s="41">
        <v>35259</v>
      </c>
      <c r="B217" s="52">
        <v>0.03013</v>
      </c>
      <c r="C217" s="46">
        <f t="shared" si="35"/>
        <v>-56076</v>
      </c>
      <c r="D217" s="46">
        <f t="shared" si="32"/>
        <v>-54931</v>
      </c>
      <c r="E217" s="46">
        <f t="shared" si="31"/>
        <v>-1145</v>
      </c>
      <c r="F217" s="14"/>
      <c r="G217" s="46">
        <f t="shared" si="36"/>
        <v>-56076</v>
      </c>
      <c r="H217" s="50">
        <f t="shared" si="29"/>
        <v>-36808</v>
      </c>
      <c r="I217" s="46">
        <f t="shared" si="28"/>
        <v>-19268</v>
      </c>
      <c r="J217" s="13"/>
      <c r="K217" s="13">
        <f t="shared" si="30"/>
        <v>-18123</v>
      </c>
      <c r="L217" s="13">
        <f t="shared" si="30"/>
        <v>18123</v>
      </c>
      <c r="M217" s="33"/>
      <c r="N217" s="13">
        <f t="shared" si="33"/>
        <v>-3662709</v>
      </c>
      <c r="O217" s="13">
        <f t="shared" si="34"/>
        <v>3662709</v>
      </c>
      <c r="Q217" s="13"/>
    </row>
    <row r="218" spans="1:17" s="11" customFormat="1" ht="12" hidden="1">
      <c r="A218" s="41">
        <v>35290</v>
      </c>
      <c r="B218" s="52">
        <v>0.03013</v>
      </c>
      <c r="C218" s="46">
        <f t="shared" si="35"/>
        <v>-56076</v>
      </c>
      <c r="D218" s="46">
        <f t="shared" si="32"/>
        <v>-54931</v>
      </c>
      <c r="E218" s="46">
        <f t="shared" si="31"/>
        <v>-1145</v>
      </c>
      <c r="F218" s="14"/>
      <c r="G218" s="46">
        <f t="shared" si="36"/>
        <v>-56076</v>
      </c>
      <c r="H218" s="50">
        <f t="shared" si="29"/>
        <v>-36808</v>
      </c>
      <c r="I218" s="46">
        <f t="shared" si="28"/>
        <v>-19268</v>
      </c>
      <c r="J218" s="13"/>
      <c r="K218" s="13">
        <f t="shared" si="30"/>
        <v>-18123</v>
      </c>
      <c r="L218" s="13">
        <f t="shared" si="30"/>
        <v>18123</v>
      </c>
      <c r="M218" s="43"/>
      <c r="N218" s="13">
        <f t="shared" si="33"/>
        <v>-3680832</v>
      </c>
      <c r="O218" s="13">
        <f t="shared" si="34"/>
        <v>3680832</v>
      </c>
      <c r="Q218" s="13"/>
    </row>
    <row r="219" spans="1:17" s="11" customFormat="1" ht="12" hidden="1">
      <c r="A219" s="41">
        <v>35321</v>
      </c>
      <c r="B219" s="52">
        <v>0.03013</v>
      </c>
      <c r="C219" s="46">
        <f t="shared" si="35"/>
        <v>-56076</v>
      </c>
      <c r="D219" s="46">
        <f t="shared" si="32"/>
        <v>-54931</v>
      </c>
      <c r="E219" s="46">
        <f t="shared" si="31"/>
        <v>-1145</v>
      </c>
      <c r="F219" s="14"/>
      <c r="G219" s="46">
        <f t="shared" si="36"/>
        <v>-56076</v>
      </c>
      <c r="H219" s="50">
        <f t="shared" si="29"/>
        <v>-36808</v>
      </c>
      <c r="I219" s="46">
        <f aca="true" t="shared" si="37" ref="I219:I282">ROUND(I$10*B219/12,0)</f>
        <v>-19268</v>
      </c>
      <c r="J219" s="13"/>
      <c r="K219" s="13">
        <f t="shared" si="30"/>
        <v>-18123</v>
      </c>
      <c r="L219" s="13">
        <f t="shared" si="30"/>
        <v>18123</v>
      </c>
      <c r="M219" s="33"/>
      <c r="N219" s="13">
        <f t="shared" si="33"/>
        <v>-3698955</v>
      </c>
      <c r="O219" s="13">
        <f t="shared" si="34"/>
        <v>3698955</v>
      </c>
      <c r="Q219" s="13"/>
    </row>
    <row r="220" spans="1:17" s="11" customFormat="1" ht="12" hidden="1">
      <c r="A220" s="41">
        <v>35351</v>
      </c>
      <c r="B220" s="52">
        <v>0.03013</v>
      </c>
      <c r="C220" s="46">
        <f t="shared" si="35"/>
        <v>-56076</v>
      </c>
      <c r="D220" s="46">
        <f t="shared" si="32"/>
        <v>-54931</v>
      </c>
      <c r="E220" s="46">
        <f t="shared" si="31"/>
        <v>-1145</v>
      </c>
      <c r="F220" s="14"/>
      <c r="G220" s="46">
        <f t="shared" si="36"/>
        <v>-56076</v>
      </c>
      <c r="H220" s="50">
        <f aca="true" t="shared" si="38" ref="H220:H283">ROUND($H$10*B220/12,0)</f>
        <v>-36808</v>
      </c>
      <c r="I220" s="46">
        <f t="shared" si="37"/>
        <v>-19268</v>
      </c>
      <c r="J220" s="13"/>
      <c r="K220" s="13">
        <f t="shared" si="30"/>
        <v>-18123</v>
      </c>
      <c r="L220" s="13">
        <f t="shared" si="30"/>
        <v>18123</v>
      </c>
      <c r="M220" s="33"/>
      <c r="N220" s="13">
        <f t="shared" si="33"/>
        <v>-3717078</v>
      </c>
      <c r="O220" s="13">
        <f t="shared" si="34"/>
        <v>3717078</v>
      </c>
      <c r="Q220" s="13"/>
    </row>
    <row r="221" spans="1:17" s="11" customFormat="1" ht="12" hidden="1">
      <c r="A221" s="41">
        <v>35382</v>
      </c>
      <c r="B221" s="52">
        <v>0.03013</v>
      </c>
      <c r="C221" s="46">
        <f t="shared" si="35"/>
        <v>-56076</v>
      </c>
      <c r="D221" s="46">
        <f t="shared" si="32"/>
        <v>-54931</v>
      </c>
      <c r="E221" s="46">
        <f t="shared" si="31"/>
        <v>-1145</v>
      </c>
      <c r="F221" s="14"/>
      <c r="G221" s="46">
        <f t="shared" si="36"/>
        <v>-56076</v>
      </c>
      <c r="H221" s="50">
        <f t="shared" si="38"/>
        <v>-36808</v>
      </c>
      <c r="I221" s="46">
        <f t="shared" si="37"/>
        <v>-19268</v>
      </c>
      <c r="J221" s="13"/>
      <c r="K221" s="13">
        <f t="shared" si="30"/>
        <v>-18123</v>
      </c>
      <c r="L221" s="13">
        <f t="shared" si="30"/>
        <v>18123</v>
      </c>
      <c r="M221" s="33"/>
      <c r="N221" s="13">
        <f t="shared" si="33"/>
        <v>-3735201</v>
      </c>
      <c r="O221" s="13">
        <f t="shared" si="34"/>
        <v>3735201</v>
      </c>
      <c r="Q221" s="13"/>
    </row>
    <row r="222" spans="1:17" s="11" customFormat="1" ht="12" hidden="1">
      <c r="A222" s="41">
        <v>35412</v>
      </c>
      <c r="B222" s="52">
        <v>0.03013</v>
      </c>
      <c r="C222" s="46">
        <f t="shared" si="35"/>
        <v>-56076</v>
      </c>
      <c r="D222" s="46">
        <f t="shared" si="32"/>
        <v>-54931</v>
      </c>
      <c r="E222" s="46">
        <f t="shared" si="31"/>
        <v>-1145</v>
      </c>
      <c r="F222" s="14"/>
      <c r="G222" s="46">
        <f t="shared" si="36"/>
        <v>-56076</v>
      </c>
      <c r="H222" s="50">
        <f t="shared" si="38"/>
        <v>-36808</v>
      </c>
      <c r="I222" s="46">
        <f t="shared" si="37"/>
        <v>-19268</v>
      </c>
      <c r="J222" s="13"/>
      <c r="K222" s="13">
        <f t="shared" si="30"/>
        <v>-18123</v>
      </c>
      <c r="L222" s="13">
        <f t="shared" si="30"/>
        <v>18123</v>
      </c>
      <c r="N222" s="13">
        <f t="shared" si="33"/>
        <v>-3753324</v>
      </c>
      <c r="O222" s="13">
        <f t="shared" si="34"/>
        <v>3753324</v>
      </c>
      <c r="Q222" s="13"/>
    </row>
    <row r="223" spans="1:17" s="11" customFormat="1" ht="12" hidden="1">
      <c r="A223" s="41">
        <v>35443</v>
      </c>
      <c r="B223" s="52">
        <v>0.03013</v>
      </c>
      <c r="C223" s="46">
        <f t="shared" si="35"/>
        <v>-56076</v>
      </c>
      <c r="D223" s="46">
        <f t="shared" si="32"/>
        <v>-54931</v>
      </c>
      <c r="E223" s="46">
        <f t="shared" si="31"/>
        <v>-1145</v>
      </c>
      <c r="F223" s="14"/>
      <c r="G223" s="46">
        <f t="shared" si="36"/>
        <v>-56076</v>
      </c>
      <c r="H223" s="50">
        <f t="shared" si="38"/>
        <v>-36808</v>
      </c>
      <c r="I223" s="46">
        <f t="shared" si="37"/>
        <v>-19268</v>
      </c>
      <c r="J223" s="13"/>
      <c r="K223" s="13">
        <f t="shared" si="30"/>
        <v>-18123</v>
      </c>
      <c r="L223" s="13">
        <f t="shared" si="30"/>
        <v>18123</v>
      </c>
      <c r="N223" s="13">
        <f t="shared" si="33"/>
        <v>-3771447</v>
      </c>
      <c r="O223" s="13">
        <f t="shared" si="34"/>
        <v>3771447</v>
      </c>
      <c r="Q223" s="13"/>
    </row>
    <row r="224" spans="1:17" s="11" customFormat="1" ht="12" hidden="1">
      <c r="A224" s="41">
        <v>35474</v>
      </c>
      <c r="B224" s="52">
        <v>0.03013</v>
      </c>
      <c r="C224" s="46">
        <f t="shared" si="35"/>
        <v>-56076</v>
      </c>
      <c r="D224" s="46">
        <f t="shared" si="32"/>
        <v>-54931</v>
      </c>
      <c r="E224" s="46">
        <f t="shared" si="31"/>
        <v>-1145</v>
      </c>
      <c r="F224" s="14"/>
      <c r="G224" s="46">
        <f t="shared" si="36"/>
        <v>-56076</v>
      </c>
      <c r="H224" s="50">
        <f t="shared" si="38"/>
        <v>-36808</v>
      </c>
      <c r="I224" s="46">
        <f t="shared" si="37"/>
        <v>-19268</v>
      </c>
      <c r="J224" s="13"/>
      <c r="K224" s="13">
        <f t="shared" si="30"/>
        <v>-18123</v>
      </c>
      <c r="L224" s="13">
        <f t="shared" si="30"/>
        <v>18123</v>
      </c>
      <c r="M224" s="33"/>
      <c r="N224" s="13">
        <f t="shared" si="33"/>
        <v>-3789570</v>
      </c>
      <c r="O224" s="13">
        <f t="shared" si="34"/>
        <v>3789570</v>
      </c>
      <c r="Q224" s="13"/>
    </row>
    <row r="225" spans="1:17" s="11" customFormat="1" ht="12" hidden="1">
      <c r="A225" s="41">
        <v>35502</v>
      </c>
      <c r="B225" s="52">
        <v>0.03013</v>
      </c>
      <c r="C225" s="46">
        <f t="shared" si="35"/>
        <v>-56076</v>
      </c>
      <c r="D225" s="46">
        <f t="shared" si="32"/>
        <v>-54931</v>
      </c>
      <c r="E225" s="46">
        <f t="shared" si="31"/>
        <v>-1145</v>
      </c>
      <c r="F225" s="14"/>
      <c r="G225" s="46">
        <f t="shared" si="36"/>
        <v>-56076</v>
      </c>
      <c r="H225" s="50">
        <f t="shared" si="38"/>
        <v>-36808</v>
      </c>
      <c r="I225" s="46">
        <f t="shared" si="37"/>
        <v>-19268</v>
      </c>
      <c r="J225" s="13"/>
      <c r="K225" s="13">
        <f t="shared" si="30"/>
        <v>-18123</v>
      </c>
      <c r="L225" s="13">
        <f t="shared" si="30"/>
        <v>18123</v>
      </c>
      <c r="N225" s="13">
        <f t="shared" si="33"/>
        <v>-3807693</v>
      </c>
      <c r="O225" s="13">
        <f t="shared" si="34"/>
        <v>3807693</v>
      </c>
      <c r="Q225" s="13"/>
    </row>
    <row r="226" spans="1:17" s="11" customFormat="1" ht="12" hidden="1">
      <c r="A226" s="41">
        <v>35533</v>
      </c>
      <c r="B226" s="52">
        <v>0.03013</v>
      </c>
      <c r="C226" s="46">
        <f t="shared" si="35"/>
        <v>-56076</v>
      </c>
      <c r="D226" s="46">
        <f t="shared" si="32"/>
        <v>-54931</v>
      </c>
      <c r="E226" s="46">
        <f t="shared" si="31"/>
        <v>-1145</v>
      </c>
      <c r="F226" s="14"/>
      <c r="G226" s="46">
        <f t="shared" si="36"/>
        <v>-56076</v>
      </c>
      <c r="H226" s="50">
        <f t="shared" si="38"/>
        <v>-36808</v>
      </c>
      <c r="I226" s="46">
        <f t="shared" si="37"/>
        <v>-19268</v>
      </c>
      <c r="J226" s="13"/>
      <c r="K226" s="13">
        <f t="shared" si="30"/>
        <v>-18123</v>
      </c>
      <c r="L226" s="13">
        <f t="shared" si="30"/>
        <v>18123</v>
      </c>
      <c r="N226" s="13">
        <f t="shared" si="33"/>
        <v>-3825816</v>
      </c>
      <c r="O226" s="13">
        <f t="shared" si="34"/>
        <v>3825816</v>
      </c>
      <c r="Q226" s="13"/>
    </row>
    <row r="227" spans="1:17" s="11" customFormat="1" ht="12" hidden="1">
      <c r="A227" s="41">
        <v>35563</v>
      </c>
      <c r="B227" s="52">
        <v>0.03013</v>
      </c>
      <c r="C227" s="46">
        <f t="shared" si="35"/>
        <v>-56076</v>
      </c>
      <c r="D227" s="46">
        <f t="shared" si="32"/>
        <v>-54931</v>
      </c>
      <c r="E227" s="46">
        <f t="shared" si="31"/>
        <v>-1145</v>
      </c>
      <c r="F227" s="14"/>
      <c r="G227" s="46">
        <f t="shared" si="36"/>
        <v>-56076</v>
      </c>
      <c r="H227" s="50">
        <f t="shared" si="38"/>
        <v>-36808</v>
      </c>
      <c r="I227" s="46">
        <f t="shared" si="37"/>
        <v>-19268</v>
      </c>
      <c r="J227" s="13"/>
      <c r="K227" s="13">
        <f t="shared" si="30"/>
        <v>-18123</v>
      </c>
      <c r="L227" s="13">
        <f t="shared" si="30"/>
        <v>18123</v>
      </c>
      <c r="N227" s="13">
        <f t="shared" si="33"/>
        <v>-3843939</v>
      </c>
      <c r="O227" s="13">
        <f t="shared" si="34"/>
        <v>3843939</v>
      </c>
      <c r="Q227" s="13"/>
    </row>
    <row r="228" spans="1:17" s="11" customFormat="1" ht="12" hidden="1">
      <c r="A228" s="41">
        <v>35594</v>
      </c>
      <c r="B228" s="52">
        <v>0.03013</v>
      </c>
      <c r="C228" s="46">
        <f t="shared" si="35"/>
        <v>-56076</v>
      </c>
      <c r="D228" s="46">
        <f t="shared" si="32"/>
        <v>-54931</v>
      </c>
      <c r="E228" s="46">
        <f t="shared" si="31"/>
        <v>-1145</v>
      </c>
      <c r="F228" s="14"/>
      <c r="G228" s="46">
        <f t="shared" si="36"/>
        <v>-56076</v>
      </c>
      <c r="H228" s="50">
        <f t="shared" si="38"/>
        <v>-36808</v>
      </c>
      <c r="I228" s="46">
        <f t="shared" si="37"/>
        <v>-19268</v>
      </c>
      <c r="J228" s="13"/>
      <c r="K228" s="13">
        <f t="shared" si="30"/>
        <v>-18123</v>
      </c>
      <c r="L228" s="13">
        <f t="shared" si="30"/>
        <v>18123</v>
      </c>
      <c r="M228" s="33"/>
      <c r="N228" s="13">
        <f t="shared" si="33"/>
        <v>-3862062</v>
      </c>
      <c r="O228" s="13">
        <f t="shared" si="34"/>
        <v>3862062</v>
      </c>
      <c r="Q228" s="13"/>
    </row>
    <row r="229" spans="1:17" s="11" customFormat="1" ht="12" hidden="1">
      <c r="A229" s="41">
        <v>35624</v>
      </c>
      <c r="B229" s="52">
        <v>0.03013</v>
      </c>
      <c r="C229" s="46">
        <f t="shared" si="35"/>
        <v>-56076</v>
      </c>
      <c r="D229" s="46">
        <f t="shared" si="32"/>
        <v>-54931</v>
      </c>
      <c r="E229" s="46">
        <f t="shared" si="31"/>
        <v>-1145</v>
      </c>
      <c r="F229" s="14"/>
      <c r="G229" s="46">
        <f t="shared" si="36"/>
        <v>-56076</v>
      </c>
      <c r="H229" s="50">
        <f t="shared" si="38"/>
        <v>-36808</v>
      </c>
      <c r="I229" s="46">
        <f t="shared" si="37"/>
        <v>-19268</v>
      </c>
      <c r="J229" s="13"/>
      <c r="K229" s="13">
        <f aca="true" t="shared" si="39" ref="K229:L292">D229-H229</f>
        <v>-18123</v>
      </c>
      <c r="L229" s="13">
        <f t="shared" si="39"/>
        <v>18123</v>
      </c>
      <c r="M229" s="33"/>
      <c r="N229" s="13">
        <f t="shared" si="33"/>
        <v>-3880185</v>
      </c>
      <c r="O229" s="13">
        <f t="shared" si="34"/>
        <v>3880185</v>
      </c>
      <c r="Q229" s="13"/>
    </row>
    <row r="230" spans="1:17" s="11" customFormat="1" ht="12" hidden="1">
      <c r="A230" s="41">
        <v>35655</v>
      </c>
      <c r="B230" s="52">
        <v>0.03013</v>
      </c>
      <c r="C230" s="46">
        <f t="shared" si="35"/>
        <v>-56076</v>
      </c>
      <c r="D230" s="46">
        <f t="shared" si="32"/>
        <v>-54931</v>
      </c>
      <c r="E230" s="46">
        <f t="shared" si="31"/>
        <v>-1145</v>
      </c>
      <c r="F230" s="14"/>
      <c r="G230" s="46">
        <f t="shared" si="36"/>
        <v>-56076</v>
      </c>
      <c r="H230" s="50">
        <f t="shared" si="38"/>
        <v>-36808</v>
      </c>
      <c r="I230" s="46">
        <f t="shared" si="37"/>
        <v>-19268</v>
      </c>
      <c r="J230" s="13"/>
      <c r="K230" s="13">
        <f t="shared" si="39"/>
        <v>-18123</v>
      </c>
      <c r="L230" s="13">
        <f t="shared" si="39"/>
        <v>18123</v>
      </c>
      <c r="M230" s="43"/>
      <c r="N230" s="13">
        <f t="shared" si="33"/>
        <v>-3898308</v>
      </c>
      <c r="O230" s="13">
        <f t="shared" si="34"/>
        <v>3898308</v>
      </c>
      <c r="Q230" s="13"/>
    </row>
    <row r="231" spans="1:17" s="11" customFormat="1" ht="12" hidden="1">
      <c r="A231" s="41">
        <v>35686</v>
      </c>
      <c r="B231" s="52">
        <v>0.03013</v>
      </c>
      <c r="C231" s="46">
        <f t="shared" si="35"/>
        <v>-56076</v>
      </c>
      <c r="D231" s="46">
        <f t="shared" si="32"/>
        <v>-54931</v>
      </c>
      <c r="E231" s="46">
        <f t="shared" si="31"/>
        <v>-1145</v>
      </c>
      <c r="F231" s="14"/>
      <c r="G231" s="46">
        <f t="shared" si="36"/>
        <v>-56076</v>
      </c>
      <c r="H231" s="50">
        <f t="shared" si="38"/>
        <v>-36808</v>
      </c>
      <c r="I231" s="46">
        <f t="shared" si="37"/>
        <v>-19268</v>
      </c>
      <c r="J231" s="13"/>
      <c r="K231" s="13">
        <f t="shared" si="39"/>
        <v>-18123</v>
      </c>
      <c r="L231" s="13">
        <f t="shared" si="39"/>
        <v>18123</v>
      </c>
      <c r="M231" s="33"/>
      <c r="N231" s="13">
        <f t="shared" si="33"/>
        <v>-3916431</v>
      </c>
      <c r="O231" s="13">
        <f t="shared" si="34"/>
        <v>3916431</v>
      </c>
      <c r="Q231" s="13"/>
    </row>
    <row r="232" spans="1:17" s="11" customFormat="1" ht="12" hidden="1">
      <c r="A232" s="41">
        <v>35716</v>
      </c>
      <c r="B232" s="52">
        <v>0.03013</v>
      </c>
      <c r="C232" s="46">
        <f t="shared" si="35"/>
        <v>-56076</v>
      </c>
      <c r="D232" s="46">
        <f t="shared" si="32"/>
        <v>-54931</v>
      </c>
      <c r="E232" s="46">
        <f t="shared" si="31"/>
        <v>-1145</v>
      </c>
      <c r="F232" s="14"/>
      <c r="G232" s="46">
        <f t="shared" si="36"/>
        <v>-56076</v>
      </c>
      <c r="H232" s="50">
        <f t="shared" si="38"/>
        <v>-36808</v>
      </c>
      <c r="I232" s="46">
        <f t="shared" si="37"/>
        <v>-19268</v>
      </c>
      <c r="J232" s="13"/>
      <c r="K232" s="13">
        <f t="shared" si="39"/>
        <v>-18123</v>
      </c>
      <c r="L232" s="13">
        <f t="shared" si="39"/>
        <v>18123</v>
      </c>
      <c r="M232" s="33"/>
      <c r="N232" s="13">
        <f t="shared" si="33"/>
        <v>-3934554</v>
      </c>
      <c r="O232" s="13">
        <f t="shared" si="34"/>
        <v>3934554</v>
      </c>
      <c r="Q232" s="13"/>
    </row>
    <row r="233" spans="1:17" s="11" customFormat="1" ht="12" hidden="1">
      <c r="A233" s="41">
        <v>35747</v>
      </c>
      <c r="B233" s="52">
        <v>0.03013</v>
      </c>
      <c r="C233" s="46">
        <f t="shared" si="35"/>
        <v>-56076</v>
      </c>
      <c r="D233" s="46">
        <f t="shared" si="32"/>
        <v>-54931</v>
      </c>
      <c r="E233" s="46">
        <f t="shared" si="31"/>
        <v>-1145</v>
      </c>
      <c r="F233" s="14"/>
      <c r="G233" s="46">
        <f t="shared" si="36"/>
        <v>-56076</v>
      </c>
      <c r="H233" s="50">
        <f t="shared" si="38"/>
        <v>-36808</v>
      </c>
      <c r="I233" s="46">
        <f t="shared" si="37"/>
        <v>-19268</v>
      </c>
      <c r="J233" s="13"/>
      <c r="K233" s="13">
        <f t="shared" si="39"/>
        <v>-18123</v>
      </c>
      <c r="L233" s="13">
        <f t="shared" si="39"/>
        <v>18123</v>
      </c>
      <c r="M233" s="33"/>
      <c r="N233" s="13">
        <f t="shared" si="33"/>
        <v>-3952677</v>
      </c>
      <c r="O233" s="13">
        <f t="shared" si="34"/>
        <v>3952677</v>
      </c>
      <c r="Q233" s="13"/>
    </row>
    <row r="234" spans="1:17" s="11" customFormat="1" ht="12" hidden="1">
      <c r="A234" s="41">
        <v>35777</v>
      </c>
      <c r="B234" s="52">
        <v>0.03013</v>
      </c>
      <c r="C234" s="46">
        <f t="shared" si="35"/>
        <v>-56076</v>
      </c>
      <c r="D234" s="46">
        <f t="shared" si="32"/>
        <v>-54931</v>
      </c>
      <c r="E234" s="46">
        <f t="shared" si="31"/>
        <v>-1145</v>
      </c>
      <c r="F234" s="14"/>
      <c r="G234" s="46">
        <f t="shared" si="36"/>
        <v>-56076</v>
      </c>
      <c r="H234" s="50">
        <f t="shared" si="38"/>
        <v>-36808</v>
      </c>
      <c r="I234" s="46">
        <f t="shared" si="37"/>
        <v>-19268</v>
      </c>
      <c r="J234" s="13"/>
      <c r="K234" s="13">
        <f t="shared" si="39"/>
        <v>-18123</v>
      </c>
      <c r="L234" s="13">
        <f t="shared" si="39"/>
        <v>18123</v>
      </c>
      <c r="N234" s="13">
        <f t="shared" si="33"/>
        <v>-3970800</v>
      </c>
      <c r="O234" s="13">
        <f t="shared" si="34"/>
        <v>3970800</v>
      </c>
      <c r="Q234" s="13"/>
    </row>
    <row r="235" spans="1:17" s="11" customFormat="1" ht="12" hidden="1">
      <c r="A235" s="41">
        <v>35808</v>
      </c>
      <c r="B235" s="52">
        <v>0.03013</v>
      </c>
      <c r="C235" s="46">
        <f t="shared" si="35"/>
        <v>-56076</v>
      </c>
      <c r="D235" s="46">
        <f t="shared" si="32"/>
        <v>-54931</v>
      </c>
      <c r="E235" s="46">
        <f t="shared" si="31"/>
        <v>-1145</v>
      </c>
      <c r="F235" s="14"/>
      <c r="G235" s="46">
        <f t="shared" si="36"/>
        <v>-56076</v>
      </c>
      <c r="H235" s="50">
        <f t="shared" si="38"/>
        <v>-36808</v>
      </c>
      <c r="I235" s="46">
        <f t="shared" si="37"/>
        <v>-19268</v>
      </c>
      <c r="J235" s="13"/>
      <c r="K235" s="13">
        <f t="shared" si="39"/>
        <v>-18123</v>
      </c>
      <c r="L235" s="13">
        <f t="shared" si="39"/>
        <v>18123</v>
      </c>
      <c r="N235" s="13">
        <f t="shared" si="33"/>
        <v>-3988923</v>
      </c>
      <c r="O235" s="13">
        <f t="shared" si="34"/>
        <v>3988923</v>
      </c>
      <c r="Q235" s="13"/>
    </row>
    <row r="236" spans="1:17" s="11" customFormat="1" ht="12" hidden="1">
      <c r="A236" s="41">
        <v>35839</v>
      </c>
      <c r="B236" s="52">
        <v>0.03013</v>
      </c>
      <c r="C236" s="46">
        <f t="shared" si="35"/>
        <v>-56076</v>
      </c>
      <c r="D236" s="46">
        <f t="shared" si="32"/>
        <v>-54931</v>
      </c>
      <c r="E236" s="46">
        <f t="shared" si="31"/>
        <v>-1145</v>
      </c>
      <c r="F236" s="14"/>
      <c r="G236" s="46">
        <f t="shared" si="36"/>
        <v>-56076</v>
      </c>
      <c r="H236" s="50">
        <f t="shared" si="38"/>
        <v>-36808</v>
      </c>
      <c r="I236" s="46">
        <f t="shared" si="37"/>
        <v>-19268</v>
      </c>
      <c r="J236" s="13"/>
      <c r="K236" s="13">
        <f t="shared" si="39"/>
        <v>-18123</v>
      </c>
      <c r="L236" s="13">
        <f t="shared" si="39"/>
        <v>18123</v>
      </c>
      <c r="M236" s="33"/>
      <c r="N236" s="13">
        <f t="shared" si="33"/>
        <v>-4007046</v>
      </c>
      <c r="O236" s="13">
        <f t="shared" si="34"/>
        <v>4007046</v>
      </c>
      <c r="Q236" s="13"/>
    </row>
    <row r="237" spans="1:17" s="11" customFormat="1" ht="12" hidden="1">
      <c r="A237" s="41">
        <v>35867</v>
      </c>
      <c r="B237" s="52">
        <v>0.03013</v>
      </c>
      <c r="C237" s="46">
        <f t="shared" si="35"/>
        <v>-56076</v>
      </c>
      <c r="D237" s="46">
        <f t="shared" si="32"/>
        <v>-54931</v>
      </c>
      <c r="E237" s="46">
        <f t="shared" si="31"/>
        <v>-1145</v>
      </c>
      <c r="F237" s="14"/>
      <c r="G237" s="46">
        <f t="shared" si="36"/>
        <v>-56076</v>
      </c>
      <c r="H237" s="50">
        <f t="shared" si="38"/>
        <v>-36808</v>
      </c>
      <c r="I237" s="46">
        <f t="shared" si="37"/>
        <v>-19268</v>
      </c>
      <c r="J237" s="13"/>
      <c r="K237" s="13">
        <f t="shared" si="39"/>
        <v>-18123</v>
      </c>
      <c r="L237" s="13">
        <f t="shared" si="39"/>
        <v>18123</v>
      </c>
      <c r="N237" s="13">
        <f t="shared" si="33"/>
        <v>-4025169</v>
      </c>
      <c r="O237" s="13">
        <f t="shared" si="34"/>
        <v>4025169</v>
      </c>
      <c r="Q237" s="13"/>
    </row>
    <row r="238" spans="1:17" s="11" customFormat="1" ht="12" hidden="1">
      <c r="A238" s="41">
        <v>35898</v>
      </c>
      <c r="B238" s="52">
        <v>0.03013</v>
      </c>
      <c r="C238" s="46">
        <f t="shared" si="35"/>
        <v>-56076</v>
      </c>
      <c r="D238" s="46">
        <f t="shared" si="32"/>
        <v>-54931</v>
      </c>
      <c r="E238" s="46">
        <f t="shared" si="31"/>
        <v>-1145</v>
      </c>
      <c r="F238" s="14"/>
      <c r="G238" s="46">
        <f t="shared" si="36"/>
        <v>-56076</v>
      </c>
      <c r="H238" s="50">
        <f t="shared" si="38"/>
        <v>-36808</v>
      </c>
      <c r="I238" s="46">
        <f t="shared" si="37"/>
        <v>-19268</v>
      </c>
      <c r="J238" s="13"/>
      <c r="K238" s="13">
        <f t="shared" si="39"/>
        <v>-18123</v>
      </c>
      <c r="L238" s="13">
        <f t="shared" si="39"/>
        <v>18123</v>
      </c>
      <c r="N238" s="13">
        <f t="shared" si="33"/>
        <v>-4043292</v>
      </c>
      <c r="O238" s="13">
        <f t="shared" si="34"/>
        <v>4043292</v>
      </c>
      <c r="Q238" s="13"/>
    </row>
    <row r="239" spans="1:17" s="11" customFormat="1" ht="12" hidden="1">
      <c r="A239" s="41">
        <v>35928</v>
      </c>
      <c r="B239" s="52">
        <v>0.03013</v>
      </c>
      <c r="C239" s="46">
        <f t="shared" si="35"/>
        <v>-56076</v>
      </c>
      <c r="D239" s="46">
        <f t="shared" si="32"/>
        <v>-54931</v>
      </c>
      <c r="E239" s="46">
        <f t="shared" si="31"/>
        <v>-1145</v>
      </c>
      <c r="F239" s="14"/>
      <c r="G239" s="46">
        <f t="shared" si="36"/>
        <v>-56076</v>
      </c>
      <c r="H239" s="50">
        <f t="shared" si="38"/>
        <v>-36808</v>
      </c>
      <c r="I239" s="46">
        <f t="shared" si="37"/>
        <v>-19268</v>
      </c>
      <c r="J239" s="13"/>
      <c r="K239" s="13">
        <f t="shared" si="39"/>
        <v>-18123</v>
      </c>
      <c r="L239" s="13">
        <f t="shared" si="39"/>
        <v>18123</v>
      </c>
      <c r="N239" s="13">
        <f t="shared" si="33"/>
        <v>-4061415</v>
      </c>
      <c r="O239" s="13">
        <f t="shared" si="34"/>
        <v>4061415</v>
      </c>
      <c r="Q239" s="13"/>
    </row>
    <row r="240" spans="1:17" s="11" customFormat="1" ht="12" hidden="1">
      <c r="A240" s="41">
        <v>35959</v>
      </c>
      <c r="B240" s="52">
        <v>0.03013</v>
      </c>
      <c r="C240" s="46">
        <f t="shared" si="35"/>
        <v>-56076</v>
      </c>
      <c r="D240" s="46">
        <f t="shared" si="32"/>
        <v>-54931</v>
      </c>
      <c r="E240" s="46">
        <f t="shared" si="31"/>
        <v>-1145</v>
      </c>
      <c r="F240" s="14"/>
      <c r="G240" s="46">
        <f t="shared" si="36"/>
        <v>-56076</v>
      </c>
      <c r="H240" s="50">
        <f t="shared" si="38"/>
        <v>-36808</v>
      </c>
      <c r="I240" s="46">
        <f t="shared" si="37"/>
        <v>-19268</v>
      </c>
      <c r="J240" s="13"/>
      <c r="K240" s="13">
        <f t="shared" si="39"/>
        <v>-18123</v>
      </c>
      <c r="L240" s="13">
        <f t="shared" si="39"/>
        <v>18123</v>
      </c>
      <c r="M240" s="33"/>
      <c r="N240" s="13">
        <f t="shared" si="33"/>
        <v>-4079538</v>
      </c>
      <c r="O240" s="13">
        <f t="shared" si="34"/>
        <v>4079538</v>
      </c>
      <c r="Q240" s="13"/>
    </row>
    <row r="241" spans="1:17" s="11" customFormat="1" ht="12" hidden="1">
      <c r="A241" s="41">
        <v>35989</v>
      </c>
      <c r="B241" s="52">
        <v>0.03013</v>
      </c>
      <c r="C241" s="46">
        <f t="shared" si="35"/>
        <v>-56076</v>
      </c>
      <c r="D241" s="46">
        <f t="shared" si="32"/>
        <v>-54931</v>
      </c>
      <c r="E241" s="46">
        <f t="shared" si="31"/>
        <v>-1145</v>
      </c>
      <c r="F241" s="14"/>
      <c r="G241" s="46">
        <f t="shared" si="36"/>
        <v>-56076</v>
      </c>
      <c r="H241" s="50">
        <f t="shared" si="38"/>
        <v>-36808</v>
      </c>
      <c r="I241" s="46">
        <f t="shared" si="37"/>
        <v>-19268</v>
      </c>
      <c r="J241" s="13"/>
      <c r="K241" s="13">
        <f t="shared" si="39"/>
        <v>-18123</v>
      </c>
      <c r="L241" s="13">
        <f t="shared" si="39"/>
        <v>18123</v>
      </c>
      <c r="M241" s="33"/>
      <c r="N241" s="13">
        <f t="shared" si="33"/>
        <v>-4097661</v>
      </c>
      <c r="O241" s="13">
        <f t="shared" si="34"/>
        <v>4097661</v>
      </c>
      <c r="Q241" s="13"/>
    </row>
    <row r="242" spans="1:17" s="11" customFormat="1" ht="12" hidden="1">
      <c r="A242" s="41">
        <v>36020</v>
      </c>
      <c r="B242" s="52">
        <v>0.03013</v>
      </c>
      <c r="C242" s="46">
        <f t="shared" si="35"/>
        <v>-56076</v>
      </c>
      <c r="D242" s="46">
        <f t="shared" si="32"/>
        <v>-54931</v>
      </c>
      <c r="E242" s="46">
        <f t="shared" si="31"/>
        <v>-1145</v>
      </c>
      <c r="F242" s="14"/>
      <c r="G242" s="46">
        <f t="shared" si="36"/>
        <v>-56076</v>
      </c>
      <c r="H242" s="50">
        <f t="shared" si="38"/>
        <v>-36808</v>
      </c>
      <c r="I242" s="46">
        <f t="shared" si="37"/>
        <v>-19268</v>
      </c>
      <c r="J242" s="13"/>
      <c r="K242" s="13">
        <f t="shared" si="39"/>
        <v>-18123</v>
      </c>
      <c r="L242" s="13">
        <f t="shared" si="39"/>
        <v>18123</v>
      </c>
      <c r="M242" s="43"/>
      <c r="N242" s="13">
        <f t="shared" si="33"/>
        <v>-4115784</v>
      </c>
      <c r="O242" s="13">
        <f t="shared" si="34"/>
        <v>4115784</v>
      </c>
      <c r="Q242" s="13"/>
    </row>
    <row r="243" spans="1:17" s="11" customFormat="1" ht="12" hidden="1">
      <c r="A243" s="41">
        <v>36051</v>
      </c>
      <c r="B243" s="52">
        <v>0.03013</v>
      </c>
      <c r="C243" s="46">
        <f t="shared" si="35"/>
        <v>-56076</v>
      </c>
      <c r="D243" s="46">
        <f t="shared" si="32"/>
        <v>-54931</v>
      </c>
      <c r="E243" s="46">
        <f t="shared" si="31"/>
        <v>-1145</v>
      </c>
      <c r="F243" s="14"/>
      <c r="G243" s="46">
        <f t="shared" si="36"/>
        <v>-56076</v>
      </c>
      <c r="H243" s="50">
        <f t="shared" si="38"/>
        <v>-36808</v>
      </c>
      <c r="I243" s="46">
        <f t="shared" si="37"/>
        <v>-19268</v>
      </c>
      <c r="J243" s="13"/>
      <c r="K243" s="13">
        <f t="shared" si="39"/>
        <v>-18123</v>
      </c>
      <c r="L243" s="13">
        <f t="shared" si="39"/>
        <v>18123</v>
      </c>
      <c r="M243" s="33"/>
      <c r="N243" s="13">
        <f t="shared" si="33"/>
        <v>-4133907</v>
      </c>
      <c r="O243" s="13">
        <f t="shared" si="34"/>
        <v>4133907</v>
      </c>
      <c r="Q243" s="13"/>
    </row>
    <row r="244" spans="1:17" s="11" customFormat="1" ht="12" hidden="1">
      <c r="A244" s="41">
        <v>36081</v>
      </c>
      <c r="B244" s="52">
        <v>0.03013</v>
      </c>
      <c r="C244" s="46">
        <f t="shared" si="35"/>
        <v>-56076</v>
      </c>
      <c r="D244" s="46">
        <f t="shared" si="32"/>
        <v>-54931</v>
      </c>
      <c r="E244" s="46">
        <f t="shared" si="31"/>
        <v>-1145</v>
      </c>
      <c r="F244" s="14"/>
      <c r="G244" s="46">
        <f t="shared" si="36"/>
        <v>-56076</v>
      </c>
      <c r="H244" s="50">
        <f t="shared" si="38"/>
        <v>-36808</v>
      </c>
      <c r="I244" s="46">
        <f t="shared" si="37"/>
        <v>-19268</v>
      </c>
      <c r="J244" s="13"/>
      <c r="K244" s="13">
        <f t="shared" si="39"/>
        <v>-18123</v>
      </c>
      <c r="L244" s="13">
        <f t="shared" si="39"/>
        <v>18123</v>
      </c>
      <c r="M244" s="33"/>
      <c r="N244" s="13">
        <f t="shared" si="33"/>
        <v>-4152030</v>
      </c>
      <c r="O244" s="13">
        <f t="shared" si="34"/>
        <v>4152030</v>
      </c>
      <c r="Q244" s="13"/>
    </row>
    <row r="245" spans="1:17" s="11" customFormat="1" ht="12" hidden="1">
      <c r="A245" s="41">
        <v>36112</v>
      </c>
      <c r="B245" s="52">
        <v>0.03013</v>
      </c>
      <c r="C245" s="46">
        <f t="shared" si="35"/>
        <v>-56076</v>
      </c>
      <c r="D245" s="46">
        <f t="shared" si="32"/>
        <v>-54931</v>
      </c>
      <c r="E245" s="46">
        <f t="shared" si="31"/>
        <v>-1145</v>
      </c>
      <c r="F245" s="14"/>
      <c r="G245" s="46">
        <f t="shared" si="36"/>
        <v>-56076</v>
      </c>
      <c r="H245" s="50">
        <f t="shared" si="38"/>
        <v>-36808</v>
      </c>
      <c r="I245" s="46">
        <f t="shared" si="37"/>
        <v>-19268</v>
      </c>
      <c r="J245" s="13"/>
      <c r="K245" s="13">
        <f t="shared" si="39"/>
        <v>-18123</v>
      </c>
      <c r="L245" s="13">
        <f t="shared" si="39"/>
        <v>18123</v>
      </c>
      <c r="M245" s="33"/>
      <c r="N245" s="13">
        <f t="shared" si="33"/>
        <v>-4170153</v>
      </c>
      <c r="O245" s="13">
        <f t="shared" si="34"/>
        <v>4170153</v>
      </c>
      <c r="Q245" s="13"/>
    </row>
    <row r="246" spans="1:17" s="11" customFormat="1" ht="12" hidden="1">
      <c r="A246" s="41">
        <v>36142</v>
      </c>
      <c r="B246" s="52">
        <v>0.03013</v>
      </c>
      <c r="C246" s="46">
        <f t="shared" si="35"/>
        <v>-56076</v>
      </c>
      <c r="D246" s="46">
        <f t="shared" si="32"/>
        <v>-54931</v>
      </c>
      <c r="E246" s="46">
        <f t="shared" si="31"/>
        <v>-1145</v>
      </c>
      <c r="F246" s="14"/>
      <c r="G246" s="46">
        <f t="shared" si="36"/>
        <v>-56076</v>
      </c>
      <c r="H246" s="50">
        <f t="shared" si="38"/>
        <v>-36808</v>
      </c>
      <c r="I246" s="46">
        <f t="shared" si="37"/>
        <v>-19268</v>
      </c>
      <c r="J246" s="13"/>
      <c r="K246" s="13">
        <f t="shared" si="39"/>
        <v>-18123</v>
      </c>
      <c r="L246" s="13">
        <f t="shared" si="39"/>
        <v>18123</v>
      </c>
      <c r="N246" s="13">
        <f t="shared" si="33"/>
        <v>-4188276</v>
      </c>
      <c r="O246" s="13">
        <f t="shared" si="34"/>
        <v>4188276</v>
      </c>
      <c r="Q246" s="13"/>
    </row>
    <row r="247" spans="1:17" s="11" customFormat="1" ht="12" hidden="1">
      <c r="A247" s="41">
        <v>36173</v>
      </c>
      <c r="B247" s="52">
        <v>0.03013</v>
      </c>
      <c r="C247" s="46">
        <f t="shared" si="35"/>
        <v>-56076</v>
      </c>
      <c r="D247" s="46">
        <f t="shared" si="32"/>
        <v>-54931</v>
      </c>
      <c r="E247" s="46">
        <f t="shared" si="31"/>
        <v>-1145</v>
      </c>
      <c r="F247" s="14"/>
      <c r="G247" s="46">
        <f t="shared" si="36"/>
        <v>-56076</v>
      </c>
      <c r="H247" s="50">
        <f t="shared" si="38"/>
        <v>-36808</v>
      </c>
      <c r="I247" s="46">
        <f t="shared" si="37"/>
        <v>-19268</v>
      </c>
      <c r="J247" s="13"/>
      <c r="K247" s="13">
        <f t="shared" si="39"/>
        <v>-18123</v>
      </c>
      <c r="L247" s="13">
        <f t="shared" si="39"/>
        <v>18123</v>
      </c>
      <c r="N247" s="13">
        <f t="shared" si="33"/>
        <v>-4206399</v>
      </c>
      <c r="O247" s="13">
        <f t="shared" si="34"/>
        <v>4206399</v>
      </c>
      <c r="Q247" s="13"/>
    </row>
    <row r="248" spans="1:17" s="11" customFormat="1" ht="12" hidden="1">
      <c r="A248" s="41">
        <v>36204</v>
      </c>
      <c r="B248" s="52">
        <v>0.03013</v>
      </c>
      <c r="C248" s="46">
        <f t="shared" si="35"/>
        <v>-56076</v>
      </c>
      <c r="D248" s="46">
        <f t="shared" si="32"/>
        <v>-54931</v>
      </c>
      <c r="E248" s="46">
        <f t="shared" si="31"/>
        <v>-1145</v>
      </c>
      <c r="F248" s="14"/>
      <c r="G248" s="46">
        <f t="shared" si="36"/>
        <v>-56076</v>
      </c>
      <c r="H248" s="50">
        <f t="shared" si="38"/>
        <v>-36808</v>
      </c>
      <c r="I248" s="46">
        <f t="shared" si="37"/>
        <v>-19268</v>
      </c>
      <c r="J248" s="13"/>
      <c r="K248" s="13">
        <f t="shared" si="39"/>
        <v>-18123</v>
      </c>
      <c r="L248" s="13">
        <f t="shared" si="39"/>
        <v>18123</v>
      </c>
      <c r="M248" s="33"/>
      <c r="N248" s="13">
        <f t="shared" si="33"/>
        <v>-4224522</v>
      </c>
      <c r="O248" s="13">
        <f t="shared" si="34"/>
        <v>4224522</v>
      </c>
      <c r="Q248" s="13"/>
    </row>
    <row r="249" spans="1:17" s="11" customFormat="1" ht="12" hidden="1">
      <c r="A249" s="41">
        <v>36232</v>
      </c>
      <c r="B249" s="52">
        <v>0.03013</v>
      </c>
      <c r="C249" s="46">
        <f t="shared" si="35"/>
        <v>-56076</v>
      </c>
      <c r="D249" s="46">
        <f t="shared" si="32"/>
        <v>-54931</v>
      </c>
      <c r="E249" s="46">
        <f t="shared" si="31"/>
        <v>-1145</v>
      </c>
      <c r="F249" s="14"/>
      <c r="G249" s="46">
        <f t="shared" si="36"/>
        <v>-56076</v>
      </c>
      <c r="H249" s="50">
        <f t="shared" si="38"/>
        <v>-36808</v>
      </c>
      <c r="I249" s="46">
        <f t="shared" si="37"/>
        <v>-19268</v>
      </c>
      <c r="J249" s="13"/>
      <c r="K249" s="13">
        <f t="shared" si="39"/>
        <v>-18123</v>
      </c>
      <c r="L249" s="13">
        <f t="shared" si="39"/>
        <v>18123</v>
      </c>
      <c r="N249" s="13">
        <f t="shared" si="33"/>
        <v>-4242645</v>
      </c>
      <c r="O249" s="13">
        <f t="shared" si="34"/>
        <v>4242645</v>
      </c>
      <c r="Q249" s="13"/>
    </row>
    <row r="250" spans="1:17" s="11" customFormat="1" ht="12" hidden="1">
      <c r="A250" s="41">
        <v>36263</v>
      </c>
      <c r="B250" s="52">
        <v>0.03013</v>
      </c>
      <c r="C250" s="46">
        <f t="shared" si="35"/>
        <v>-56076</v>
      </c>
      <c r="D250" s="46">
        <f t="shared" si="32"/>
        <v>-54931</v>
      </c>
      <c r="E250" s="46">
        <f t="shared" si="31"/>
        <v>-1145</v>
      </c>
      <c r="F250" s="14"/>
      <c r="G250" s="46">
        <f t="shared" si="36"/>
        <v>-56076</v>
      </c>
      <c r="H250" s="50">
        <f t="shared" si="38"/>
        <v>-36808</v>
      </c>
      <c r="I250" s="46">
        <f t="shared" si="37"/>
        <v>-19268</v>
      </c>
      <c r="J250" s="13"/>
      <c r="K250" s="13">
        <f t="shared" si="39"/>
        <v>-18123</v>
      </c>
      <c r="L250" s="13">
        <f t="shared" si="39"/>
        <v>18123</v>
      </c>
      <c r="N250" s="13">
        <f t="shared" si="33"/>
        <v>-4260768</v>
      </c>
      <c r="O250" s="13">
        <f t="shared" si="34"/>
        <v>4260768</v>
      </c>
      <c r="Q250" s="13"/>
    </row>
    <row r="251" spans="1:17" s="11" customFormat="1" ht="12" hidden="1">
      <c r="A251" s="41">
        <v>36293</v>
      </c>
      <c r="B251" s="52">
        <v>0.03013</v>
      </c>
      <c r="C251" s="46">
        <f t="shared" si="35"/>
        <v>-56076</v>
      </c>
      <c r="D251" s="46">
        <f t="shared" si="32"/>
        <v>-54931</v>
      </c>
      <c r="E251" s="46">
        <f t="shared" si="31"/>
        <v>-1145</v>
      </c>
      <c r="F251" s="14"/>
      <c r="G251" s="46">
        <f t="shared" si="36"/>
        <v>-56076</v>
      </c>
      <c r="H251" s="50">
        <f t="shared" si="38"/>
        <v>-36808</v>
      </c>
      <c r="I251" s="46">
        <f t="shared" si="37"/>
        <v>-19268</v>
      </c>
      <c r="J251" s="13"/>
      <c r="K251" s="13">
        <f t="shared" si="39"/>
        <v>-18123</v>
      </c>
      <c r="L251" s="13">
        <f t="shared" si="39"/>
        <v>18123</v>
      </c>
      <c r="N251" s="13">
        <f t="shared" si="33"/>
        <v>-4278891</v>
      </c>
      <c r="O251" s="13">
        <f t="shared" si="34"/>
        <v>4278891</v>
      </c>
      <c r="Q251" s="13"/>
    </row>
    <row r="252" spans="1:17" s="11" customFormat="1" ht="12" hidden="1">
      <c r="A252" s="41">
        <v>36324</v>
      </c>
      <c r="B252" s="52">
        <v>0.03013</v>
      </c>
      <c r="C252" s="46">
        <f t="shared" si="35"/>
        <v>-56076</v>
      </c>
      <c r="D252" s="46">
        <f t="shared" si="32"/>
        <v>-54931</v>
      </c>
      <c r="E252" s="46">
        <f t="shared" si="31"/>
        <v>-1145</v>
      </c>
      <c r="F252" s="14"/>
      <c r="G252" s="46">
        <f t="shared" si="36"/>
        <v>-56076</v>
      </c>
      <c r="H252" s="50">
        <f t="shared" si="38"/>
        <v>-36808</v>
      </c>
      <c r="I252" s="46">
        <f t="shared" si="37"/>
        <v>-19268</v>
      </c>
      <c r="J252" s="13"/>
      <c r="K252" s="13">
        <f t="shared" si="39"/>
        <v>-18123</v>
      </c>
      <c r="L252" s="13">
        <f t="shared" si="39"/>
        <v>18123</v>
      </c>
      <c r="M252" s="33"/>
      <c r="N252" s="13">
        <f t="shared" si="33"/>
        <v>-4297014</v>
      </c>
      <c r="O252" s="13">
        <f t="shared" si="34"/>
        <v>4297014</v>
      </c>
      <c r="Q252" s="13"/>
    </row>
    <row r="253" spans="1:17" s="11" customFormat="1" ht="12" hidden="1">
      <c r="A253" s="41">
        <v>36354</v>
      </c>
      <c r="B253" s="52">
        <v>0.03013</v>
      </c>
      <c r="C253" s="46">
        <f t="shared" si="35"/>
        <v>-56076</v>
      </c>
      <c r="D253" s="46">
        <f t="shared" si="32"/>
        <v>-54931</v>
      </c>
      <c r="E253" s="46">
        <f t="shared" si="31"/>
        <v>-1145</v>
      </c>
      <c r="F253" s="14"/>
      <c r="G253" s="46">
        <f t="shared" si="36"/>
        <v>-56076</v>
      </c>
      <c r="H253" s="50">
        <f t="shared" si="38"/>
        <v>-36808</v>
      </c>
      <c r="I253" s="46">
        <f t="shared" si="37"/>
        <v>-19268</v>
      </c>
      <c r="J253" s="13"/>
      <c r="K253" s="13">
        <f t="shared" si="39"/>
        <v>-18123</v>
      </c>
      <c r="L253" s="13">
        <f t="shared" si="39"/>
        <v>18123</v>
      </c>
      <c r="M253" s="33"/>
      <c r="N253" s="13">
        <f t="shared" si="33"/>
        <v>-4315137</v>
      </c>
      <c r="O253" s="13">
        <f t="shared" si="34"/>
        <v>4315137</v>
      </c>
      <c r="Q253" s="13"/>
    </row>
    <row r="254" spans="1:17" s="11" customFormat="1" ht="12" hidden="1">
      <c r="A254" s="41">
        <v>36385</v>
      </c>
      <c r="B254" s="52">
        <v>0.03013</v>
      </c>
      <c r="C254" s="46">
        <f t="shared" si="35"/>
        <v>-56076</v>
      </c>
      <c r="D254" s="46">
        <f t="shared" si="32"/>
        <v>-54931</v>
      </c>
      <c r="E254" s="46">
        <f t="shared" si="31"/>
        <v>-1145</v>
      </c>
      <c r="F254" s="14"/>
      <c r="G254" s="46">
        <f t="shared" si="36"/>
        <v>-56076</v>
      </c>
      <c r="H254" s="50">
        <f t="shared" si="38"/>
        <v>-36808</v>
      </c>
      <c r="I254" s="46">
        <f t="shared" si="37"/>
        <v>-19268</v>
      </c>
      <c r="J254" s="13"/>
      <c r="K254" s="13">
        <f t="shared" si="39"/>
        <v>-18123</v>
      </c>
      <c r="L254" s="13">
        <f t="shared" si="39"/>
        <v>18123</v>
      </c>
      <c r="M254" s="43"/>
      <c r="N254" s="13">
        <f t="shared" si="33"/>
        <v>-4333260</v>
      </c>
      <c r="O254" s="13">
        <f t="shared" si="34"/>
        <v>4333260</v>
      </c>
      <c r="Q254" s="13"/>
    </row>
    <row r="255" spans="1:17" s="11" customFormat="1" ht="12" hidden="1">
      <c r="A255" s="41">
        <v>36416</v>
      </c>
      <c r="B255" s="52">
        <v>0.03013</v>
      </c>
      <c r="C255" s="46">
        <f t="shared" si="35"/>
        <v>-56076</v>
      </c>
      <c r="D255" s="46">
        <f t="shared" si="32"/>
        <v>-54931</v>
      </c>
      <c r="E255" s="46">
        <f t="shared" si="31"/>
        <v>-1145</v>
      </c>
      <c r="F255" s="14"/>
      <c r="G255" s="46">
        <f t="shared" si="36"/>
        <v>-56076</v>
      </c>
      <c r="H255" s="50">
        <f t="shared" si="38"/>
        <v>-36808</v>
      </c>
      <c r="I255" s="46">
        <f t="shared" si="37"/>
        <v>-19268</v>
      </c>
      <c r="J255" s="13"/>
      <c r="K255" s="13">
        <f t="shared" si="39"/>
        <v>-18123</v>
      </c>
      <c r="L255" s="13">
        <f t="shared" si="39"/>
        <v>18123</v>
      </c>
      <c r="M255" s="33"/>
      <c r="N255" s="13">
        <f t="shared" si="33"/>
        <v>-4351383</v>
      </c>
      <c r="O255" s="13">
        <f t="shared" si="34"/>
        <v>4351383</v>
      </c>
      <c r="Q255" s="13"/>
    </row>
    <row r="256" spans="1:17" s="11" customFormat="1" ht="12" hidden="1">
      <c r="A256" s="41">
        <v>36446</v>
      </c>
      <c r="B256" s="52">
        <v>0.03013</v>
      </c>
      <c r="C256" s="46">
        <f t="shared" si="35"/>
        <v>-56076</v>
      </c>
      <c r="D256" s="46">
        <f t="shared" si="32"/>
        <v>-54931</v>
      </c>
      <c r="E256" s="46">
        <f t="shared" si="31"/>
        <v>-1145</v>
      </c>
      <c r="F256" s="14"/>
      <c r="G256" s="46">
        <f t="shared" si="36"/>
        <v>-56076</v>
      </c>
      <c r="H256" s="50">
        <f t="shared" si="38"/>
        <v>-36808</v>
      </c>
      <c r="I256" s="46">
        <f t="shared" si="37"/>
        <v>-19268</v>
      </c>
      <c r="J256" s="13"/>
      <c r="K256" s="13">
        <f t="shared" si="39"/>
        <v>-18123</v>
      </c>
      <c r="L256" s="13">
        <f t="shared" si="39"/>
        <v>18123</v>
      </c>
      <c r="M256" s="33"/>
      <c r="N256" s="13">
        <f t="shared" si="33"/>
        <v>-4369506</v>
      </c>
      <c r="O256" s="13">
        <f t="shared" si="34"/>
        <v>4369506</v>
      </c>
      <c r="Q256" s="13"/>
    </row>
    <row r="257" spans="1:17" s="11" customFormat="1" ht="12" hidden="1">
      <c r="A257" s="41">
        <v>36477</v>
      </c>
      <c r="B257" s="52">
        <v>0.03013</v>
      </c>
      <c r="C257" s="46">
        <f t="shared" si="35"/>
        <v>-56076</v>
      </c>
      <c r="D257" s="46">
        <f t="shared" si="32"/>
        <v>-54931</v>
      </c>
      <c r="E257" s="46">
        <f t="shared" si="31"/>
        <v>-1145</v>
      </c>
      <c r="F257" s="14"/>
      <c r="G257" s="46">
        <f t="shared" si="36"/>
        <v>-56076</v>
      </c>
      <c r="H257" s="50">
        <f t="shared" si="38"/>
        <v>-36808</v>
      </c>
      <c r="I257" s="46">
        <f t="shared" si="37"/>
        <v>-19268</v>
      </c>
      <c r="J257" s="13"/>
      <c r="K257" s="13">
        <f t="shared" si="39"/>
        <v>-18123</v>
      </c>
      <c r="L257" s="13">
        <f t="shared" si="39"/>
        <v>18123</v>
      </c>
      <c r="M257" s="33"/>
      <c r="N257" s="13">
        <f t="shared" si="33"/>
        <v>-4387629</v>
      </c>
      <c r="O257" s="13">
        <f t="shared" si="34"/>
        <v>4387629</v>
      </c>
      <c r="Q257" s="13"/>
    </row>
    <row r="258" spans="1:17" s="11" customFormat="1" ht="12" hidden="1">
      <c r="A258" s="41">
        <v>36507</v>
      </c>
      <c r="B258" s="52">
        <v>0.03013</v>
      </c>
      <c r="C258" s="46">
        <f t="shared" si="35"/>
        <v>-56076</v>
      </c>
      <c r="D258" s="46">
        <f t="shared" si="32"/>
        <v>-54931</v>
      </c>
      <c r="E258" s="46">
        <f t="shared" si="31"/>
        <v>-1145</v>
      </c>
      <c r="F258" s="14"/>
      <c r="G258" s="46">
        <f t="shared" si="36"/>
        <v>-56076</v>
      </c>
      <c r="H258" s="50">
        <f t="shared" si="38"/>
        <v>-36808</v>
      </c>
      <c r="I258" s="46">
        <f t="shared" si="37"/>
        <v>-19268</v>
      </c>
      <c r="J258" s="13"/>
      <c r="K258" s="13">
        <f t="shared" si="39"/>
        <v>-18123</v>
      </c>
      <c r="L258" s="13">
        <f t="shared" si="39"/>
        <v>18123</v>
      </c>
      <c r="N258" s="13">
        <f t="shared" si="33"/>
        <v>-4405752</v>
      </c>
      <c r="O258" s="13">
        <f t="shared" si="34"/>
        <v>4405752</v>
      </c>
      <c r="Q258" s="13"/>
    </row>
    <row r="259" spans="1:17" s="11" customFormat="1" ht="12" hidden="1">
      <c r="A259" s="41">
        <v>36538</v>
      </c>
      <c r="B259" s="52">
        <v>0.03013</v>
      </c>
      <c r="C259" s="46">
        <f t="shared" si="35"/>
        <v>-56076</v>
      </c>
      <c r="D259" s="46">
        <f t="shared" si="32"/>
        <v>-54931</v>
      </c>
      <c r="E259" s="46">
        <f t="shared" si="31"/>
        <v>-1145</v>
      </c>
      <c r="F259" s="14"/>
      <c r="G259" s="46">
        <f t="shared" si="36"/>
        <v>-56076</v>
      </c>
      <c r="H259" s="50">
        <f t="shared" si="38"/>
        <v>-36808</v>
      </c>
      <c r="I259" s="46">
        <f t="shared" si="37"/>
        <v>-19268</v>
      </c>
      <c r="J259" s="13"/>
      <c r="K259" s="13">
        <f t="shared" si="39"/>
        <v>-18123</v>
      </c>
      <c r="L259" s="13">
        <f t="shared" si="39"/>
        <v>18123</v>
      </c>
      <c r="N259" s="13">
        <f t="shared" si="33"/>
        <v>-4423875</v>
      </c>
      <c r="O259" s="13">
        <f t="shared" si="34"/>
        <v>4423875</v>
      </c>
      <c r="Q259" s="13"/>
    </row>
    <row r="260" spans="1:17" s="11" customFormat="1" ht="12" hidden="1">
      <c r="A260" s="41">
        <v>36569</v>
      </c>
      <c r="B260" s="52">
        <v>0.03013</v>
      </c>
      <c r="C260" s="46">
        <f t="shared" si="35"/>
        <v>-56076</v>
      </c>
      <c r="D260" s="46">
        <f t="shared" si="32"/>
        <v>-54931</v>
      </c>
      <c r="E260" s="46">
        <f t="shared" si="31"/>
        <v>-1145</v>
      </c>
      <c r="F260" s="14"/>
      <c r="G260" s="46">
        <f t="shared" si="36"/>
        <v>-56076</v>
      </c>
      <c r="H260" s="50">
        <f t="shared" si="38"/>
        <v>-36808</v>
      </c>
      <c r="I260" s="46">
        <f t="shared" si="37"/>
        <v>-19268</v>
      </c>
      <c r="J260" s="13"/>
      <c r="K260" s="13">
        <f t="shared" si="39"/>
        <v>-18123</v>
      </c>
      <c r="L260" s="13">
        <f t="shared" si="39"/>
        <v>18123</v>
      </c>
      <c r="M260" s="33"/>
      <c r="N260" s="13">
        <f t="shared" si="33"/>
        <v>-4441998</v>
      </c>
      <c r="O260" s="13">
        <f t="shared" si="34"/>
        <v>4441998</v>
      </c>
      <c r="Q260" s="13"/>
    </row>
    <row r="261" spans="1:17" s="11" customFormat="1" ht="12" hidden="1">
      <c r="A261" s="41">
        <v>36598</v>
      </c>
      <c r="B261" s="52">
        <v>0.03013</v>
      </c>
      <c r="C261" s="46">
        <f t="shared" si="35"/>
        <v>-56076</v>
      </c>
      <c r="D261" s="46">
        <f t="shared" si="32"/>
        <v>-54931</v>
      </c>
      <c r="E261" s="46">
        <f t="shared" si="31"/>
        <v>-1145</v>
      </c>
      <c r="F261" s="14"/>
      <c r="G261" s="46">
        <f t="shared" si="36"/>
        <v>-56076</v>
      </c>
      <c r="H261" s="50">
        <f t="shared" si="38"/>
        <v>-36808</v>
      </c>
      <c r="I261" s="46">
        <f t="shared" si="37"/>
        <v>-19268</v>
      </c>
      <c r="J261" s="13"/>
      <c r="K261" s="13">
        <f t="shared" si="39"/>
        <v>-18123</v>
      </c>
      <c r="L261" s="13">
        <f t="shared" si="39"/>
        <v>18123</v>
      </c>
      <c r="N261" s="13">
        <f t="shared" si="33"/>
        <v>-4460121</v>
      </c>
      <c r="O261" s="13">
        <f t="shared" si="34"/>
        <v>4460121</v>
      </c>
      <c r="Q261" s="13"/>
    </row>
    <row r="262" spans="1:17" s="11" customFormat="1" ht="12" hidden="1">
      <c r="A262" s="41">
        <v>36629</v>
      </c>
      <c r="B262" s="52">
        <v>0.03013</v>
      </c>
      <c r="C262" s="46">
        <f t="shared" si="35"/>
        <v>-56076</v>
      </c>
      <c r="D262" s="46">
        <f t="shared" si="32"/>
        <v>-54931</v>
      </c>
      <c r="E262" s="46">
        <f t="shared" si="31"/>
        <v>-1145</v>
      </c>
      <c r="F262" s="14"/>
      <c r="G262" s="46">
        <f t="shared" si="36"/>
        <v>-56076</v>
      </c>
      <c r="H262" s="50">
        <f t="shared" si="38"/>
        <v>-36808</v>
      </c>
      <c r="I262" s="46">
        <f t="shared" si="37"/>
        <v>-19268</v>
      </c>
      <c r="J262" s="13"/>
      <c r="K262" s="13">
        <f t="shared" si="39"/>
        <v>-18123</v>
      </c>
      <c r="L262" s="13">
        <f t="shared" si="39"/>
        <v>18123</v>
      </c>
      <c r="N262" s="13">
        <f t="shared" si="33"/>
        <v>-4478244</v>
      </c>
      <c r="O262" s="13">
        <f t="shared" si="34"/>
        <v>4478244</v>
      </c>
      <c r="Q262" s="13"/>
    </row>
    <row r="263" spans="1:17" s="11" customFormat="1" ht="12" hidden="1">
      <c r="A263" s="41">
        <v>36659</v>
      </c>
      <c r="B263" s="52">
        <v>0.03013</v>
      </c>
      <c r="C263" s="46">
        <f t="shared" si="35"/>
        <v>-56076</v>
      </c>
      <c r="D263" s="46">
        <f t="shared" si="32"/>
        <v>-54931</v>
      </c>
      <c r="E263" s="46">
        <f t="shared" si="31"/>
        <v>-1145</v>
      </c>
      <c r="F263" s="14"/>
      <c r="G263" s="46">
        <f t="shared" si="36"/>
        <v>-56076</v>
      </c>
      <c r="H263" s="50">
        <f t="shared" si="38"/>
        <v>-36808</v>
      </c>
      <c r="I263" s="46">
        <f t="shared" si="37"/>
        <v>-19268</v>
      </c>
      <c r="J263" s="13"/>
      <c r="K263" s="13">
        <f t="shared" si="39"/>
        <v>-18123</v>
      </c>
      <c r="L263" s="13">
        <f t="shared" si="39"/>
        <v>18123</v>
      </c>
      <c r="N263" s="13">
        <f t="shared" si="33"/>
        <v>-4496367</v>
      </c>
      <c r="O263" s="13">
        <f t="shared" si="34"/>
        <v>4496367</v>
      </c>
      <c r="Q263" s="13"/>
    </row>
    <row r="264" spans="1:17" s="11" customFormat="1" ht="12" hidden="1">
      <c r="A264" s="41">
        <v>36690</v>
      </c>
      <c r="B264" s="52">
        <v>0.03013</v>
      </c>
      <c r="C264" s="46">
        <f t="shared" si="35"/>
        <v>-56076</v>
      </c>
      <c r="D264" s="46">
        <f t="shared" si="32"/>
        <v>-54931</v>
      </c>
      <c r="E264" s="46">
        <f t="shared" si="31"/>
        <v>-1145</v>
      </c>
      <c r="F264" s="14"/>
      <c r="G264" s="46">
        <f t="shared" si="36"/>
        <v>-56076</v>
      </c>
      <c r="H264" s="50">
        <f t="shared" si="38"/>
        <v>-36808</v>
      </c>
      <c r="I264" s="46">
        <f t="shared" si="37"/>
        <v>-19268</v>
      </c>
      <c r="J264" s="13"/>
      <c r="K264" s="13">
        <f t="shared" si="39"/>
        <v>-18123</v>
      </c>
      <c r="L264" s="13">
        <f t="shared" si="39"/>
        <v>18123</v>
      </c>
      <c r="M264" s="33"/>
      <c r="N264" s="13">
        <f t="shared" si="33"/>
        <v>-4514490</v>
      </c>
      <c r="O264" s="13">
        <f t="shared" si="34"/>
        <v>4514490</v>
      </c>
      <c r="Q264" s="13"/>
    </row>
    <row r="265" spans="1:17" s="11" customFormat="1" ht="12" hidden="1">
      <c r="A265" s="41">
        <v>36720</v>
      </c>
      <c r="B265" s="52">
        <v>0.03013</v>
      </c>
      <c r="C265" s="46">
        <f t="shared" si="35"/>
        <v>-56076</v>
      </c>
      <c r="D265" s="46">
        <f t="shared" si="32"/>
        <v>-54931</v>
      </c>
      <c r="E265" s="46">
        <f t="shared" si="31"/>
        <v>-1145</v>
      </c>
      <c r="F265" s="14"/>
      <c r="G265" s="46">
        <f t="shared" si="36"/>
        <v>-56076</v>
      </c>
      <c r="H265" s="50">
        <f t="shared" si="38"/>
        <v>-36808</v>
      </c>
      <c r="I265" s="46">
        <f t="shared" si="37"/>
        <v>-19268</v>
      </c>
      <c r="J265" s="13"/>
      <c r="K265" s="13">
        <f t="shared" si="39"/>
        <v>-18123</v>
      </c>
      <c r="L265" s="13">
        <f t="shared" si="39"/>
        <v>18123</v>
      </c>
      <c r="M265" s="33"/>
      <c r="N265" s="13">
        <f t="shared" si="33"/>
        <v>-4532613</v>
      </c>
      <c r="O265" s="13">
        <f t="shared" si="34"/>
        <v>4532613</v>
      </c>
      <c r="Q265" s="13"/>
    </row>
    <row r="266" spans="1:17" s="11" customFormat="1" ht="12" hidden="1">
      <c r="A266" s="41">
        <v>36751</v>
      </c>
      <c r="B266" s="52">
        <v>0.03013</v>
      </c>
      <c r="C266" s="46">
        <f t="shared" si="35"/>
        <v>-56076</v>
      </c>
      <c r="D266" s="46">
        <f t="shared" si="32"/>
        <v>-54931</v>
      </c>
      <c r="E266" s="46">
        <f t="shared" si="31"/>
        <v>-1145</v>
      </c>
      <c r="F266" s="14"/>
      <c r="G266" s="46">
        <f t="shared" si="36"/>
        <v>-56076</v>
      </c>
      <c r="H266" s="50">
        <f t="shared" si="38"/>
        <v>-36808</v>
      </c>
      <c r="I266" s="46">
        <f t="shared" si="37"/>
        <v>-19268</v>
      </c>
      <c r="J266" s="13"/>
      <c r="K266" s="13">
        <f t="shared" si="39"/>
        <v>-18123</v>
      </c>
      <c r="L266" s="13">
        <f t="shared" si="39"/>
        <v>18123</v>
      </c>
      <c r="M266" s="43"/>
      <c r="N266" s="13">
        <f t="shared" si="33"/>
        <v>-4550736</v>
      </c>
      <c r="O266" s="13">
        <f t="shared" si="34"/>
        <v>4550736</v>
      </c>
      <c r="Q266" s="13"/>
    </row>
    <row r="267" spans="1:17" s="11" customFormat="1" ht="12" hidden="1">
      <c r="A267" s="41">
        <v>36782</v>
      </c>
      <c r="B267" s="52">
        <v>0.03013</v>
      </c>
      <c r="C267" s="46">
        <f t="shared" si="35"/>
        <v>-56076</v>
      </c>
      <c r="D267" s="46">
        <f t="shared" si="32"/>
        <v>-54931</v>
      </c>
      <c r="E267" s="46">
        <f t="shared" si="31"/>
        <v>-1145</v>
      </c>
      <c r="F267" s="14"/>
      <c r="G267" s="46">
        <f t="shared" si="36"/>
        <v>-56076</v>
      </c>
      <c r="H267" s="50">
        <f t="shared" si="38"/>
        <v>-36808</v>
      </c>
      <c r="I267" s="46">
        <f t="shared" si="37"/>
        <v>-19268</v>
      </c>
      <c r="J267" s="13"/>
      <c r="K267" s="13">
        <f t="shared" si="39"/>
        <v>-18123</v>
      </c>
      <c r="L267" s="13">
        <f t="shared" si="39"/>
        <v>18123</v>
      </c>
      <c r="M267" s="33"/>
      <c r="N267" s="13">
        <f t="shared" si="33"/>
        <v>-4568859</v>
      </c>
      <c r="O267" s="13">
        <f t="shared" si="34"/>
        <v>4568859</v>
      </c>
      <c r="Q267" s="13"/>
    </row>
    <row r="268" spans="1:17" s="11" customFormat="1" ht="12" hidden="1">
      <c r="A268" s="41">
        <v>36812</v>
      </c>
      <c r="B268" s="52">
        <v>0.03013</v>
      </c>
      <c r="C268" s="46">
        <f t="shared" si="35"/>
        <v>-56076</v>
      </c>
      <c r="D268" s="46">
        <f t="shared" si="32"/>
        <v>-54931</v>
      </c>
      <c r="E268" s="46">
        <f t="shared" si="31"/>
        <v>-1145</v>
      </c>
      <c r="F268" s="14"/>
      <c r="G268" s="46">
        <f t="shared" si="36"/>
        <v>-56076</v>
      </c>
      <c r="H268" s="50">
        <f t="shared" si="38"/>
        <v>-36808</v>
      </c>
      <c r="I268" s="46">
        <f t="shared" si="37"/>
        <v>-19268</v>
      </c>
      <c r="J268" s="13"/>
      <c r="K268" s="13">
        <f t="shared" si="39"/>
        <v>-18123</v>
      </c>
      <c r="L268" s="13">
        <f t="shared" si="39"/>
        <v>18123</v>
      </c>
      <c r="M268" s="33"/>
      <c r="N268" s="13">
        <f t="shared" si="33"/>
        <v>-4586982</v>
      </c>
      <c r="O268" s="13">
        <f t="shared" si="34"/>
        <v>4586982</v>
      </c>
      <c r="Q268" s="13"/>
    </row>
    <row r="269" spans="1:17" s="11" customFormat="1" ht="12" hidden="1">
      <c r="A269" s="41">
        <v>36843</v>
      </c>
      <c r="B269" s="52">
        <v>0.03013</v>
      </c>
      <c r="C269" s="46">
        <f t="shared" si="35"/>
        <v>-56076</v>
      </c>
      <c r="D269" s="46">
        <f t="shared" si="32"/>
        <v>-54931</v>
      </c>
      <c r="E269" s="46">
        <f t="shared" si="31"/>
        <v>-1145</v>
      </c>
      <c r="F269" s="14"/>
      <c r="G269" s="46">
        <f t="shared" si="36"/>
        <v>-56076</v>
      </c>
      <c r="H269" s="50">
        <f t="shared" si="38"/>
        <v>-36808</v>
      </c>
      <c r="I269" s="46">
        <f t="shared" si="37"/>
        <v>-19268</v>
      </c>
      <c r="J269" s="13"/>
      <c r="K269" s="13">
        <f t="shared" si="39"/>
        <v>-18123</v>
      </c>
      <c r="L269" s="13">
        <f t="shared" si="39"/>
        <v>18123</v>
      </c>
      <c r="M269" s="33"/>
      <c r="N269" s="13">
        <f t="shared" si="33"/>
        <v>-4605105</v>
      </c>
      <c r="O269" s="13">
        <f t="shared" si="34"/>
        <v>4605105</v>
      </c>
      <c r="Q269" s="13"/>
    </row>
    <row r="270" spans="1:17" s="11" customFormat="1" ht="12" hidden="1">
      <c r="A270" s="41">
        <v>36873</v>
      </c>
      <c r="B270" s="52">
        <v>0.03013</v>
      </c>
      <c r="C270" s="46">
        <f t="shared" si="35"/>
        <v>-56076</v>
      </c>
      <c r="D270" s="46">
        <f t="shared" si="32"/>
        <v>-54931</v>
      </c>
      <c r="E270" s="46">
        <f t="shared" si="31"/>
        <v>-1145</v>
      </c>
      <c r="F270" s="14"/>
      <c r="G270" s="46">
        <f t="shared" si="36"/>
        <v>-56076</v>
      </c>
      <c r="H270" s="50">
        <f t="shared" si="38"/>
        <v>-36808</v>
      </c>
      <c r="I270" s="46">
        <f t="shared" si="37"/>
        <v>-19268</v>
      </c>
      <c r="J270" s="13"/>
      <c r="K270" s="13">
        <f t="shared" si="39"/>
        <v>-18123</v>
      </c>
      <c r="L270" s="13">
        <f t="shared" si="39"/>
        <v>18123</v>
      </c>
      <c r="N270" s="13">
        <f t="shared" si="33"/>
        <v>-4623228</v>
      </c>
      <c r="O270" s="13">
        <f t="shared" si="34"/>
        <v>4623228</v>
      </c>
      <c r="Q270" s="13"/>
    </row>
    <row r="271" spans="1:17" s="11" customFormat="1" ht="12" hidden="1">
      <c r="A271" s="41">
        <v>36904</v>
      </c>
      <c r="B271" s="52">
        <v>0.03013</v>
      </c>
      <c r="C271" s="46">
        <f t="shared" si="35"/>
        <v>-56076</v>
      </c>
      <c r="D271" s="46">
        <f t="shared" si="32"/>
        <v>-54931</v>
      </c>
      <c r="E271" s="46">
        <f t="shared" si="31"/>
        <v>-1145</v>
      </c>
      <c r="F271" s="14"/>
      <c r="G271" s="46">
        <f t="shared" si="36"/>
        <v>-56076</v>
      </c>
      <c r="H271" s="50">
        <f t="shared" si="38"/>
        <v>-36808</v>
      </c>
      <c r="I271" s="46">
        <f t="shared" si="37"/>
        <v>-19268</v>
      </c>
      <c r="J271" s="13"/>
      <c r="K271" s="13">
        <f t="shared" si="39"/>
        <v>-18123</v>
      </c>
      <c r="L271" s="13">
        <f t="shared" si="39"/>
        <v>18123</v>
      </c>
      <c r="N271" s="13">
        <f t="shared" si="33"/>
        <v>-4641351</v>
      </c>
      <c r="O271" s="13">
        <f t="shared" si="34"/>
        <v>4641351</v>
      </c>
      <c r="Q271" s="13"/>
    </row>
    <row r="272" spans="1:17" s="11" customFormat="1" ht="12" hidden="1">
      <c r="A272" s="41">
        <v>36935</v>
      </c>
      <c r="B272" s="52">
        <v>0.03013</v>
      </c>
      <c r="C272" s="46">
        <f t="shared" si="35"/>
        <v>-56076</v>
      </c>
      <c r="D272" s="46">
        <f t="shared" si="32"/>
        <v>-54931</v>
      </c>
      <c r="E272" s="46">
        <f t="shared" si="31"/>
        <v>-1145</v>
      </c>
      <c r="F272" s="14"/>
      <c r="G272" s="46">
        <f t="shared" si="36"/>
        <v>-56076</v>
      </c>
      <c r="H272" s="50">
        <f t="shared" si="38"/>
        <v>-36808</v>
      </c>
      <c r="I272" s="46">
        <f t="shared" si="37"/>
        <v>-19268</v>
      </c>
      <c r="J272" s="13"/>
      <c r="K272" s="13">
        <f t="shared" si="39"/>
        <v>-18123</v>
      </c>
      <c r="L272" s="13">
        <f t="shared" si="39"/>
        <v>18123</v>
      </c>
      <c r="M272" s="33"/>
      <c r="N272" s="13">
        <f t="shared" si="33"/>
        <v>-4659474</v>
      </c>
      <c r="O272" s="13">
        <f t="shared" si="34"/>
        <v>4659474</v>
      </c>
      <c r="Q272" s="13"/>
    </row>
    <row r="273" spans="1:17" s="11" customFormat="1" ht="12" hidden="1">
      <c r="A273" s="41">
        <v>36963</v>
      </c>
      <c r="B273" s="52">
        <v>0.03013</v>
      </c>
      <c r="C273" s="46">
        <f t="shared" si="35"/>
        <v>-56076</v>
      </c>
      <c r="D273" s="46">
        <f t="shared" si="32"/>
        <v>-54931</v>
      </c>
      <c r="E273" s="46">
        <f t="shared" si="31"/>
        <v>-1145</v>
      </c>
      <c r="F273" s="14"/>
      <c r="G273" s="46">
        <f t="shared" si="36"/>
        <v>-56076</v>
      </c>
      <c r="H273" s="50">
        <f t="shared" si="38"/>
        <v>-36808</v>
      </c>
      <c r="I273" s="46">
        <f t="shared" si="37"/>
        <v>-19268</v>
      </c>
      <c r="J273" s="13"/>
      <c r="K273" s="13">
        <f t="shared" si="39"/>
        <v>-18123</v>
      </c>
      <c r="L273" s="13">
        <f t="shared" si="39"/>
        <v>18123</v>
      </c>
      <c r="N273" s="13">
        <f t="shared" si="33"/>
        <v>-4677597</v>
      </c>
      <c r="O273" s="13">
        <f t="shared" si="34"/>
        <v>4677597</v>
      </c>
      <c r="Q273" s="13"/>
    </row>
    <row r="274" spans="1:17" s="11" customFormat="1" ht="12" hidden="1">
      <c r="A274" s="41">
        <v>36994</v>
      </c>
      <c r="B274" s="52">
        <v>0.03013</v>
      </c>
      <c r="C274" s="46">
        <f t="shared" si="35"/>
        <v>-56076</v>
      </c>
      <c r="D274" s="46">
        <f t="shared" si="32"/>
        <v>-54931</v>
      </c>
      <c r="E274" s="46">
        <f t="shared" si="31"/>
        <v>-1145</v>
      </c>
      <c r="F274" s="14"/>
      <c r="G274" s="46">
        <f t="shared" si="36"/>
        <v>-56076</v>
      </c>
      <c r="H274" s="50">
        <f t="shared" si="38"/>
        <v>-36808</v>
      </c>
      <c r="I274" s="46">
        <f t="shared" si="37"/>
        <v>-19268</v>
      </c>
      <c r="J274" s="13"/>
      <c r="K274" s="13">
        <f t="shared" si="39"/>
        <v>-18123</v>
      </c>
      <c r="L274" s="13">
        <f t="shared" si="39"/>
        <v>18123</v>
      </c>
      <c r="N274" s="13">
        <f t="shared" si="33"/>
        <v>-4695720</v>
      </c>
      <c r="O274" s="13">
        <f t="shared" si="34"/>
        <v>4695720</v>
      </c>
      <c r="Q274" s="13"/>
    </row>
    <row r="275" spans="1:17" s="11" customFormat="1" ht="12" hidden="1">
      <c r="A275" s="41">
        <v>37024</v>
      </c>
      <c r="B275" s="52">
        <v>0.03013</v>
      </c>
      <c r="C275" s="46">
        <f t="shared" si="35"/>
        <v>-56076</v>
      </c>
      <c r="D275" s="46">
        <f t="shared" si="32"/>
        <v>-54931</v>
      </c>
      <c r="E275" s="46">
        <f aca="true" t="shared" si="40" ref="E275:E338">ROUND($E$10*B275/12,0)</f>
        <v>-1145</v>
      </c>
      <c r="F275" s="14"/>
      <c r="G275" s="46">
        <f t="shared" si="36"/>
        <v>-56076</v>
      </c>
      <c r="H275" s="50">
        <f>ROUND($H$10*B275/12,0)</f>
        <v>-36808</v>
      </c>
      <c r="I275" s="46">
        <f t="shared" si="37"/>
        <v>-19268</v>
      </c>
      <c r="J275" s="13"/>
      <c r="K275" s="13">
        <f t="shared" si="39"/>
        <v>-18123</v>
      </c>
      <c r="L275" s="13">
        <f t="shared" si="39"/>
        <v>18123</v>
      </c>
      <c r="N275" s="13">
        <f t="shared" si="33"/>
        <v>-4713843</v>
      </c>
      <c r="O275" s="13">
        <f t="shared" si="34"/>
        <v>4713843</v>
      </c>
      <c r="Q275" s="13"/>
    </row>
    <row r="276" spans="1:17" s="11" customFormat="1" ht="12" hidden="1">
      <c r="A276" s="41">
        <v>37055</v>
      </c>
      <c r="B276" s="52">
        <v>0.03013</v>
      </c>
      <c r="C276" s="46">
        <f t="shared" si="35"/>
        <v>-56076</v>
      </c>
      <c r="D276" s="46">
        <f aca="true" t="shared" si="41" ref="D276:D315">ROUND($D$10*B276/12,0)</f>
        <v>-54931</v>
      </c>
      <c r="E276" s="46">
        <f t="shared" si="40"/>
        <v>-1145</v>
      </c>
      <c r="F276" s="14"/>
      <c r="G276" s="46">
        <f t="shared" si="36"/>
        <v>-56076</v>
      </c>
      <c r="H276" s="50">
        <f t="shared" si="38"/>
        <v>-36808</v>
      </c>
      <c r="I276" s="46">
        <f t="shared" si="37"/>
        <v>-19268</v>
      </c>
      <c r="J276" s="13"/>
      <c r="K276" s="13">
        <f t="shared" si="39"/>
        <v>-18123</v>
      </c>
      <c r="L276" s="13">
        <f t="shared" si="39"/>
        <v>18123</v>
      </c>
      <c r="M276" s="33"/>
      <c r="N276" s="13">
        <f t="shared" si="33"/>
        <v>-4731966</v>
      </c>
      <c r="O276" s="13">
        <f t="shared" si="34"/>
        <v>4731966</v>
      </c>
      <c r="Q276" s="13"/>
    </row>
    <row r="277" spans="1:17" s="11" customFormat="1" ht="12" hidden="1">
      <c r="A277" s="41">
        <v>37085</v>
      </c>
      <c r="B277" s="52">
        <v>0.03013</v>
      </c>
      <c r="C277" s="46">
        <f t="shared" si="35"/>
        <v>-56076</v>
      </c>
      <c r="D277" s="46">
        <f t="shared" si="41"/>
        <v>-54931</v>
      </c>
      <c r="E277" s="46">
        <f t="shared" si="40"/>
        <v>-1145</v>
      </c>
      <c r="F277" s="14"/>
      <c r="G277" s="46">
        <f t="shared" si="36"/>
        <v>-56076</v>
      </c>
      <c r="H277" s="50">
        <f t="shared" si="38"/>
        <v>-36808</v>
      </c>
      <c r="I277" s="46">
        <f t="shared" si="37"/>
        <v>-19268</v>
      </c>
      <c r="J277" s="13"/>
      <c r="K277" s="13">
        <f t="shared" si="39"/>
        <v>-18123</v>
      </c>
      <c r="L277" s="13">
        <f t="shared" si="39"/>
        <v>18123</v>
      </c>
      <c r="M277" s="33"/>
      <c r="N277" s="13">
        <f aca="true" t="shared" si="42" ref="N277:N340">K277+N276</f>
        <v>-4750089</v>
      </c>
      <c r="O277" s="13">
        <f aca="true" t="shared" si="43" ref="O277:O340">O276+L277</f>
        <v>4750089</v>
      </c>
      <c r="Q277" s="13"/>
    </row>
    <row r="278" spans="1:17" s="11" customFormat="1" ht="12" hidden="1">
      <c r="A278" s="41">
        <v>37116</v>
      </c>
      <c r="B278" s="52">
        <v>0.03013</v>
      </c>
      <c r="C278" s="46">
        <f t="shared" si="35"/>
        <v>-56076</v>
      </c>
      <c r="D278" s="46">
        <f t="shared" si="41"/>
        <v>-54931</v>
      </c>
      <c r="E278" s="46">
        <f t="shared" si="40"/>
        <v>-1145</v>
      </c>
      <c r="F278" s="14"/>
      <c r="G278" s="46">
        <f t="shared" si="36"/>
        <v>-56076</v>
      </c>
      <c r="H278" s="50">
        <f t="shared" si="38"/>
        <v>-36808</v>
      </c>
      <c r="I278" s="46">
        <f t="shared" si="37"/>
        <v>-19268</v>
      </c>
      <c r="J278" s="13"/>
      <c r="K278" s="13">
        <f t="shared" si="39"/>
        <v>-18123</v>
      </c>
      <c r="L278" s="13">
        <f t="shared" si="39"/>
        <v>18123</v>
      </c>
      <c r="M278" s="43"/>
      <c r="N278" s="13">
        <f t="shared" si="42"/>
        <v>-4768212</v>
      </c>
      <c r="O278" s="13">
        <f t="shared" si="43"/>
        <v>4768212</v>
      </c>
      <c r="Q278" s="13"/>
    </row>
    <row r="279" spans="1:17" s="11" customFormat="1" ht="12" hidden="1">
      <c r="A279" s="41">
        <v>37147</v>
      </c>
      <c r="B279" s="52">
        <v>0.03013</v>
      </c>
      <c r="C279" s="46">
        <f t="shared" si="35"/>
        <v>-56076</v>
      </c>
      <c r="D279" s="46">
        <f t="shared" si="41"/>
        <v>-54931</v>
      </c>
      <c r="E279" s="46">
        <f t="shared" si="40"/>
        <v>-1145</v>
      </c>
      <c r="F279" s="14"/>
      <c r="G279" s="46">
        <f t="shared" si="36"/>
        <v>-56076</v>
      </c>
      <c r="H279" s="50">
        <f t="shared" si="38"/>
        <v>-36808</v>
      </c>
      <c r="I279" s="46">
        <f t="shared" si="37"/>
        <v>-19268</v>
      </c>
      <c r="J279" s="13"/>
      <c r="K279" s="13">
        <f t="shared" si="39"/>
        <v>-18123</v>
      </c>
      <c r="L279" s="13">
        <f t="shared" si="39"/>
        <v>18123</v>
      </c>
      <c r="M279" s="33"/>
      <c r="N279" s="13">
        <f t="shared" si="42"/>
        <v>-4786335</v>
      </c>
      <c r="O279" s="13">
        <f t="shared" si="43"/>
        <v>4786335</v>
      </c>
      <c r="Q279" s="13"/>
    </row>
    <row r="280" spans="1:17" s="11" customFormat="1" ht="12" hidden="1">
      <c r="A280" s="41">
        <v>37177</v>
      </c>
      <c r="B280" s="52">
        <v>0.03013</v>
      </c>
      <c r="C280" s="46">
        <f aca="true" t="shared" si="44" ref="C280:C315">SUM(D280:E280)</f>
        <v>-56076</v>
      </c>
      <c r="D280" s="46">
        <f t="shared" si="41"/>
        <v>-54931</v>
      </c>
      <c r="E280" s="46">
        <f t="shared" si="40"/>
        <v>-1145</v>
      </c>
      <c r="F280" s="14"/>
      <c r="G280" s="46">
        <f aca="true" t="shared" si="45" ref="G280:G315">SUM(H280:I280)</f>
        <v>-56076</v>
      </c>
      <c r="H280" s="50">
        <f t="shared" si="38"/>
        <v>-36808</v>
      </c>
      <c r="I280" s="46">
        <f t="shared" si="37"/>
        <v>-19268</v>
      </c>
      <c r="J280" s="13"/>
      <c r="K280" s="13">
        <f t="shared" si="39"/>
        <v>-18123</v>
      </c>
      <c r="L280" s="13">
        <f t="shared" si="39"/>
        <v>18123</v>
      </c>
      <c r="M280" s="33"/>
      <c r="N280" s="13">
        <f t="shared" si="42"/>
        <v>-4804458</v>
      </c>
      <c r="O280" s="13">
        <f t="shared" si="43"/>
        <v>4804458</v>
      </c>
      <c r="Q280" s="13"/>
    </row>
    <row r="281" spans="1:17" s="11" customFormat="1" ht="12" hidden="1">
      <c r="A281" s="41">
        <v>37208</v>
      </c>
      <c r="B281" s="52">
        <v>0.03013</v>
      </c>
      <c r="C281" s="46">
        <f t="shared" si="44"/>
        <v>-56076</v>
      </c>
      <c r="D281" s="46">
        <f t="shared" si="41"/>
        <v>-54931</v>
      </c>
      <c r="E281" s="46">
        <f t="shared" si="40"/>
        <v>-1145</v>
      </c>
      <c r="F281" s="14"/>
      <c r="G281" s="46">
        <f t="shared" si="45"/>
        <v>-56076</v>
      </c>
      <c r="H281" s="50">
        <f t="shared" si="38"/>
        <v>-36808</v>
      </c>
      <c r="I281" s="46">
        <f t="shared" si="37"/>
        <v>-19268</v>
      </c>
      <c r="J281" s="13"/>
      <c r="K281" s="13">
        <f t="shared" si="39"/>
        <v>-18123</v>
      </c>
      <c r="L281" s="13">
        <f t="shared" si="39"/>
        <v>18123</v>
      </c>
      <c r="M281" s="33"/>
      <c r="N281" s="13">
        <f t="shared" si="42"/>
        <v>-4822581</v>
      </c>
      <c r="O281" s="13">
        <f t="shared" si="43"/>
        <v>4822581</v>
      </c>
      <c r="Q281" s="13"/>
    </row>
    <row r="282" spans="1:17" s="11" customFormat="1" ht="12" hidden="1">
      <c r="A282" s="41">
        <v>37238</v>
      </c>
      <c r="B282" s="52">
        <v>0.03013</v>
      </c>
      <c r="C282" s="46">
        <f t="shared" si="44"/>
        <v>-56076</v>
      </c>
      <c r="D282" s="46">
        <f t="shared" si="41"/>
        <v>-54931</v>
      </c>
      <c r="E282" s="46">
        <f t="shared" si="40"/>
        <v>-1145</v>
      </c>
      <c r="F282" s="14"/>
      <c r="G282" s="46">
        <f t="shared" si="45"/>
        <v>-56076</v>
      </c>
      <c r="H282" s="50">
        <f t="shared" si="38"/>
        <v>-36808</v>
      </c>
      <c r="I282" s="46">
        <f t="shared" si="37"/>
        <v>-19268</v>
      </c>
      <c r="J282" s="13"/>
      <c r="K282" s="13">
        <f t="shared" si="39"/>
        <v>-18123</v>
      </c>
      <c r="L282" s="13">
        <f t="shared" si="39"/>
        <v>18123</v>
      </c>
      <c r="N282" s="13">
        <f t="shared" si="42"/>
        <v>-4840704</v>
      </c>
      <c r="O282" s="13">
        <f t="shared" si="43"/>
        <v>4840704</v>
      </c>
      <c r="Q282" s="13"/>
    </row>
    <row r="283" spans="1:17" s="11" customFormat="1" ht="12" hidden="1">
      <c r="A283" s="41">
        <v>37269</v>
      </c>
      <c r="B283" s="52">
        <v>0.03013</v>
      </c>
      <c r="C283" s="46">
        <f t="shared" si="44"/>
        <v>-56076</v>
      </c>
      <c r="D283" s="46">
        <f t="shared" si="41"/>
        <v>-54931</v>
      </c>
      <c r="E283" s="46">
        <f t="shared" si="40"/>
        <v>-1145</v>
      </c>
      <c r="F283" s="14"/>
      <c r="G283" s="46">
        <f t="shared" si="45"/>
        <v>-56076</v>
      </c>
      <c r="H283" s="50">
        <f t="shared" si="38"/>
        <v>-36808</v>
      </c>
      <c r="I283" s="46">
        <f aca="true" t="shared" si="46" ref="I283:I306">ROUND(I$10*B283/12,0)</f>
        <v>-19268</v>
      </c>
      <c r="J283" s="13"/>
      <c r="K283" s="13">
        <f t="shared" si="39"/>
        <v>-18123</v>
      </c>
      <c r="L283" s="13">
        <f t="shared" si="39"/>
        <v>18123</v>
      </c>
      <c r="N283" s="13">
        <f t="shared" si="42"/>
        <v>-4858827</v>
      </c>
      <c r="O283" s="13">
        <f t="shared" si="43"/>
        <v>4858827</v>
      </c>
      <c r="Q283" s="13"/>
    </row>
    <row r="284" spans="1:17" s="11" customFormat="1" ht="12" hidden="1">
      <c r="A284" s="41">
        <v>37300</v>
      </c>
      <c r="B284" s="52">
        <v>0.03013</v>
      </c>
      <c r="C284" s="46">
        <f t="shared" si="44"/>
        <v>-56076</v>
      </c>
      <c r="D284" s="46">
        <f t="shared" si="41"/>
        <v>-54931</v>
      </c>
      <c r="E284" s="46">
        <f t="shared" si="40"/>
        <v>-1145</v>
      </c>
      <c r="F284" s="14"/>
      <c r="G284" s="46">
        <f t="shared" si="45"/>
        <v>-56076</v>
      </c>
      <c r="H284" s="50">
        <f aca="true" t="shared" si="47" ref="H284:H305">ROUND($H$10*B284/12,0)</f>
        <v>-36808</v>
      </c>
      <c r="I284" s="46">
        <f t="shared" si="46"/>
        <v>-19268</v>
      </c>
      <c r="J284" s="13"/>
      <c r="K284" s="13">
        <f t="shared" si="39"/>
        <v>-18123</v>
      </c>
      <c r="L284" s="13">
        <f t="shared" si="39"/>
        <v>18123</v>
      </c>
      <c r="M284" s="33"/>
      <c r="N284" s="13">
        <f t="shared" si="42"/>
        <v>-4876950</v>
      </c>
      <c r="O284" s="13">
        <f t="shared" si="43"/>
        <v>4876950</v>
      </c>
      <c r="Q284" s="13"/>
    </row>
    <row r="285" spans="1:17" s="11" customFormat="1" ht="12" hidden="1">
      <c r="A285" s="41">
        <v>37328</v>
      </c>
      <c r="B285" s="52">
        <v>0.03013</v>
      </c>
      <c r="C285" s="46">
        <f t="shared" si="44"/>
        <v>-56076</v>
      </c>
      <c r="D285" s="46">
        <f t="shared" si="41"/>
        <v>-54931</v>
      </c>
      <c r="E285" s="46">
        <f t="shared" si="40"/>
        <v>-1145</v>
      </c>
      <c r="F285" s="14"/>
      <c r="G285" s="46">
        <f t="shared" si="45"/>
        <v>-56076</v>
      </c>
      <c r="H285" s="50">
        <f t="shared" si="47"/>
        <v>-36808</v>
      </c>
      <c r="I285" s="46">
        <f t="shared" si="46"/>
        <v>-19268</v>
      </c>
      <c r="J285" s="13"/>
      <c r="K285" s="13">
        <f t="shared" si="39"/>
        <v>-18123</v>
      </c>
      <c r="L285" s="13">
        <f t="shared" si="39"/>
        <v>18123</v>
      </c>
      <c r="N285" s="13">
        <f t="shared" si="42"/>
        <v>-4895073</v>
      </c>
      <c r="O285" s="13">
        <f t="shared" si="43"/>
        <v>4895073</v>
      </c>
      <c r="Q285" s="13"/>
    </row>
    <row r="286" spans="1:17" s="11" customFormat="1" ht="12" hidden="1">
      <c r="A286" s="41">
        <v>37359</v>
      </c>
      <c r="B286" s="52">
        <v>0.03013</v>
      </c>
      <c r="C286" s="46">
        <f t="shared" si="44"/>
        <v>-56076</v>
      </c>
      <c r="D286" s="46">
        <f t="shared" si="41"/>
        <v>-54931</v>
      </c>
      <c r="E286" s="46">
        <f t="shared" si="40"/>
        <v>-1145</v>
      </c>
      <c r="F286" s="14"/>
      <c r="G286" s="46">
        <f t="shared" si="45"/>
        <v>-56076</v>
      </c>
      <c r="H286" s="50">
        <f t="shared" si="47"/>
        <v>-36808</v>
      </c>
      <c r="I286" s="46">
        <f t="shared" si="46"/>
        <v>-19268</v>
      </c>
      <c r="J286" s="13"/>
      <c r="K286" s="13">
        <f t="shared" si="39"/>
        <v>-18123</v>
      </c>
      <c r="L286" s="13">
        <f t="shared" si="39"/>
        <v>18123</v>
      </c>
      <c r="N286" s="13">
        <f t="shared" si="42"/>
        <v>-4913196</v>
      </c>
      <c r="O286" s="13">
        <f t="shared" si="43"/>
        <v>4913196</v>
      </c>
      <c r="Q286" s="13"/>
    </row>
    <row r="287" spans="1:17" s="11" customFormat="1" ht="12" hidden="1">
      <c r="A287" s="41">
        <v>37389</v>
      </c>
      <c r="B287" s="52">
        <v>0.03013</v>
      </c>
      <c r="C287" s="46">
        <f t="shared" si="44"/>
        <v>-56076</v>
      </c>
      <c r="D287" s="46">
        <f t="shared" si="41"/>
        <v>-54931</v>
      </c>
      <c r="E287" s="46">
        <f t="shared" si="40"/>
        <v>-1145</v>
      </c>
      <c r="F287" s="14"/>
      <c r="G287" s="46">
        <f t="shared" si="45"/>
        <v>-56076</v>
      </c>
      <c r="H287" s="50">
        <f t="shared" si="47"/>
        <v>-36808</v>
      </c>
      <c r="I287" s="46">
        <f t="shared" si="46"/>
        <v>-19268</v>
      </c>
      <c r="J287" s="13"/>
      <c r="K287" s="13">
        <f t="shared" si="39"/>
        <v>-18123</v>
      </c>
      <c r="L287" s="13">
        <f t="shared" si="39"/>
        <v>18123</v>
      </c>
      <c r="N287" s="13">
        <f t="shared" si="42"/>
        <v>-4931319</v>
      </c>
      <c r="O287" s="13">
        <f t="shared" si="43"/>
        <v>4931319</v>
      </c>
      <c r="Q287" s="13"/>
    </row>
    <row r="288" spans="1:17" s="11" customFormat="1" ht="12" hidden="1">
      <c r="A288" s="41">
        <v>37420</v>
      </c>
      <c r="B288" s="52">
        <v>0.03013</v>
      </c>
      <c r="C288" s="46">
        <f t="shared" si="44"/>
        <v>-56076</v>
      </c>
      <c r="D288" s="46">
        <f t="shared" si="41"/>
        <v>-54931</v>
      </c>
      <c r="E288" s="46">
        <f t="shared" si="40"/>
        <v>-1145</v>
      </c>
      <c r="F288" s="14"/>
      <c r="G288" s="46">
        <f t="shared" si="45"/>
        <v>-56076</v>
      </c>
      <c r="H288" s="50">
        <f t="shared" si="47"/>
        <v>-36808</v>
      </c>
      <c r="I288" s="46">
        <f t="shared" si="46"/>
        <v>-19268</v>
      </c>
      <c r="J288" s="13"/>
      <c r="K288" s="13">
        <f t="shared" si="39"/>
        <v>-18123</v>
      </c>
      <c r="L288" s="13">
        <f t="shared" si="39"/>
        <v>18123</v>
      </c>
      <c r="M288" s="33"/>
      <c r="N288" s="13">
        <f t="shared" si="42"/>
        <v>-4949442</v>
      </c>
      <c r="O288" s="13">
        <f t="shared" si="43"/>
        <v>4949442</v>
      </c>
      <c r="Q288" s="13"/>
    </row>
    <row r="289" spans="1:17" s="11" customFormat="1" ht="12" hidden="1">
      <c r="A289" s="41">
        <v>37450</v>
      </c>
      <c r="B289" s="52">
        <v>0.03013</v>
      </c>
      <c r="C289" s="46">
        <f t="shared" si="44"/>
        <v>-56076</v>
      </c>
      <c r="D289" s="46">
        <f t="shared" si="41"/>
        <v>-54931</v>
      </c>
      <c r="E289" s="46">
        <f t="shared" si="40"/>
        <v>-1145</v>
      </c>
      <c r="F289" s="14"/>
      <c r="G289" s="46">
        <f t="shared" si="45"/>
        <v>-56076</v>
      </c>
      <c r="H289" s="50">
        <f t="shared" si="47"/>
        <v>-36808</v>
      </c>
      <c r="I289" s="46">
        <f t="shared" si="46"/>
        <v>-19268</v>
      </c>
      <c r="J289" s="13"/>
      <c r="K289" s="13">
        <f t="shared" si="39"/>
        <v>-18123</v>
      </c>
      <c r="L289" s="13">
        <f t="shared" si="39"/>
        <v>18123</v>
      </c>
      <c r="M289" s="33"/>
      <c r="N289" s="13">
        <f t="shared" si="42"/>
        <v>-4967565</v>
      </c>
      <c r="O289" s="13">
        <f t="shared" si="43"/>
        <v>4967565</v>
      </c>
      <c r="Q289" s="13"/>
    </row>
    <row r="290" spans="1:17" s="11" customFormat="1" ht="12" hidden="1">
      <c r="A290" s="41">
        <v>37481</v>
      </c>
      <c r="B290" s="52">
        <v>0.03013</v>
      </c>
      <c r="C290" s="46">
        <f t="shared" si="44"/>
        <v>-56076</v>
      </c>
      <c r="D290" s="46">
        <f t="shared" si="41"/>
        <v>-54931</v>
      </c>
      <c r="E290" s="46">
        <f t="shared" si="40"/>
        <v>-1145</v>
      </c>
      <c r="F290" s="14"/>
      <c r="G290" s="46">
        <f t="shared" si="45"/>
        <v>-56076</v>
      </c>
      <c r="H290" s="50">
        <f t="shared" si="47"/>
        <v>-36808</v>
      </c>
      <c r="I290" s="46">
        <f t="shared" si="46"/>
        <v>-19268</v>
      </c>
      <c r="J290" s="13"/>
      <c r="K290" s="13">
        <f t="shared" si="39"/>
        <v>-18123</v>
      </c>
      <c r="L290" s="13">
        <f t="shared" si="39"/>
        <v>18123</v>
      </c>
      <c r="M290" s="43"/>
      <c r="N290" s="13">
        <f t="shared" si="42"/>
        <v>-4985688</v>
      </c>
      <c r="O290" s="13">
        <f t="shared" si="43"/>
        <v>4985688</v>
      </c>
      <c r="Q290" s="13"/>
    </row>
    <row r="291" spans="1:17" s="11" customFormat="1" ht="12" hidden="1">
      <c r="A291" s="41">
        <v>37512</v>
      </c>
      <c r="B291" s="52">
        <v>0.03013</v>
      </c>
      <c r="C291" s="46">
        <f t="shared" si="44"/>
        <v>-56076</v>
      </c>
      <c r="D291" s="46">
        <f t="shared" si="41"/>
        <v>-54931</v>
      </c>
      <c r="E291" s="46">
        <f t="shared" si="40"/>
        <v>-1145</v>
      </c>
      <c r="F291" s="14"/>
      <c r="G291" s="46">
        <f t="shared" si="45"/>
        <v>-56076</v>
      </c>
      <c r="H291" s="50">
        <f t="shared" si="47"/>
        <v>-36808</v>
      </c>
      <c r="I291" s="46">
        <f t="shared" si="46"/>
        <v>-19268</v>
      </c>
      <c r="J291" s="13"/>
      <c r="K291" s="13">
        <f t="shared" si="39"/>
        <v>-18123</v>
      </c>
      <c r="L291" s="13">
        <f t="shared" si="39"/>
        <v>18123</v>
      </c>
      <c r="M291" s="33"/>
      <c r="N291" s="13">
        <f t="shared" si="42"/>
        <v>-5003811</v>
      </c>
      <c r="O291" s="13">
        <f t="shared" si="43"/>
        <v>5003811</v>
      </c>
      <c r="Q291" s="13"/>
    </row>
    <row r="292" spans="1:17" s="11" customFormat="1" ht="12" hidden="1">
      <c r="A292" s="41">
        <v>37542</v>
      </c>
      <c r="B292" s="52">
        <v>0.03013</v>
      </c>
      <c r="C292" s="46">
        <f t="shared" si="44"/>
        <v>-56076</v>
      </c>
      <c r="D292" s="46">
        <f t="shared" si="41"/>
        <v>-54931</v>
      </c>
      <c r="E292" s="46">
        <f t="shared" si="40"/>
        <v>-1145</v>
      </c>
      <c r="F292" s="14"/>
      <c r="G292" s="46">
        <f t="shared" si="45"/>
        <v>-56076</v>
      </c>
      <c r="H292" s="50">
        <f t="shared" si="47"/>
        <v>-36808</v>
      </c>
      <c r="I292" s="46">
        <f t="shared" si="46"/>
        <v>-19268</v>
      </c>
      <c r="J292" s="13"/>
      <c r="K292" s="13">
        <f t="shared" si="39"/>
        <v>-18123</v>
      </c>
      <c r="L292" s="13">
        <f t="shared" si="39"/>
        <v>18123</v>
      </c>
      <c r="M292" s="33"/>
      <c r="N292" s="13">
        <f t="shared" si="42"/>
        <v>-5021934</v>
      </c>
      <c r="O292" s="13">
        <f t="shared" si="43"/>
        <v>5021934</v>
      </c>
      <c r="Q292" s="13"/>
    </row>
    <row r="293" spans="1:17" s="11" customFormat="1" ht="12" hidden="1">
      <c r="A293" s="41">
        <v>37573</v>
      </c>
      <c r="B293" s="52">
        <v>0.03013</v>
      </c>
      <c r="C293" s="46">
        <f t="shared" si="44"/>
        <v>-56076</v>
      </c>
      <c r="D293" s="46">
        <f t="shared" si="41"/>
        <v>-54931</v>
      </c>
      <c r="E293" s="46">
        <f t="shared" si="40"/>
        <v>-1145</v>
      </c>
      <c r="F293" s="14"/>
      <c r="G293" s="46">
        <f t="shared" si="45"/>
        <v>-56076</v>
      </c>
      <c r="H293" s="50">
        <f t="shared" si="47"/>
        <v>-36808</v>
      </c>
      <c r="I293" s="46">
        <f t="shared" si="46"/>
        <v>-19268</v>
      </c>
      <c r="J293" s="13"/>
      <c r="K293" s="13">
        <f aca="true" t="shared" si="48" ref="K293:L313">D293-H293</f>
        <v>-18123</v>
      </c>
      <c r="L293" s="13">
        <f t="shared" si="48"/>
        <v>18123</v>
      </c>
      <c r="M293" s="33"/>
      <c r="N293" s="13">
        <f t="shared" si="42"/>
        <v>-5040057</v>
      </c>
      <c r="O293" s="13">
        <f t="shared" si="43"/>
        <v>5040057</v>
      </c>
      <c r="Q293" s="13"/>
    </row>
    <row r="294" spans="1:17" s="11" customFormat="1" ht="12" hidden="1">
      <c r="A294" s="41">
        <v>37603</v>
      </c>
      <c r="B294" s="52">
        <v>0.03013</v>
      </c>
      <c r="C294" s="46">
        <f t="shared" si="44"/>
        <v>-56076</v>
      </c>
      <c r="D294" s="46">
        <f t="shared" si="41"/>
        <v>-54931</v>
      </c>
      <c r="E294" s="46">
        <f t="shared" si="40"/>
        <v>-1145</v>
      </c>
      <c r="F294" s="14"/>
      <c r="G294" s="46">
        <f t="shared" si="45"/>
        <v>-56076</v>
      </c>
      <c r="H294" s="50">
        <f t="shared" si="47"/>
        <v>-36808</v>
      </c>
      <c r="I294" s="46">
        <f t="shared" si="46"/>
        <v>-19268</v>
      </c>
      <c r="J294" s="13"/>
      <c r="K294" s="13">
        <f t="shared" si="48"/>
        <v>-18123</v>
      </c>
      <c r="L294" s="13">
        <f t="shared" si="48"/>
        <v>18123</v>
      </c>
      <c r="N294" s="13">
        <f t="shared" si="42"/>
        <v>-5058180</v>
      </c>
      <c r="O294" s="13">
        <f t="shared" si="43"/>
        <v>5058180</v>
      </c>
      <c r="Q294" s="13"/>
    </row>
    <row r="295" spans="1:17" s="11" customFormat="1" ht="12" hidden="1">
      <c r="A295" s="41">
        <v>37634</v>
      </c>
      <c r="B295" s="52">
        <v>0.03013</v>
      </c>
      <c r="C295" s="46">
        <f t="shared" si="44"/>
        <v>-56076</v>
      </c>
      <c r="D295" s="46">
        <f t="shared" si="41"/>
        <v>-54931</v>
      </c>
      <c r="E295" s="46">
        <f t="shared" si="40"/>
        <v>-1145</v>
      </c>
      <c r="F295" s="14"/>
      <c r="G295" s="46">
        <f t="shared" si="45"/>
        <v>-56076</v>
      </c>
      <c r="H295" s="50">
        <f t="shared" si="47"/>
        <v>-36808</v>
      </c>
      <c r="I295" s="46">
        <f t="shared" si="46"/>
        <v>-19268</v>
      </c>
      <c r="J295" s="13"/>
      <c r="K295" s="13">
        <f t="shared" si="48"/>
        <v>-18123</v>
      </c>
      <c r="L295" s="13">
        <f t="shared" si="48"/>
        <v>18123</v>
      </c>
      <c r="N295" s="13">
        <f t="shared" si="42"/>
        <v>-5076303</v>
      </c>
      <c r="O295" s="13">
        <f t="shared" si="43"/>
        <v>5076303</v>
      </c>
      <c r="Q295" s="13"/>
    </row>
    <row r="296" spans="1:17" s="11" customFormat="1" ht="12" hidden="1">
      <c r="A296" s="41">
        <v>37665</v>
      </c>
      <c r="B296" s="52">
        <v>0.03013</v>
      </c>
      <c r="C296" s="46">
        <f t="shared" si="44"/>
        <v>-56076</v>
      </c>
      <c r="D296" s="46">
        <f t="shared" si="41"/>
        <v>-54931</v>
      </c>
      <c r="E296" s="46">
        <f t="shared" si="40"/>
        <v>-1145</v>
      </c>
      <c r="F296" s="14"/>
      <c r="G296" s="46">
        <f t="shared" si="45"/>
        <v>-56076</v>
      </c>
      <c r="H296" s="50">
        <f t="shared" si="47"/>
        <v>-36808</v>
      </c>
      <c r="I296" s="46">
        <f t="shared" si="46"/>
        <v>-19268</v>
      </c>
      <c r="J296" s="13"/>
      <c r="K296" s="13">
        <f t="shared" si="48"/>
        <v>-18123</v>
      </c>
      <c r="L296" s="13">
        <f t="shared" si="48"/>
        <v>18123</v>
      </c>
      <c r="M296" s="33"/>
      <c r="N296" s="13">
        <f t="shared" si="42"/>
        <v>-5094426</v>
      </c>
      <c r="O296" s="13">
        <f t="shared" si="43"/>
        <v>5094426</v>
      </c>
      <c r="Q296" s="13"/>
    </row>
    <row r="297" spans="1:17" s="11" customFormat="1" ht="12" hidden="1">
      <c r="A297" s="41">
        <v>37693</v>
      </c>
      <c r="B297" s="52">
        <v>0.03013</v>
      </c>
      <c r="C297" s="46">
        <f t="shared" si="44"/>
        <v>-56076</v>
      </c>
      <c r="D297" s="46">
        <f t="shared" si="41"/>
        <v>-54931</v>
      </c>
      <c r="E297" s="46">
        <f t="shared" si="40"/>
        <v>-1145</v>
      </c>
      <c r="F297" s="14"/>
      <c r="G297" s="46">
        <f t="shared" si="45"/>
        <v>-56076</v>
      </c>
      <c r="H297" s="50">
        <f t="shared" si="47"/>
        <v>-36808</v>
      </c>
      <c r="I297" s="46">
        <f t="shared" si="46"/>
        <v>-19268</v>
      </c>
      <c r="J297" s="13"/>
      <c r="K297" s="13">
        <f t="shared" si="48"/>
        <v>-18123</v>
      </c>
      <c r="L297" s="13">
        <f t="shared" si="48"/>
        <v>18123</v>
      </c>
      <c r="N297" s="13">
        <f t="shared" si="42"/>
        <v>-5112549</v>
      </c>
      <c r="O297" s="13">
        <f t="shared" si="43"/>
        <v>5112549</v>
      </c>
      <c r="Q297" s="13"/>
    </row>
    <row r="298" spans="1:17" s="11" customFormat="1" ht="12" hidden="1">
      <c r="A298" s="41">
        <v>37724</v>
      </c>
      <c r="B298" s="52">
        <v>0.03013</v>
      </c>
      <c r="C298" s="46">
        <f t="shared" si="44"/>
        <v>-56076</v>
      </c>
      <c r="D298" s="46">
        <f t="shared" si="41"/>
        <v>-54931</v>
      </c>
      <c r="E298" s="46">
        <f t="shared" si="40"/>
        <v>-1145</v>
      </c>
      <c r="F298" s="14"/>
      <c r="G298" s="46">
        <f t="shared" si="45"/>
        <v>-56076</v>
      </c>
      <c r="H298" s="50">
        <f t="shared" si="47"/>
        <v>-36808</v>
      </c>
      <c r="I298" s="46">
        <f t="shared" si="46"/>
        <v>-19268</v>
      </c>
      <c r="J298" s="13"/>
      <c r="K298" s="13">
        <f t="shared" si="48"/>
        <v>-18123</v>
      </c>
      <c r="L298" s="13">
        <f t="shared" si="48"/>
        <v>18123</v>
      </c>
      <c r="N298" s="13">
        <f t="shared" si="42"/>
        <v>-5130672</v>
      </c>
      <c r="O298" s="13">
        <f t="shared" si="43"/>
        <v>5130672</v>
      </c>
      <c r="Q298" s="13"/>
    </row>
    <row r="299" spans="1:17" s="11" customFormat="1" ht="12" hidden="1">
      <c r="A299" s="41">
        <v>37754</v>
      </c>
      <c r="B299" s="52">
        <v>0.03013</v>
      </c>
      <c r="C299" s="46">
        <f t="shared" si="44"/>
        <v>-56076</v>
      </c>
      <c r="D299" s="46">
        <f t="shared" si="41"/>
        <v>-54931</v>
      </c>
      <c r="E299" s="46">
        <f t="shared" si="40"/>
        <v>-1145</v>
      </c>
      <c r="F299" s="14"/>
      <c r="G299" s="46">
        <f t="shared" si="45"/>
        <v>-56076</v>
      </c>
      <c r="H299" s="50">
        <f t="shared" si="47"/>
        <v>-36808</v>
      </c>
      <c r="I299" s="46">
        <f t="shared" si="46"/>
        <v>-19268</v>
      </c>
      <c r="J299" s="13"/>
      <c r="K299" s="13">
        <f t="shared" si="48"/>
        <v>-18123</v>
      </c>
      <c r="L299" s="13">
        <f t="shared" si="48"/>
        <v>18123</v>
      </c>
      <c r="N299" s="13">
        <f t="shared" si="42"/>
        <v>-5148795</v>
      </c>
      <c r="O299" s="13">
        <f t="shared" si="43"/>
        <v>5148795</v>
      </c>
      <c r="Q299" s="13"/>
    </row>
    <row r="300" spans="1:17" s="11" customFormat="1" ht="12" hidden="1">
      <c r="A300" s="41">
        <v>37785</v>
      </c>
      <c r="B300" s="52">
        <v>0.03013</v>
      </c>
      <c r="C300" s="46">
        <f t="shared" si="44"/>
        <v>-56076</v>
      </c>
      <c r="D300" s="46">
        <f t="shared" si="41"/>
        <v>-54931</v>
      </c>
      <c r="E300" s="46">
        <f t="shared" si="40"/>
        <v>-1145</v>
      </c>
      <c r="F300" s="14"/>
      <c r="G300" s="46">
        <f t="shared" si="45"/>
        <v>-56076</v>
      </c>
      <c r="H300" s="50">
        <f t="shared" si="47"/>
        <v>-36808</v>
      </c>
      <c r="I300" s="46">
        <f t="shared" si="46"/>
        <v>-19268</v>
      </c>
      <c r="J300" s="13"/>
      <c r="K300" s="13">
        <f t="shared" si="48"/>
        <v>-18123</v>
      </c>
      <c r="L300" s="13">
        <f t="shared" si="48"/>
        <v>18123</v>
      </c>
      <c r="M300" s="33"/>
      <c r="N300" s="13">
        <f t="shared" si="42"/>
        <v>-5166918</v>
      </c>
      <c r="O300" s="13">
        <f t="shared" si="43"/>
        <v>5166918</v>
      </c>
      <c r="Q300" s="13"/>
    </row>
    <row r="301" spans="1:17" s="11" customFormat="1" ht="12" hidden="1">
      <c r="A301" s="41">
        <v>37815</v>
      </c>
      <c r="B301" s="52">
        <v>0.03013</v>
      </c>
      <c r="C301" s="46">
        <f t="shared" si="44"/>
        <v>-56076</v>
      </c>
      <c r="D301" s="46">
        <f t="shared" si="41"/>
        <v>-54931</v>
      </c>
      <c r="E301" s="46">
        <f t="shared" si="40"/>
        <v>-1145</v>
      </c>
      <c r="F301" s="14"/>
      <c r="G301" s="46">
        <f t="shared" si="45"/>
        <v>-56076</v>
      </c>
      <c r="H301" s="50">
        <f t="shared" si="47"/>
        <v>-36808</v>
      </c>
      <c r="I301" s="46">
        <f t="shared" si="46"/>
        <v>-19268</v>
      </c>
      <c r="J301" s="13"/>
      <c r="K301" s="13">
        <f t="shared" si="48"/>
        <v>-18123</v>
      </c>
      <c r="L301" s="13">
        <f t="shared" si="48"/>
        <v>18123</v>
      </c>
      <c r="N301" s="13">
        <f t="shared" si="42"/>
        <v>-5185041</v>
      </c>
      <c r="O301" s="13">
        <f t="shared" si="43"/>
        <v>5185041</v>
      </c>
      <c r="Q301" s="13"/>
    </row>
    <row r="302" spans="1:17" s="11" customFormat="1" ht="12" hidden="1">
      <c r="A302" s="41">
        <v>37846</v>
      </c>
      <c r="B302" s="52">
        <v>0.03013</v>
      </c>
      <c r="C302" s="46">
        <f t="shared" si="44"/>
        <v>-56076</v>
      </c>
      <c r="D302" s="46">
        <f t="shared" si="41"/>
        <v>-54931</v>
      </c>
      <c r="E302" s="46">
        <f t="shared" si="40"/>
        <v>-1145</v>
      </c>
      <c r="F302" s="14"/>
      <c r="G302" s="46">
        <f t="shared" si="45"/>
        <v>-56076</v>
      </c>
      <c r="H302" s="50">
        <f t="shared" si="47"/>
        <v>-36808</v>
      </c>
      <c r="I302" s="46">
        <f t="shared" si="46"/>
        <v>-19268</v>
      </c>
      <c r="J302" s="13"/>
      <c r="K302" s="13">
        <f t="shared" si="48"/>
        <v>-18123</v>
      </c>
      <c r="L302" s="13">
        <f t="shared" si="48"/>
        <v>18123</v>
      </c>
      <c r="M302" s="33"/>
      <c r="N302" s="13">
        <f t="shared" si="42"/>
        <v>-5203164</v>
      </c>
      <c r="O302" s="13">
        <f t="shared" si="43"/>
        <v>5203164</v>
      </c>
      <c r="Q302" s="13"/>
    </row>
    <row r="303" spans="1:17" s="11" customFormat="1" ht="12" hidden="1">
      <c r="A303" s="41">
        <v>37877</v>
      </c>
      <c r="B303" s="52">
        <v>0.03013</v>
      </c>
      <c r="C303" s="46">
        <f t="shared" si="44"/>
        <v>-56076</v>
      </c>
      <c r="D303" s="46">
        <f t="shared" si="41"/>
        <v>-54931</v>
      </c>
      <c r="E303" s="46">
        <f t="shared" si="40"/>
        <v>-1145</v>
      </c>
      <c r="F303" s="14"/>
      <c r="G303" s="46">
        <f t="shared" si="45"/>
        <v>-56076</v>
      </c>
      <c r="H303" s="50">
        <f t="shared" si="47"/>
        <v>-36808</v>
      </c>
      <c r="I303" s="46">
        <f t="shared" si="46"/>
        <v>-19268</v>
      </c>
      <c r="J303" s="13"/>
      <c r="K303" s="13">
        <f t="shared" si="48"/>
        <v>-18123</v>
      </c>
      <c r="L303" s="13">
        <f t="shared" si="48"/>
        <v>18123</v>
      </c>
      <c r="M303" s="33"/>
      <c r="N303" s="13">
        <f t="shared" si="42"/>
        <v>-5221287</v>
      </c>
      <c r="O303" s="13">
        <f t="shared" si="43"/>
        <v>5221287</v>
      </c>
      <c r="Q303" s="13"/>
    </row>
    <row r="304" spans="1:17" s="11" customFormat="1" ht="12" hidden="1">
      <c r="A304" s="41">
        <v>37907</v>
      </c>
      <c r="B304" s="52">
        <v>0.03013</v>
      </c>
      <c r="C304" s="46">
        <f t="shared" si="44"/>
        <v>-56076</v>
      </c>
      <c r="D304" s="46">
        <f t="shared" si="41"/>
        <v>-54931</v>
      </c>
      <c r="E304" s="46">
        <f t="shared" si="40"/>
        <v>-1145</v>
      </c>
      <c r="F304" s="14"/>
      <c r="G304" s="46">
        <f t="shared" si="45"/>
        <v>-56076</v>
      </c>
      <c r="H304" s="50">
        <f t="shared" si="47"/>
        <v>-36808</v>
      </c>
      <c r="I304" s="46">
        <f t="shared" si="46"/>
        <v>-19268</v>
      </c>
      <c r="J304" s="13"/>
      <c r="K304" s="13">
        <f t="shared" si="48"/>
        <v>-18123</v>
      </c>
      <c r="L304" s="13">
        <f t="shared" si="48"/>
        <v>18123</v>
      </c>
      <c r="M304" s="33"/>
      <c r="N304" s="13">
        <f t="shared" si="42"/>
        <v>-5239410</v>
      </c>
      <c r="O304" s="13">
        <f t="shared" si="43"/>
        <v>5239410</v>
      </c>
      <c r="Q304" s="13"/>
    </row>
    <row r="305" spans="1:17" s="11" customFormat="1" ht="12" hidden="1">
      <c r="A305" s="41">
        <v>37938</v>
      </c>
      <c r="B305" s="52">
        <v>0.03013</v>
      </c>
      <c r="C305" s="46">
        <f t="shared" si="44"/>
        <v>-56076</v>
      </c>
      <c r="D305" s="46">
        <f t="shared" si="41"/>
        <v>-54931</v>
      </c>
      <c r="E305" s="46">
        <f t="shared" si="40"/>
        <v>-1145</v>
      </c>
      <c r="F305" s="14"/>
      <c r="G305" s="46">
        <f t="shared" si="45"/>
        <v>-56076</v>
      </c>
      <c r="H305" s="50">
        <f t="shared" si="47"/>
        <v>-36808</v>
      </c>
      <c r="I305" s="46">
        <f t="shared" si="46"/>
        <v>-19268</v>
      </c>
      <c r="J305" s="13"/>
      <c r="K305" s="13">
        <f t="shared" si="48"/>
        <v>-18123</v>
      </c>
      <c r="L305" s="13">
        <f t="shared" si="48"/>
        <v>18123</v>
      </c>
      <c r="M305" s="33"/>
      <c r="N305" s="13">
        <f t="shared" si="42"/>
        <v>-5257533</v>
      </c>
      <c r="O305" s="13">
        <f t="shared" si="43"/>
        <v>5257533</v>
      </c>
      <c r="Q305" s="13"/>
    </row>
    <row r="306" spans="1:17" s="11" customFormat="1" ht="12" hidden="1">
      <c r="A306" s="41">
        <v>37968</v>
      </c>
      <c r="B306" s="52">
        <v>0.03013</v>
      </c>
      <c r="C306" s="46">
        <f t="shared" si="44"/>
        <v>-56076</v>
      </c>
      <c r="D306" s="46">
        <f t="shared" si="41"/>
        <v>-54931</v>
      </c>
      <c r="E306" s="46">
        <f t="shared" si="40"/>
        <v>-1145</v>
      </c>
      <c r="F306" s="14"/>
      <c r="G306" s="46">
        <f t="shared" si="45"/>
        <v>-56076</v>
      </c>
      <c r="H306" s="50">
        <f>ROUND($H$10*B306/12,0)</f>
        <v>-36808</v>
      </c>
      <c r="I306" s="46">
        <f t="shared" si="46"/>
        <v>-19268</v>
      </c>
      <c r="J306" s="13"/>
      <c r="K306" s="13">
        <f t="shared" si="48"/>
        <v>-18123</v>
      </c>
      <c r="L306" s="13">
        <f t="shared" si="48"/>
        <v>18123</v>
      </c>
      <c r="M306" s="33"/>
      <c r="N306" s="13">
        <f t="shared" si="42"/>
        <v>-5275656</v>
      </c>
      <c r="O306" s="13">
        <f t="shared" si="43"/>
        <v>5275656</v>
      </c>
      <c r="Q306" s="13"/>
    </row>
    <row r="307" spans="1:17" s="11" customFormat="1" ht="12" hidden="1">
      <c r="A307" s="41">
        <v>37999</v>
      </c>
      <c r="B307" s="52">
        <v>0.02608</v>
      </c>
      <c r="C307" s="46">
        <f t="shared" si="44"/>
        <v>-48538</v>
      </c>
      <c r="D307" s="46">
        <f t="shared" si="41"/>
        <v>-47547</v>
      </c>
      <c r="E307" s="46">
        <f t="shared" si="40"/>
        <v>-991</v>
      </c>
      <c r="F307" s="14"/>
      <c r="G307" s="46">
        <f t="shared" si="45"/>
        <v>-48538</v>
      </c>
      <c r="H307" s="46">
        <f>ROUND($H$10*B307/12,0)</f>
        <v>-31861</v>
      </c>
      <c r="I307" s="46">
        <f>ROUND(I$10*B307/12,0)+1</f>
        <v>-16677</v>
      </c>
      <c r="J307" s="13"/>
      <c r="K307" s="13">
        <f t="shared" si="48"/>
        <v>-15686</v>
      </c>
      <c r="L307" s="13">
        <f t="shared" si="48"/>
        <v>15686</v>
      </c>
      <c r="M307" s="33"/>
      <c r="N307" s="13">
        <f t="shared" si="42"/>
        <v>-5291342</v>
      </c>
      <c r="O307" s="13">
        <f t="shared" si="43"/>
        <v>5291342</v>
      </c>
      <c r="Q307" s="13"/>
    </row>
    <row r="308" spans="1:17" s="11" customFormat="1" ht="12" hidden="1">
      <c r="A308" s="41">
        <v>38030</v>
      </c>
      <c r="B308" s="52">
        <v>0.02608</v>
      </c>
      <c r="C308" s="46">
        <f t="shared" si="44"/>
        <v>-48538</v>
      </c>
      <c r="D308" s="46">
        <f t="shared" si="41"/>
        <v>-47547</v>
      </c>
      <c r="E308" s="46">
        <f t="shared" si="40"/>
        <v>-991</v>
      </c>
      <c r="F308" s="14"/>
      <c r="G308" s="46">
        <f t="shared" si="45"/>
        <v>-48538</v>
      </c>
      <c r="H308" s="46">
        <f aca="true" t="shared" si="49" ref="H308:H366">ROUND($H$10*B308/12,0)</f>
        <v>-31861</v>
      </c>
      <c r="I308" s="46">
        <f aca="true" t="shared" si="50" ref="I308:I366">ROUND(I$10*B308/12,0)+1</f>
        <v>-16677</v>
      </c>
      <c r="J308" s="13"/>
      <c r="K308" s="13">
        <f t="shared" si="48"/>
        <v>-15686</v>
      </c>
      <c r="L308" s="13">
        <f t="shared" si="48"/>
        <v>15686</v>
      </c>
      <c r="M308" s="33"/>
      <c r="N308" s="13">
        <f t="shared" si="42"/>
        <v>-5307028</v>
      </c>
      <c r="O308" s="13">
        <f t="shared" si="43"/>
        <v>5307028</v>
      </c>
      <c r="Q308" s="13"/>
    </row>
    <row r="309" spans="1:17" s="11" customFormat="1" ht="12" hidden="1">
      <c r="A309" s="41">
        <v>38059</v>
      </c>
      <c r="B309" s="52">
        <v>0.02608</v>
      </c>
      <c r="C309" s="46">
        <f t="shared" si="44"/>
        <v>-48538</v>
      </c>
      <c r="D309" s="46">
        <f t="shared" si="41"/>
        <v>-47547</v>
      </c>
      <c r="E309" s="46">
        <f t="shared" si="40"/>
        <v>-991</v>
      </c>
      <c r="F309" s="14"/>
      <c r="G309" s="46">
        <f t="shared" si="45"/>
        <v>-48538</v>
      </c>
      <c r="H309" s="46">
        <f t="shared" si="49"/>
        <v>-31861</v>
      </c>
      <c r="I309" s="46">
        <f t="shared" si="50"/>
        <v>-16677</v>
      </c>
      <c r="J309" s="13"/>
      <c r="K309" s="13">
        <f t="shared" si="48"/>
        <v>-15686</v>
      </c>
      <c r="L309" s="13">
        <f t="shared" si="48"/>
        <v>15686</v>
      </c>
      <c r="M309" s="33"/>
      <c r="N309" s="13">
        <f t="shared" si="42"/>
        <v>-5322714</v>
      </c>
      <c r="O309" s="13">
        <f t="shared" si="43"/>
        <v>5322714</v>
      </c>
      <c r="Q309" s="13"/>
    </row>
    <row r="310" spans="1:17" s="11" customFormat="1" ht="12" hidden="1">
      <c r="A310" s="41">
        <v>38090</v>
      </c>
      <c r="B310" s="52">
        <v>0.02608</v>
      </c>
      <c r="C310" s="46">
        <f t="shared" si="44"/>
        <v>-48538</v>
      </c>
      <c r="D310" s="46">
        <f t="shared" si="41"/>
        <v>-47547</v>
      </c>
      <c r="E310" s="46">
        <f t="shared" si="40"/>
        <v>-991</v>
      </c>
      <c r="F310" s="14"/>
      <c r="G310" s="46">
        <f t="shared" si="45"/>
        <v>-48538</v>
      </c>
      <c r="H310" s="46">
        <f t="shared" si="49"/>
        <v>-31861</v>
      </c>
      <c r="I310" s="46">
        <f t="shared" si="50"/>
        <v>-16677</v>
      </c>
      <c r="J310" s="13"/>
      <c r="K310" s="13">
        <f t="shared" si="48"/>
        <v>-15686</v>
      </c>
      <c r="L310" s="13">
        <f t="shared" si="48"/>
        <v>15686</v>
      </c>
      <c r="M310" s="33"/>
      <c r="N310" s="13">
        <f t="shared" si="42"/>
        <v>-5338400</v>
      </c>
      <c r="O310" s="13">
        <f t="shared" si="43"/>
        <v>5338400</v>
      </c>
      <c r="Q310" s="13"/>
    </row>
    <row r="311" spans="1:17" s="11" customFormat="1" ht="12" hidden="1">
      <c r="A311" s="41">
        <v>38120</v>
      </c>
      <c r="B311" s="52">
        <v>0.02608</v>
      </c>
      <c r="C311" s="46">
        <f t="shared" si="44"/>
        <v>-48538</v>
      </c>
      <c r="D311" s="46">
        <f t="shared" si="41"/>
        <v>-47547</v>
      </c>
      <c r="E311" s="46">
        <f t="shared" si="40"/>
        <v>-991</v>
      </c>
      <c r="F311" s="14"/>
      <c r="G311" s="46">
        <f t="shared" si="45"/>
        <v>-48538</v>
      </c>
      <c r="H311" s="46">
        <f t="shared" si="49"/>
        <v>-31861</v>
      </c>
      <c r="I311" s="46">
        <f t="shared" si="50"/>
        <v>-16677</v>
      </c>
      <c r="J311" s="13"/>
      <c r="K311" s="13">
        <f t="shared" si="48"/>
        <v>-15686</v>
      </c>
      <c r="L311" s="13">
        <f t="shared" si="48"/>
        <v>15686</v>
      </c>
      <c r="M311" s="33"/>
      <c r="N311" s="13">
        <f t="shared" si="42"/>
        <v>-5354086</v>
      </c>
      <c r="O311" s="13">
        <f t="shared" si="43"/>
        <v>5354086</v>
      </c>
      <c r="Q311" s="13"/>
    </row>
    <row r="312" spans="1:17" s="11" customFormat="1" ht="12" hidden="1">
      <c r="A312" s="41">
        <v>38151</v>
      </c>
      <c r="B312" s="52">
        <v>0.02608</v>
      </c>
      <c r="C312" s="46">
        <f t="shared" si="44"/>
        <v>-48538</v>
      </c>
      <c r="D312" s="46">
        <f t="shared" si="41"/>
        <v>-47547</v>
      </c>
      <c r="E312" s="46">
        <f t="shared" si="40"/>
        <v>-991</v>
      </c>
      <c r="F312" s="14"/>
      <c r="G312" s="46">
        <f t="shared" si="45"/>
        <v>-48538</v>
      </c>
      <c r="H312" s="46">
        <f t="shared" si="49"/>
        <v>-31861</v>
      </c>
      <c r="I312" s="46">
        <f t="shared" si="50"/>
        <v>-16677</v>
      </c>
      <c r="J312" s="13"/>
      <c r="K312" s="13">
        <f t="shared" si="48"/>
        <v>-15686</v>
      </c>
      <c r="L312" s="13">
        <f t="shared" si="48"/>
        <v>15686</v>
      </c>
      <c r="M312" s="33"/>
      <c r="N312" s="13">
        <f t="shared" si="42"/>
        <v>-5369772</v>
      </c>
      <c r="O312" s="13">
        <f t="shared" si="43"/>
        <v>5369772</v>
      </c>
      <c r="Q312" s="13"/>
    </row>
    <row r="313" spans="1:17" s="11" customFormat="1" ht="12" hidden="1">
      <c r="A313" s="41">
        <v>38181</v>
      </c>
      <c r="B313" s="52">
        <v>0.02608</v>
      </c>
      <c r="C313" s="46">
        <f t="shared" si="44"/>
        <v>-48538</v>
      </c>
      <c r="D313" s="46">
        <f t="shared" si="41"/>
        <v>-47547</v>
      </c>
      <c r="E313" s="46">
        <f t="shared" si="40"/>
        <v>-991</v>
      </c>
      <c r="F313" s="14"/>
      <c r="G313" s="46">
        <f t="shared" si="45"/>
        <v>-48538</v>
      </c>
      <c r="H313" s="46">
        <f t="shared" si="49"/>
        <v>-31861</v>
      </c>
      <c r="I313" s="46">
        <f t="shared" si="50"/>
        <v>-16677</v>
      </c>
      <c r="J313" s="13"/>
      <c r="K313" s="13">
        <f t="shared" si="48"/>
        <v>-15686</v>
      </c>
      <c r="L313" s="13">
        <f t="shared" si="48"/>
        <v>15686</v>
      </c>
      <c r="M313" s="33"/>
      <c r="N313" s="13">
        <f t="shared" si="42"/>
        <v>-5385458</v>
      </c>
      <c r="O313" s="13">
        <f t="shared" si="43"/>
        <v>5385458</v>
      </c>
      <c r="Q313" s="13"/>
    </row>
    <row r="314" spans="1:17" s="11" customFormat="1" ht="12" hidden="1">
      <c r="A314" s="41">
        <v>38212</v>
      </c>
      <c r="B314" s="52">
        <v>0.02608</v>
      </c>
      <c r="C314" s="46">
        <f t="shared" si="44"/>
        <v>-48538</v>
      </c>
      <c r="D314" s="46">
        <f t="shared" si="41"/>
        <v>-47547</v>
      </c>
      <c r="E314" s="46">
        <f t="shared" si="40"/>
        <v>-991</v>
      </c>
      <c r="F314" s="14"/>
      <c r="G314" s="46">
        <f t="shared" si="45"/>
        <v>-48538</v>
      </c>
      <c r="H314" s="46">
        <f t="shared" si="49"/>
        <v>-31861</v>
      </c>
      <c r="I314" s="46">
        <f t="shared" si="50"/>
        <v>-16677</v>
      </c>
      <c r="J314" s="13"/>
      <c r="K314" s="13">
        <f aca="true" t="shared" si="51" ref="K314:L329">D314-H314</f>
        <v>-15686</v>
      </c>
      <c r="L314" s="13">
        <f t="shared" si="51"/>
        <v>15686</v>
      </c>
      <c r="M314" s="33"/>
      <c r="N314" s="13">
        <f t="shared" si="42"/>
        <v>-5401144</v>
      </c>
      <c r="O314" s="13">
        <f t="shared" si="43"/>
        <v>5401144</v>
      </c>
      <c r="Q314" s="13"/>
    </row>
    <row r="315" spans="1:17" s="11" customFormat="1" ht="12" hidden="1">
      <c r="A315" s="41">
        <v>38243</v>
      </c>
      <c r="B315" s="52">
        <v>0.02608</v>
      </c>
      <c r="C315" s="46">
        <f t="shared" si="44"/>
        <v>-48538</v>
      </c>
      <c r="D315" s="46">
        <f t="shared" si="41"/>
        <v>-47547</v>
      </c>
      <c r="E315" s="46">
        <f t="shared" si="40"/>
        <v>-991</v>
      </c>
      <c r="F315" s="14"/>
      <c r="G315" s="46">
        <f t="shared" si="45"/>
        <v>-48538</v>
      </c>
      <c r="H315" s="46">
        <f t="shared" si="49"/>
        <v>-31861</v>
      </c>
      <c r="I315" s="46">
        <f t="shared" si="50"/>
        <v>-16677</v>
      </c>
      <c r="J315" s="13"/>
      <c r="K315" s="13">
        <f t="shared" si="51"/>
        <v>-15686</v>
      </c>
      <c r="L315" s="13">
        <f t="shared" si="51"/>
        <v>15686</v>
      </c>
      <c r="M315" s="33"/>
      <c r="N315" s="13">
        <f t="shared" si="42"/>
        <v>-5416830</v>
      </c>
      <c r="O315" s="13">
        <f t="shared" si="43"/>
        <v>5416830</v>
      </c>
      <c r="Q315" s="13"/>
    </row>
    <row r="316" spans="1:17" s="11" customFormat="1" ht="12" hidden="1">
      <c r="A316" s="41">
        <v>38273</v>
      </c>
      <c r="B316" s="52">
        <v>0.02608</v>
      </c>
      <c r="C316" s="46">
        <f>SUM(D316:E316)</f>
        <v>-48538</v>
      </c>
      <c r="D316" s="46">
        <f>ROUND($D$10*B316/12,0)</f>
        <v>-47547</v>
      </c>
      <c r="E316" s="46">
        <f>ROUND($E$10*B316/12,0)</f>
        <v>-991</v>
      </c>
      <c r="F316" s="14"/>
      <c r="G316" s="46">
        <f>SUM(H316:I316)</f>
        <v>-48538</v>
      </c>
      <c r="H316" s="46">
        <f t="shared" si="49"/>
        <v>-31861</v>
      </c>
      <c r="I316" s="46">
        <f t="shared" si="50"/>
        <v>-16677</v>
      </c>
      <c r="J316" s="13"/>
      <c r="K316" s="13">
        <f t="shared" si="51"/>
        <v>-15686</v>
      </c>
      <c r="L316" s="13">
        <f t="shared" si="51"/>
        <v>15686</v>
      </c>
      <c r="M316" s="33"/>
      <c r="N316" s="13">
        <f t="shared" si="42"/>
        <v>-5432516</v>
      </c>
      <c r="O316" s="13">
        <f t="shared" si="43"/>
        <v>5432516</v>
      </c>
      <c r="Q316" s="13"/>
    </row>
    <row r="317" spans="1:17" s="11" customFormat="1" ht="12" hidden="1">
      <c r="A317" s="41">
        <v>38304</v>
      </c>
      <c r="B317" s="52">
        <v>0.02608</v>
      </c>
      <c r="C317" s="46">
        <f>SUM(D317:E317)</f>
        <v>-48538</v>
      </c>
      <c r="D317" s="46">
        <f>ROUND($D$10*B317/12,0)</f>
        <v>-47547</v>
      </c>
      <c r="E317" s="46">
        <f>ROUND($E$10*B317/12,0)</f>
        <v>-991</v>
      </c>
      <c r="F317" s="14"/>
      <c r="G317" s="46">
        <f>SUM(H317:I317)</f>
        <v>-48538</v>
      </c>
      <c r="H317" s="46">
        <f t="shared" si="49"/>
        <v>-31861</v>
      </c>
      <c r="I317" s="46">
        <f t="shared" si="50"/>
        <v>-16677</v>
      </c>
      <c r="J317" s="13"/>
      <c r="K317" s="13">
        <f t="shared" si="51"/>
        <v>-15686</v>
      </c>
      <c r="L317" s="13">
        <f t="shared" si="51"/>
        <v>15686</v>
      </c>
      <c r="M317" s="33"/>
      <c r="N317" s="13">
        <f t="shared" si="42"/>
        <v>-5448202</v>
      </c>
      <c r="O317" s="13">
        <f t="shared" si="43"/>
        <v>5448202</v>
      </c>
      <c r="Q317" s="13"/>
    </row>
    <row r="318" spans="1:17" s="11" customFormat="1" ht="12" hidden="1">
      <c r="A318" s="41">
        <v>38334</v>
      </c>
      <c r="B318" s="52">
        <v>0.02608</v>
      </c>
      <c r="C318" s="46">
        <f>SUM(D318:E318)</f>
        <v>-48538</v>
      </c>
      <c r="D318" s="46">
        <f>ROUND($D$10*B318/12,0)</f>
        <v>-47547</v>
      </c>
      <c r="E318" s="46">
        <f>ROUND($E$10*B318/12,0)</f>
        <v>-991</v>
      </c>
      <c r="F318" s="14"/>
      <c r="G318" s="46">
        <f>SUM(H318:I318)</f>
        <v>-48538</v>
      </c>
      <c r="H318" s="46">
        <f t="shared" si="49"/>
        <v>-31861</v>
      </c>
      <c r="I318" s="46">
        <f t="shared" si="50"/>
        <v>-16677</v>
      </c>
      <c r="J318" s="13"/>
      <c r="K318" s="13">
        <f t="shared" si="51"/>
        <v>-15686</v>
      </c>
      <c r="L318" s="13">
        <f t="shared" si="51"/>
        <v>15686</v>
      </c>
      <c r="M318" s="33"/>
      <c r="N318" s="13">
        <f t="shared" si="42"/>
        <v>-5463888</v>
      </c>
      <c r="O318" s="13">
        <f t="shared" si="43"/>
        <v>5463888</v>
      </c>
      <c r="Q318" s="13"/>
    </row>
    <row r="319" spans="1:17" s="11" customFormat="1" ht="12" hidden="1">
      <c r="A319" s="41">
        <v>38365</v>
      </c>
      <c r="B319" s="52">
        <v>0.02608</v>
      </c>
      <c r="C319" s="46">
        <f aca="true" t="shared" si="52" ref="C319:C372">SUM(D319:E319)</f>
        <v>-48538</v>
      </c>
      <c r="D319" s="46">
        <f aca="true" t="shared" si="53" ref="D319:D382">ROUND($D$10*B319/12,0)</f>
        <v>-47547</v>
      </c>
      <c r="E319" s="46">
        <f aca="true" t="shared" si="54" ref="E319:E382">ROUND($E$10*B319/12,0)</f>
        <v>-991</v>
      </c>
      <c r="F319" s="14"/>
      <c r="G319" s="46">
        <f aca="true" t="shared" si="55" ref="G319:G382">SUM(H319:I319)</f>
        <v>-48538</v>
      </c>
      <c r="H319" s="46">
        <f t="shared" si="49"/>
        <v>-31861</v>
      </c>
      <c r="I319" s="46">
        <f t="shared" si="50"/>
        <v>-16677</v>
      </c>
      <c r="J319" s="13"/>
      <c r="K319" s="13">
        <f t="shared" si="51"/>
        <v>-15686</v>
      </c>
      <c r="L319" s="13">
        <f t="shared" si="51"/>
        <v>15686</v>
      </c>
      <c r="M319" s="33"/>
      <c r="N319" s="13">
        <f t="shared" si="42"/>
        <v>-5479574</v>
      </c>
      <c r="O319" s="13">
        <f t="shared" si="43"/>
        <v>5479574</v>
      </c>
      <c r="Q319" s="13"/>
    </row>
    <row r="320" spans="1:17" s="11" customFormat="1" ht="12" hidden="1">
      <c r="A320" s="41">
        <v>38396</v>
      </c>
      <c r="B320" s="52">
        <v>0.02608</v>
      </c>
      <c r="C320" s="46">
        <f t="shared" si="52"/>
        <v>-48538</v>
      </c>
      <c r="D320" s="46">
        <f t="shared" si="53"/>
        <v>-47547</v>
      </c>
      <c r="E320" s="46">
        <f t="shared" si="54"/>
        <v>-991</v>
      </c>
      <c r="F320" s="14"/>
      <c r="G320" s="46">
        <f t="shared" si="55"/>
        <v>-48538</v>
      </c>
      <c r="H320" s="46">
        <f t="shared" si="49"/>
        <v>-31861</v>
      </c>
      <c r="I320" s="46">
        <f t="shared" si="50"/>
        <v>-16677</v>
      </c>
      <c r="J320" s="13"/>
      <c r="K320" s="13">
        <f t="shared" si="51"/>
        <v>-15686</v>
      </c>
      <c r="L320" s="13">
        <f t="shared" si="51"/>
        <v>15686</v>
      </c>
      <c r="M320" s="33"/>
      <c r="N320" s="13">
        <f t="shared" si="42"/>
        <v>-5495260</v>
      </c>
      <c r="O320" s="13">
        <f t="shared" si="43"/>
        <v>5495260</v>
      </c>
      <c r="Q320" s="13"/>
    </row>
    <row r="321" spans="1:17" s="11" customFormat="1" ht="12" hidden="1">
      <c r="A321" s="41">
        <v>38424</v>
      </c>
      <c r="B321" s="52">
        <v>0.02608</v>
      </c>
      <c r="C321" s="46">
        <f t="shared" si="52"/>
        <v>-48538</v>
      </c>
      <c r="D321" s="46">
        <f t="shared" si="53"/>
        <v>-47547</v>
      </c>
      <c r="E321" s="46">
        <f t="shared" si="54"/>
        <v>-991</v>
      </c>
      <c r="F321" s="14"/>
      <c r="G321" s="46">
        <f t="shared" si="55"/>
        <v>-48538</v>
      </c>
      <c r="H321" s="46">
        <f t="shared" si="49"/>
        <v>-31861</v>
      </c>
      <c r="I321" s="46">
        <f t="shared" si="50"/>
        <v>-16677</v>
      </c>
      <c r="J321" s="13"/>
      <c r="K321" s="13">
        <f t="shared" si="51"/>
        <v>-15686</v>
      </c>
      <c r="L321" s="13">
        <f t="shared" si="51"/>
        <v>15686</v>
      </c>
      <c r="M321" s="33"/>
      <c r="N321" s="13">
        <f t="shared" si="42"/>
        <v>-5510946</v>
      </c>
      <c r="O321" s="13">
        <f t="shared" si="43"/>
        <v>5510946</v>
      </c>
      <c r="Q321" s="13"/>
    </row>
    <row r="322" spans="1:17" s="11" customFormat="1" ht="12" hidden="1">
      <c r="A322" s="41">
        <v>38455</v>
      </c>
      <c r="B322" s="52">
        <v>0.02608</v>
      </c>
      <c r="C322" s="46">
        <f t="shared" si="52"/>
        <v>-48538</v>
      </c>
      <c r="D322" s="46">
        <f t="shared" si="53"/>
        <v>-47547</v>
      </c>
      <c r="E322" s="46">
        <f t="shared" si="54"/>
        <v>-991</v>
      </c>
      <c r="F322" s="14"/>
      <c r="G322" s="46">
        <f t="shared" si="55"/>
        <v>-48538</v>
      </c>
      <c r="H322" s="46">
        <f t="shared" si="49"/>
        <v>-31861</v>
      </c>
      <c r="I322" s="46">
        <f t="shared" si="50"/>
        <v>-16677</v>
      </c>
      <c r="J322" s="13"/>
      <c r="K322" s="13">
        <f t="shared" si="51"/>
        <v>-15686</v>
      </c>
      <c r="L322" s="13">
        <f t="shared" si="51"/>
        <v>15686</v>
      </c>
      <c r="M322" s="33"/>
      <c r="N322" s="13">
        <f t="shared" si="42"/>
        <v>-5526632</v>
      </c>
      <c r="O322" s="13">
        <f t="shared" si="43"/>
        <v>5526632</v>
      </c>
      <c r="Q322" s="13"/>
    </row>
    <row r="323" spans="1:17" s="11" customFormat="1" ht="12" hidden="1">
      <c r="A323" s="41">
        <v>38485</v>
      </c>
      <c r="B323" s="52">
        <v>0.02608</v>
      </c>
      <c r="C323" s="46">
        <f t="shared" si="52"/>
        <v>-48538</v>
      </c>
      <c r="D323" s="46">
        <f t="shared" si="53"/>
        <v>-47547</v>
      </c>
      <c r="E323" s="46">
        <f t="shared" si="54"/>
        <v>-991</v>
      </c>
      <c r="F323" s="14"/>
      <c r="G323" s="46">
        <f t="shared" si="55"/>
        <v>-48538</v>
      </c>
      <c r="H323" s="46">
        <f t="shared" si="49"/>
        <v>-31861</v>
      </c>
      <c r="I323" s="46">
        <f t="shared" si="50"/>
        <v>-16677</v>
      </c>
      <c r="J323" s="13"/>
      <c r="K323" s="13">
        <f t="shared" si="51"/>
        <v>-15686</v>
      </c>
      <c r="L323" s="13">
        <f t="shared" si="51"/>
        <v>15686</v>
      </c>
      <c r="M323" s="33"/>
      <c r="N323" s="13">
        <f t="shared" si="42"/>
        <v>-5542318</v>
      </c>
      <c r="O323" s="13">
        <f t="shared" si="43"/>
        <v>5542318</v>
      </c>
      <c r="Q323" s="13"/>
    </row>
    <row r="324" spans="1:17" s="11" customFormat="1" ht="12" hidden="1">
      <c r="A324" s="41">
        <v>38516</v>
      </c>
      <c r="B324" s="52">
        <v>0.02608</v>
      </c>
      <c r="C324" s="46">
        <f t="shared" si="52"/>
        <v>-48538</v>
      </c>
      <c r="D324" s="46">
        <f t="shared" si="53"/>
        <v>-47547</v>
      </c>
      <c r="E324" s="46">
        <f t="shared" si="54"/>
        <v>-991</v>
      </c>
      <c r="F324" s="14"/>
      <c r="G324" s="46">
        <f t="shared" si="55"/>
        <v>-48538</v>
      </c>
      <c r="H324" s="46">
        <f t="shared" si="49"/>
        <v>-31861</v>
      </c>
      <c r="I324" s="46">
        <f t="shared" si="50"/>
        <v>-16677</v>
      </c>
      <c r="J324" s="13"/>
      <c r="K324" s="13">
        <f t="shared" si="51"/>
        <v>-15686</v>
      </c>
      <c r="L324" s="13">
        <f t="shared" si="51"/>
        <v>15686</v>
      </c>
      <c r="M324" s="33"/>
      <c r="N324" s="13">
        <f t="shared" si="42"/>
        <v>-5558004</v>
      </c>
      <c r="O324" s="13">
        <f t="shared" si="43"/>
        <v>5558004</v>
      </c>
      <c r="Q324" s="13"/>
    </row>
    <row r="325" spans="1:17" s="11" customFormat="1" ht="12" hidden="1">
      <c r="A325" s="41">
        <v>38546</v>
      </c>
      <c r="B325" s="52">
        <v>0.02608</v>
      </c>
      <c r="C325" s="46">
        <f t="shared" si="52"/>
        <v>-48538</v>
      </c>
      <c r="D325" s="46">
        <f t="shared" si="53"/>
        <v>-47547</v>
      </c>
      <c r="E325" s="46">
        <f t="shared" si="54"/>
        <v>-991</v>
      </c>
      <c r="F325" s="14"/>
      <c r="G325" s="46">
        <f t="shared" si="55"/>
        <v>-48538</v>
      </c>
      <c r="H325" s="46">
        <f t="shared" si="49"/>
        <v>-31861</v>
      </c>
      <c r="I325" s="46">
        <f t="shared" si="50"/>
        <v>-16677</v>
      </c>
      <c r="J325" s="13"/>
      <c r="K325" s="13">
        <f t="shared" si="51"/>
        <v>-15686</v>
      </c>
      <c r="L325" s="13">
        <f t="shared" si="51"/>
        <v>15686</v>
      </c>
      <c r="M325" s="33"/>
      <c r="N325" s="13">
        <f t="shared" si="42"/>
        <v>-5573690</v>
      </c>
      <c r="O325" s="13">
        <f t="shared" si="43"/>
        <v>5573690</v>
      </c>
      <c r="Q325" s="13"/>
    </row>
    <row r="326" spans="1:17" s="11" customFormat="1" ht="12" hidden="1">
      <c r="A326" s="41">
        <v>38577</v>
      </c>
      <c r="B326" s="52">
        <v>0.02608</v>
      </c>
      <c r="C326" s="46">
        <f t="shared" si="52"/>
        <v>-48538</v>
      </c>
      <c r="D326" s="46">
        <f t="shared" si="53"/>
        <v>-47547</v>
      </c>
      <c r="E326" s="46">
        <f t="shared" si="54"/>
        <v>-991</v>
      </c>
      <c r="F326" s="14"/>
      <c r="G326" s="46">
        <f t="shared" si="55"/>
        <v>-48538</v>
      </c>
      <c r="H326" s="46">
        <f t="shared" si="49"/>
        <v>-31861</v>
      </c>
      <c r="I326" s="46">
        <f t="shared" si="50"/>
        <v>-16677</v>
      </c>
      <c r="J326" s="13"/>
      <c r="K326" s="13">
        <f t="shared" si="51"/>
        <v>-15686</v>
      </c>
      <c r="L326" s="13">
        <f t="shared" si="51"/>
        <v>15686</v>
      </c>
      <c r="M326" s="33"/>
      <c r="N326" s="13">
        <f t="shared" si="42"/>
        <v>-5589376</v>
      </c>
      <c r="O326" s="13">
        <f t="shared" si="43"/>
        <v>5589376</v>
      </c>
      <c r="Q326" s="13"/>
    </row>
    <row r="327" spans="1:17" s="11" customFormat="1" ht="12" hidden="1">
      <c r="A327" s="41">
        <v>38608</v>
      </c>
      <c r="B327" s="52">
        <v>0.02608</v>
      </c>
      <c r="C327" s="46">
        <f t="shared" si="52"/>
        <v>-48538</v>
      </c>
      <c r="D327" s="46">
        <f t="shared" si="53"/>
        <v>-47547</v>
      </c>
      <c r="E327" s="46">
        <f t="shared" si="54"/>
        <v>-991</v>
      </c>
      <c r="F327" s="14"/>
      <c r="G327" s="46">
        <f t="shared" si="55"/>
        <v>-48538</v>
      </c>
      <c r="H327" s="46">
        <f t="shared" si="49"/>
        <v>-31861</v>
      </c>
      <c r="I327" s="46">
        <f t="shared" si="50"/>
        <v>-16677</v>
      </c>
      <c r="J327" s="13"/>
      <c r="K327" s="13">
        <f t="shared" si="51"/>
        <v>-15686</v>
      </c>
      <c r="L327" s="13">
        <f t="shared" si="51"/>
        <v>15686</v>
      </c>
      <c r="M327" s="33"/>
      <c r="N327" s="13">
        <f t="shared" si="42"/>
        <v>-5605062</v>
      </c>
      <c r="O327" s="13">
        <f t="shared" si="43"/>
        <v>5605062</v>
      </c>
      <c r="Q327" s="13"/>
    </row>
    <row r="328" spans="1:17" s="11" customFormat="1" ht="12" hidden="1">
      <c r="A328" s="41">
        <v>38638</v>
      </c>
      <c r="B328" s="52">
        <v>0.02608</v>
      </c>
      <c r="C328" s="46">
        <f t="shared" si="52"/>
        <v>-48538</v>
      </c>
      <c r="D328" s="46">
        <f t="shared" si="53"/>
        <v>-47547</v>
      </c>
      <c r="E328" s="46">
        <f t="shared" si="54"/>
        <v>-991</v>
      </c>
      <c r="F328" s="14"/>
      <c r="G328" s="46">
        <f t="shared" si="55"/>
        <v>-48538</v>
      </c>
      <c r="H328" s="46">
        <f t="shared" si="49"/>
        <v>-31861</v>
      </c>
      <c r="I328" s="46">
        <f t="shared" si="50"/>
        <v>-16677</v>
      </c>
      <c r="J328" s="13"/>
      <c r="K328" s="13">
        <f t="shared" si="51"/>
        <v>-15686</v>
      </c>
      <c r="L328" s="13">
        <f t="shared" si="51"/>
        <v>15686</v>
      </c>
      <c r="M328" s="33"/>
      <c r="N328" s="13">
        <f t="shared" si="42"/>
        <v>-5620748</v>
      </c>
      <c r="O328" s="13">
        <f t="shared" si="43"/>
        <v>5620748</v>
      </c>
      <c r="Q328" s="13"/>
    </row>
    <row r="329" spans="1:17" s="11" customFormat="1" ht="12" hidden="1">
      <c r="A329" s="41">
        <v>38669</v>
      </c>
      <c r="B329" s="52">
        <v>0.02608</v>
      </c>
      <c r="C329" s="46">
        <f t="shared" si="52"/>
        <v>-48538</v>
      </c>
      <c r="D329" s="46">
        <f t="shared" si="53"/>
        <v>-47547</v>
      </c>
      <c r="E329" s="46">
        <f t="shared" si="54"/>
        <v>-991</v>
      </c>
      <c r="F329" s="14"/>
      <c r="G329" s="46">
        <f t="shared" si="55"/>
        <v>-48538</v>
      </c>
      <c r="H329" s="46">
        <f t="shared" si="49"/>
        <v>-31861</v>
      </c>
      <c r="I329" s="46">
        <f t="shared" si="50"/>
        <v>-16677</v>
      </c>
      <c r="J329" s="13"/>
      <c r="K329" s="13">
        <f t="shared" si="51"/>
        <v>-15686</v>
      </c>
      <c r="L329" s="13">
        <f t="shared" si="51"/>
        <v>15686</v>
      </c>
      <c r="M329" s="33"/>
      <c r="N329" s="13">
        <f t="shared" si="42"/>
        <v>-5636434</v>
      </c>
      <c r="O329" s="13">
        <f t="shared" si="43"/>
        <v>5636434</v>
      </c>
      <c r="Q329" s="13"/>
    </row>
    <row r="330" spans="1:17" s="11" customFormat="1" ht="12" hidden="1">
      <c r="A330" s="41">
        <v>38699</v>
      </c>
      <c r="B330" s="52">
        <v>0.02608</v>
      </c>
      <c r="C330" s="46">
        <f t="shared" si="52"/>
        <v>-48538</v>
      </c>
      <c r="D330" s="46">
        <f t="shared" si="53"/>
        <v>-47547</v>
      </c>
      <c r="E330" s="46">
        <f t="shared" si="54"/>
        <v>-991</v>
      </c>
      <c r="F330" s="14"/>
      <c r="G330" s="46">
        <f t="shared" si="55"/>
        <v>-48538</v>
      </c>
      <c r="H330" s="46">
        <f t="shared" si="49"/>
        <v>-31861</v>
      </c>
      <c r="I330" s="46">
        <f t="shared" si="50"/>
        <v>-16677</v>
      </c>
      <c r="J330" s="13"/>
      <c r="K330" s="13">
        <f aca="true" t="shared" si="56" ref="K330:L345">D330-H330</f>
        <v>-15686</v>
      </c>
      <c r="L330" s="13">
        <f t="shared" si="56"/>
        <v>15686</v>
      </c>
      <c r="M330" s="33"/>
      <c r="N330" s="13">
        <f t="shared" si="42"/>
        <v>-5652120</v>
      </c>
      <c r="O330" s="13">
        <f t="shared" si="43"/>
        <v>5652120</v>
      </c>
      <c r="Q330" s="13"/>
    </row>
    <row r="331" spans="1:17" s="11" customFormat="1" ht="12" hidden="1">
      <c r="A331" s="59">
        <v>38730</v>
      </c>
      <c r="B331" s="52">
        <v>0.02608</v>
      </c>
      <c r="C331" s="46">
        <f t="shared" si="52"/>
        <v>-48538</v>
      </c>
      <c r="D331" s="46">
        <f t="shared" si="53"/>
        <v>-47547</v>
      </c>
      <c r="E331" s="46">
        <f t="shared" si="54"/>
        <v>-991</v>
      </c>
      <c r="F331" s="14"/>
      <c r="G331" s="46">
        <f t="shared" si="55"/>
        <v>-48538</v>
      </c>
      <c r="H331" s="46">
        <f t="shared" si="49"/>
        <v>-31861</v>
      </c>
      <c r="I331" s="46">
        <f t="shared" si="50"/>
        <v>-16677</v>
      </c>
      <c r="J331" s="13"/>
      <c r="K331" s="13">
        <f t="shared" si="56"/>
        <v>-15686</v>
      </c>
      <c r="L331" s="13">
        <f t="shared" si="56"/>
        <v>15686</v>
      </c>
      <c r="M331" s="33"/>
      <c r="N331" s="13">
        <f t="shared" si="42"/>
        <v>-5667806</v>
      </c>
      <c r="O331" s="13">
        <f t="shared" si="43"/>
        <v>5667806</v>
      </c>
      <c r="Q331" s="13"/>
    </row>
    <row r="332" spans="1:17" s="11" customFormat="1" ht="12" hidden="1">
      <c r="A332" s="59">
        <v>38761</v>
      </c>
      <c r="B332" s="52">
        <v>0.02608</v>
      </c>
      <c r="C332" s="46">
        <f t="shared" si="52"/>
        <v>-48538</v>
      </c>
      <c r="D332" s="46">
        <f t="shared" si="53"/>
        <v>-47547</v>
      </c>
      <c r="E332" s="46">
        <f t="shared" si="54"/>
        <v>-991</v>
      </c>
      <c r="F332" s="14"/>
      <c r="G332" s="46">
        <f t="shared" si="55"/>
        <v>-48538</v>
      </c>
      <c r="H332" s="46">
        <f t="shared" si="49"/>
        <v>-31861</v>
      </c>
      <c r="I332" s="46">
        <f t="shared" si="50"/>
        <v>-16677</v>
      </c>
      <c r="J332" s="13"/>
      <c r="K332" s="13">
        <f t="shared" si="56"/>
        <v>-15686</v>
      </c>
      <c r="L332" s="13">
        <f t="shared" si="56"/>
        <v>15686</v>
      </c>
      <c r="M332" s="33"/>
      <c r="N332" s="13">
        <f t="shared" si="42"/>
        <v>-5683492</v>
      </c>
      <c r="O332" s="13">
        <f t="shared" si="43"/>
        <v>5683492</v>
      </c>
      <c r="Q332" s="13"/>
    </row>
    <row r="333" spans="1:17" s="11" customFormat="1" ht="12" hidden="1">
      <c r="A333" s="59">
        <v>38789</v>
      </c>
      <c r="B333" s="52">
        <v>0.02608</v>
      </c>
      <c r="C333" s="46">
        <f t="shared" si="52"/>
        <v>-48538</v>
      </c>
      <c r="D333" s="46">
        <f t="shared" si="53"/>
        <v>-47547</v>
      </c>
      <c r="E333" s="46">
        <f t="shared" si="54"/>
        <v>-991</v>
      </c>
      <c r="F333" s="14"/>
      <c r="G333" s="46">
        <f t="shared" si="55"/>
        <v>-48538</v>
      </c>
      <c r="H333" s="46">
        <f t="shared" si="49"/>
        <v>-31861</v>
      </c>
      <c r="I333" s="46">
        <f t="shared" si="50"/>
        <v>-16677</v>
      </c>
      <c r="J333" s="13"/>
      <c r="K333" s="13">
        <f t="shared" si="56"/>
        <v>-15686</v>
      </c>
      <c r="L333" s="13">
        <f t="shared" si="56"/>
        <v>15686</v>
      </c>
      <c r="M333" s="33"/>
      <c r="N333" s="13">
        <f t="shared" si="42"/>
        <v>-5699178</v>
      </c>
      <c r="O333" s="13">
        <f t="shared" si="43"/>
        <v>5699178</v>
      </c>
      <c r="Q333" s="13"/>
    </row>
    <row r="334" spans="1:17" s="11" customFormat="1" ht="12" hidden="1">
      <c r="A334" s="59">
        <v>38820</v>
      </c>
      <c r="B334" s="52">
        <v>0.02608</v>
      </c>
      <c r="C334" s="46">
        <f t="shared" si="52"/>
        <v>-48538</v>
      </c>
      <c r="D334" s="46">
        <f t="shared" si="53"/>
        <v>-47547</v>
      </c>
      <c r="E334" s="46">
        <f t="shared" si="54"/>
        <v>-991</v>
      </c>
      <c r="F334" s="14"/>
      <c r="G334" s="46">
        <f t="shared" si="55"/>
        <v>-48538</v>
      </c>
      <c r="H334" s="46">
        <f t="shared" si="49"/>
        <v>-31861</v>
      </c>
      <c r="I334" s="46">
        <f t="shared" si="50"/>
        <v>-16677</v>
      </c>
      <c r="J334" s="13"/>
      <c r="K334" s="13">
        <f t="shared" si="56"/>
        <v>-15686</v>
      </c>
      <c r="L334" s="13">
        <f t="shared" si="56"/>
        <v>15686</v>
      </c>
      <c r="M334" s="33"/>
      <c r="N334" s="13">
        <f t="shared" si="42"/>
        <v>-5714864</v>
      </c>
      <c r="O334" s="13">
        <f t="shared" si="43"/>
        <v>5714864</v>
      </c>
      <c r="Q334" s="13"/>
    </row>
    <row r="335" spans="1:17" s="11" customFormat="1" ht="12" hidden="1">
      <c r="A335" s="59">
        <v>38850</v>
      </c>
      <c r="B335" s="52">
        <v>0.02608</v>
      </c>
      <c r="C335" s="46">
        <f t="shared" si="52"/>
        <v>-48538</v>
      </c>
      <c r="D335" s="46">
        <f t="shared" si="53"/>
        <v>-47547</v>
      </c>
      <c r="E335" s="46">
        <f t="shared" si="54"/>
        <v>-991</v>
      </c>
      <c r="F335" s="14"/>
      <c r="G335" s="46">
        <f t="shared" si="55"/>
        <v>-48538</v>
      </c>
      <c r="H335" s="46">
        <f t="shared" si="49"/>
        <v>-31861</v>
      </c>
      <c r="I335" s="46">
        <f t="shared" si="50"/>
        <v>-16677</v>
      </c>
      <c r="J335" s="13"/>
      <c r="K335" s="13">
        <f t="shared" si="56"/>
        <v>-15686</v>
      </c>
      <c r="L335" s="13">
        <f t="shared" si="56"/>
        <v>15686</v>
      </c>
      <c r="M335" s="33"/>
      <c r="N335" s="13">
        <f t="shared" si="42"/>
        <v>-5730550</v>
      </c>
      <c r="O335" s="13">
        <f t="shared" si="43"/>
        <v>5730550</v>
      </c>
      <c r="Q335" s="13"/>
    </row>
    <row r="336" spans="1:17" s="11" customFormat="1" ht="12" hidden="1">
      <c r="A336" s="59">
        <v>38881</v>
      </c>
      <c r="B336" s="52">
        <v>0.02608</v>
      </c>
      <c r="C336" s="46">
        <f t="shared" si="52"/>
        <v>-48538</v>
      </c>
      <c r="D336" s="46">
        <f t="shared" si="53"/>
        <v>-47547</v>
      </c>
      <c r="E336" s="46">
        <f t="shared" si="54"/>
        <v>-991</v>
      </c>
      <c r="F336" s="14"/>
      <c r="G336" s="46">
        <f t="shared" si="55"/>
        <v>-48538</v>
      </c>
      <c r="H336" s="46">
        <f t="shared" si="49"/>
        <v>-31861</v>
      </c>
      <c r="I336" s="46">
        <f t="shared" si="50"/>
        <v>-16677</v>
      </c>
      <c r="J336" s="13"/>
      <c r="K336" s="13">
        <f t="shared" si="56"/>
        <v>-15686</v>
      </c>
      <c r="L336" s="13">
        <f t="shared" si="56"/>
        <v>15686</v>
      </c>
      <c r="M336" s="33"/>
      <c r="N336" s="13">
        <f t="shared" si="42"/>
        <v>-5746236</v>
      </c>
      <c r="O336" s="13">
        <f t="shared" si="43"/>
        <v>5746236</v>
      </c>
      <c r="Q336" s="13"/>
    </row>
    <row r="337" spans="1:17" s="11" customFormat="1" ht="12" hidden="1">
      <c r="A337" s="59">
        <v>38911</v>
      </c>
      <c r="B337" s="52">
        <v>0.02608</v>
      </c>
      <c r="C337" s="46">
        <f t="shared" si="52"/>
        <v>-48538</v>
      </c>
      <c r="D337" s="46">
        <f t="shared" si="53"/>
        <v>-47547</v>
      </c>
      <c r="E337" s="46">
        <f t="shared" si="54"/>
        <v>-991</v>
      </c>
      <c r="F337" s="14"/>
      <c r="G337" s="46">
        <f t="shared" si="55"/>
        <v>-48538</v>
      </c>
      <c r="H337" s="46">
        <f t="shared" si="49"/>
        <v>-31861</v>
      </c>
      <c r="I337" s="46">
        <f t="shared" si="50"/>
        <v>-16677</v>
      </c>
      <c r="J337" s="13"/>
      <c r="K337" s="13">
        <f t="shared" si="56"/>
        <v>-15686</v>
      </c>
      <c r="L337" s="13">
        <f t="shared" si="56"/>
        <v>15686</v>
      </c>
      <c r="M337" s="33"/>
      <c r="N337" s="13">
        <f t="shared" si="42"/>
        <v>-5761922</v>
      </c>
      <c r="O337" s="13">
        <f t="shared" si="43"/>
        <v>5761922</v>
      </c>
      <c r="Q337" s="13"/>
    </row>
    <row r="338" spans="1:17" s="11" customFormat="1" ht="12" hidden="1">
      <c r="A338" s="59">
        <v>38942</v>
      </c>
      <c r="B338" s="52">
        <v>0.02608</v>
      </c>
      <c r="C338" s="46">
        <f t="shared" si="52"/>
        <v>-48538</v>
      </c>
      <c r="D338" s="46">
        <f t="shared" si="53"/>
        <v>-47547</v>
      </c>
      <c r="E338" s="46">
        <f t="shared" si="54"/>
        <v>-991</v>
      </c>
      <c r="F338" s="14"/>
      <c r="G338" s="46">
        <f t="shared" si="55"/>
        <v>-48538</v>
      </c>
      <c r="H338" s="46">
        <f t="shared" si="49"/>
        <v>-31861</v>
      </c>
      <c r="I338" s="46">
        <f t="shared" si="50"/>
        <v>-16677</v>
      </c>
      <c r="J338" s="13"/>
      <c r="K338" s="13">
        <f t="shared" si="56"/>
        <v>-15686</v>
      </c>
      <c r="L338" s="13">
        <f t="shared" si="56"/>
        <v>15686</v>
      </c>
      <c r="M338" s="33"/>
      <c r="N338" s="13">
        <f t="shared" si="42"/>
        <v>-5777608</v>
      </c>
      <c r="O338" s="13">
        <f t="shared" si="43"/>
        <v>5777608</v>
      </c>
      <c r="Q338" s="13"/>
    </row>
    <row r="339" spans="1:17" s="11" customFormat="1" ht="12" hidden="1">
      <c r="A339" s="59">
        <v>38973</v>
      </c>
      <c r="B339" s="52">
        <v>0.02608</v>
      </c>
      <c r="C339" s="46">
        <f t="shared" si="52"/>
        <v>-48538</v>
      </c>
      <c r="D339" s="46">
        <f t="shared" si="53"/>
        <v>-47547</v>
      </c>
      <c r="E339" s="46">
        <f t="shared" si="54"/>
        <v>-991</v>
      </c>
      <c r="F339" s="14"/>
      <c r="G339" s="46">
        <f t="shared" si="55"/>
        <v>-48538</v>
      </c>
      <c r="H339" s="46">
        <f t="shared" si="49"/>
        <v>-31861</v>
      </c>
      <c r="I339" s="46">
        <f t="shared" si="50"/>
        <v>-16677</v>
      </c>
      <c r="J339" s="13"/>
      <c r="K339" s="13">
        <f t="shared" si="56"/>
        <v>-15686</v>
      </c>
      <c r="L339" s="13">
        <f t="shared" si="56"/>
        <v>15686</v>
      </c>
      <c r="M339" s="33"/>
      <c r="N339" s="13">
        <f t="shared" si="42"/>
        <v>-5793294</v>
      </c>
      <c r="O339" s="13">
        <f t="shared" si="43"/>
        <v>5793294</v>
      </c>
      <c r="Q339" s="13"/>
    </row>
    <row r="340" spans="1:17" s="11" customFormat="1" ht="12" hidden="1">
      <c r="A340" s="59">
        <v>39003</v>
      </c>
      <c r="B340" s="52">
        <v>0.02608</v>
      </c>
      <c r="C340" s="46">
        <f t="shared" si="52"/>
        <v>-48538</v>
      </c>
      <c r="D340" s="46">
        <f t="shared" si="53"/>
        <v>-47547</v>
      </c>
      <c r="E340" s="46">
        <f t="shared" si="54"/>
        <v>-991</v>
      </c>
      <c r="F340" s="14"/>
      <c r="G340" s="46">
        <f t="shared" si="55"/>
        <v>-48538</v>
      </c>
      <c r="H340" s="46">
        <f t="shared" si="49"/>
        <v>-31861</v>
      </c>
      <c r="I340" s="46">
        <f t="shared" si="50"/>
        <v>-16677</v>
      </c>
      <c r="J340" s="13"/>
      <c r="K340" s="13">
        <f t="shared" si="56"/>
        <v>-15686</v>
      </c>
      <c r="L340" s="13">
        <f t="shared" si="56"/>
        <v>15686</v>
      </c>
      <c r="M340" s="33"/>
      <c r="N340" s="13">
        <f t="shared" si="42"/>
        <v>-5808980</v>
      </c>
      <c r="O340" s="13">
        <f t="shared" si="43"/>
        <v>5808980</v>
      </c>
      <c r="Q340" s="13"/>
    </row>
    <row r="341" spans="1:17" s="11" customFormat="1" ht="12" hidden="1">
      <c r="A341" s="59">
        <v>39034</v>
      </c>
      <c r="B341" s="52">
        <v>0.02608</v>
      </c>
      <c r="C341" s="46">
        <f t="shared" si="52"/>
        <v>-48538</v>
      </c>
      <c r="D341" s="46">
        <f t="shared" si="53"/>
        <v>-47547</v>
      </c>
      <c r="E341" s="46">
        <f t="shared" si="54"/>
        <v>-991</v>
      </c>
      <c r="F341" s="14"/>
      <c r="G341" s="46">
        <f t="shared" si="55"/>
        <v>-48538</v>
      </c>
      <c r="H341" s="46">
        <f t="shared" si="49"/>
        <v>-31861</v>
      </c>
      <c r="I341" s="46">
        <f t="shared" si="50"/>
        <v>-16677</v>
      </c>
      <c r="J341" s="13"/>
      <c r="K341" s="13">
        <f t="shared" si="56"/>
        <v>-15686</v>
      </c>
      <c r="L341" s="13">
        <f t="shared" si="56"/>
        <v>15686</v>
      </c>
      <c r="M341" s="33"/>
      <c r="N341" s="13">
        <f aca="true" t="shared" si="57" ref="N341:N387">K341+N340</f>
        <v>-5824666</v>
      </c>
      <c r="O341" s="13">
        <f aca="true" t="shared" si="58" ref="O341:O387">O340+L341</f>
        <v>5824666</v>
      </c>
      <c r="Q341" s="13"/>
    </row>
    <row r="342" spans="1:17" s="11" customFormat="1" ht="12" hidden="1">
      <c r="A342" s="59">
        <v>39064</v>
      </c>
      <c r="B342" s="52">
        <v>0.02608</v>
      </c>
      <c r="C342" s="46">
        <f t="shared" si="52"/>
        <v>-48538</v>
      </c>
      <c r="D342" s="46">
        <f t="shared" si="53"/>
        <v>-47547</v>
      </c>
      <c r="E342" s="46">
        <f t="shared" si="54"/>
        <v>-991</v>
      </c>
      <c r="F342" s="14"/>
      <c r="G342" s="46">
        <f t="shared" si="55"/>
        <v>-48538</v>
      </c>
      <c r="H342" s="46">
        <f t="shared" si="49"/>
        <v>-31861</v>
      </c>
      <c r="I342" s="46">
        <f t="shared" si="50"/>
        <v>-16677</v>
      </c>
      <c r="J342" s="13"/>
      <c r="K342" s="13">
        <f t="shared" si="56"/>
        <v>-15686</v>
      </c>
      <c r="L342" s="13">
        <f t="shared" si="56"/>
        <v>15686</v>
      </c>
      <c r="M342" s="33"/>
      <c r="N342" s="13">
        <f t="shared" si="57"/>
        <v>-5840352</v>
      </c>
      <c r="O342" s="13">
        <f t="shared" si="58"/>
        <v>5840352</v>
      </c>
      <c r="Q342" s="13"/>
    </row>
    <row r="343" spans="1:17" s="11" customFormat="1" ht="12" hidden="1">
      <c r="A343" s="59">
        <v>39095</v>
      </c>
      <c r="B343" s="52">
        <v>0.02608</v>
      </c>
      <c r="C343" s="46">
        <f t="shared" si="52"/>
        <v>-48538</v>
      </c>
      <c r="D343" s="46">
        <f t="shared" si="53"/>
        <v>-47547</v>
      </c>
      <c r="E343" s="46">
        <f t="shared" si="54"/>
        <v>-991</v>
      </c>
      <c r="F343" s="14"/>
      <c r="G343" s="46">
        <f t="shared" si="55"/>
        <v>-48538</v>
      </c>
      <c r="H343" s="46">
        <f t="shared" si="49"/>
        <v>-31861</v>
      </c>
      <c r="I343" s="46">
        <f t="shared" si="50"/>
        <v>-16677</v>
      </c>
      <c r="J343" s="13"/>
      <c r="K343" s="13">
        <f t="shared" si="56"/>
        <v>-15686</v>
      </c>
      <c r="L343" s="13">
        <f t="shared" si="56"/>
        <v>15686</v>
      </c>
      <c r="M343" s="33"/>
      <c r="N343" s="13">
        <f t="shared" si="57"/>
        <v>-5856038</v>
      </c>
      <c r="O343" s="13">
        <f t="shared" si="58"/>
        <v>5856038</v>
      </c>
      <c r="Q343" s="13"/>
    </row>
    <row r="344" spans="1:17" s="11" customFormat="1" ht="12" hidden="1">
      <c r="A344" s="59">
        <v>39126</v>
      </c>
      <c r="B344" s="52">
        <v>0.02608</v>
      </c>
      <c r="C344" s="46">
        <f t="shared" si="52"/>
        <v>-48538</v>
      </c>
      <c r="D344" s="46">
        <f t="shared" si="53"/>
        <v>-47547</v>
      </c>
      <c r="E344" s="46">
        <f t="shared" si="54"/>
        <v>-991</v>
      </c>
      <c r="F344" s="14"/>
      <c r="G344" s="46">
        <f t="shared" si="55"/>
        <v>-48538</v>
      </c>
      <c r="H344" s="46">
        <f t="shared" si="49"/>
        <v>-31861</v>
      </c>
      <c r="I344" s="46">
        <f t="shared" si="50"/>
        <v>-16677</v>
      </c>
      <c r="J344" s="13"/>
      <c r="K344" s="13">
        <f t="shared" si="56"/>
        <v>-15686</v>
      </c>
      <c r="L344" s="13">
        <f t="shared" si="56"/>
        <v>15686</v>
      </c>
      <c r="M344" s="33"/>
      <c r="N344" s="13">
        <f t="shared" si="57"/>
        <v>-5871724</v>
      </c>
      <c r="O344" s="13">
        <f t="shared" si="58"/>
        <v>5871724</v>
      </c>
      <c r="Q344" s="13"/>
    </row>
    <row r="345" spans="1:17" s="11" customFormat="1" ht="12" hidden="1">
      <c r="A345" s="59">
        <v>39154</v>
      </c>
      <c r="B345" s="52">
        <v>0.02608</v>
      </c>
      <c r="C345" s="46">
        <f t="shared" si="52"/>
        <v>-48538</v>
      </c>
      <c r="D345" s="46">
        <f t="shared" si="53"/>
        <v>-47547</v>
      </c>
      <c r="E345" s="46">
        <f t="shared" si="54"/>
        <v>-991</v>
      </c>
      <c r="F345" s="14"/>
      <c r="G345" s="46">
        <f t="shared" si="55"/>
        <v>-48538</v>
      </c>
      <c r="H345" s="46">
        <f t="shared" si="49"/>
        <v>-31861</v>
      </c>
      <c r="I345" s="46">
        <f t="shared" si="50"/>
        <v>-16677</v>
      </c>
      <c r="J345" s="13"/>
      <c r="K345" s="13">
        <f t="shared" si="56"/>
        <v>-15686</v>
      </c>
      <c r="L345" s="13">
        <f t="shared" si="56"/>
        <v>15686</v>
      </c>
      <c r="M345" s="33"/>
      <c r="N345" s="13">
        <f t="shared" si="57"/>
        <v>-5887410</v>
      </c>
      <c r="O345" s="13">
        <f t="shared" si="58"/>
        <v>5887410</v>
      </c>
      <c r="Q345" s="13"/>
    </row>
    <row r="346" spans="1:17" s="11" customFormat="1" ht="12" hidden="1">
      <c r="A346" s="59">
        <v>39185</v>
      </c>
      <c r="B346" s="52">
        <v>0.02608</v>
      </c>
      <c r="C346" s="46">
        <f t="shared" si="52"/>
        <v>-48538</v>
      </c>
      <c r="D346" s="46">
        <f t="shared" si="53"/>
        <v>-47547</v>
      </c>
      <c r="E346" s="46">
        <f t="shared" si="54"/>
        <v>-991</v>
      </c>
      <c r="F346" s="14"/>
      <c r="G346" s="46">
        <f t="shared" si="55"/>
        <v>-48538</v>
      </c>
      <c r="H346" s="46">
        <f t="shared" si="49"/>
        <v>-31861</v>
      </c>
      <c r="I346" s="46">
        <f t="shared" si="50"/>
        <v>-16677</v>
      </c>
      <c r="J346" s="13"/>
      <c r="K346" s="13">
        <f aca="true" t="shared" si="59" ref="K346:L375">D346-H346</f>
        <v>-15686</v>
      </c>
      <c r="L346" s="13">
        <f t="shared" si="59"/>
        <v>15686</v>
      </c>
      <c r="M346" s="33"/>
      <c r="N346" s="13">
        <f t="shared" si="57"/>
        <v>-5903096</v>
      </c>
      <c r="O346" s="13">
        <f t="shared" si="58"/>
        <v>5903096</v>
      </c>
      <c r="Q346" s="13"/>
    </row>
    <row r="347" spans="1:17" s="11" customFormat="1" ht="12" hidden="1">
      <c r="A347" s="59">
        <v>39215</v>
      </c>
      <c r="B347" s="52">
        <v>0.02608</v>
      </c>
      <c r="C347" s="46">
        <f t="shared" si="52"/>
        <v>-48538</v>
      </c>
      <c r="D347" s="46">
        <f t="shared" si="53"/>
        <v>-47547</v>
      </c>
      <c r="E347" s="46">
        <f t="shared" si="54"/>
        <v>-991</v>
      </c>
      <c r="F347" s="14"/>
      <c r="G347" s="46">
        <f t="shared" si="55"/>
        <v>-48538</v>
      </c>
      <c r="H347" s="46">
        <f t="shared" si="49"/>
        <v>-31861</v>
      </c>
      <c r="I347" s="46">
        <f t="shared" si="50"/>
        <v>-16677</v>
      </c>
      <c r="J347" s="13"/>
      <c r="K347" s="13">
        <f t="shared" si="59"/>
        <v>-15686</v>
      </c>
      <c r="L347" s="13">
        <f t="shared" si="59"/>
        <v>15686</v>
      </c>
      <c r="M347" s="33"/>
      <c r="N347" s="13">
        <f t="shared" si="57"/>
        <v>-5918782</v>
      </c>
      <c r="O347" s="13">
        <f t="shared" si="58"/>
        <v>5918782</v>
      </c>
      <c r="Q347" s="13"/>
    </row>
    <row r="348" spans="1:17" s="11" customFormat="1" ht="12" hidden="1">
      <c r="A348" s="59">
        <v>39246</v>
      </c>
      <c r="B348" s="52">
        <v>0.02608</v>
      </c>
      <c r="C348" s="46">
        <f t="shared" si="52"/>
        <v>-48538</v>
      </c>
      <c r="D348" s="46">
        <f t="shared" si="53"/>
        <v>-47547</v>
      </c>
      <c r="E348" s="46">
        <f t="shared" si="54"/>
        <v>-991</v>
      </c>
      <c r="F348" s="14"/>
      <c r="G348" s="46">
        <f t="shared" si="55"/>
        <v>-48538</v>
      </c>
      <c r="H348" s="46">
        <f t="shared" si="49"/>
        <v>-31861</v>
      </c>
      <c r="I348" s="46">
        <f t="shared" si="50"/>
        <v>-16677</v>
      </c>
      <c r="J348" s="13"/>
      <c r="K348" s="13">
        <f t="shared" si="59"/>
        <v>-15686</v>
      </c>
      <c r="L348" s="13">
        <f t="shared" si="59"/>
        <v>15686</v>
      </c>
      <c r="N348" s="13">
        <f t="shared" si="57"/>
        <v>-5934468</v>
      </c>
      <c r="O348" s="13">
        <f t="shared" si="58"/>
        <v>5934468</v>
      </c>
      <c r="Q348" s="13"/>
    </row>
    <row r="349" spans="1:17" s="11" customFormat="1" ht="12" hidden="1">
      <c r="A349" s="59">
        <v>39276</v>
      </c>
      <c r="B349" s="52">
        <v>0.02608</v>
      </c>
      <c r="C349" s="46">
        <f t="shared" si="52"/>
        <v>-48538</v>
      </c>
      <c r="D349" s="46">
        <f t="shared" si="53"/>
        <v>-47547</v>
      </c>
      <c r="E349" s="46">
        <f t="shared" si="54"/>
        <v>-991</v>
      </c>
      <c r="F349" s="14"/>
      <c r="G349" s="46">
        <f t="shared" si="55"/>
        <v>-48538</v>
      </c>
      <c r="H349" s="46">
        <f t="shared" si="49"/>
        <v>-31861</v>
      </c>
      <c r="I349" s="46">
        <f t="shared" si="50"/>
        <v>-16677</v>
      </c>
      <c r="J349" s="13"/>
      <c r="K349" s="13">
        <f>D349-H349</f>
        <v>-15686</v>
      </c>
      <c r="L349" s="13">
        <f t="shared" si="59"/>
        <v>15686</v>
      </c>
      <c r="M349" s="33"/>
      <c r="N349" s="13">
        <f t="shared" si="57"/>
        <v>-5950154</v>
      </c>
      <c r="O349" s="13">
        <f t="shared" si="58"/>
        <v>5950154</v>
      </c>
      <c r="Q349" s="13"/>
    </row>
    <row r="350" spans="1:17" s="11" customFormat="1" ht="12" hidden="1">
      <c r="A350" s="59">
        <v>39307</v>
      </c>
      <c r="B350" s="52">
        <v>0.02608</v>
      </c>
      <c r="C350" s="46">
        <f t="shared" si="52"/>
        <v>-48538</v>
      </c>
      <c r="D350" s="46">
        <f t="shared" si="53"/>
        <v>-47547</v>
      </c>
      <c r="E350" s="46">
        <f t="shared" si="54"/>
        <v>-991</v>
      </c>
      <c r="F350" s="14"/>
      <c r="G350" s="46">
        <f t="shared" si="55"/>
        <v>-48538</v>
      </c>
      <c r="H350" s="46">
        <f t="shared" si="49"/>
        <v>-31861</v>
      </c>
      <c r="I350" s="46">
        <f t="shared" si="50"/>
        <v>-16677</v>
      </c>
      <c r="J350" s="13"/>
      <c r="K350" s="13">
        <f t="shared" si="59"/>
        <v>-15686</v>
      </c>
      <c r="L350" s="13">
        <f t="shared" si="59"/>
        <v>15686</v>
      </c>
      <c r="M350" s="33"/>
      <c r="N350" s="13">
        <f t="shared" si="57"/>
        <v>-5965840</v>
      </c>
      <c r="O350" s="13">
        <f t="shared" si="58"/>
        <v>5965840</v>
      </c>
      <c r="Q350" s="13"/>
    </row>
    <row r="351" spans="1:17" s="11" customFormat="1" ht="12" hidden="1">
      <c r="A351" s="59">
        <v>39338</v>
      </c>
      <c r="B351" s="52">
        <v>0.02608</v>
      </c>
      <c r="C351" s="46">
        <f t="shared" si="52"/>
        <v>-48538</v>
      </c>
      <c r="D351" s="46">
        <f t="shared" si="53"/>
        <v>-47547</v>
      </c>
      <c r="E351" s="46">
        <f t="shared" si="54"/>
        <v>-991</v>
      </c>
      <c r="F351" s="14"/>
      <c r="G351" s="46">
        <f t="shared" si="55"/>
        <v>-48538</v>
      </c>
      <c r="H351" s="46">
        <f t="shared" si="49"/>
        <v>-31861</v>
      </c>
      <c r="I351" s="46">
        <f t="shared" si="50"/>
        <v>-16677</v>
      </c>
      <c r="J351" s="13"/>
      <c r="K351" s="13">
        <f t="shared" si="59"/>
        <v>-15686</v>
      </c>
      <c r="L351" s="13">
        <f t="shared" si="59"/>
        <v>15686</v>
      </c>
      <c r="M351" s="33"/>
      <c r="N351" s="13">
        <f t="shared" si="57"/>
        <v>-5981526</v>
      </c>
      <c r="O351" s="13">
        <f t="shared" si="58"/>
        <v>5981526</v>
      </c>
      <c r="Q351" s="13"/>
    </row>
    <row r="352" spans="1:17" s="11" customFormat="1" ht="12" hidden="1">
      <c r="A352" s="59">
        <v>39368</v>
      </c>
      <c r="B352" s="52">
        <v>0.02608</v>
      </c>
      <c r="C352" s="46">
        <f t="shared" si="52"/>
        <v>-48538</v>
      </c>
      <c r="D352" s="46">
        <f t="shared" si="53"/>
        <v>-47547</v>
      </c>
      <c r="E352" s="46">
        <f t="shared" si="54"/>
        <v>-991</v>
      </c>
      <c r="F352" s="14"/>
      <c r="G352" s="46">
        <f t="shared" si="55"/>
        <v>-48538</v>
      </c>
      <c r="H352" s="46">
        <f t="shared" si="49"/>
        <v>-31861</v>
      </c>
      <c r="I352" s="46">
        <f t="shared" si="50"/>
        <v>-16677</v>
      </c>
      <c r="J352" s="13"/>
      <c r="K352" s="13">
        <f t="shared" si="59"/>
        <v>-15686</v>
      </c>
      <c r="L352" s="13">
        <f t="shared" si="59"/>
        <v>15686</v>
      </c>
      <c r="M352" s="33"/>
      <c r="N352" s="13">
        <f t="shared" si="57"/>
        <v>-5997212</v>
      </c>
      <c r="O352" s="13">
        <f t="shared" si="58"/>
        <v>5997212</v>
      </c>
      <c r="Q352" s="13"/>
    </row>
    <row r="353" spans="1:17" s="11" customFormat="1" ht="12" hidden="1">
      <c r="A353" s="59">
        <v>39399</v>
      </c>
      <c r="B353" s="52">
        <v>0.02608</v>
      </c>
      <c r="C353" s="46">
        <f t="shared" si="52"/>
        <v>-48538</v>
      </c>
      <c r="D353" s="46">
        <f t="shared" si="53"/>
        <v>-47547</v>
      </c>
      <c r="E353" s="46">
        <f t="shared" si="54"/>
        <v>-991</v>
      </c>
      <c r="F353" s="14"/>
      <c r="G353" s="46">
        <f t="shared" si="55"/>
        <v>-48538</v>
      </c>
      <c r="H353" s="46">
        <f t="shared" si="49"/>
        <v>-31861</v>
      </c>
      <c r="I353" s="46">
        <f t="shared" si="50"/>
        <v>-16677</v>
      </c>
      <c r="J353" s="13"/>
      <c r="K353" s="13">
        <f t="shared" si="59"/>
        <v>-15686</v>
      </c>
      <c r="L353" s="13">
        <f t="shared" si="59"/>
        <v>15686</v>
      </c>
      <c r="M353" s="33"/>
      <c r="N353" s="13">
        <f t="shared" si="57"/>
        <v>-6012898</v>
      </c>
      <c r="O353" s="13">
        <f t="shared" si="58"/>
        <v>6012898</v>
      </c>
      <c r="Q353" s="13"/>
    </row>
    <row r="354" spans="1:17" s="11" customFormat="1" ht="12" hidden="1">
      <c r="A354" s="59">
        <v>39429</v>
      </c>
      <c r="B354" s="52">
        <v>0.02608</v>
      </c>
      <c r="C354" s="46">
        <f t="shared" si="52"/>
        <v>-48538</v>
      </c>
      <c r="D354" s="46">
        <f t="shared" si="53"/>
        <v>-47547</v>
      </c>
      <c r="E354" s="46">
        <f t="shared" si="54"/>
        <v>-991</v>
      </c>
      <c r="F354" s="14"/>
      <c r="G354" s="46">
        <f t="shared" si="55"/>
        <v>-48538</v>
      </c>
      <c r="H354" s="46">
        <f t="shared" si="49"/>
        <v>-31861</v>
      </c>
      <c r="I354" s="46">
        <f t="shared" si="50"/>
        <v>-16677</v>
      </c>
      <c r="J354" s="13"/>
      <c r="K354" s="13">
        <f t="shared" si="59"/>
        <v>-15686</v>
      </c>
      <c r="L354" s="13">
        <f t="shared" si="59"/>
        <v>15686</v>
      </c>
      <c r="M354" s="33"/>
      <c r="N354" s="13">
        <f t="shared" si="57"/>
        <v>-6028584</v>
      </c>
      <c r="O354" s="13">
        <f t="shared" si="58"/>
        <v>6028584</v>
      </c>
      <c r="P354" s="13"/>
      <c r="Q354" s="13"/>
    </row>
    <row r="355" spans="1:17" s="11" customFormat="1" ht="12" hidden="1">
      <c r="A355" s="59">
        <v>39460</v>
      </c>
      <c r="B355" s="52">
        <v>0.02608</v>
      </c>
      <c r="C355" s="46">
        <f t="shared" si="52"/>
        <v>-48538</v>
      </c>
      <c r="D355" s="46">
        <f t="shared" si="53"/>
        <v>-47547</v>
      </c>
      <c r="E355" s="46">
        <f t="shared" si="54"/>
        <v>-991</v>
      </c>
      <c r="F355" s="14"/>
      <c r="G355" s="46">
        <f t="shared" si="55"/>
        <v>-48538</v>
      </c>
      <c r="H355" s="46">
        <f t="shared" si="49"/>
        <v>-31861</v>
      </c>
      <c r="I355" s="46">
        <f t="shared" si="50"/>
        <v>-16677</v>
      </c>
      <c r="J355" s="13"/>
      <c r="K355" s="13">
        <f t="shared" si="59"/>
        <v>-15686</v>
      </c>
      <c r="L355" s="13">
        <f t="shared" si="59"/>
        <v>15686</v>
      </c>
      <c r="M355" s="33"/>
      <c r="N355" s="13">
        <f t="shared" si="57"/>
        <v>-6044270</v>
      </c>
      <c r="O355" s="13">
        <f t="shared" si="58"/>
        <v>6044270</v>
      </c>
      <c r="P355" s="13"/>
      <c r="Q355" s="13"/>
    </row>
    <row r="356" spans="1:17" s="11" customFormat="1" ht="12" hidden="1">
      <c r="A356" s="59">
        <v>39491</v>
      </c>
      <c r="B356" s="52">
        <v>0.02608</v>
      </c>
      <c r="C356" s="46">
        <f t="shared" si="52"/>
        <v>-48538</v>
      </c>
      <c r="D356" s="46">
        <f t="shared" si="53"/>
        <v>-47547</v>
      </c>
      <c r="E356" s="46">
        <f t="shared" si="54"/>
        <v>-991</v>
      </c>
      <c r="F356" s="14"/>
      <c r="G356" s="46">
        <f t="shared" si="55"/>
        <v>-48538</v>
      </c>
      <c r="H356" s="46">
        <f t="shared" si="49"/>
        <v>-31861</v>
      </c>
      <c r="I356" s="46">
        <f t="shared" si="50"/>
        <v>-16677</v>
      </c>
      <c r="J356" s="13"/>
      <c r="K356" s="13">
        <f t="shared" si="59"/>
        <v>-15686</v>
      </c>
      <c r="L356" s="13">
        <f t="shared" si="59"/>
        <v>15686</v>
      </c>
      <c r="M356" s="33"/>
      <c r="N356" s="13">
        <f t="shared" si="57"/>
        <v>-6059956</v>
      </c>
      <c r="O356" s="13">
        <f t="shared" si="58"/>
        <v>6059956</v>
      </c>
      <c r="P356" s="13"/>
      <c r="Q356" s="13"/>
    </row>
    <row r="357" spans="1:17" s="11" customFormat="1" ht="12" hidden="1">
      <c r="A357" s="59">
        <v>39520</v>
      </c>
      <c r="B357" s="52">
        <v>0.02608</v>
      </c>
      <c r="C357" s="46">
        <f t="shared" si="52"/>
        <v>-48538</v>
      </c>
      <c r="D357" s="46">
        <f t="shared" si="53"/>
        <v>-47547</v>
      </c>
      <c r="E357" s="46">
        <f t="shared" si="54"/>
        <v>-991</v>
      </c>
      <c r="F357" s="14"/>
      <c r="G357" s="46">
        <f t="shared" si="55"/>
        <v>-48538</v>
      </c>
      <c r="H357" s="46">
        <f t="shared" si="49"/>
        <v>-31861</v>
      </c>
      <c r="I357" s="46">
        <f t="shared" si="50"/>
        <v>-16677</v>
      </c>
      <c r="J357" s="13"/>
      <c r="K357" s="13">
        <f t="shared" si="59"/>
        <v>-15686</v>
      </c>
      <c r="L357" s="13">
        <f t="shared" si="59"/>
        <v>15686</v>
      </c>
      <c r="M357" s="33"/>
      <c r="N357" s="13">
        <f t="shared" si="57"/>
        <v>-6075642</v>
      </c>
      <c r="O357" s="13">
        <f t="shared" si="58"/>
        <v>6075642</v>
      </c>
      <c r="P357" s="13"/>
      <c r="Q357" s="13"/>
    </row>
    <row r="358" spans="1:17" s="11" customFormat="1" ht="12" hidden="1">
      <c r="A358" s="59">
        <v>39551</v>
      </c>
      <c r="B358" s="52">
        <v>0.02608</v>
      </c>
      <c r="C358" s="46">
        <f t="shared" si="52"/>
        <v>-48538</v>
      </c>
      <c r="D358" s="46">
        <f t="shared" si="53"/>
        <v>-47547</v>
      </c>
      <c r="E358" s="46">
        <f t="shared" si="54"/>
        <v>-991</v>
      </c>
      <c r="F358" s="14"/>
      <c r="G358" s="46">
        <f t="shared" si="55"/>
        <v>-48538</v>
      </c>
      <c r="H358" s="46">
        <f t="shared" si="49"/>
        <v>-31861</v>
      </c>
      <c r="I358" s="46">
        <f t="shared" si="50"/>
        <v>-16677</v>
      </c>
      <c r="J358" s="13"/>
      <c r="K358" s="13">
        <f t="shared" si="59"/>
        <v>-15686</v>
      </c>
      <c r="L358" s="13">
        <f t="shared" si="59"/>
        <v>15686</v>
      </c>
      <c r="M358" s="33"/>
      <c r="N358" s="13">
        <f t="shared" si="57"/>
        <v>-6091328</v>
      </c>
      <c r="O358" s="13">
        <f t="shared" si="58"/>
        <v>6091328</v>
      </c>
      <c r="P358" s="13"/>
      <c r="Q358" s="13"/>
    </row>
    <row r="359" spans="1:17" s="11" customFormat="1" ht="12" hidden="1">
      <c r="A359" s="59">
        <v>39581</v>
      </c>
      <c r="B359" s="52">
        <v>0.02608</v>
      </c>
      <c r="C359" s="46">
        <f t="shared" si="52"/>
        <v>-48538</v>
      </c>
      <c r="D359" s="46">
        <f t="shared" si="53"/>
        <v>-47547</v>
      </c>
      <c r="E359" s="46">
        <f t="shared" si="54"/>
        <v>-991</v>
      </c>
      <c r="F359" s="14"/>
      <c r="G359" s="46">
        <f t="shared" si="55"/>
        <v>-48538</v>
      </c>
      <c r="H359" s="46">
        <f t="shared" si="49"/>
        <v>-31861</v>
      </c>
      <c r="I359" s="46">
        <f t="shared" si="50"/>
        <v>-16677</v>
      </c>
      <c r="J359" s="13"/>
      <c r="K359" s="13">
        <f t="shared" si="59"/>
        <v>-15686</v>
      </c>
      <c r="L359" s="13">
        <f t="shared" si="59"/>
        <v>15686</v>
      </c>
      <c r="M359" s="33"/>
      <c r="N359" s="13">
        <f t="shared" si="57"/>
        <v>-6107014</v>
      </c>
      <c r="O359" s="13">
        <f t="shared" si="58"/>
        <v>6107014</v>
      </c>
      <c r="P359" s="13"/>
      <c r="Q359" s="13"/>
    </row>
    <row r="360" spans="1:17" s="11" customFormat="1" ht="12" hidden="1">
      <c r="A360" s="59">
        <v>39612</v>
      </c>
      <c r="B360" s="52">
        <v>0.02608</v>
      </c>
      <c r="C360" s="46">
        <f t="shared" si="52"/>
        <v>-48538</v>
      </c>
      <c r="D360" s="46">
        <f t="shared" si="53"/>
        <v>-47547</v>
      </c>
      <c r="E360" s="46">
        <f t="shared" si="54"/>
        <v>-991</v>
      </c>
      <c r="F360" s="14"/>
      <c r="G360" s="46">
        <f t="shared" si="55"/>
        <v>-48538</v>
      </c>
      <c r="H360" s="46">
        <f t="shared" si="49"/>
        <v>-31861</v>
      </c>
      <c r="I360" s="46">
        <f t="shared" si="50"/>
        <v>-16677</v>
      </c>
      <c r="J360" s="13"/>
      <c r="K360" s="13">
        <f t="shared" si="59"/>
        <v>-15686</v>
      </c>
      <c r="L360" s="13">
        <f t="shared" si="59"/>
        <v>15686</v>
      </c>
      <c r="M360" s="33"/>
      <c r="N360" s="13">
        <f t="shared" si="57"/>
        <v>-6122700</v>
      </c>
      <c r="O360" s="13">
        <f t="shared" si="58"/>
        <v>6122700</v>
      </c>
      <c r="P360" s="13"/>
      <c r="Q360" s="13"/>
    </row>
    <row r="361" spans="1:17" s="11" customFormat="1" ht="12" hidden="1">
      <c r="A361" s="59">
        <v>39642</v>
      </c>
      <c r="B361" s="52">
        <v>0.02608</v>
      </c>
      <c r="C361" s="46">
        <f t="shared" si="52"/>
        <v>-48538</v>
      </c>
      <c r="D361" s="46">
        <f t="shared" si="53"/>
        <v>-47547</v>
      </c>
      <c r="E361" s="46">
        <f t="shared" si="54"/>
        <v>-991</v>
      </c>
      <c r="F361" s="14"/>
      <c r="G361" s="46">
        <f t="shared" si="55"/>
        <v>-48538</v>
      </c>
      <c r="H361" s="46">
        <f t="shared" si="49"/>
        <v>-31861</v>
      </c>
      <c r="I361" s="46">
        <f t="shared" si="50"/>
        <v>-16677</v>
      </c>
      <c r="J361" s="13"/>
      <c r="K361" s="13">
        <f t="shared" si="59"/>
        <v>-15686</v>
      </c>
      <c r="L361" s="13">
        <f t="shared" si="59"/>
        <v>15686</v>
      </c>
      <c r="M361" s="33"/>
      <c r="N361" s="13">
        <f t="shared" si="57"/>
        <v>-6138386</v>
      </c>
      <c r="O361" s="13">
        <f t="shared" si="58"/>
        <v>6138386</v>
      </c>
      <c r="P361" s="13"/>
      <c r="Q361" s="13"/>
    </row>
    <row r="362" spans="1:17" s="11" customFormat="1" ht="12" hidden="1">
      <c r="A362" s="59">
        <v>39673</v>
      </c>
      <c r="B362" s="52">
        <v>0.02608</v>
      </c>
      <c r="C362" s="46">
        <f t="shared" si="52"/>
        <v>-48538</v>
      </c>
      <c r="D362" s="46">
        <f t="shared" si="53"/>
        <v>-47547</v>
      </c>
      <c r="E362" s="46">
        <f t="shared" si="54"/>
        <v>-991</v>
      </c>
      <c r="F362" s="14"/>
      <c r="G362" s="46">
        <f t="shared" si="55"/>
        <v>-48538</v>
      </c>
      <c r="H362" s="46">
        <f t="shared" si="49"/>
        <v>-31861</v>
      </c>
      <c r="I362" s="46">
        <f t="shared" si="50"/>
        <v>-16677</v>
      </c>
      <c r="J362" s="13"/>
      <c r="K362" s="13">
        <f t="shared" si="59"/>
        <v>-15686</v>
      </c>
      <c r="L362" s="13">
        <f t="shared" si="59"/>
        <v>15686</v>
      </c>
      <c r="M362" s="33"/>
      <c r="N362" s="13">
        <f t="shared" si="57"/>
        <v>-6154072</v>
      </c>
      <c r="O362" s="13">
        <f t="shared" si="58"/>
        <v>6154072</v>
      </c>
      <c r="P362" s="13"/>
      <c r="Q362" s="13"/>
    </row>
    <row r="363" spans="1:17" s="11" customFormat="1" ht="12" hidden="1">
      <c r="A363" s="59">
        <v>39704</v>
      </c>
      <c r="B363" s="52">
        <v>0.02608</v>
      </c>
      <c r="C363" s="46">
        <f t="shared" si="52"/>
        <v>-48538</v>
      </c>
      <c r="D363" s="46">
        <f t="shared" si="53"/>
        <v>-47547</v>
      </c>
      <c r="E363" s="46">
        <f t="shared" si="54"/>
        <v>-991</v>
      </c>
      <c r="F363" s="14"/>
      <c r="G363" s="46">
        <f t="shared" si="55"/>
        <v>-48538</v>
      </c>
      <c r="H363" s="46">
        <f t="shared" si="49"/>
        <v>-31861</v>
      </c>
      <c r="I363" s="46">
        <f t="shared" si="50"/>
        <v>-16677</v>
      </c>
      <c r="J363" s="13"/>
      <c r="K363" s="13">
        <f t="shared" si="59"/>
        <v>-15686</v>
      </c>
      <c r="L363" s="13">
        <f t="shared" si="59"/>
        <v>15686</v>
      </c>
      <c r="M363" s="33"/>
      <c r="N363" s="13">
        <f t="shared" si="57"/>
        <v>-6169758</v>
      </c>
      <c r="O363" s="13">
        <f t="shared" si="58"/>
        <v>6169758</v>
      </c>
      <c r="P363" s="13"/>
      <c r="Q363" s="13"/>
    </row>
    <row r="364" spans="1:17" s="11" customFormat="1" ht="12" hidden="1">
      <c r="A364" s="59">
        <v>39734</v>
      </c>
      <c r="B364" s="52">
        <v>0.02608</v>
      </c>
      <c r="C364" s="46">
        <f t="shared" si="52"/>
        <v>-48538</v>
      </c>
      <c r="D364" s="46">
        <f t="shared" si="53"/>
        <v>-47547</v>
      </c>
      <c r="E364" s="46">
        <f t="shared" si="54"/>
        <v>-991</v>
      </c>
      <c r="F364" s="14"/>
      <c r="G364" s="46">
        <f t="shared" si="55"/>
        <v>-48538</v>
      </c>
      <c r="H364" s="46">
        <f t="shared" si="49"/>
        <v>-31861</v>
      </c>
      <c r="I364" s="46">
        <f t="shared" si="50"/>
        <v>-16677</v>
      </c>
      <c r="J364" s="13"/>
      <c r="K364" s="13">
        <f t="shared" si="59"/>
        <v>-15686</v>
      </c>
      <c r="L364" s="13">
        <f t="shared" si="59"/>
        <v>15686</v>
      </c>
      <c r="M364" s="33"/>
      <c r="N364" s="13">
        <f t="shared" si="57"/>
        <v>-6185444</v>
      </c>
      <c r="O364" s="13">
        <f t="shared" si="58"/>
        <v>6185444</v>
      </c>
      <c r="P364" s="13"/>
      <c r="Q364" s="13"/>
    </row>
    <row r="365" spans="1:17" s="11" customFormat="1" ht="12" hidden="1">
      <c r="A365" s="59">
        <v>39765</v>
      </c>
      <c r="B365" s="52">
        <v>0.02608</v>
      </c>
      <c r="C365" s="46">
        <f t="shared" si="52"/>
        <v>-48538</v>
      </c>
      <c r="D365" s="46">
        <f>ROUND($D$10*B365/12,0)</f>
        <v>-47547</v>
      </c>
      <c r="E365" s="46">
        <f t="shared" si="54"/>
        <v>-991</v>
      </c>
      <c r="F365" s="14"/>
      <c r="G365" s="46">
        <f t="shared" si="55"/>
        <v>-48538</v>
      </c>
      <c r="H365" s="46">
        <f t="shared" si="49"/>
        <v>-31861</v>
      </c>
      <c r="I365" s="46">
        <f t="shared" si="50"/>
        <v>-16677</v>
      </c>
      <c r="J365" s="13"/>
      <c r="K365" s="13">
        <f t="shared" si="59"/>
        <v>-15686</v>
      </c>
      <c r="L365" s="13">
        <f t="shared" si="59"/>
        <v>15686</v>
      </c>
      <c r="M365" s="33"/>
      <c r="N365" s="13">
        <f t="shared" si="57"/>
        <v>-6201130</v>
      </c>
      <c r="O365" s="13">
        <f t="shared" si="58"/>
        <v>6201130</v>
      </c>
      <c r="P365" s="13"/>
      <c r="Q365" s="13"/>
    </row>
    <row r="366" spans="1:17" s="11" customFormat="1" ht="12" hidden="1">
      <c r="A366" s="59">
        <v>39795</v>
      </c>
      <c r="B366" s="52">
        <v>0.02608</v>
      </c>
      <c r="C366" s="46">
        <f t="shared" si="52"/>
        <v>-48538</v>
      </c>
      <c r="D366" s="46">
        <f t="shared" si="53"/>
        <v>-47547</v>
      </c>
      <c r="E366" s="46">
        <f t="shared" si="54"/>
        <v>-991</v>
      </c>
      <c r="F366" s="14"/>
      <c r="G366" s="46">
        <f t="shared" si="55"/>
        <v>-48538</v>
      </c>
      <c r="H366" s="46">
        <f t="shared" si="49"/>
        <v>-31861</v>
      </c>
      <c r="I366" s="46">
        <f t="shared" si="50"/>
        <v>-16677</v>
      </c>
      <c r="J366" s="13"/>
      <c r="K366" s="13">
        <f t="shared" si="59"/>
        <v>-15686</v>
      </c>
      <c r="L366" s="13">
        <f t="shared" si="59"/>
        <v>15686</v>
      </c>
      <c r="M366" s="33"/>
      <c r="N366" s="13">
        <f t="shared" si="57"/>
        <v>-6216816</v>
      </c>
      <c r="O366" s="13">
        <f t="shared" si="58"/>
        <v>6216816</v>
      </c>
      <c r="P366" s="13"/>
      <c r="Q366" s="13"/>
    </row>
    <row r="367" spans="1:17" s="11" customFormat="1" ht="12" hidden="1">
      <c r="A367" s="59">
        <v>39826</v>
      </c>
      <c r="B367" s="52">
        <v>0.0196</v>
      </c>
      <c r="C367" s="46">
        <f t="shared" si="52"/>
        <v>-36479</v>
      </c>
      <c r="D367" s="46">
        <f t="shared" si="53"/>
        <v>-35734</v>
      </c>
      <c r="E367" s="46">
        <f t="shared" si="54"/>
        <v>-745</v>
      </c>
      <c r="F367" s="14"/>
      <c r="G367" s="46">
        <f t="shared" si="55"/>
        <v>-36479</v>
      </c>
      <c r="H367" s="46">
        <f>ROUND($H$10*B367/12,0)-1</f>
        <v>-23945</v>
      </c>
      <c r="I367" s="46">
        <f aca="true" t="shared" si="60" ref="I367:I387">ROUND(I$10*B367/12,0)</f>
        <v>-12534</v>
      </c>
      <c r="J367" s="13"/>
      <c r="K367" s="13">
        <f t="shared" si="59"/>
        <v>-11789</v>
      </c>
      <c r="L367" s="13">
        <f t="shared" si="59"/>
        <v>11789</v>
      </c>
      <c r="M367" s="33"/>
      <c r="N367" s="13">
        <f t="shared" si="57"/>
        <v>-6228605</v>
      </c>
      <c r="O367" s="13">
        <f t="shared" si="58"/>
        <v>6228605</v>
      </c>
      <c r="P367" s="13"/>
      <c r="Q367" s="13"/>
    </row>
    <row r="368" spans="1:17" s="11" customFormat="1" ht="12" hidden="1">
      <c r="A368" s="59">
        <v>39857</v>
      </c>
      <c r="B368" s="52">
        <v>0.0196</v>
      </c>
      <c r="C368" s="46">
        <f t="shared" si="52"/>
        <v>-36479</v>
      </c>
      <c r="D368" s="46">
        <f t="shared" si="53"/>
        <v>-35734</v>
      </c>
      <c r="E368" s="46">
        <f t="shared" si="54"/>
        <v>-745</v>
      </c>
      <c r="F368" s="14"/>
      <c r="G368" s="46">
        <f t="shared" si="55"/>
        <v>-36479</v>
      </c>
      <c r="H368" s="46">
        <f aca="true" t="shared" si="61" ref="H368:H431">ROUND($H$10*B368/12,0)-1</f>
        <v>-23945</v>
      </c>
      <c r="I368" s="46">
        <f t="shared" si="60"/>
        <v>-12534</v>
      </c>
      <c r="J368" s="13"/>
      <c r="K368" s="13">
        <f t="shared" si="59"/>
        <v>-11789</v>
      </c>
      <c r="L368" s="13">
        <f t="shared" si="59"/>
        <v>11789</v>
      </c>
      <c r="M368" s="33"/>
      <c r="N368" s="13">
        <f t="shared" si="57"/>
        <v>-6240394</v>
      </c>
      <c r="O368" s="13">
        <f t="shared" si="58"/>
        <v>6240394</v>
      </c>
      <c r="P368" s="13"/>
      <c r="Q368" s="13"/>
    </row>
    <row r="369" spans="1:17" s="11" customFormat="1" ht="12" hidden="1">
      <c r="A369" s="59">
        <v>39885</v>
      </c>
      <c r="B369" s="52">
        <v>0.0196</v>
      </c>
      <c r="C369" s="46">
        <f t="shared" si="52"/>
        <v>-36479</v>
      </c>
      <c r="D369" s="46">
        <f t="shared" si="53"/>
        <v>-35734</v>
      </c>
      <c r="E369" s="46">
        <f t="shared" si="54"/>
        <v>-745</v>
      </c>
      <c r="F369" s="14"/>
      <c r="G369" s="46">
        <f t="shared" si="55"/>
        <v>-36479</v>
      </c>
      <c r="H369" s="46">
        <f t="shared" si="61"/>
        <v>-23945</v>
      </c>
      <c r="I369" s="46">
        <f t="shared" si="60"/>
        <v>-12534</v>
      </c>
      <c r="J369" s="13"/>
      <c r="K369" s="13">
        <f t="shared" si="59"/>
        <v>-11789</v>
      </c>
      <c r="L369" s="13">
        <f t="shared" si="59"/>
        <v>11789</v>
      </c>
      <c r="M369" s="33"/>
      <c r="N369" s="13">
        <f t="shared" si="57"/>
        <v>-6252183</v>
      </c>
      <c r="O369" s="13">
        <f t="shared" si="58"/>
        <v>6252183</v>
      </c>
      <c r="P369" s="13"/>
      <c r="Q369" s="13"/>
    </row>
    <row r="370" spans="1:17" s="11" customFormat="1" ht="12" hidden="1">
      <c r="A370" s="59">
        <v>39916</v>
      </c>
      <c r="B370" s="52">
        <v>0.0196</v>
      </c>
      <c r="C370" s="46">
        <f t="shared" si="52"/>
        <v>-36479</v>
      </c>
      <c r="D370" s="46">
        <f t="shared" si="53"/>
        <v>-35734</v>
      </c>
      <c r="E370" s="46">
        <f t="shared" si="54"/>
        <v>-745</v>
      </c>
      <c r="F370" s="14"/>
      <c r="G370" s="46">
        <f t="shared" si="55"/>
        <v>-36479</v>
      </c>
      <c r="H370" s="46">
        <f t="shared" si="61"/>
        <v>-23945</v>
      </c>
      <c r="I370" s="46">
        <f t="shared" si="60"/>
        <v>-12534</v>
      </c>
      <c r="J370" s="13"/>
      <c r="K370" s="13">
        <f t="shared" si="59"/>
        <v>-11789</v>
      </c>
      <c r="L370" s="13">
        <f t="shared" si="59"/>
        <v>11789</v>
      </c>
      <c r="M370" s="33"/>
      <c r="N370" s="13">
        <f t="shared" si="57"/>
        <v>-6263972</v>
      </c>
      <c r="O370" s="13">
        <f t="shared" si="58"/>
        <v>6263972</v>
      </c>
      <c r="P370" s="13"/>
      <c r="Q370" s="13"/>
    </row>
    <row r="371" spans="1:17" s="11" customFormat="1" ht="12" hidden="1">
      <c r="A371" s="59">
        <v>39946</v>
      </c>
      <c r="B371" s="52">
        <v>0.0196</v>
      </c>
      <c r="C371" s="46">
        <f t="shared" si="52"/>
        <v>-36479</v>
      </c>
      <c r="D371" s="46">
        <f t="shared" si="53"/>
        <v>-35734</v>
      </c>
      <c r="E371" s="46">
        <f t="shared" si="54"/>
        <v>-745</v>
      </c>
      <c r="F371" s="14"/>
      <c r="G371" s="46">
        <f t="shared" si="55"/>
        <v>-36479</v>
      </c>
      <c r="H371" s="46">
        <f t="shared" si="61"/>
        <v>-23945</v>
      </c>
      <c r="I371" s="46">
        <f t="shared" si="60"/>
        <v>-12534</v>
      </c>
      <c r="J371" s="13"/>
      <c r="K371" s="13">
        <f t="shared" si="59"/>
        <v>-11789</v>
      </c>
      <c r="L371" s="13">
        <f t="shared" si="59"/>
        <v>11789</v>
      </c>
      <c r="M371" s="33"/>
      <c r="N371" s="13">
        <f t="shared" si="57"/>
        <v>-6275761</v>
      </c>
      <c r="O371" s="13">
        <f t="shared" si="58"/>
        <v>6275761</v>
      </c>
      <c r="P371" s="13"/>
      <c r="Q371" s="13"/>
    </row>
    <row r="372" spans="1:17" s="11" customFormat="1" ht="12" hidden="1">
      <c r="A372" s="59">
        <v>39977</v>
      </c>
      <c r="B372" s="52">
        <v>0.0196</v>
      </c>
      <c r="C372" s="46">
        <f t="shared" si="52"/>
        <v>-36479</v>
      </c>
      <c r="D372" s="46">
        <f t="shared" si="53"/>
        <v>-35734</v>
      </c>
      <c r="E372" s="46">
        <f t="shared" si="54"/>
        <v>-745</v>
      </c>
      <c r="F372" s="14"/>
      <c r="G372" s="46">
        <f t="shared" si="55"/>
        <v>-36479</v>
      </c>
      <c r="H372" s="46">
        <f t="shared" si="61"/>
        <v>-23945</v>
      </c>
      <c r="I372" s="46">
        <f t="shared" si="60"/>
        <v>-12534</v>
      </c>
      <c r="J372" s="13"/>
      <c r="K372" s="13">
        <f t="shared" si="59"/>
        <v>-11789</v>
      </c>
      <c r="L372" s="13">
        <f t="shared" si="59"/>
        <v>11789</v>
      </c>
      <c r="M372" s="33"/>
      <c r="N372" s="13">
        <f t="shared" si="57"/>
        <v>-6287550</v>
      </c>
      <c r="O372" s="13">
        <f t="shared" si="58"/>
        <v>6287550</v>
      </c>
      <c r="P372" s="13"/>
      <c r="Q372" s="13"/>
    </row>
    <row r="373" spans="1:17" s="11" customFormat="1" ht="12" hidden="1">
      <c r="A373" s="59">
        <v>40007</v>
      </c>
      <c r="B373" s="52">
        <v>0.0196</v>
      </c>
      <c r="C373" s="46">
        <f aca="true" t="shared" si="62" ref="C373:C386">SUM(D373:E373)</f>
        <v>-36479</v>
      </c>
      <c r="D373" s="46">
        <f t="shared" si="53"/>
        <v>-35734</v>
      </c>
      <c r="E373" s="46">
        <f t="shared" si="54"/>
        <v>-745</v>
      </c>
      <c r="F373" s="14"/>
      <c r="G373" s="46">
        <f t="shared" si="55"/>
        <v>-36479</v>
      </c>
      <c r="H373" s="46">
        <f t="shared" si="61"/>
        <v>-23945</v>
      </c>
      <c r="I373" s="46">
        <f t="shared" si="60"/>
        <v>-12534</v>
      </c>
      <c r="J373" s="13"/>
      <c r="K373" s="13">
        <f>D373-H373</f>
        <v>-11789</v>
      </c>
      <c r="L373" s="13">
        <f t="shared" si="59"/>
        <v>11789</v>
      </c>
      <c r="M373" s="33"/>
      <c r="N373" s="13">
        <f t="shared" si="57"/>
        <v>-6299339</v>
      </c>
      <c r="O373" s="13">
        <f t="shared" si="58"/>
        <v>6299339</v>
      </c>
      <c r="P373" s="13"/>
      <c r="Q373" s="13"/>
    </row>
    <row r="374" spans="1:17" ht="12" hidden="1">
      <c r="A374" s="59">
        <v>40038</v>
      </c>
      <c r="B374" s="52">
        <v>0.0196</v>
      </c>
      <c r="C374" s="46">
        <f t="shared" si="62"/>
        <v>-36479</v>
      </c>
      <c r="D374" s="46">
        <f t="shared" si="53"/>
        <v>-35734</v>
      </c>
      <c r="E374" s="46">
        <f t="shared" si="54"/>
        <v>-745</v>
      </c>
      <c r="F374" s="14"/>
      <c r="G374" s="46">
        <f t="shared" si="55"/>
        <v>-36479</v>
      </c>
      <c r="H374" s="46">
        <f t="shared" si="61"/>
        <v>-23945</v>
      </c>
      <c r="I374" s="46">
        <f t="shared" si="60"/>
        <v>-12534</v>
      </c>
      <c r="J374" s="13"/>
      <c r="K374" s="13">
        <f aca="true" t="shared" si="63" ref="K374:L387">D374-H374</f>
        <v>-11789</v>
      </c>
      <c r="L374" s="13">
        <f t="shared" si="63"/>
        <v>11789</v>
      </c>
      <c r="M374" s="33"/>
      <c r="N374" s="13">
        <f t="shared" si="57"/>
        <v>-6311128</v>
      </c>
      <c r="O374" s="13">
        <f t="shared" si="58"/>
        <v>6311128</v>
      </c>
      <c r="P374" s="13"/>
      <c r="Q374" s="13"/>
    </row>
    <row r="375" spans="1:17" ht="12" hidden="1">
      <c r="A375" s="59">
        <v>40069</v>
      </c>
      <c r="B375" s="52">
        <v>0.0196</v>
      </c>
      <c r="C375" s="46">
        <f t="shared" si="62"/>
        <v>-36479</v>
      </c>
      <c r="D375" s="46">
        <f t="shared" si="53"/>
        <v>-35734</v>
      </c>
      <c r="E375" s="46">
        <f t="shared" si="54"/>
        <v>-745</v>
      </c>
      <c r="F375" s="14"/>
      <c r="G375" s="46">
        <f t="shared" si="55"/>
        <v>-36479</v>
      </c>
      <c r="H375" s="46">
        <f t="shared" si="61"/>
        <v>-23945</v>
      </c>
      <c r="I375" s="46">
        <f t="shared" si="60"/>
        <v>-12534</v>
      </c>
      <c r="J375" s="13"/>
      <c r="K375" s="13">
        <f t="shared" si="63"/>
        <v>-11789</v>
      </c>
      <c r="L375" s="13">
        <f t="shared" si="63"/>
        <v>11789</v>
      </c>
      <c r="M375" s="33"/>
      <c r="N375" s="13">
        <f t="shared" si="57"/>
        <v>-6322917</v>
      </c>
      <c r="O375" s="13">
        <f t="shared" si="58"/>
        <v>6322917</v>
      </c>
      <c r="P375" s="13"/>
      <c r="Q375" s="13"/>
    </row>
    <row r="376" spans="1:17" ht="12" hidden="1">
      <c r="A376" s="59">
        <v>40099</v>
      </c>
      <c r="B376" s="52">
        <v>0.0196</v>
      </c>
      <c r="C376" s="46">
        <f t="shared" si="62"/>
        <v>-36479</v>
      </c>
      <c r="D376" s="46">
        <f t="shared" si="53"/>
        <v>-35734</v>
      </c>
      <c r="E376" s="46">
        <f t="shared" si="54"/>
        <v>-745</v>
      </c>
      <c r="F376" s="14"/>
      <c r="G376" s="46">
        <f t="shared" si="55"/>
        <v>-36479</v>
      </c>
      <c r="H376" s="46">
        <f t="shared" si="61"/>
        <v>-23945</v>
      </c>
      <c r="I376" s="46">
        <f t="shared" si="60"/>
        <v>-12534</v>
      </c>
      <c r="J376" s="13"/>
      <c r="K376" s="13">
        <f t="shared" si="63"/>
        <v>-11789</v>
      </c>
      <c r="L376" s="13">
        <f t="shared" si="63"/>
        <v>11789</v>
      </c>
      <c r="M376" s="33"/>
      <c r="N376" s="13">
        <f t="shared" si="57"/>
        <v>-6334706</v>
      </c>
      <c r="O376" s="13">
        <f t="shared" si="58"/>
        <v>6334706</v>
      </c>
      <c r="P376" s="13"/>
      <c r="Q376" s="13"/>
    </row>
    <row r="377" spans="1:17" ht="12" hidden="1">
      <c r="A377" s="59">
        <v>40130</v>
      </c>
      <c r="B377" s="52">
        <v>0.0196</v>
      </c>
      <c r="C377" s="46">
        <f t="shared" si="62"/>
        <v>-36479</v>
      </c>
      <c r="D377" s="46">
        <f t="shared" si="53"/>
        <v>-35734</v>
      </c>
      <c r="E377" s="46">
        <f t="shared" si="54"/>
        <v>-745</v>
      </c>
      <c r="F377" s="14"/>
      <c r="G377" s="46">
        <f t="shared" si="55"/>
        <v>-36479</v>
      </c>
      <c r="H377" s="46">
        <f t="shared" si="61"/>
        <v>-23945</v>
      </c>
      <c r="I377" s="46">
        <f t="shared" si="60"/>
        <v>-12534</v>
      </c>
      <c r="J377" s="13"/>
      <c r="K377" s="13">
        <f t="shared" si="63"/>
        <v>-11789</v>
      </c>
      <c r="L377" s="13">
        <f t="shared" si="63"/>
        <v>11789</v>
      </c>
      <c r="M377" s="33"/>
      <c r="N377" s="13">
        <f t="shared" si="57"/>
        <v>-6346495</v>
      </c>
      <c r="O377" s="13">
        <f t="shared" si="58"/>
        <v>6346495</v>
      </c>
      <c r="P377" s="13"/>
      <c r="Q377" s="13"/>
    </row>
    <row r="378" spans="1:17" ht="12" hidden="1">
      <c r="A378" s="59">
        <v>40160</v>
      </c>
      <c r="B378" s="52">
        <v>0.0196</v>
      </c>
      <c r="C378" s="46">
        <f t="shared" si="62"/>
        <v>-36479</v>
      </c>
      <c r="D378" s="46">
        <f t="shared" si="53"/>
        <v>-35734</v>
      </c>
      <c r="E378" s="46">
        <f t="shared" si="54"/>
        <v>-745</v>
      </c>
      <c r="F378" s="14"/>
      <c r="G378" s="46">
        <f t="shared" si="55"/>
        <v>-36479</v>
      </c>
      <c r="H378" s="46">
        <f t="shared" si="61"/>
        <v>-23945</v>
      </c>
      <c r="I378" s="46">
        <f t="shared" si="60"/>
        <v>-12534</v>
      </c>
      <c r="J378" s="13"/>
      <c r="K378" s="13">
        <f>D378-H378</f>
        <v>-11789</v>
      </c>
      <c r="L378" s="13">
        <f t="shared" si="63"/>
        <v>11789</v>
      </c>
      <c r="M378" s="33"/>
      <c r="N378" s="13">
        <f t="shared" si="57"/>
        <v>-6358284</v>
      </c>
      <c r="O378" s="13">
        <f t="shared" si="58"/>
        <v>6358284</v>
      </c>
      <c r="P378" s="13"/>
      <c r="Q378" s="13"/>
    </row>
    <row r="379" spans="1:17" ht="12" hidden="1">
      <c r="A379" s="59">
        <v>40191</v>
      </c>
      <c r="B379" s="52">
        <v>0.0196</v>
      </c>
      <c r="C379" s="46">
        <f t="shared" si="62"/>
        <v>-36479</v>
      </c>
      <c r="D379" s="46">
        <f t="shared" si="53"/>
        <v>-35734</v>
      </c>
      <c r="E379" s="46">
        <f t="shared" si="54"/>
        <v>-745</v>
      </c>
      <c r="F379" s="14"/>
      <c r="G379" s="46">
        <f t="shared" si="55"/>
        <v>-36479</v>
      </c>
      <c r="H379" s="46">
        <f t="shared" si="61"/>
        <v>-23945</v>
      </c>
      <c r="I379" s="46">
        <f t="shared" si="60"/>
        <v>-12534</v>
      </c>
      <c r="J379" s="13"/>
      <c r="K379" s="13">
        <f t="shared" si="63"/>
        <v>-11789</v>
      </c>
      <c r="L379" s="13">
        <f t="shared" si="63"/>
        <v>11789</v>
      </c>
      <c r="M379" s="33"/>
      <c r="N379" s="13">
        <f t="shared" si="57"/>
        <v>-6370073</v>
      </c>
      <c r="O379" s="13">
        <f t="shared" si="58"/>
        <v>6370073</v>
      </c>
      <c r="P379" s="13"/>
      <c r="Q379" s="13"/>
    </row>
    <row r="380" spans="1:17" ht="12" hidden="1">
      <c r="A380" s="59">
        <v>40222</v>
      </c>
      <c r="B380" s="52">
        <v>0.0196</v>
      </c>
      <c r="C380" s="46">
        <f t="shared" si="62"/>
        <v>-36479</v>
      </c>
      <c r="D380" s="46">
        <f t="shared" si="53"/>
        <v>-35734</v>
      </c>
      <c r="E380" s="46">
        <f t="shared" si="54"/>
        <v>-745</v>
      </c>
      <c r="F380" s="14"/>
      <c r="G380" s="46">
        <f t="shared" si="55"/>
        <v>-36479</v>
      </c>
      <c r="H380" s="46">
        <f t="shared" si="61"/>
        <v>-23945</v>
      </c>
      <c r="I380" s="46">
        <f t="shared" si="60"/>
        <v>-12534</v>
      </c>
      <c r="J380" s="13"/>
      <c r="K380" s="13">
        <f t="shared" si="63"/>
        <v>-11789</v>
      </c>
      <c r="L380" s="13">
        <f t="shared" si="63"/>
        <v>11789</v>
      </c>
      <c r="M380" s="33"/>
      <c r="N380" s="13">
        <f t="shared" si="57"/>
        <v>-6381862</v>
      </c>
      <c r="O380" s="13">
        <f t="shared" si="58"/>
        <v>6381862</v>
      </c>
      <c r="P380" s="13"/>
      <c r="Q380" s="13"/>
    </row>
    <row r="381" spans="1:17" ht="12" hidden="1">
      <c r="A381" s="59">
        <v>40250</v>
      </c>
      <c r="B381" s="52">
        <v>0.0196</v>
      </c>
      <c r="C381" s="46">
        <f t="shared" si="62"/>
        <v>-36479</v>
      </c>
      <c r="D381" s="46">
        <f t="shared" si="53"/>
        <v>-35734</v>
      </c>
      <c r="E381" s="46">
        <f t="shared" si="54"/>
        <v>-745</v>
      </c>
      <c r="F381" s="14"/>
      <c r="G381" s="46">
        <f t="shared" si="55"/>
        <v>-36479</v>
      </c>
      <c r="H381" s="46">
        <f t="shared" si="61"/>
        <v>-23945</v>
      </c>
      <c r="I381" s="46">
        <f t="shared" si="60"/>
        <v>-12534</v>
      </c>
      <c r="J381" s="13"/>
      <c r="K381" s="13">
        <f t="shared" si="63"/>
        <v>-11789</v>
      </c>
      <c r="L381" s="13">
        <f t="shared" si="63"/>
        <v>11789</v>
      </c>
      <c r="M381" s="33"/>
      <c r="N381" s="13">
        <f t="shared" si="57"/>
        <v>-6393651</v>
      </c>
      <c r="O381" s="13">
        <f t="shared" si="58"/>
        <v>6393651</v>
      </c>
      <c r="P381" s="13"/>
      <c r="Q381" s="13"/>
    </row>
    <row r="382" spans="1:17" ht="12" hidden="1">
      <c r="A382" s="59">
        <v>40281</v>
      </c>
      <c r="B382" s="52">
        <v>0.0196</v>
      </c>
      <c r="C382" s="46">
        <f t="shared" si="62"/>
        <v>-36479</v>
      </c>
      <c r="D382" s="46">
        <f t="shared" si="53"/>
        <v>-35734</v>
      </c>
      <c r="E382" s="46">
        <f t="shared" si="54"/>
        <v>-745</v>
      </c>
      <c r="F382" s="14"/>
      <c r="G382" s="46">
        <f t="shared" si="55"/>
        <v>-36479</v>
      </c>
      <c r="H382" s="46">
        <f t="shared" si="61"/>
        <v>-23945</v>
      </c>
      <c r="I382" s="46">
        <f t="shared" si="60"/>
        <v>-12534</v>
      </c>
      <c r="J382" s="13"/>
      <c r="K382" s="13">
        <f t="shared" si="63"/>
        <v>-11789</v>
      </c>
      <c r="L382" s="13">
        <f t="shared" si="63"/>
        <v>11789</v>
      </c>
      <c r="M382" s="33"/>
      <c r="N382" s="13">
        <f t="shared" si="57"/>
        <v>-6405440</v>
      </c>
      <c r="O382" s="13">
        <f t="shared" si="58"/>
        <v>6405440</v>
      </c>
      <c r="P382" s="13"/>
      <c r="Q382" s="13"/>
    </row>
    <row r="383" spans="1:17" s="11" customFormat="1" ht="12" hidden="1">
      <c r="A383" s="59">
        <v>40311</v>
      </c>
      <c r="B383" s="52">
        <v>0.0196</v>
      </c>
      <c r="C383" s="46">
        <f t="shared" si="62"/>
        <v>-36479</v>
      </c>
      <c r="D383" s="46">
        <f>ROUND($D$10*B383/12,0)</f>
        <v>-35734</v>
      </c>
      <c r="E383" s="46">
        <f>ROUND($E$10*B383/12,0)</f>
        <v>-745</v>
      </c>
      <c r="F383" s="14"/>
      <c r="G383" s="46">
        <f>SUM(H383:I383)</f>
        <v>-36479</v>
      </c>
      <c r="H383" s="46">
        <f t="shared" si="61"/>
        <v>-23945</v>
      </c>
      <c r="I383" s="46">
        <f t="shared" si="60"/>
        <v>-12534</v>
      </c>
      <c r="J383" s="13"/>
      <c r="K383" s="13">
        <f t="shared" si="63"/>
        <v>-11789</v>
      </c>
      <c r="L383" s="13">
        <f t="shared" si="63"/>
        <v>11789</v>
      </c>
      <c r="M383" s="33"/>
      <c r="N383" s="13">
        <f t="shared" si="57"/>
        <v>-6417229</v>
      </c>
      <c r="O383" s="13">
        <f t="shared" si="58"/>
        <v>6417229</v>
      </c>
      <c r="P383" s="13"/>
      <c r="Q383" s="13"/>
    </row>
    <row r="384" spans="1:17" s="11" customFormat="1" ht="12" hidden="1">
      <c r="A384" s="59">
        <v>40342</v>
      </c>
      <c r="B384" s="52">
        <v>0.0196</v>
      </c>
      <c r="C384" s="46">
        <f t="shared" si="62"/>
        <v>-36479</v>
      </c>
      <c r="D384" s="46">
        <f>ROUND($D$10*B384/12,0)</f>
        <v>-35734</v>
      </c>
      <c r="E384" s="46">
        <f>ROUND($E$10*B384/12,0)</f>
        <v>-745</v>
      </c>
      <c r="F384" s="14"/>
      <c r="G384" s="46">
        <f>SUM(H384:I384)</f>
        <v>-36479</v>
      </c>
      <c r="H384" s="46">
        <f t="shared" si="61"/>
        <v>-23945</v>
      </c>
      <c r="I384" s="46">
        <f t="shared" si="60"/>
        <v>-12534</v>
      </c>
      <c r="J384" s="13"/>
      <c r="K384" s="13">
        <f t="shared" si="63"/>
        <v>-11789</v>
      </c>
      <c r="L384" s="13">
        <f t="shared" si="63"/>
        <v>11789</v>
      </c>
      <c r="M384" s="33"/>
      <c r="N384" s="13">
        <f t="shared" si="57"/>
        <v>-6429018</v>
      </c>
      <c r="O384" s="13">
        <f t="shared" si="58"/>
        <v>6429018</v>
      </c>
      <c r="P384" s="13"/>
      <c r="Q384" s="13"/>
    </row>
    <row r="385" spans="1:17" s="11" customFormat="1" ht="12" hidden="1">
      <c r="A385" s="59">
        <v>40372</v>
      </c>
      <c r="B385" s="52">
        <v>0.0196</v>
      </c>
      <c r="C385" s="46">
        <f t="shared" si="62"/>
        <v>-36479</v>
      </c>
      <c r="D385" s="46">
        <f>ROUND($D$10*B385/12,0)</f>
        <v>-35734</v>
      </c>
      <c r="E385" s="46">
        <f>ROUND($E$10*B385/12,0)</f>
        <v>-745</v>
      </c>
      <c r="F385" s="14"/>
      <c r="G385" s="46">
        <f>SUM(H385:I385)</f>
        <v>-36479</v>
      </c>
      <c r="H385" s="46">
        <f t="shared" si="61"/>
        <v>-23945</v>
      </c>
      <c r="I385" s="46">
        <f t="shared" si="60"/>
        <v>-12534</v>
      </c>
      <c r="J385" s="13"/>
      <c r="K385" s="13">
        <f t="shared" si="63"/>
        <v>-11789</v>
      </c>
      <c r="L385" s="13">
        <f t="shared" si="63"/>
        <v>11789</v>
      </c>
      <c r="M385" s="33"/>
      <c r="N385" s="13">
        <f t="shared" si="57"/>
        <v>-6440807</v>
      </c>
      <c r="O385" s="13">
        <f t="shared" si="58"/>
        <v>6440807</v>
      </c>
      <c r="P385" s="13"/>
      <c r="Q385" s="13"/>
    </row>
    <row r="386" spans="1:17" s="11" customFormat="1" ht="12" hidden="1">
      <c r="A386" s="59">
        <v>40403</v>
      </c>
      <c r="B386" s="52">
        <v>0.0196</v>
      </c>
      <c r="C386" s="46">
        <f t="shared" si="62"/>
        <v>-36479</v>
      </c>
      <c r="D386" s="46">
        <f>ROUND($D$10*B386/12,0)</f>
        <v>-35734</v>
      </c>
      <c r="E386" s="46">
        <f>ROUND($E$10*B386/12,0)</f>
        <v>-745</v>
      </c>
      <c r="F386" s="14"/>
      <c r="G386" s="46">
        <f>SUM(H386:I386)</f>
        <v>-36479</v>
      </c>
      <c r="H386" s="46">
        <f t="shared" si="61"/>
        <v>-23945</v>
      </c>
      <c r="I386" s="46">
        <f t="shared" si="60"/>
        <v>-12534</v>
      </c>
      <c r="J386" s="13"/>
      <c r="K386" s="13">
        <f t="shared" si="63"/>
        <v>-11789</v>
      </c>
      <c r="L386" s="13">
        <f t="shared" si="63"/>
        <v>11789</v>
      </c>
      <c r="M386" s="33"/>
      <c r="N386" s="13">
        <f t="shared" si="57"/>
        <v>-6452596</v>
      </c>
      <c r="O386" s="13">
        <f t="shared" si="58"/>
        <v>6452596</v>
      </c>
      <c r="P386" s="13"/>
      <c r="Q386" s="13"/>
    </row>
    <row r="387" spans="1:17" ht="12" hidden="1">
      <c r="A387" s="59">
        <v>40434</v>
      </c>
      <c r="B387" s="52">
        <v>0.0196</v>
      </c>
      <c r="C387" s="46">
        <f>SUM(D387:E387)</f>
        <v>-36479</v>
      </c>
      <c r="D387" s="46">
        <f>ROUND($D$10*B387/12,0)</f>
        <v>-35734</v>
      </c>
      <c r="E387" s="46">
        <f>ROUND($E$10*B387/12,0)</f>
        <v>-745</v>
      </c>
      <c r="F387" s="14"/>
      <c r="G387" s="46">
        <f>SUM(H387:I387)</f>
        <v>-36479</v>
      </c>
      <c r="H387" s="46">
        <f t="shared" si="61"/>
        <v>-23945</v>
      </c>
      <c r="I387" s="46">
        <f t="shared" si="60"/>
        <v>-12534</v>
      </c>
      <c r="J387" s="13"/>
      <c r="K387" s="13">
        <f t="shared" si="63"/>
        <v>-11789</v>
      </c>
      <c r="L387" s="13">
        <f>E387-I387</f>
        <v>11789</v>
      </c>
      <c r="M387" s="33"/>
      <c r="N387" s="13">
        <f t="shared" si="57"/>
        <v>-6464385</v>
      </c>
      <c r="O387" s="13">
        <f t="shared" si="58"/>
        <v>6464385</v>
      </c>
      <c r="P387" s="13"/>
      <c r="Q387" s="13"/>
    </row>
    <row r="388" spans="1:17" ht="12" hidden="1">
      <c r="A388" s="59">
        <v>40464</v>
      </c>
      <c r="B388" s="52">
        <v>0.0196</v>
      </c>
      <c r="C388" s="46">
        <f>SUM(D388:E388)</f>
        <v>-36479</v>
      </c>
      <c r="D388" s="46">
        <f>ROUND($D$10*B388/12,0)</f>
        <v>-35734</v>
      </c>
      <c r="E388" s="46">
        <f>ROUND($E$10*B388/12,0)</f>
        <v>-745</v>
      </c>
      <c r="F388" s="14"/>
      <c r="G388" s="46">
        <f>SUM(H388:I388)</f>
        <v>-36479</v>
      </c>
      <c r="H388" s="46">
        <f t="shared" si="61"/>
        <v>-23945</v>
      </c>
      <c r="I388" s="46">
        <f>ROUND(I$10*B388/12,0)</f>
        <v>-12534</v>
      </c>
      <c r="J388" s="13"/>
      <c r="K388" s="13">
        <f>D388-H388</f>
        <v>-11789</v>
      </c>
      <c r="L388" s="13">
        <f>E388-I388</f>
        <v>11789</v>
      </c>
      <c r="M388" s="33"/>
      <c r="N388" s="13">
        <f>K388+N387</f>
        <v>-6476174</v>
      </c>
      <c r="O388" s="13">
        <f>O387+L388</f>
        <v>6476174</v>
      </c>
      <c r="P388" s="13"/>
      <c r="Q388" s="13"/>
    </row>
    <row r="389" spans="1:17" ht="12" hidden="1">
      <c r="A389" s="59">
        <v>40495</v>
      </c>
      <c r="B389" s="52">
        <v>0.0196</v>
      </c>
      <c r="C389" s="46">
        <f aca="true" t="shared" si="64" ref="C389:C411">SUM(D389:E389)</f>
        <v>-36479</v>
      </c>
      <c r="D389" s="46">
        <f aca="true" t="shared" si="65" ref="D389:D411">ROUND($D$10*B389/12,0)</f>
        <v>-35734</v>
      </c>
      <c r="E389" s="46">
        <f aca="true" t="shared" si="66" ref="E389:E411">ROUND($E$10*B389/12,0)</f>
        <v>-745</v>
      </c>
      <c r="F389" s="14"/>
      <c r="G389" s="46">
        <f aca="true" t="shared" si="67" ref="G389:G411">SUM(H389:I389)</f>
        <v>-36479</v>
      </c>
      <c r="H389" s="46">
        <f t="shared" si="61"/>
        <v>-23945</v>
      </c>
      <c r="I389" s="46">
        <f aca="true" t="shared" si="68" ref="I389:I411">ROUND(I$10*B389/12,0)</f>
        <v>-12534</v>
      </c>
      <c r="J389" s="13"/>
      <c r="K389" s="13">
        <f aca="true" t="shared" si="69" ref="K389:L404">D389-H389</f>
        <v>-11789</v>
      </c>
      <c r="L389" s="13">
        <f t="shared" si="69"/>
        <v>11789</v>
      </c>
      <c r="M389" s="33"/>
      <c r="N389" s="13">
        <f aca="true" t="shared" si="70" ref="N389:N411">K389+N388</f>
        <v>-6487963</v>
      </c>
      <c r="O389" s="13">
        <f aca="true" t="shared" si="71" ref="O389:O411">O388+L389</f>
        <v>6487963</v>
      </c>
      <c r="P389" s="13"/>
      <c r="Q389" s="13"/>
    </row>
    <row r="390" spans="1:17" ht="12" hidden="1">
      <c r="A390" s="59">
        <v>40525</v>
      </c>
      <c r="B390" s="52">
        <v>0.0196</v>
      </c>
      <c r="C390" s="46">
        <f t="shared" si="64"/>
        <v>-36479</v>
      </c>
      <c r="D390" s="46">
        <f t="shared" si="65"/>
        <v>-35734</v>
      </c>
      <c r="E390" s="46">
        <f t="shared" si="66"/>
        <v>-745</v>
      </c>
      <c r="F390" s="14"/>
      <c r="G390" s="46">
        <f t="shared" si="67"/>
        <v>-36479</v>
      </c>
      <c r="H390" s="46">
        <f t="shared" si="61"/>
        <v>-23945</v>
      </c>
      <c r="I390" s="46">
        <f t="shared" si="68"/>
        <v>-12534</v>
      </c>
      <c r="J390" s="13"/>
      <c r="K390" s="13">
        <f t="shared" si="69"/>
        <v>-11789</v>
      </c>
      <c r="L390" s="13">
        <f t="shared" si="69"/>
        <v>11789</v>
      </c>
      <c r="M390" s="33"/>
      <c r="N390" s="13">
        <f t="shared" si="70"/>
        <v>-6499752</v>
      </c>
      <c r="O390" s="13">
        <f t="shared" si="71"/>
        <v>6499752</v>
      </c>
      <c r="P390" s="13"/>
      <c r="Q390" s="13"/>
    </row>
    <row r="391" spans="1:17" ht="12" hidden="1">
      <c r="A391" s="59">
        <v>40556</v>
      </c>
      <c r="B391" s="52">
        <v>0.0196</v>
      </c>
      <c r="C391" s="46">
        <f t="shared" si="64"/>
        <v>-36479</v>
      </c>
      <c r="D391" s="46">
        <f t="shared" si="65"/>
        <v>-35734</v>
      </c>
      <c r="E391" s="46">
        <f t="shared" si="66"/>
        <v>-745</v>
      </c>
      <c r="F391" s="14"/>
      <c r="G391" s="46">
        <f t="shared" si="67"/>
        <v>-36479</v>
      </c>
      <c r="H391" s="46">
        <f t="shared" si="61"/>
        <v>-23945</v>
      </c>
      <c r="I391" s="46">
        <f t="shared" si="68"/>
        <v>-12534</v>
      </c>
      <c r="J391" s="13"/>
      <c r="K391" s="13">
        <f t="shared" si="69"/>
        <v>-11789</v>
      </c>
      <c r="L391" s="13">
        <f t="shared" si="69"/>
        <v>11789</v>
      </c>
      <c r="M391" s="33"/>
      <c r="N391" s="13">
        <f t="shared" si="70"/>
        <v>-6511541</v>
      </c>
      <c r="O391" s="13">
        <f t="shared" si="71"/>
        <v>6511541</v>
      </c>
      <c r="P391" s="13"/>
      <c r="Q391" s="13"/>
    </row>
    <row r="392" spans="1:17" ht="12" hidden="1">
      <c r="A392" s="59">
        <v>40587</v>
      </c>
      <c r="B392" s="52">
        <v>0.0196</v>
      </c>
      <c r="C392" s="46">
        <f t="shared" si="64"/>
        <v>-36479</v>
      </c>
      <c r="D392" s="46">
        <f t="shared" si="65"/>
        <v>-35734</v>
      </c>
      <c r="E392" s="46">
        <f t="shared" si="66"/>
        <v>-745</v>
      </c>
      <c r="F392" s="14"/>
      <c r="G392" s="46">
        <f t="shared" si="67"/>
        <v>-36479</v>
      </c>
      <c r="H392" s="46">
        <f t="shared" si="61"/>
        <v>-23945</v>
      </c>
      <c r="I392" s="46">
        <f t="shared" si="68"/>
        <v>-12534</v>
      </c>
      <c r="J392" s="13"/>
      <c r="K392" s="13">
        <f t="shared" si="69"/>
        <v>-11789</v>
      </c>
      <c r="L392" s="13">
        <f t="shared" si="69"/>
        <v>11789</v>
      </c>
      <c r="M392" s="33"/>
      <c r="N392" s="13">
        <f t="shared" si="70"/>
        <v>-6523330</v>
      </c>
      <c r="O392" s="13">
        <f t="shared" si="71"/>
        <v>6523330</v>
      </c>
      <c r="P392" s="13"/>
      <c r="Q392" s="13"/>
    </row>
    <row r="393" spans="1:17" ht="12" hidden="1">
      <c r="A393" s="59">
        <v>40615</v>
      </c>
      <c r="B393" s="52">
        <v>0.0196</v>
      </c>
      <c r="C393" s="46">
        <f t="shared" si="64"/>
        <v>-36479</v>
      </c>
      <c r="D393" s="46">
        <f t="shared" si="65"/>
        <v>-35734</v>
      </c>
      <c r="E393" s="46">
        <f t="shared" si="66"/>
        <v>-745</v>
      </c>
      <c r="F393" s="14"/>
      <c r="G393" s="46">
        <f t="shared" si="67"/>
        <v>-36479</v>
      </c>
      <c r="H393" s="46">
        <f t="shared" si="61"/>
        <v>-23945</v>
      </c>
      <c r="I393" s="46">
        <f t="shared" si="68"/>
        <v>-12534</v>
      </c>
      <c r="J393" s="13"/>
      <c r="K393" s="13">
        <f t="shared" si="69"/>
        <v>-11789</v>
      </c>
      <c r="L393" s="13">
        <f t="shared" si="69"/>
        <v>11789</v>
      </c>
      <c r="M393" s="33"/>
      <c r="N393" s="13">
        <f t="shared" si="70"/>
        <v>-6535119</v>
      </c>
      <c r="O393" s="13">
        <f t="shared" si="71"/>
        <v>6535119</v>
      </c>
      <c r="P393" s="13"/>
      <c r="Q393" s="13"/>
    </row>
    <row r="394" spans="1:17" ht="12" hidden="1">
      <c r="A394" s="59">
        <v>40646</v>
      </c>
      <c r="B394" s="52">
        <v>0.0196</v>
      </c>
      <c r="C394" s="46">
        <f t="shared" si="64"/>
        <v>-36479</v>
      </c>
      <c r="D394" s="46">
        <f t="shared" si="65"/>
        <v>-35734</v>
      </c>
      <c r="E394" s="46">
        <f t="shared" si="66"/>
        <v>-745</v>
      </c>
      <c r="F394" s="14"/>
      <c r="G394" s="46">
        <f t="shared" si="67"/>
        <v>-36479</v>
      </c>
      <c r="H394" s="46">
        <f t="shared" si="61"/>
        <v>-23945</v>
      </c>
      <c r="I394" s="46">
        <f t="shared" si="68"/>
        <v>-12534</v>
      </c>
      <c r="J394" s="13"/>
      <c r="K394" s="13">
        <f t="shared" si="69"/>
        <v>-11789</v>
      </c>
      <c r="L394" s="13">
        <f t="shared" si="69"/>
        <v>11789</v>
      </c>
      <c r="M394" s="33"/>
      <c r="N394" s="13">
        <f t="shared" si="70"/>
        <v>-6546908</v>
      </c>
      <c r="O394" s="13">
        <f t="shared" si="71"/>
        <v>6546908</v>
      </c>
      <c r="P394" s="13"/>
      <c r="Q394" s="13"/>
    </row>
    <row r="395" spans="1:17" ht="12" hidden="1">
      <c r="A395" s="59">
        <v>40676</v>
      </c>
      <c r="B395" s="52">
        <v>0.0196</v>
      </c>
      <c r="C395" s="46">
        <f t="shared" si="64"/>
        <v>-36479</v>
      </c>
      <c r="D395" s="46">
        <f t="shared" si="65"/>
        <v>-35734</v>
      </c>
      <c r="E395" s="46">
        <f t="shared" si="66"/>
        <v>-745</v>
      </c>
      <c r="F395" s="14"/>
      <c r="G395" s="46">
        <f t="shared" si="67"/>
        <v>-36479</v>
      </c>
      <c r="H395" s="46">
        <f t="shared" si="61"/>
        <v>-23945</v>
      </c>
      <c r="I395" s="46">
        <f t="shared" si="68"/>
        <v>-12534</v>
      </c>
      <c r="J395" s="13"/>
      <c r="K395" s="13">
        <f t="shared" si="69"/>
        <v>-11789</v>
      </c>
      <c r="L395" s="13">
        <f t="shared" si="69"/>
        <v>11789</v>
      </c>
      <c r="M395" s="33"/>
      <c r="N395" s="13">
        <f t="shared" si="70"/>
        <v>-6558697</v>
      </c>
      <c r="O395" s="13">
        <f t="shared" si="71"/>
        <v>6558697</v>
      </c>
      <c r="P395" s="13"/>
      <c r="Q395" s="13"/>
    </row>
    <row r="396" spans="1:17" ht="12" hidden="1">
      <c r="A396" s="59">
        <v>40707</v>
      </c>
      <c r="B396" s="52">
        <v>0.0196</v>
      </c>
      <c r="C396" s="46">
        <f t="shared" si="64"/>
        <v>-36479</v>
      </c>
      <c r="D396" s="46">
        <f t="shared" si="65"/>
        <v>-35734</v>
      </c>
      <c r="E396" s="46">
        <f t="shared" si="66"/>
        <v>-745</v>
      </c>
      <c r="F396" s="14"/>
      <c r="G396" s="46">
        <f t="shared" si="67"/>
        <v>-36479</v>
      </c>
      <c r="H396" s="46">
        <f t="shared" si="61"/>
        <v>-23945</v>
      </c>
      <c r="I396" s="46">
        <f t="shared" si="68"/>
        <v>-12534</v>
      </c>
      <c r="J396" s="13"/>
      <c r="K396" s="13">
        <f t="shared" si="69"/>
        <v>-11789</v>
      </c>
      <c r="L396" s="13">
        <f t="shared" si="69"/>
        <v>11789</v>
      </c>
      <c r="M396" s="33"/>
      <c r="N396" s="13">
        <f t="shared" si="70"/>
        <v>-6570486</v>
      </c>
      <c r="O396" s="13">
        <f t="shared" si="71"/>
        <v>6570486</v>
      </c>
      <c r="P396" s="13"/>
      <c r="Q396" s="13"/>
    </row>
    <row r="397" spans="1:17" ht="12" hidden="1">
      <c r="A397" s="59">
        <v>40737</v>
      </c>
      <c r="B397" s="52">
        <v>0.0196</v>
      </c>
      <c r="C397" s="46">
        <f t="shared" si="64"/>
        <v>-36479</v>
      </c>
      <c r="D397" s="46">
        <f t="shared" si="65"/>
        <v>-35734</v>
      </c>
      <c r="E397" s="46">
        <f t="shared" si="66"/>
        <v>-745</v>
      </c>
      <c r="F397" s="14"/>
      <c r="G397" s="46">
        <f t="shared" si="67"/>
        <v>-36479</v>
      </c>
      <c r="H397" s="46">
        <f t="shared" si="61"/>
        <v>-23945</v>
      </c>
      <c r="I397" s="46">
        <f t="shared" si="68"/>
        <v>-12534</v>
      </c>
      <c r="J397" s="13"/>
      <c r="K397" s="13">
        <f t="shared" si="69"/>
        <v>-11789</v>
      </c>
      <c r="L397" s="13">
        <f t="shared" si="69"/>
        <v>11789</v>
      </c>
      <c r="M397" s="33"/>
      <c r="N397" s="13">
        <f t="shared" si="70"/>
        <v>-6582275</v>
      </c>
      <c r="O397" s="13">
        <f t="shared" si="71"/>
        <v>6582275</v>
      </c>
      <c r="P397" s="13"/>
      <c r="Q397" s="13"/>
    </row>
    <row r="398" spans="1:17" ht="12" hidden="1">
      <c r="A398" s="59">
        <v>40768</v>
      </c>
      <c r="B398" s="52">
        <v>0.0196</v>
      </c>
      <c r="C398" s="46">
        <f t="shared" si="64"/>
        <v>-36479</v>
      </c>
      <c r="D398" s="46">
        <f t="shared" si="65"/>
        <v>-35734</v>
      </c>
      <c r="E398" s="46">
        <f t="shared" si="66"/>
        <v>-745</v>
      </c>
      <c r="F398" s="14"/>
      <c r="G398" s="46">
        <f t="shared" si="67"/>
        <v>-36479</v>
      </c>
      <c r="H398" s="46">
        <f t="shared" si="61"/>
        <v>-23945</v>
      </c>
      <c r="I398" s="46">
        <f t="shared" si="68"/>
        <v>-12534</v>
      </c>
      <c r="J398" s="13"/>
      <c r="K398" s="13">
        <f t="shared" si="69"/>
        <v>-11789</v>
      </c>
      <c r="L398" s="13">
        <f t="shared" si="69"/>
        <v>11789</v>
      </c>
      <c r="M398" s="33"/>
      <c r="N398" s="13">
        <f t="shared" si="70"/>
        <v>-6594064</v>
      </c>
      <c r="O398" s="13">
        <f t="shared" si="71"/>
        <v>6594064</v>
      </c>
      <c r="P398" s="13"/>
      <c r="Q398" s="13"/>
    </row>
    <row r="399" spans="1:17" ht="12" hidden="1">
      <c r="A399" s="59">
        <v>40799</v>
      </c>
      <c r="B399" s="52">
        <v>0.0196</v>
      </c>
      <c r="C399" s="46">
        <f t="shared" si="64"/>
        <v>-36479</v>
      </c>
      <c r="D399" s="46">
        <f t="shared" si="65"/>
        <v>-35734</v>
      </c>
      <c r="E399" s="46">
        <f t="shared" si="66"/>
        <v>-745</v>
      </c>
      <c r="F399" s="14"/>
      <c r="G399" s="46">
        <f t="shared" si="67"/>
        <v>-36479</v>
      </c>
      <c r="H399" s="46">
        <f t="shared" si="61"/>
        <v>-23945</v>
      </c>
      <c r="I399" s="46">
        <f t="shared" si="68"/>
        <v>-12534</v>
      </c>
      <c r="J399" s="13"/>
      <c r="K399" s="13">
        <f t="shared" si="69"/>
        <v>-11789</v>
      </c>
      <c r="L399" s="13">
        <f t="shared" si="69"/>
        <v>11789</v>
      </c>
      <c r="M399" s="33"/>
      <c r="N399" s="13">
        <f t="shared" si="70"/>
        <v>-6605853</v>
      </c>
      <c r="O399" s="13">
        <f t="shared" si="71"/>
        <v>6605853</v>
      </c>
      <c r="P399" s="13"/>
      <c r="Q399" s="13"/>
    </row>
    <row r="400" spans="1:17" ht="12" hidden="1">
      <c r="A400" s="59">
        <v>40829</v>
      </c>
      <c r="B400" s="52">
        <v>0.0196</v>
      </c>
      <c r="C400" s="46">
        <f t="shared" si="64"/>
        <v>-36479</v>
      </c>
      <c r="D400" s="46">
        <f t="shared" si="65"/>
        <v>-35734</v>
      </c>
      <c r="E400" s="46">
        <f t="shared" si="66"/>
        <v>-745</v>
      </c>
      <c r="F400" s="14"/>
      <c r="G400" s="46">
        <f t="shared" si="67"/>
        <v>-36479</v>
      </c>
      <c r="H400" s="46">
        <f t="shared" si="61"/>
        <v>-23945</v>
      </c>
      <c r="I400" s="46">
        <f t="shared" si="68"/>
        <v>-12534</v>
      </c>
      <c r="J400" s="13"/>
      <c r="K400" s="13">
        <f t="shared" si="69"/>
        <v>-11789</v>
      </c>
      <c r="L400" s="13">
        <f t="shared" si="69"/>
        <v>11789</v>
      </c>
      <c r="M400" s="33"/>
      <c r="N400" s="13">
        <f t="shared" si="70"/>
        <v>-6617642</v>
      </c>
      <c r="O400" s="13">
        <f t="shared" si="71"/>
        <v>6617642</v>
      </c>
      <c r="P400" s="13"/>
      <c r="Q400" s="13"/>
    </row>
    <row r="401" spans="1:17" ht="12" hidden="1">
      <c r="A401" s="59">
        <v>40860</v>
      </c>
      <c r="B401" s="52">
        <v>0.0196</v>
      </c>
      <c r="C401" s="46">
        <f t="shared" si="64"/>
        <v>-36479</v>
      </c>
      <c r="D401" s="46">
        <f t="shared" si="65"/>
        <v>-35734</v>
      </c>
      <c r="E401" s="46">
        <f t="shared" si="66"/>
        <v>-745</v>
      </c>
      <c r="F401" s="14"/>
      <c r="G401" s="46">
        <f t="shared" si="67"/>
        <v>-36479</v>
      </c>
      <c r="H401" s="46">
        <f t="shared" si="61"/>
        <v>-23945</v>
      </c>
      <c r="I401" s="46">
        <f t="shared" si="68"/>
        <v>-12534</v>
      </c>
      <c r="J401" s="13"/>
      <c r="K401" s="13">
        <f t="shared" si="69"/>
        <v>-11789</v>
      </c>
      <c r="L401" s="13">
        <f t="shared" si="69"/>
        <v>11789</v>
      </c>
      <c r="M401" s="33"/>
      <c r="N401" s="13">
        <f t="shared" si="70"/>
        <v>-6629431</v>
      </c>
      <c r="O401" s="13">
        <f t="shared" si="71"/>
        <v>6629431</v>
      </c>
      <c r="P401" s="13"/>
      <c r="Q401" s="13"/>
    </row>
    <row r="402" spans="1:17" ht="12" hidden="1">
      <c r="A402" s="59">
        <v>40890</v>
      </c>
      <c r="B402" s="52">
        <v>0.0196</v>
      </c>
      <c r="C402" s="46">
        <f t="shared" si="64"/>
        <v>-36479</v>
      </c>
      <c r="D402" s="46">
        <f t="shared" si="65"/>
        <v>-35734</v>
      </c>
      <c r="E402" s="46">
        <f t="shared" si="66"/>
        <v>-745</v>
      </c>
      <c r="F402" s="14"/>
      <c r="G402" s="46">
        <f>SUM(H402:I402)</f>
        <v>-36479</v>
      </c>
      <c r="H402" s="46">
        <f t="shared" si="61"/>
        <v>-23945</v>
      </c>
      <c r="I402" s="46">
        <f t="shared" si="68"/>
        <v>-12534</v>
      </c>
      <c r="J402" s="13"/>
      <c r="K402" s="13">
        <f t="shared" si="69"/>
        <v>-11789</v>
      </c>
      <c r="L402" s="13">
        <f t="shared" si="69"/>
        <v>11789</v>
      </c>
      <c r="M402" s="33"/>
      <c r="N402" s="13">
        <f>K402+N401</f>
        <v>-6641220</v>
      </c>
      <c r="O402" s="13">
        <f t="shared" si="71"/>
        <v>6641220</v>
      </c>
      <c r="P402" s="13"/>
      <c r="Q402" s="13"/>
    </row>
    <row r="403" spans="1:17" ht="12" hidden="1">
      <c r="A403" s="59">
        <v>40921</v>
      </c>
      <c r="B403" s="52">
        <v>0.0196</v>
      </c>
      <c r="C403" s="46">
        <f t="shared" si="64"/>
        <v>-36479</v>
      </c>
      <c r="D403" s="46">
        <f t="shared" si="65"/>
        <v>-35734</v>
      </c>
      <c r="E403" s="46">
        <f t="shared" si="66"/>
        <v>-745</v>
      </c>
      <c r="F403" s="14"/>
      <c r="G403" s="46">
        <f t="shared" si="67"/>
        <v>-36479</v>
      </c>
      <c r="H403" s="46">
        <f t="shared" si="61"/>
        <v>-23945</v>
      </c>
      <c r="I403" s="46">
        <f t="shared" si="68"/>
        <v>-12534</v>
      </c>
      <c r="J403" s="13"/>
      <c r="K403" s="13">
        <f t="shared" si="69"/>
        <v>-11789</v>
      </c>
      <c r="L403" s="13">
        <f t="shared" si="69"/>
        <v>11789</v>
      </c>
      <c r="M403" s="33"/>
      <c r="N403" s="13">
        <f t="shared" si="70"/>
        <v>-6653009</v>
      </c>
      <c r="O403" s="13">
        <f t="shared" si="71"/>
        <v>6653009</v>
      </c>
      <c r="P403" s="13"/>
      <c r="Q403" s="13"/>
    </row>
    <row r="404" spans="1:17" ht="12" hidden="1">
      <c r="A404" s="59">
        <v>40952</v>
      </c>
      <c r="B404" s="52">
        <v>0.0196</v>
      </c>
      <c r="C404" s="46">
        <f t="shared" si="64"/>
        <v>-36479</v>
      </c>
      <c r="D404" s="46">
        <f t="shared" si="65"/>
        <v>-35734</v>
      </c>
      <c r="E404" s="46">
        <f t="shared" si="66"/>
        <v>-745</v>
      </c>
      <c r="F404" s="14"/>
      <c r="G404" s="46">
        <f t="shared" si="67"/>
        <v>-36479</v>
      </c>
      <c r="H404" s="46">
        <f t="shared" si="61"/>
        <v>-23945</v>
      </c>
      <c r="I404" s="46">
        <f t="shared" si="68"/>
        <v>-12534</v>
      </c>
      <c r="J404" s="13"/>
      <c r="K404" s="13">
        <f t="shared" si="69"/>
        <v>-11789</v>
      </c>
      <c r="L404" s="13">
        <f t="shared" si="69"/>
        <v>11789</v>
      </c>
      <c r="M404" s="33"/>
      <c r="N404" s="13">
        <f t="shared" si="70"/>
        <v>-6664798</v>
      </c>
      <c r="O404" s="13">
        <f t="shared" si="71"/>
        <v>6664798</v>
      </c>
      <c r="P404" s="13"/>
      <c r="Q404" s="13"/>
    </row>
    <row r="405" spans="1:17" ht="12" hidden="1">
      <c r="A405" s="59">
        <v>40981</v>
      </c>
      <c r="B405" s="52">
        <v>0.0196</v>
      </c>
      <c r="C405" s="46">
        <f t="shared" si="64"/>
        <v>-36479</v>
      </c>
      <c r="D405" s="46">
        <f t="shared" si="65"/>
        <v>-35734</v>
      </c>
      <c r="E405" s="46">
        <f t="shared" si="66"/>
        <v>-745</v>
      </c>
      <c r="F405" s="14"/>
      <c r="G405" s="46">
        <f t="shared" si="67"/>
        <v>-36479</v>
      </c>
      <c r="H405" s="46">
        <f t="shared" si="61"/>
        <v>-23945</v>
      </c>
      <c r="I405" s="46">
        <f t="shared" si="68"/>
        <v>-12534</v>
      </c>
      <c r="J405" s="13"/>
      <c r="K405" s="13">
        <f aca="true" t="shared" si="72" ref="K405:L420">D405-H405</f>
        <v>-11789</v>
      </c>
      <c r="L405" s="13">
        <f t="shared" si="72"/>
        <v>11789</v>
      </c>
      <c r="M405" s="33"/>
      <c r="N405" s="13">
        <f t="shared" si="70"/>
        <v>-6676587</v>
      </c>
      <c r="O405" s="13">
        <f t="shared" si="71"/>
        <v>6676587</v>
      </c>
      <c r="P405" s="13"/>
      <c r="Q405" s="13"/>
    </row>
    <row r="406" spans="1:17" ht="12" hidden="1">
      <c r="A406" s="59">
        <v>41012</v>
      </c>
      <c r="B406" s="52">
        <v>0.0196</v>
      </c>
      <c r="C406" s="46">
        <f t="shared" si="64"/>
        <v>-36479</v>
      </c>
      <c r="D406" s="46">
        <f t="shared" si="65"/>
        <v>-35734</v>
      </c>
      <c r="E406" s="46">
        <f t="shared" si="66"/>
        <v>-745</v>
      </c>
      <c r="F406" s="14"/>
      <c r="G406" s="46">
        <f t="shared" si="67"/>
        <v>-36479</v>
      </c>
      <c r="H406" s="46">
        <f t="shared" si="61"/>
        <v>-23945</v>
      </c>
      <c r="I406" s="46">
        <f t="shared" si="68"/>
        <v>-12534</v>
      </c>
      <c r="J406" s="13"/>
      <c r="K406" s="13">
        <f t="shared" si="72"/>
        <v>-11789</v>
      </c>
      <c r="L406" s="13">
        <f t="shared" si="72"/>
        <v>11789</v>
      </c>
      <c r="M406" s="33"/>
      <c r="N406" s="13">
        <f t="shared" si="70"/>
        <v>-6688376</v>
      </c>
      <c r="O406" s="13">
        <f t="shared" si="71"/>
        <v>6688376</v>
      </c>
      <c r="P406" s="13"/>
      <c r="Q406" s="13"/>
    </row>
    <row r="407" spans="1:17" ht="12" hidden="1">
      <c r="A407" s="59">
        <v>41042</v>
      </c>
      <c r="B407" s="52">
        <v>0.0196</v>
      </c>
      <c r="C407" s="46">
        <f t="shared" si="64"/>
        <v>-36479</v>
      </c>
      <c r="D407" s="46">
        <f t="shared" si="65"/>
        <v>-35734</v>
      </c>
      <c r="E407" s="46">
        <f t="shared" si="66"/>
        <v>-745</v>
      </c>
      <c r="F407" s="14"/>
      <c r="G407" s="46">
        <f t="shared" si="67"/>
        <v>-36479</v>
      </c>
      <c r="H407" s="46">
        <f t="shared" si="61"/>
        <v>-23945</v>
      </c>
      <c r="I407" s="46">
        <f t="shared" si="68"/>
        <v>-12534</v>
      </c>
      <c r="J407" s="13"/>
      <c r="K407" s="13">
        <f t="shared" si="72"/>
        <v>-11789</v>
      </c>
      <c r="L407" s="13">
        <f t="shared" si="72"/>
        <v>11789</v>
      </c>
      <c r="M407" s="33"/>
      <c r="N407" s="13">
        <f t="shared" si="70"/>
        <v>-6700165</v>
      </c>
      <c r="O407" s="13">
        <f t="shared" si="71"/>
        <v>6700165</v>
      </c>
      <c r="P407" s="13"/>
      <c r="Q407" s="13"/>
    </row>
    <row r="408" spans="1:17" ht="12" hidden="1">
      <c r="A408" s="59">
        <v>41073</v>
      </c>
      <c r="B408" s="52">
        <v>0.0196</v>
      </c>
      <c r="C408" s="46">
        <f t="shared" si="64"/>
        <v>-36479</v>
      </c>
      <c r="D408" s="46">
        <f t="shared" si="65"/>
        <v>-35734</v>
      </c>
      <c r="E408" s="46">
        <f t="shared" si="66"/>
        <v>-745</v>
      </c>
      <c r="F408" s="14"/>
      <c r="G408" s="46">
        <f t="shared" si="67"/>
        <v>-36479</v>
      </c>
      <c r="H408" s="46">
        <f t="shared" si="61"/>
        <v>-23945</v>
      </c>
      <c r="I408" s="46">
        <f t="shared" si="68"/>
        <v>-12534</v>
      </c>
      <c r="J408" s="13"/>
      <c r="K408" s="13">
        <f t="shared" si="72"/>
        <v>-11789</v>
      </c>
      <c r="L408" s="13">
        <f t="shared" si="72"/>
        <v>11789</v>
      </c>
      <c r="M408" s="33"/>
      <c r="N408" s="13">
        <f t="shared" si="70"/>
        <v>-6711954</v>
      </c>
      <c r="O408" s="13">
        <f t="shared" si="71"/>
        <v>6711954</v>
      </c>
      <c r="P408" s="13"/>
      <c r="Q408" s="13"/>
    </row>
    <row r="409" spans="1:17" ht="12" hidden="1">
      <c r="A409" s="59">
        <v>41103</v>
      </c>
      <c r="B409" s="52">
        <v>0.0196</v>
      </c>
      <c r="C409" s="46">
        <f t="shared" si="64"/>
        <v>-36479</v>
      </c>
      <c r="D409" s="46">
        <f t="shared" si="65"/>
        <v>-35734</v>
      </c>
      <c r="E409" s="46">
        <f t="shared" si="66"/>
        <v>-745</v>
      </c>
      <c r="F409" s="14"/>
      <c r="G409" s="46">
        <f t="shared" si="67"/>
        <v>-36479</v>
      </c>
      <c r="H409" s="46">
        <f t="shared" si="61"/>
        <v>-23945</v>
      </c>
      <c r="I409" s="46">
        <f t="shared" si="68"/>
        <v>-12534</v>
      </c>
      <c r="J409" s="13"/>
      <c r="K409" s="13">
        <f t="shared" si="72"/>
        <v>-11789</v>
      </c>
      <c r="L409" s="13">
        <f t="shared" si="72"/>
        <v>11789</v>
      </c>
      <c r="M409" s="33"/>
      <c r="N409" s="13">
        <f t="shared" si="70"/>
        <v>-6723743</v>
      </c>
      <c r="O409" s="13">
        <f t="shared" si="71"/>
        <v>6723743</v>
      </c>
      <c r="P409" s="13"/>
      <c r="Q409" s="13"/>
    </row>
    <row r="410" spans="1:17" ht="12" hidden="1">
      <c r="A410" s="59">
        <v>41134</v>
      </c>
      <c r="B410" s="52">
        <v>0.0196</v>
      </c>
      <c r="C410" s="46">
        <f t="shared" si="64"/>
        <v>-36479</v>
      </c>
      <c r="D410" s="46">
        <f t="shared" si="65"/>
        <v>-35734</v>
      </c>
      <c r="E410" s="46">
        <f t="shared" si="66"/>
        <v>-745</v>
      </c>
      <c r="F410" s="14"/>
      <c r="G410" s="46">
        <f t="shared" si="67"/>
        <v>-36479</v>
      </c>
      <c r="H410" s="46">
        <f t="shared" si="61"/>
        <v>-23945</v>
      </c>
      <c r="I410" s="46">
        <f t="shared" si="68"/>
        <v>-12534</v>
      </c>
      <c r="J410" s="13"/>
      <c r="K410" s="13">
        <f t="shared" si="72"/>
        <v>-11789</v>
      </c>
      <c r="L410" s="13">
        <f t="shared" si="72"/>
        <v>11789</v>
      </c>
      <c r="M410" s="33"/>
      <c r="N410" s="13">
        <f t="shared" si="70"/>
        <v>-6735532</v>
      </c>
      <c r="O410" s="13">
        <f t="shared" si="71"/>
        <v>6735532</v>
      </c>
      <c r="P410" s="13"/>
      <c r="Q410" s="13"/>
    </row>
    <row r="411" spans="1:17" ht="12" hidden="1">
      <c r="A411" s="59">
        <v>41165</v>
      </c>
      <c r="B411" s="52">
        <v>0.0196</v>
      </c>
      <c r="C411" s="46">
        <f t="shared" si="64"/>
        <v>-36479</v>
      </c>
      <c r="D411" s="46">
        <f t="shared" si="65"/>
        <v>-35734</v>
      </c>
      <c r="E411" s="46">
        <f t="shared" si="66"/>
        <v>-745</v>
      </c>
      <c r="F411" s="14"/>
      <c r="G411" s="46">
        <f t="shared" si="67"/>
        <v>-36479</v>
      </c>
      <c r="H411" s="46">
        <f t="shared" si="61"/>
        <v>-23945</v>
      </c>
      <c r="I411" s="46">
        <f t="shared" si="68"/>
        <v>-12534</v>
      </c>
      <c r="J411" s="13"/>
      <c r="K411" s="13">
        <f t="shared" si="72"/>
        <v>-11789</v>
      </c>
      <c r="L411" s="13">
        <f t="shared" si="72"/>
        <v>11789</v>
      </c>
      <c r="M411" s="33"/>
      <c r="N411" s="13">
        <f t="shared" si="70"/>
        <v>-6747321</v>
      </c>
      <c r="O411" s="13">
        <f t="shared" si="71"/>
        <v>6747321</v>
      </c>
      <c r="P411" s="13"/>
      <c r="Q411" s="13"/>
    </row>
    <row r="412" spans="1:17" ht="12" hidden="1">
      <c r="A412" s="59">
        <v>41195</v>
      </c>
      <c r="B412" s="52">
        <v>0.0196</v>
      </c>
      <c r="C412" s="46">
        <f>SUM(D412:E412)</f>
        <v>-36479</v>
      </c>
      <c r="D412" s="46">
        <f>ROUND($D$10*B412/12,0)</f>
        <v>-35734</v>
      </c>
      <c r="E412" s="46">
        <f>ROUND($E$10*B412/12,0)</f>
        <v>-745</v>
      </c>
      <c r="F412" s="14"/>
      <c r="G412" s="46">
        <f>SUM(H412:I412)</f>
        <v>-36479</v>
      </c>
      <c r="H412" s="46">
        <f t="shared" si="61"/>
        <v>-23945</v>
      </c>
      <c r="I412" s="46">
        <f>ROUND(I$10*B412/12,0)</f>
        <v>-12534</v>
      </c>
      <c r="J412" s="13"/>
      <c r="K412" s="13">
        <f t="shared" si="72"/>
        <v>-11789</v>
      </c>
      <c r="L412" s="13">
        <f t="shared" si="72"/>
        <v>11789</v>
      </c>
      <c r="M412" s="33"/>
      <c r="N412" s="13">
        <f>K412+N411</f>
        <v>-6759110</v>
      </c>
      <c r="O412" s="13">
        <f>O411+L412</f>
        <v>6759110</v>
      </c>
      <c r="P412" s="13"/>
      <c r="Q412" s="13"/>
    </row>
    <row r="413" spans="1:17" ht="12" hidden="1">
      <c r="A413" s="59">
        <v>41226</v>
      </c>
      <c r="B413" s="52">
        <v>0.0196</v>
      </c>
      <c r="C413" s="46">
        <f>SUM(D413:E413)</f>
        <v>-36479</v>
      </c>
      <c r="D413" s="46">
        <f>ROUND($D$10*B413/12,0)</f>
        <v>-35734</v>
      </c>
      <c r="E413" s="46">
        <f>ROUND($E$10*B413/12,0)</f>
        <v>-745</v>
      </c>
      <c r="F413" s="14"/>
      <c r="G413" s="46">
        <f>SUM(H413:I413)</f>
        <v>-36479</v>
      </c>
      <c r="H413" s="46">
        <f t="shared" si="61"/>
        <v>-23945</v>
      </c>
      <c r="I413" s="46">
        <f>ROUND(I$10*B413/12,0)</f>
        <v>-12534</v>
      </c>
      <c r="J413" s="13"/>
      <c r="K413" s="13">
        <f t="shared" si="72"/>
        <v>-11789</v>
      </c>
      <c r="L413" s="13">
        <f t="shared" si="72"/>
        <v>11789</v>
      </c>
      <c r="M413" s="33"/>
      <c r="N413" s="13">
        <f>K413+N412</f>
        <v>-6770899</v>
      </c>
      <c r="O413" s="13">
        <f>O412+L413</f>
        <v>6770899</v>
      </c>
      <c r="P413" s="13"/>
      <c r="Q413" s="13"/>
    </row>
    <row r="414" spans="1:17" ht="12" hidden="1">
      <c r="A414" s="59">
        <v>41256</v>
      </c>
      <c r="B414" s="52">
        <v>0.0196</v>
      </c>
      <c r="C414" s="46">
        <f>SUM(D414:E414)</f>
        <v>-36479</v>
      </c>
      <c r="D414" s="46">
        <f>ROUND($D$10*B414/12,0)</f>
        <v>-35734</v>
      </c>
      <c r="E414" s="46">
        <f>ROUND($E$10*B414/12,0)</f>
        <v>-745</v>
      </c>
      <c r="F414" s="14"/>
      <c r="G414" s="46">
        <f>SUM(H414:I414)</f>
        <v>-36479</v>
      </c>
      <c r="H414" s="46">
        <f t="shared" si="61"/>
        <v>-23945</v>
      </c>
      <c r="I414" s="46">
        <f>ROUND(I$10*B414/12,0)</f>
        <v>-12534</v>
      </c>
      <c r="J414" s="13"/>
      <c r="K414" s="13">
        <f t="shared" si="72"/>
        <v>-11789</v>
      </c>
      <c r="L414" s="13">
        <f t="shared" si="72"/>
        <v>11789</v>
      </c>
      <c r="M414" s="33"/>
      <c r="N414" s="13">
        <f>K414+N413</f>
        <v>-6782688</v>
      </c>
      <c r="O414" s="13">
        <f>O413+L414</f>
        <v>6782688</v>
      </c>
      <c r="P414" s="13"/>
      <c r="Q414" s="13"/>
    </row>
    <row r="415" spans="1:17" ht="12" hidden="1">
      <c r="A415" s="59">
        <v>41287</v>
      </c>
      <c r="B415" s="52">
        <v>0.0196</v>
      </c>
      <c r="C415" s="46">
        <f>SUM(D415:E415)</f>
        <v>-36479</v>
      </c>
      <c r="D415" s="46">
        <f aca="true" t="shared" si="73" ref="D415:D447">ROUND($D$10*B415/12,0)</f>
        <v>-35734</v>
      </c>
      <c r="E415" s="46">
        <f aca="true" t="shared" si="74" ref="E415:E447">ROUND($E$10*B415/12,0)</f>
        <v>-745</v>
      </c>
      <c r="F415" s="14"/>
      <c r="G415" s="46">
        <f aca="true" t="shared" si="75" ref="G415:G448">SUM(H415:I415)</f>
        <v>-36479</v>
      </c>
      <c r="H415" s="46">
        <f t="shared" si="61"/>
        <v>-23945</v>
      </c>
      <c r="I415" s="46">
        <f aca="true" t="shared" si="76" ref="I415:I437">ROUND(I$10*B415/12,0)</f>
        <v>-12534</v>
      </c>
      <c r="J415" s="13"/>
      <c r="K415" s="13">
        <f t="shared" si="72"/>
        <v>-11789</v>
      </c>
      <c r="L415" s="13">
        <f t="shared" si="72"/>
        <v>11789</v>
      </c>
      <c r="M415" s="33"/>
      <c r="N415" s="13">
        <f aca="true" t="shared" si="77" ref="N415:N448">K415+N414</f>
        <v>-6794477</v>
      </c>
      <c r="O415" s="13">
        <f aca="true" t="shared" si="78" ref="O415:O448">O414+L415</f>
        <v>6794477</v>
      </c>
      <c r="P415" s="13"/>
      <c r="Q415" s="13"/>
    </row>
    <row r="416" spans="1:17" ht="12" hidden="1">
      <c r="A416" s="59">
        <v>41318</v>
      </c>
      <c r="B416" s="52">
        <v>0.0196</v>
      </c>
      <c r="C416" s="46">
        <f aca="true" t="shared" si="79" ref="C416:C448">SUM(D416:E416)</f>
        <v>-36479</v>
      </c>
      <c r="D416" s="46">
        <f t="shared" si="73"/>
        <v>-35734</v>
      </c>
      <c r="E416" s="46">
        <f t="shared" si="74"/>
        <v>-745</v>
      </c>
      <c r="F416" s="14"/>
      <c r="G416" s="46">
        <f t="shared" si="75"/>
        <v>-36479</v>
      </c>
      <c r="H416" s="46">
        <f t="shared" si="61"/>
        <v>-23945</v>
      </c>
      <c r="I416" s="46">
        <f t="shared" si="76"/>
        <v>-12534</v>
      </c>
      <c r="J416" s="13"/>
      <c r="K416" s="13">
        <f t="shared" si="72"/>
        <v>-11789</v>
      </c>
      <c r="L416" s="13">
        <f t="shared" si="72"/>
        <v>11789</v>
      </c>
      <c r="M416" s="33"/>
      <c r="N416" s="13">
        <f t="shared" si="77"/>
        <v>-6806266</v>
      </c>
      <c r="O416" s="13">
        <f t="shared" si="78"/>
        <v>6806266</v>
      </c>
      <c r="P416" s="13"/>
      <c r="Q416" s="13"/>
    </row>
    <row r="417" spans="1:17" ht="12" hidden="1">
      <c r="A417" s="59">
        <v>41346</v>
      </c>
      <c r="B417" s="52">
        <v>0.0196</v>
      </c>
      <c r="C417" s="46">
        <f t="shared" si="79"/>
        <v>-36479</v>
      </c>
      <c r="D417" s="46">
        <f t="shared" si="73"/>
        <v>-35734</v>
      </c>
      <c r="E417" s="46">
        <f t="shared" si="74"/>
        <v>-745</v>
      </c>
      <c r="F417" s="14"/>
      <c r="G417" s="46">
        <f t="shared" si="75"/>
        <v>-36479</v>
      </c>
      <c r="H417" s="46">
        <f t="shared" si="61"/>
        <v>-23945</v>
      </c>
      <c r="I417" s="46">
        <f t="shared" si="76"/>
        <v>-12534</v>
      </c>
      <c r="J417" s="13"/>
      <c r="K417" s="13">
        <f t="shared" si="72"/>
        <v>-11789</v>
      </c>
      <c r="L417" s="13">
        <f t="shared" si="72"/>
        <v>11789</v>
      </c>
      <c r="M417" s="33"/>
      <c r="N417" s="13">
        <f t="shared" si="77"/>
        <v>-6818055</v>
      </c>
      <c r="O417" s="13">
        <f t="shared" si="78"/>
        <v>6818055</v>
      </c>
      <c r="P417" s="13"/>
      <c r="Q417" s="13"/>
    </row>
    <row r="418" spans="1:17" ht="12" hidden="1">
      <c r="A418" s="59">
        <v>41377</v>
      </c>
      <c r="B418" s="52">
        <v>0.0196</v>
      </c>
      <c r="C418" s="46">
        <f t="shared" si="79"/>
        <v>-36479</v>
      </c>
      <c r="D418" s="46">
        <f t="shared" si="73"/>
        <v>-35734</v>
      </c>
      <c r="E418" s="46">
        <f t="shared" si="74"/>
        <v>-745</v>
      </c>
      <c r="F418" s="14"/>
      <c r="G418" s="46">
        <f t="shared" si="75"/>
        <v>-36479</v>
      </c>
      <c r="H418" s="46">
        <f t="shared" si="61"/>
        <v>-23945</v>
      </c>
      <c r="I418" s="46">
        <f t="shared" si="76"/>
        <v>-12534</v>
      </c>
      <c r="J418" s="13"/>
      <c r="K418" s="13">
        <f t="shared" si="72"/>
        <v>-11789</v>
      </c>
      <c r="L418" s="13">
        <f t="shared" si="72"/>
        <v>11789</v>
      </c>
      <c r="M418" s="33"/>
      <c r="N418" s="13">
        <f t="shared" si="77"/>
        <v>-6829844</v>
      </c>
      <c r="O418" s="13">
        <f t="shared" si="78"/>
        <v>6829844</v>
      </c>
      <c r="P418" s="13"/>
      <c r="Q418" s="13"/>
    </row>
    <row r="419" spans="1:17" ht="12" hidden="1">
      <c r="A419" s="59">
        <v>41407</v>
      </c>
      <c r="B419" s="52">
        <v>0.0196</v>
      </c>
      <c r="C419" s="46">
        <f t="shared" si="79"/>
        <v>-36479</v>
      </c>
      <c r="D419" s="46">
        <f t="shared" si="73"/>
        <v>-35734</v>
      </c>
      <c r="E419" s="46">
        <f t="shared" si="74"/>
        <v>-745</v>
      </c>
      <c r="F419" s="14"/>
      <c r="G419" s="46">
        <f t="shared" si="75"/>
        <v>-36479</v>
      </c>
      <c r="H419" s="46">
        <f t="shared" si="61"/>
        <v>-23945</v>
      </c>
      <c r="I419" s="46">
        <f t="shared" si="76"/>
        <v>-12534</v>
      </c>
      <c r="J419" s="13"/>
      <c r="K419" s="13">
        <f t="shared" si="72"/>
        <v>-11789</v>
      </c>
      <c r="L419" s="13">
        <f t="shared" si="72"/>
        <v>11789</v>
      </c>
      <c r="M419" s="33"/>
      <c r="N419" s="13">
        <f t="shared" si="77"/>
        <v>-6841633</v>
      </c>
      <c r="O419" s="13">
        <f t="shared" si="78"/>
        <v>6841633</v>
      </c>
      <c r="P419" s="13"/>
      <c r="Q419" s="13"/>
    </row>
    <row r="420" spans="1:17" ht="12" hidden="1">
      <c r="A420" s="59">
        <v>41438</v>
      </c>
      <c r="B420" s="52">
        <v>0.0196</v>
      </c>
      <c r="C420" s="46">
        <f t="shared" si="79"/>
        <v>-36479</v>
      </c>
      <c r="D420" s="46">
        <f t="shared" si="73"/>
        <v>-35734</v>
      </c>
      <c r="E420" s="46">
        <f t="shared" si="74"/>
        <v>-745</v>
      </c>
      <c r="F420" s="14"/>
      <c r="G420" s="46">
        <f t="shared" si="75"/>
        <v>-36479</v>
      </c>
      <c r="H420" s="46">
        <f t="shared" si="61"/>
        <v>-23945</v>
      </c>
      <c r="I420" s="46">
        <f t="shared" si="76"/>
        <v>-12534</v>
      </c>
      <c r="J420" s="13"/>
      <c r="K420" s="13">
        <f t="shared" si="72"/>
        <v>-11789</v>
      </c>
      <c r="L420" s="13">
        <f t="shared" si="72"/>
        <v>11789</v>
      </c>
      <c r="M420" s="33"/>
      <c r="N420" s="13">
        <f t="shared" si="77"/>
        <v>-6853422</v>
      </c>
      <c r="O420" s="13">
        <f t="shared" si="78"/>
        <v>6853422</v>
      </c>
      <c r="P420" s="13"/>
      <c r="Q420" s="13"/>
    </row>
    <row r="421" spans="1:17" ht="12" hidden="1">
      <c r="A421" s="59">
        <v>41468</v>
      </c>
      <c r="B421" s="52">
        <v>0.0196</v>
      </c>
      <c r="C421" s="46">
        <f t="shared" si="79"/>
        <v>-36479</v>
      </c>
      <c r="D421" s="46">
        <f t="shared" si="73"/>
        <v>-35734</v>
      </c>
      <c r="E421" s="46">
        <f t="shared" si="74"/>
        <v>-745</v>
      </c>
      <c r="F421" s="14"/>
      <c r="G421" s="46">
        <f t="shared" si="75"/>
        <v>-36479</v>
      </c>
      <c r="H421" s="46">
        <f t="shared" si="61"/>
        <v>-23945</v>
      </c>
      <c r="I421" s="46">
        <f t="shared" si="76"/>
        <v>-12534</v>
      </c>
      <c r="J421" s="13"/>
      <c r="K421" s="13">
        <f aca="true" t="shared" si="80" ref="K421:L436">D421-H421</f>
        <v>-11789</v>
      </c>
      <c r="L421" s="13">
        <f t="shared" si="80"/>
        <v>11789</v>
      </c>
      <c r="M421" s="33"/>
      <c r="N421" s="13">
        <f t="shared" si="77"/>
        <v>-6865211</v>
      </c>
      <c r="O421" s="13">
        <f t="shared" si="78"/>
        <v>6865211</v>
      </c>
      <c r="P421" s="13"/>
      <c r="Q421" s="13"/>
    </row>
    <row r="422" spans="1:17" ht="12" hidden="1">
      <c r="A422" s="59">
        <v>41499</v>
      </c>
      <c r="B422" s="52">
        <v>0.0196</v>
      </c>
      <c r="C422" s="46">
        <f t="shared" si="79"/>
        <v>-36479</v>
      </c>
      <c r="D422" s="46">
        <f t="shared" si="73"/>
        <v>-35734</v>
      </c>
      <c r="E422" s="46">
        <f t="shared" si="74"/>
        <v>-745</v>
      </c>
      <c r="F422" s="14"/>
      <c r="G422" s="46">
        <f t="shared" si="75"/>
        <v>-36479</v>
      </c>
      <c r="H422" s="46">
        <f t="shared" si="61"/>
        <v>-23945</v>
      </c>
      <c r="I422" s="46">
        <f t="shared" si="76"/>
        <v>-12534</v>
      </c>
      <c r="J422" s="13"/>
      <c r="K422" s="13">
        <f t="shared" si="80"/>
        <v>-11789</v>
      </c>
      <c r="L422" s="13">
        <f t="shared" si="80"/>
        <v>11789</v>
      </c>
      <c r="M422" s="33"/>
      <c r="N422" s="13">
        <f t="shared" si="77"/>
        <v>-6877000</v>
      </c>
      <c r="O422" s="13">
        <f t="shared" si="78"/>
        <v>6877000</v>
      </c>
      <c r="P422" s="13"/>
      <c r="Q422" s="13"/>
    </row>
    <row r="423" spans="1:17" ht="12" hidden="1">
      <c r="A423" s="59">
        <v>41530</v>
      </c>
      <c r="B423" s="52">
        <v>0.0196</v>
      </c>
      <c r="C423" s="46">
        <f t="shared" si="79"/>
        <v>-36479</v>
      </c>
      <c r="D423" s="46">
        <f t="shared" si="73"/>
        <v>-35734</v>
      </c>
      <c r="E423" s="46">
        <f t="shared" si="74"/>
        <v>-745</v>
      </c>
      <c r="F423" s="14"/>
      <c r="G423" s="46">
        <f t="shared" si="75"/>
        <v>-36479</v>
      </c>
      <c r="H423" s="46">
        <f t="shared" si="61"/>
        <v>-23945</v>
      </c>
      <c r="I423" s="46">
        <f t="shared" si="76"/>
        <v>-12534</v>
      </c>
      <c r="J423" s="13"/>
      <c r="K423" s="13">
        <f t="shared" si="80"/>
        <v>-11789</v>
      </c>
      <c r="L423" s="13">
        <f t="shared" si="80"/>
        <v>11789</v>
      </c>
      <c r="M423" s="33"/>
      <c r="N423" s="13">
        <f t="shared" si="77"/>
        <v>-6888789</v>
      </c>
      <c r="O423" s="13">
        <f t="shared" si="78"/>
        <v>6888789</v>
      </c>
      <c r="P423" s="13"/>
      <c r="Q423" s="13"/>
    </row>
    <row r="424" spans="1:17" ht="12" hidden="1">
      <c r="A424" s="59">
        <v>41560</v>
      </c>
      <c r="B424" s="52">
        <v>0.0196</v>
      </c>
      <c r="C424" s="46">
        <f t="shared" si="79"/>
        <v>-36479</v>
      </c>
      <c r="D424" s="46">
        <f t="shared" si="73"/>
        <v>-35734</v>
      </c>
      <c r="E424" s="46">
        <f t="shared" si="74"/>
        <v>-745</v>
      </c>
      <c r="F424" s="14"/>
      <c r="G424" s="46">
        <f t="shared" si="75"/>
        <v>-36479</v>
      </c>
      <c r="H424" s="46">
        <f t="shared" si="61"/>
        <v>-23945</v>
      </c>
      <c r="I424" s="46">
        <f t="shared" si="76"/>
        <v>-12534</v>
      </c>
      <c r="J424" s="13"/>
      <c r="K424" s="13">
        <f t="shared" si="80"/>
        <v>-11789</v>
      </c>
      <c r="L424" s="13">
        <f t="shared" si="80"/>
        <v>11789</v>
      </c>
      <c r="M424" s="33"/>
      <c r="N424" s="13">
        <f t="shared" si="77"/>
        <v>-6900578</v>
      </c>
      <c r="O424" s="13">
        <f t="shared" si="78"/>
        <v>6900578</v>
      </c>
      <c r="P424" s="13"/>
      <c r="Q424" s="13"/>
    </row>
    <row r="425" spans="1:17" ht="12" hidden="1">
      <c r="A425" s="59">
        <v>41591</v>
      </c>
      <c r="B425" s="52">
        <v>0.0196</v>
      </c>
      <c r="C425" s="46">
        <f t="shared" si="79"/>
        <v>-36479</v>
      </c>
      <c r="D425" s="46">
        <f t="shared" si="73"/>
        <v>-35734</v>
      </c>
      <c r="E425" s="46">
        <f t="shared" si="74"/>
        <v>-745</v>
      </c>
      <c r="F425" s="14"/>
      <c r="G425" s="46">
        <f t="shared" si="75"/>
        <v>-36479</v>
      </c>
      <c r="H425" s="46">
        <f t="shared" si="61"/>
        <v>-23945</v>
      </c>
      <c r="I425" s="46">
        <f t="shared" si="76"/>
        <v>-12534</v>
      </c>
      <c r="J425" s="13"/>
      <c r="K425" s="13">
        <f t="shared" si="80"/>
        <v>-11789</v>
      </c>
      <c r="L425" s="13">
        <f t="shared" si="80"/>
        <v>11789</v>
      </c>
      <c r="M425" s="33"/>
      <c r="N425" s="13">
        <f t="shared" si="77"/>
        <v>-6912367</v>
      </c>
      <c r="O425" s="13">
        <f t="shared" si="78"/>
        <v>6912367</v>
      </c>
      <c r="P425" s="13"/>
      <c r="Q425" s="13"/>
    </row>
    <row r="426" spans="1:17" ht="12" hidden="1">
      <c r="A426" s="59">
        <v>41621</v>
      </c>
      <c r="B426" s="52">
        <v>0.0196</v>
      </c>
      <c r="C426" s="46">
        <f t="shared" si="79"/>
        <v>-36479</v>
      </c>
      <c r="D426" s="46">
        <f t="shared" si="73"/>
        <v>-35734</v>
      </c>
      <c r="E426" s="46">
        <f t="shared" si="74"/>
        <v>-745</v>
      </c>
      <c r="F426" s="14"/>
      <c r="G426" s="46">
        <f t="shared" si="75"/>
        <v>-36479</v>
      </c>
      <c r="H426" s="46">
        <f t="shared" si="61"/>
        <v>-23945</v>
      </c>
      <c r="I426" s="46">
        <f t="shared" si="76"/>
        <v>-12534</v>
      </c>
      <c r="J426" s="13"/>
      <c r="K426" s="13">
        <f t="shared" si="80"/>
        <v>-11789</v>
      </c>
      <c r="L426" s="13">
        <f t="shared" si="80"/>
        <v>11789</v>
      </c>
      <c r="M426" s="33"/>
      <c r="N426" s="13">
        <f t="shared" si="77"/>
        <v>-6924156</v>
      </c>
      <c r="O426" s="13">
        <f t="shared" si="78"/>
        <v>6924156</v>
      </c>
      <c r="P426" s="13"/>
      <c r="Q426" s="13"/>
    </row>
    <row r="427" spans="1:17" ht="12" hidden="1">
      <c r="A427" s="59">
        <v>41652</v>
      </c>
      <c r="B427" s="52">
        <v>0.0196</v>
      </c>
      <c r="C427" s="46">
        <f t="shared" si="79"/>
        <v>-36479</v>
      </c>
      <c r="D427" s="46">
        <f t="shared" si="73"/>
        <v>-35734</v>
      </c>
      <c r="E427" s="46">
        <f t="shared" si="74"/>
        <v>-745</v>
      </c>
      <c r="F427" s="14"/>
      <c r="G427" s="46">
        <f t="shared" si="75"/>
        <v>-36479</v>
      </c>
      <c r="H427" s="46">
        <f t="shared" si="61"/>
        <v>-23945</v>
      </c>
      <c r="I427" s="46">
        <f t="shared" si="76"/>
        <v>-12534</v>
      </c>
      <c r="J427" s="13"/>
      <c r="K427" s="13">
        <f t="shared" si="80"/>
        <v>-11789</v>
      </c>
      <c r="L427" s="13">
        <f t="shared" si="80"/>
        <v>11789</v>
      </c>
      <c r="M427" s="33"/>
      <c r="N427" s="13">
        <f t="shared" si="77"/>
        <v>-6935945</v>
      </c>
      <c r="O427" s="13">
        <f t="shared" si="78"/>
        <v>6935945</v>
      </c>
      <c r="P427" s="13"/>
      <c r="Q427" s="13"/>
    </row>
    <row r="428" spans="1:17" ht="12" hidden="1">
      <c r="A428" s="59">
        <v>41683</v>
      </c>
      <c r="B428" s="52">
        <v>0.0196</v>
      </c>
      <c r="C428" s="46">
        <f t="shared" si="79"/>
        <v>-36479</v>
      </c>
      <c r="D428" s="46">
        <f t="shared" si="73"/>
        <v>-35734</v>
      </c>
      <c r="E428" s="46">
        <f t="shared" si="74"/>
        <v>-745</v>
      </c>
      <c r="F428" s="14"/>
      <c r="G428" s="46">
        <f t="shared" si="75"/>
        <v>-36479</v>
      </c>
      <c r="H428" s="46">
        <f t="shared" si="61"/>
        <v>-23945</v>
      </c>
      <c r="I428" s="46">
        <f t="shared" si="76"/>
        <v>-12534</v>
      </c>
      <c r="J428" s="13"/>
      <c r="K428" s="13">
        <f t="shared" si="80"/>
        <v>-11789</v>
      </c>
      <c r="L428" s="13">
        <f t="shared" si="80"/>
        <v>11789</v>
      </c>
      <c r="M428" s="33"/>
      <c r="N428" s="13">
        <f t="shared" si="77"/>
        <v>-6947734</v>
      </c>
      <c r="O428" s="13">
        <f t="shared" si="78"/>
        <v>6947734</v>
      </c>
      <c r="P428" s="13"/>
      <c r="Q428" s="13"/>
    </row>
    <row r="429" spans="1:17" ht="12" hidden="1">
      <c r="A429" s="59">
        <v>41711</v>
      </c>
      <c r="B429" s="52">
        <v>0.0196</v>
      </c>
      <c r="C429" s="46">
        <f t="shared" si="79"/>
        <v>-36479</v>
      </c>
      <c r="D429" s="46">
        <f t="shared" si="73"/>
        <v>-35734</v>
      </c>
      <c r="E429" s="46">
        <f t="shared" si="74"/>
        <v>-745</v>
      </c>
      <c r="F429" s="14"/>
      <c r="G429" s="46">
        <f t="shared" si="75"/>
        <v>-36479</v>
      </c>
      <c r="H429" s="46">
        <f t="shared" si="61"/>
        <v>-23945</v>
      </c>
      <c r="I429" s="46">
        <f t="shared" si="76"/>
        <v>-12534</v>
      </c>
      <c r="J429" s="13"/>
      <c r="K429" s="13">
        <f t="shared" si="80"/>
        <v>-11789</v>
      </c>
      <c r="L429" s="13">
        <f t="shared" si="80"/>
        <v>11789</v>
      </c>
      <c r="M429" s="33"/>
      <c r="N429" s="13">
        <f t="shared" si="77"/>
        <v>-6959523</v>
      </c>
      <c r="O429" s="13">
        <f t="shared" si="78"/>
        <v>6959523</v>
      </c>
      <c r="P429" s="13"/>
      <c r="Q429" s="13"/>
    </row>
    <row r="430" spans="1:17" ht="12" hidden="1">
      <c r="A430" s="59">
        <v>41742</v>
      </c>
      <c r="B430" s="52">
        <v>0.0196</v>
      </c>
      <c r="C430" s="46">
        <f t="shared" si="79"/>
        <v>-36479</v>
      </c>
      <c r="D430" s="46">
        <f t="shared" si="73"/>
        <v>-35734</v>
      </c>
      <c r="E430" s="46">
        <f t="shared" si="74"/>
        <v>-745</v>
      </c>
      <c r="F430" s="14"/>
      <c r="G430" s="46">
        <f t="shared" si="75"/>
        <v>-36479</v>
      </c>
      <c r="H430" s="46">
        <f t="shared" si="61"/>
        <v>-23945</v>
      </c>
      <c r="I430" s="46">
        <f t="shared" si="76"/>
        <v>-12534</v>
      </c>
      <c r="J430" s="13"/>
      <c r="K430" s="13">
        <f t="shared" si="80"/>
        <v>-11789</v>
      </c>
      <c r="L430" s="13">
        <f t="shared" si="80"/>
        <v>11789</v>
      </c>
      <c r="M430" s="33"/>
      <c r="N430" s="13">
        <f t="shared" si="77"/>
        <v>-6971312</v>
      </c>
      <c r="O430" s="13">
        <f t="shared" si="78"/>
        <v>6971312</v>
      </c>
      <c r="P430" s="13"/>
      <c r="Q430" s="13"/>
    </row>
    <row r="431" spans="1:17" ht="12" hidden="1">
      <c r="A431" s="59">
        <v>41772</v>
      </c>
      <c r="B431" s="52">
        <v>0.0196</v>
      </c>
      <c r="C431" s="46">
        <f t="shared" si="79"/>
        <v>-36479</v>
      </c>
      <c r="D431" s="46">
        <f t="shared" si="73"/>
        <v>-35734</v>
      </c>
      <c r="E431" s="46">
        <f t="shared" si="74"/>
        <v>-745</v>
      </c>
      <c r="F431" s="14"/>
      <c r="G431" s="46">
        <f t="shared" si="75"/>
        <v>-36479</v>
      </c>
      <c r="H431" s="46">
        <f t="shared" si="61"/>
        <v>-23945</v>
      </c>
      <c r="I431" s="46">
        <f t="shared" si="76"/>
        <v>-12534</v>
      </c>
      <c r="J431" s="13"/>
      <c r="K431" s="13">
        <f t="shared" si="80"/>
        <v>-11789</v>
      </c>
      <c r="L431" s="13">
        <f t="shared" si="80"/>
        <v>11789</v>
      </c>
      <c r="M431" s="33"/>
      <c r="N431" s="13">
        <f t="shared" si="77"/>
        <v>-6983101</v>
      </c>
      <c r="O431" s="13">
        <f t="shared" si="78"/>
        <v>6983101</v>
      </c>
      <c r="P431" s="13"/>
      <c r="Q431" s="13"/>
    </row>
    <row r="432" spans="1:17" ht="12" hidden="1">
      <c r="A432" s="59">
        <v>41803</v>
      </c>
      <c r="B432" s="52">
        <v>0.0196</v>
      </c>
      <c r="C432" s="46">
        <f t="shared" si="79"/>
        <v>-36479</v>
      </c>
      <c r="D432" s="46">
        <f t="shared" si="73"/>
        <v>-35734</v>
      </c>
      <c r="E432" s="46">
        <f t="shared" si="74"/>
        <v>-745</v>
      </c>
      <c r="F432" s="14"/>
      <c r="G432" s="46">
        <f t="shared" si="75"/>
        <v>-36479</v>
      </c>
      <c r="H432" s="46">
        <f aca="true" t="shared" si="81" ref="H432:H447">ROUND($H$10*B432/12,0)-1</f>
        <v>-23945</v>
      </c>
      <c r="I432" s="46">
        <f t="shared" si="76"/>
        <v>-12534</v>
      </c>
      <c r="J432" s="13"/>
      <c r="K432" s="13">
        <f t="shared" si="80"/>
        <v>-11789</v>
      </c>
      <c r="L432" s="13">
        <f t="shared" si="80"/>
        <v>11789</v>
      </c>
      <c r="M432" s="33"/>
      <c r="N432" s="13">
        <f t="shared" si="77"/>
        <v>-6994890</v>
      </c>
      <c r="O432" s="13">
        <f t="shared" si="78"/>
        <v>6994890</v>
      </c>
      <c r="P432" s="13"/>
      <c r="Q432" s="13"/>
    </row>
    <row r="433" spans="1:17" ht="12" hidden="1">
      <c r="A433" s="59">
        <v>41833</v>
      </c>
      <c r="B433" s="52">
        <v>0.0196</v>
      </c>
      <c r="C433" s="46">
        <f t="shared" si="79"/>
        <v>-36479</v>
      </c>
      <c r="D433" s="46">
        <f t="shared" si="73"/>
        <v>-35734</v>
      </c>
      <c r="E433" s="46">
        <f t="shared" si="74"/>
        <v>-745</v>
      </c>
      <c r="F433" s="14"/>
      <c r="G433" s="46">
        <f t="shared" si="75"/>
        <v>-36479</v>
      </c>
      <c r="H433" s="46">
        <f t="shared" si="81"/>
        <v>-23945</v>
      </c>
      <c r="I433" s="46">
        <f t="shared" si="76"/>
        <v>-12534</v>
      </c>
      <c r="J433" s="13"/>
      <c r="K433" s="13">
        <f t="shared" si="80"/>
        <v>-11789</v>
      </c>
      <c r="L433" s="13">
        <f t="shared" si="80"/>
        <v>11789</v>
      </c>
      <c r="M433" s="33"/>
      <c r="N433" s="13">
        <f t="shared" si="77"/>
        <v>-7006679</v>
      </c>
      <c r="O433" s="13">
        <f t="shared" si="78"/>
        <v>7006679</v>
      </c>
      <c r="P433" s="13"/>
      <c r="Q433" s="13"/>
    </row>
    <row r="434" spans="1:17" ht="12" hidden="1">
      <c r="A434" s="59">
        <v>41864</v>
      </c>
      <c r="B434" s="52">
        <v>0.0196</v>
      </c>
      <c r="C434" s="46">
        <f t="shared" si="79"/>
        <v>-36479</v>
      </c>
      <c r="D434" s="46">
        <f t="shared" si="73"/>
        <v>-35734</v>
      </c>
      <c r="E434" s="46">
        <f t="shared" si="74"/>
        <v>-745</v>
      </c>
      <c r="F434" s="14"/>
      <c r="G434" s="46">
        <f t="shared" si="75"/>
        <v>-36479</v>
      </c>
      <c r="H434" s="46">
        <f t="shared" si="81"/>
        <v>-23945</v>
      </c>
      <c r="I434" s="46">
        <f t="shared" si="76"/>
        <v>-12534</v>
      </c>
      <c r="J434" s="13"/>
      <c r="K434" s="13">
        <f t="shared" si="80"/>
        <v>-11789</v>
      </c>
      <c r="L434" s="13">
        <f t="shared" si="80"/>
        <v>11789</v>
      </c>
      <c r="M434" s="33"/>
      <c r="N434" s="13">
        <f t="shared" si="77"/>
        <v>-7018468</v>
      </c>
      <c r="O434" s="13">
        <f t="shared" si="78"/>
        <v>7018468</v>
      </c>
      <c r="P434" s="13"/>
      <c r="Q434" s="13"/>
    </row>
    <row r="435" spans="1:17" ht="12" hidden="1">
      <c r="A435" s="59">
        <v>41895</v>
      </c>
      <c r="B435" s="52">
        <v>0.0196</v>
      </c>
      <c r="C435" s="46">
        <f t="shared" si="79"/>
        <v>-36479</v>
      </c>
      <c r="D435" s="46">
        <f t="shared" si="73"/>
        <v>-35734</v>
      </c>
      <c r="E435" s="46">
        <f t="shared" si="74"/>
        <v>-745</v>
      </c>
      <c r="F435" s="14"/>
      <c r="G435" s="46">
        <f t="shared" si="75"/>
        <v>-36479</v>
      </c>
      <c r="H435" s="46">
        <f t="shared" si="81"/>
        <v>-23945</v>
      </c>
      <c r="I435" s="46">
        <f t="shared" si="76"/>
        <v>-12534</v>
      </c>
      <c r="J435" s="13"/>
      <c r="K435" s="13">
        <f t="shared" si="80"/>
        <v>-11789</v>
      </c>
      <c r="L435" s="13">
        <f t="shared" si="80"/>
        <v>11789</v>
      </c>
      <c r="M435" s="33"/>
      <c r="N435" s="13">
        <f t="shared" si="77"/>
        <v>-7030257</v>
      </c>
      <c r="O435" s="13">
        <f t="shared" si="78"/>
        <v>7030257</v>
      </c>
      <c r="P435" s="13"/>
      <c r="Q435" s="13"/>
    </row>
    <row r="436" spans="1:17" ht="12" hidden="1">
      <c r="A436" s="59">
        <v>41925</v>
      </c>
      <c r="B436" s="52">
        <v>0.0196</v>
      </c>
      <c r="C436" s="46">
        <f t="shared" si="79"/>
        <v>-36479</v>
      </c>
      <c r="D436" s="46">
        <f t="shared" si="73"/>
        <v>-35734</v>
      </c>
      <c r="E436" s="46">
        <f t="shared" si="74"/>
        <v>-745</v>
      </c>
      <c r="F436" s="14"/>
      <c r="G436" s="46">
        <f t="shared" si="75"/>
        <v>-36479</v>
      </c>
      <c r="H436" s="46">
        <f t="shared" si="81"/>
        <v>-23945</v>
      </c>
      <c r="I436" s="46">
        <f t="shared" si="76"/>
        <v>-12534</v>
      </c>
      <c r="J436" s="13"/>
      <c r="K436" s="13">
        <f t="shared" si="80"/>
        <v>-11789</v>
      </c>
      <c r="L436" s="13">
        <f t="shared" si="80"/>
        <v>11789</v>
      </c>
      <c r="M436" s="33"/>
      <c r="N436" s="13">
        <f t="shared" si="77"/>
        <v>-7042046</v>
      </c>
      <c r="O436" s="13">
        <f t="shared" si="78"/>
        <v>7042046</v>
      </c>
      <c r="P436" s="13"/>
      <c r="Q436" s="13"/>
    </row>
    <row r="437" spans="1:17" ht="12" hidden="1">
      <c r="A437" s="59">
        <v>41956</v>
      </c>
      <c r="B437" s="52">
        <v>0.0196</v>
      </c>
      <c r="C437" s="46">
        <f t="shared" si="79"/>
        <v>-36479</v>
      </c>
      <c r="D437" s="46">
        <f t="shared" si="73"/>
        <v>-35734</v>
      </c>
      <c r="E437" s="46">
        <f t="shared" si="74"/>
        <v>-745</v>
      </c>
      <c r="F437" s="14"/>
      <c r="G437" s="46">
        <f t="shared" si="75"/>
        <v>-36479</v>
      </c>
      <c r="H437" s="46">
        <f t="shared" si="81"/>
        <v>-23945</v>
      </c>
      <c r="I437" s="46">
        <f t="shared" si="76"/>
        <v>-12534</v>
      </c>
      <c r="J437" s="13"/>
      <c r="K437" s="13">
        <f aca="true" t="shared" si="82" ref="K437:L448">D437-H437</f>
        <v>-11789</v>
      </c>
      <c r="L437" s="13">
        <f t="shared" si="82"/>
        <v>11789</v>
      </c>
      <c r="M437" s="33"/>
      <c r="N437" s="13">
        <f t="shared" si="77"/>
        <v>-7053835</v>
      </c>
      <c r="O437" s="13">
        <f t="shared" si="78"/>
        <v>7053835</v>
      </c>
      <c r="P437" s="13"/>
      <c r="Q437" s="13"/>
    </row>
    <row r="438" spans="1:17" ht="12">
      <c r="A438" s="59">
        <v>41986</v>
      </c>
      <c r="B438" s="52">
        <v>0.0196</v>
      </c>
      <c r="C438" s="46">
        <f t="shared" si="79"/>
        <v>-36479</v>
      </c>
      <c r="D438" s="46">
        <f t="shared" si="73"/>
        <v>-35734</v>
      </c>
      <c r="E438" s="46">
        <f t="shared" si="74"/>
        <v>-745</v>
      </c>
      <c r="F438" s="14"/>
      <c r="G438" s="46">
        <f t="shared" si="75"/>
        <v>-36479</v>
      </c>
      <c r="H438" s="46">
        <f t="shared" si="81"/>
        <v>-23945</v>
      </c>
      <c r="I438" s="46">
        <f>ROUND(I$10*B438/12,0)</f>
        <v>-12534</v>
      </c>
      <c r="J438" s="13"/>
      <c r="K438" s="13">
        <f t="shared" si="82"/>
        <v>-11789</v>
      </c>
      <c r="L438" s="13">
        <f t="shared" si="82"/>
        <v>11789</v>
      </c>
      <c r="M438" s="33"/>
      <c r="N438" s="13">
        <f t="shared" si="77"/>
        <v>-7065624</v>
      </c>
      <c r="O438" s="13">
        <f t="shared" si="78"/>
        <v>7065624</v>
      </c>
      <c r="P438" s="13"/>
      <c r="Q438" s="13"/>
    </row>
    <row r="439" spans="1:17" ht="12">
      <c r="A439" s="59">
        <v>42017</v>
      </c>
      <c r="B439" s="52">
        <v>0.0196</v>
      </c>
      <c r="C439" s="46">
        <f t="shared" si="79"/>
        <v>-36479</v>
      </c>
      <c r="D439" s="46">
        <f t="shared" si="73"/>
        <v>-35734</v>
      </c>
      <c r="E439" s="46">
        <f t="shared" si="74"/>
        <v>-745</v>
      </c>
      <c r="F439" s="14"/>
      <c r="G439" s="46">
        <f t="shared" si="75"/>
        <v>-36479</v>
      </c>
      <c r="H439" s="46">
        <f t="shared" si="81"/>
        <v>-23945</v>
      </c>
      <c r="I439" s="46">
        <f>ROUND(I$10*B439/12,0)</f>
        <v>-12534</v>
      </c>
      <c r="J439" s="13"/>
      <c r="K439" s="13">
        <f t="shared" si="82"/>
        <v>-11789</v>
      </c>
      <c r="L439" s="13">
        <f t="shared" si="82"/>
        <v>11789</v>
      </c>
      <c r="M439" s="33"/>
      <c r="N439" s="13">
        <f t="shared" si="77"/>
        <v>-7077413</v>
      </c>
      <c r="O439" s="13">
        <f t="shared" si="78"/>
        <v>7077413</v>
      </c>
      <c r="P439" s="13"/>
      <c r="Q439" s="13"/>
    </row>
    <row r="440" spans="1:17" ht="12">
      <c r="A440" s="59">
        <v>42048</v>
      </c>
      <c r="B440" s="52">
        <v>0.0196</v>
      </c>
      <c r="C440" s="46">
        <f t="shared" si="79"/>
        <v>-36479</v>
      </c>
      <c r="D440" s="46">
        <f t="shared" si="73"/>
        <v>-35734</v>
      </c>
      <c r="E440" s="46">
        <f t="shared" si="74"/>
        <v>-745</v>
      </c>
      <c r="F440" s="14"/>
      <c r="G440" s="46">
        <f t="shared" si="75"/>
        <v>-36479</v>
      </c>
      <c r="H440" s="46">
        <f t="shared" si="81"/>
        <v>-23945</v>
      </c>
      <c r="I440" s="46">
        <f>ROUND(I$10*B440/12,0)</f>
        <v>-12534</v>
      </c>
      <c r="J440" s="13"/>
      <c r="K440" s="13">
        <f t="shared" si="82"/>
        <v>-11789</v>
      </c>
      <c r="L440" s="13">
        <f t="shared" si="82"/>
        <v>11789</v>
      </c>
      <c r="M440" s="33"/>
      <c r="N440" s="13">
        <f t="shared" si="77"/>
        <v>-7089202</v>
      </c>
      <c r="O440" s="13">
        <f t="shared" si="78"/>
        <v>7089202</v>
      </c>
      <c r="P440" s="13"/>
      <c r="Q440" s="13"/>
    </row>
    <row r="441" spans="1:17" ht="12">
      <c r="A441" s="59">
        <v>42076</v>
      </c>
      <c r="B441" s="52">
        <v>0.0196</v>
      </c>
      <c r="C441" s="46">
        <f t="shared" si="79"/>
        <v>-36479</v>
      </c>
      <c r="D441" s="46">
        <f t="shared" si="73"/>
        <v>-35734</v>
      </c>
      <c r="E441" s="46">
        <f t="shared" si="74"/>
        <v>-745</v>
      </c>
      <c r="F441" s="14"/>
      <c r="G441" s="46">
        <f t="shared" si="75"/>
        <v>-36479</v>
      </c>
      <c r="H441" s="46">
        <f t="shared" si="81"/>
        <v>-23945</v>
      </c>
      <c r="I441" s="46">
        <f>ROUND(I$10*B441/12,0)</f>
        <v>-12534</v>
      </c>
      <c r="J441" s="13"/>
      <c r="K441" s="13">
        <f t="shared" si="82"/>
        <v>-11789</v>
      </c>
      <c r="L441" s="13">
        <f t="shared" si="82"/>
        <v>11789</v>
      </c>
      <c r="M441" s="33"/>
      <c r="N441" s="13">
        <f t="shared" si="77"/>
        <v>-7100991</v>
      </c>
      <c r="O441" s="13">
        <f t="shared" si="78"/>
        <v>7100991</v>
      </c>
      <c r="P441" s="13"/>
      <c r="Q441" s="13"/>
    </row>
    <row r="442" spans="1:17" ht="12">
      <c r="A442" s="59">
        <v>42107</v>
      </c>
      <c r="B442" s="52">
        <v>0.03</v>
      </c>
      <c r="C442" s="46">
        <f t="shared" si="79"/>
        <v>-55834</v>
      </c>
      <c r="D442" s="46">
        <f t="shared" si="73"/>
        <v>-54694</v>
      </c>
      <c r="E442" s="46">
        <f t="shared" si="74"/>
        <v>-1140</v>
      </c>
      <c r="F442" s="14"/>
      <c r="G442" s="46">
        <f t="shared" si="75"/>
        <v>-55834</v>
      </c>
      <c r="H442" s="46">
        <f t="shared" si="81"/>
        <v>-36651</v>
      </c>
      <c r="I442" s="46">
        <f>ROUND(I$10*B442/12,0)+2</f>
        <v>-19183</v>
      </c>
      <c r="J442" s="13"/>
      <c r="K442" s="13">
        <f t="shared" si="82"/>
        <v>-18043</v>
      </c>
      <c r="L442" s="13">
        <f t="shared" si="82"/>
        <v>18043</v>
      </c>
      <c r="M442" s="33"/>
      <c r="N442" s="13">
        <f t="shared" si="77"/>
        <v>-7119034</v>
      </c>
      <c r="O442" s="13">
        <f t="shared" si="78"/>
        <v>7119034</v>
      </c>
      <c r="P442" s="13"/>
      <c r="Q442" s="13"/>
    </row>
    <row r="443" spans="1:17" ht="12">
      <c r="A443" s="59">
        <v>42137</v>
      </c>
      <c r="B443" s="52">
        <v>0.03</v>
      </c>
      <c r="C443" s="46">
        <f t="shared" si="79"/>
        <v>-55834</v>
      </c>
      <c r="D443" s="46">
        <f t="shared" si="73"/>
        <v>-54694</v>
      </c>
      <c r="E443" s="46">
        <f t="shared" si="74"/>
        <v>-1140</v>
      </c>
      <c r="F443" s="14"/>
      <c r="G443" s="46">
        <f t="shared" si="75"/>
        <v>-55834</v>
      </c>
      <c r="H443" s="46">
        <f t="shared" si="81"/>
        <v>-36651</v>
      </c>
      <c r="I443" s="46">
        <f>ROUND(I$10*B443/12,0)+2</f>
        <v>-19183</v>
      </c>
      <c r="J443" s="13"/>
      <c r="K443" s="13">
        <f t="shared" si="82"/>
        <v>-18043</v>
      </c>
      <c r="L443" s="13">
        <f t="shared" si="82"/>
        <v>18043</v>
      </c>
      <c r="M443" s="33"/>
      <c r="N443" s="13">
        <f t="shared" si="77"/>
        <v>-7137077</v>
      </c>
      <c r="O443" s="13">
        <f t="shared" si="78"/>
        <v>7137077</v>
      </c>
      <c r="P443" s="13"/>
      <c r="Q443" s="13"/>
    </row>
    <row r="444" spans="1:17" ht="12">
      <c r="A444" s="59">
        <v>42168</v>
      </c>
      <c r="B444" s="52">
        <v>0.03</v>
      </c>
      <c r="C444" s="46">
        <f t="shared" si="79"/>
        <v>-55834</v>
      </c>
      <c r="D444" s="46">
        <f t="shared" si="73"/>
        <v>-54694</v>
      </c>
      <c r="E444" s="46">
        <f t="shared" si="74"/>
        <v>-1140</v>
      </c>
      <c r="F444" s="14"/>
      <c r="G444" s="46">
        <f t="shared" si="75"/>
        <v>-55834</v>
      </c>
      <c r="H444" s="46">
        <f t="shared" si="81"/>
        <v>-36651</v>
      </c>
      <c r="I444" s="46">
        <f>ROUND(I$10*B444/12,0)+2</f>
        <v>-19183</v>
      </c>
      <c r="J444" s="13"/>
      <c r="K444" s="13">
        <f t="shared" si="82"/>
        <v>-18043</v>
      </c>
      <c r="L444" s="13">
        <f t="shared" si="82"/>
        <v>18043</v>
      </c>
      <c r="M444" s="33"/>
      <c r="N444" s="13">
        <f t="shared" si="77"/>
        <v>-7155120</v>
      </c>
      <c r="O444" s="13">
        <f t="shared" si="78"/>
        <v>7155120</v>
      </c>
      <c r="P444" s="13"/>
      <c r="Q444" s="13"/>
    </row>
    <row r="445" spans="1:17" ht="12">
      <c r="A445" s="59">
        <v>42198</v>
      </c>
      <c r="B445" s="52">
        <v>0.03</v>
      </c>
      <c r="C445" s="46">
        <f t="shared" si="79"/>
        <v>-55834</v>
      </c>
      <c r="D445" s="46">
        <f t="shared" si="73"/>
        <v>-54694</v>
      </c>
      <c r="E445" s="46">
        <f t="shared" si="74"/>
        <v>-1140</v>
      </c>
      <c r="F445" s="14"/>
      <c r="G445" s="46">
        <f t="shared" si="75"/>
        <v>-55834</v>
      </c>
      <c r="H445" s="46">
        <f t="shared" si="81"/>
        <v>-36651</v>
      </c>
      <c r="I445" s="46">
        <f>ROUND(I$10*B445/12,0)+2</f>
        <v>-19183</v>
      </c>
      <c r="J445" s="13"/>
      <c r="K445" s="13">
        <f t="shared" si="82"/>
        <v>-18043</v>
      </c>
      <c r="L445" s="13">
        <f t="shared" si="82"/>
        <v>18043</v>
      </c>
      <c r="M445" s="33"/>
      <c r="N445" s="13">
        <f t="shared" si="77"/>
        <v>-7173163</v>
      </c>
      <c r="O445" s="13">
        <f t="shared" si="78"/>
        <v>7173163</v>
      </c>
      <c r="P445" s="13"/>
      <c r="Q445" s="13"/>
    </row>
    <row r="446" spans="1:17" ht="12">
      <c r="A446" s="59">
        <v>42229</v>
      </c>
      <c r="B446" s="52">
        <v>0.03</v>
      </c>
      <c r="C446" s="46">
        <f t="shared" si="79"/>
        <v>-55834</v>
      </c>
      <c r="D446" s="46">
        <f t="shared" si="73"/>
        <v>-54694</v>
      </c>
      <c r="E446" s="46">
        <f t="shared" si="74"/>
        <v>-1140</v>
      </c>
      <c r="F446" s="14"/>
      <c r="G446" s="46">
        <f t="shared" si="75"/>
        <v>-55834</v>
      </c>
      <c r="H446" s="46">
        <f t="shared" si="81"/>
        <v>-36651</v>
      </c>
      <c r="I446" s="46">
        <f>ROUND(I$10*B446/12,0)+2</f>
        <v>-19183</v>
      </c>
      <c r="J446" s="13"/>
      <c r="K446" s="13">
        <f t="shared" si="82"/>
        <v>-18043</v>
      </c>
      <c r="L446" s="13">
        <f t="shared" si="82"/>
        <v>18043</v>
      </c>
      <c r="M446" s="33"/>
      <c r="N446" s="13">
        <f t="shared" si="77"/>
        <v>-7191206</v>
      </c>
      <c r="O446" s="13">
        <f t="shared" si="78"/>
        <v>7191206</v>
      </c>
      <c r="P446" s="13"/>
      <c r="Q446" s="13"/>
    </row>
    <row r="447" spans="1:17" ht="12">
      <c r="A447" s="59">
        <v>42260</v>
      </c>
      <c r="B447" s="52">
        <v>0.03</v>
      </c>
      <c r="C447" s="46">
        <f t="shared" si="79"/>
        <v>-55834</v>
      </c>
      <c r="D447" s="46">
        <f t="shared" si="73"/>
        <v>-54694</v>
      </c>
      <c r="E447" s="46">
        <f t="shared" si="74"/>
        <v>-1140</v>
      </c>
      <c r="F447" s="14"/>
      <c r="G447" s="46">
        <f t="shared" si="75"/>
        <v>-55834</v>
      </c>
      <c r="H447" s="46">
        <f t="shared" si="81"/>
        <v>-36651</v>
      </c>
      <c r="I447" s="46">
        <f>ROUND(I$10*B447/12,0)+2</f>
        <v>-19183</v>
      </c>
      <c r="J447" s="13"/>
      <c r="K447" s="13">
        <f t="shared" si="82"/>
        <v>-18043</v>
      </c>
      <c r="L447" s="13">
        <f t="shared" si="82"/>
        <v>18043</v>
      </c>
      <c r="M447" s="33"/>
      <c r="N447" s="13">
        <f t="shared" si="77"/>
        <v>-7209249</v>
      </c>
      <c r="O447" s="13">
        <f t="shared" si="78"/>
        <v>7209249</v>
      </c>
      <c r="P447" s="13"/>
      <c r="Q447" s="13"/>
    </row>
    <row r="448" spans="1:17" ht="12">
      <c r="A448" s="59">
        <v>42290</v>
      </c>
      <c r="B448" s="52">
        <v>0.03</v>
      </c>
      <c r="C448" s="46">
        <f t="shared" si="79"/>
        <v>-26471</v>
      </c>
      <c r="D448" s="46">
        <v>-25878</v>
      </c>
      <c r="E448" s="46">
        <v>-593</v>
      </c>
      <c r="F448" s="14"/>
      <c r="G448" s="46">
        <f t="shared" si="75"/>
        <v>-26471</v>
      </c>
      <c r="H448" s="46">
        <v>-17311</v>
      </c>
      <c r="I448" s="46">
        <v>-9160</v>
      </c>
      <c r="J448" s="13"/>
      <c r="K448" s="13">
        <f>D448-H448</f>
        <v>-8567</v>
      </c>
      <c r="L448" s="13">
        <f>E448-I448</f>
        <v>8567</v>
      </c>
      <c r="M448" s="33"/>
      <c r="N448" s="13">
        <f t="shared" si="77"/>
        <v>-7217816</v>
      </c>
      <c r="O448" s="13">
        <f t="shared" si="78"/>
        <v>7217816</v>
      </c>
      <c r="P448" s="13"/>
      <c r="Q448" s="13"/>
    </row>
    <row r="449" spans="1:17" ht="12">
      <c r="A449" s="59">
        <v>42321</v>
      </c>
      <c r="B449" s="52">
        <v>0.03</v>
      </c>
      <c r="C449" s="46"/>
      <c r="D449" s="46"/>
      <c r="E449" s="46"/>
      <c r="F449" s="14"/>
      <c r="G449" s="46"/>
      <c r="H449" s="46"/>
      <c r="I449" s="46"/>
      <c r="J449" s="13"/>
      <c r="K449" s="13"/>
      <c r="L449" s="13"/>
      <c r="M449" s="33"/>
      <c r="N449" s="13"/>
      <c r="O449" s="13"/>
      <c r="P449" s="13"/>
      <c r="Q449" s="13"/>
    </row>
    <row r="450" spans="1:17" ht="12">
      <c r="A450" s="59">
        <v>42351</v>
      </c>
      <c r="B450" s="52">
        <v>0.03</v>
      </c>
      <c r="C450" s="46"/>
      <c r="D450" s="46"/>
      <c r="E450" s="46"/>
      <c r="F450" s="14"/>
      <c r="G450" s="46"/>
      <c r="H450" s="46"/>
      <c r="I450" s="46"/>
      <c r="J450" s="13"/>
      <c r="K450" s="13"/>
      <c r="L450" s="13"/>
      <c r="M450" s="33"/>
      <c r="N450" s="94"/>
      <c r="O450" s="94"/>
      <c r="P450" s="13"/>
      <c r="Q450" s="13"/>
    </row>
    <row r="451" spans="1:15" ht="12" thickBot="1">
      <c r="A451" s="41"/>
      <c r="B451" s="52"/>
      <c r="C451" s="47">
        <f aca="true" t="shared" si="83" ref="C451:L451">SUM(C19:C450)</f>
        <v>-22333736</v>
      </c>
      <c r="D451" s="47">
        <f t="shared" si="83"/>
        <v>-21877680</v>
      </c>
      <c r="E451" s="47">
        <f t="shared" si="83"/>
        <v>-456056</v>
      </c>
      <c r="F451" s="47">
        <f t="shared" si="83"/>
        <v>0</v>
      </c>
      <c r="G451" s="47">
        <f t="shared" si="83"/>
        <v>-22333736</v>
      </c>
      <c r="H451" s="47">
        <f t="shared" si="83"/>
        <v>-14659864</v>
      </c>
      <c r="I451" s="47">
        <f t="shared" si="83"/>
        <v>-7673872</v>
      </c>
      <c r="J451" s="47">
        <f t="shared" si="83"/>
        <v>0</v>
      </c>
      <c r="K451" s="47">
        <f t="shared" si="83"/>
        <v>-7217816</v>
      </c>
      <c r="L451" s="47">
        <f t="shared" si="83"/>
        <v>7217816</v>
      </c>
      <c r="M451" s="11"/>
      <c r="N451" s="11"/>
      <c r="O451" s="11"/>
    </row>
    <row r="452" spans="1:15" ht="12" hidden="1" thickTop="1">
      <c r="A452" s="41"/>
      <c r="B452" s="52"/>
      <c r="C452" s="46"/>
      <c r="D452" s="46"/>
      <c r="E452" s="46"/>
      <c r="F452" s="14"/>
      <c r="G452" s="46"/>
      <c r="H452" s="46"/>
      <c r="I452" s="46"/>
      <c r="J452" s="13"/>
      <c r="K452" s="13"/>
      <c r="L452" s="13"/>
      <c r="M452" s="11"/>
      <c r="N452" s="11"/>
      <c r="O452" s="11"/>
    </row>
    <row r="453" spans="1:15" ht="12" hidden="1" thickTop="1">
      <c r="A453" s="41"/>
      <c r="B453" s="52"/>
      <c r="C453" s="46"/>
      <c r="D453" s="46"/>
      <c r="E453" s="46"/>
      <c r="F453" s="14"/>
      <c r="G453" s="46"/>
      <c r="H453" s="46" t="s">
        <v>43</v>
      </c>
      <c r="I453" s="46"/>
      <c r="J453" s="13"/>
      <c r="K453" s="58"/>
      <c r="L453" s="58"/>
      <c r="M453" s="11"/>
      <c r="N453" s="11"/>
      <c r="O453" s="11"/>
    </row>
    <row r="454" spans="1:15" ht="12.75" hidden="1" thickBot="1" thickTop="1">
      <c r="A454" s="41"/>
      <c r="B454" s="52"/>
      <c r="C454" s="46"/>
      <c r="D454" s="46"/>
      <c r="E454" s="46"/>
      <c r="F454" s="14"/>
      <c r="G454" s="46"/>
      <c r="H454" s="46" t="s">
        <v>44</v>
      </c>
      <c r="I454" s="46"/>
      <c r="J454" s="13"/>
      <c r="K454" s="48">
        <f>SUM(K451-K453)</f>
        <v>-7217816</v>
      </c>
      <c r="L454" s="48">
        <f>SUM(L451-L453)</f>
        <v>7217816</v>
      </c>
      <c r="M454" s="11"/>
      <c r="N454" s="11"/>
      <c r="O454" s="11"/>
    </row>
    <row r="455" spans="3:15" ht="12" hidden="1" thickTop="1">
      <c r="C455" s="16"/>
      <c r="D455" s="16"/>
      <c r="E455" s="16"/>
      <c r="F455" s="16"/>
      <c r="G455" s="16"/>
      <c r="H455" s="16"/>
      <c r="I455" s="16"/>
      <c r="K455" s="7"/>
      <c r="N455" s="11"/>
      <c r="O455" s="11"/>
    </row>
    <row r="456" spans="9:15" ht="13.5" hidden="1" thickBot="1" thickTop="1">
      <c r="I456" s="6" t="s">
        <v>59</v>
      </c>
      <c r="J456" s="6"/>
      <c r="K456" s="69" t="e">
        <f>'[2]E-DDC-7'!#REF!</f>
        <v>#REF!</v>
      </c>
      <c r="L456" s="70">
        <f>L10:M10-L454</f>
        <v>0</v>
      </c>
      <c r="N456"/>
      <c r="O456"/>
    </row>
    <row r="457" spans="9:15" ht="12.75" thickTop="1">
      <c r="I457" s="6"/>
      <c r="J457" s="6"/>
      <c r="K457" s="83"/>
      <c r="L457" s="70"/>
      <c r="N457"/>
      <c r="O457"/>
    </row>
    <row r="458" spans="1:15" ht="12">
      <c r="A458" s="3" t="s">
        <v>9</v>
      </c>
      <c r="K458" s="7">
        <f>SUM(K10,-K451)</f>
        <v>0</v>
      </c>
      <c r="L458" s="7">
        <f>SUM(L10,-L451)</f>
        <v>0</v>
      </c>
      <c r="N458"/>
      <c r="O458"/>
    </row>
    <row r="459" spans="1:15" ht="12">
      <c r="A459" s="3" t="s">
        <v>10</v>
      </c>
      <c r="H459" s="3"/>
      <c r="I459" s="3"/>
      <c r="N459"/>
      <c r="O459"/>
    </row>
    <row r="460" spans="1:15" ht="12">
      <c r="A460" s="3" t="s">
        <v>11</v>
      </c>
      <c r="D460" s="3"/>
      <c r="E460" s="3"/>
      <c r="F460" s="3"/>
      <c r="H460" s="17"/>
      <c r="I460" s="17"/>
      <c r="N460"/>
      <c r="O460"/>
    </row>
    <row r="461" spans="1:15" ht="12">
      <c r="A461" s="3" t="s">
        <v>42</v>
      </c>
      <c r="D461" s="17"/>
      <c r="E461" s="17"/>
      <c r="F461" s="17"/>
      <c r="H461" s="18"/>
      <c r="I461" s="18"/>
      <c r="N461"/>
      <c r="O461"/>
    </row>
    <row r="462" spans="1:15" ht="12">
      <c r="A462" s="3" t="s">
        <v>34</v>
      </c>
      <c r="C462" s="18"/>
      <c r="D462" s="18"/>
      <c r="E462" s="18"/>
      <c r="F462" s="18"/>
      <c r="G462" s="18"/>
      <c r="H462" s="18"/>
      <c r="I462" s="18"/>
      <c r="N462"/>
      <c r="O462"/>
    </row>
    <row r="463" spans="1:15" ht="12">
      <c r="A463" s="3" t="s">
        <v>35</v>
      </c>
      <c r="C463" s="18"/>
      <c r="D463" s="18"/>
      <c r="E463" s="18"/>
      <c r="F463" s="18"/>
      <c r="G463" s="18"/>
      <c r="N463"/>
      <c r="O463"/>
    </row>
    <row r="464" spans="1:15" ht="12">
      <c r="A464" s="3" t="s">
        <v>58</v>
      </c>
      <c r="H464" s="3"/>
      <c r="I464" s="3"/>
      <c r="N464"/>
      <c r="O464"/>
    </row>
    <row r="465" spans="1:15" ht="12">
      <c r="A465" s="3" t="s">
        <v>45</v>
      </c>
      <c r="C465" s="3"/>
      <c r="D465" s="3"/>
      <c r="E465" s="3"/>
      <c r="F465" s="3"/>
      <c r="G465" s="3"/>
      <c r="H465" s="3"/>
      <c r="I465" s="3"/>
      <c r="N465"/>
      <c r="O465"/>
    </row>
    <row r="466" spans="1:15" ht="12">
      <c r="A466" s="3" t="s">
        <v>75</v>
      </c>
      <c r="H466" s="3"/>
      <c r="I466" s="3"/>
      <c r="N466"/>
      <c r="O466"/>
    </row>
    <row r="467" spans="3:15" ht="12">
      <c r="C467" s="3"/>
      <c r="D467" s="3"/>
      <c r="E467" s="3"/>
      <c r="F467" s="3"/>
      <c r="G467" s="3"/>
      <c r="H467" s="3"/>
      <c r="I467" s="3"/>
      <c r="N467"/>
      <c r="O467"/>
    </row>
    <row r="468" spans="3:15" ht="12">
      <c r="C468" s="3"/>
      <c r="D468" s="3"/>
      <c r="E468" s="3"/>
      <c r="F468" s="3"/>
      <c r="G468" s="3"/>
      <c r="H468" s="3"/>
      <c r="I468" s="3"/>
      <c r="N468"/>
      <c r="O468"/>
    </row>
    <row r="469" spans="3:15" ht="12">
      <c r="C469" s="3"/>
      <c r="D469" s="3"/>
      <c r="E469" s="3"/>
      <c r="F469" s="3"/>
      <c r="G469" s="3"/>
      <c r="H469" s="3"/>
      <c r="I469" s="3"/>
      <c r="N469"/>
      <c r="O469"/>
    </row>
    <row r="470" spans="4:15" ht="12">
      <c r="D470" s="15"/>
      <c r="E470" s="15"/>
      <c r="F470" s="15"/>
      <c r="H470" s="15"/>
      <c r="I470" s="15"/>
      <c r="N470"/>
      <c r="O470"/>
    </row>
    <row r="471" spans="4:15" ht="12">
      <c r="D471" s="15"/>
      <c r="E471" s="15"/>
      <c r="F471" s="15"/>
      <c r="H471" s="15"/>
      <c r="I471" s="15"/>
      <c r="N471"/>
      <c r="O471"/>
    </row>
    <row r="472" spans="4:15" ht="12">
      <c r="D472" s="15"/>
      <c r="E472" s="15"/>
      <c r="F472" s="15"/>
      <c r="H472" s="15"/>
      <c r="I472" s="15"/>
      <c r="N472"/>
      <c r="O472"/>
    </row>
    <row r="473" spans="4:15" ht="12">
      <c r="D473" s="15"/>
      <c r="E473" s="15"/>
      <c r="F473" s="15"/>
      <c r="H473" s="15"/>
      <c r="I473" s="15"/>
      <c r="N473"/>
      <c r="O473"/>
    </row>
    <row r="474" spans="4:9" ht="12">
      <c r="D474" s="15"/>
      <c r="E474" s="15"/>
      <c r="F474" s="15"/>
      <c r="H474" s="15"/>
      <c r="I474" s="15"/>
    </row>
    <row r="475" spans="4:15" ht="12">
      <c r="D475" s="15"/>
      <c r="E475" s="15"/>
      <c r="F475" s="15"/>
      <c r="H475" s="15"/>
      <c r="I475" s="15"/>
      <c r="N475"/>
      <c r="O475"/>
    </row>
    <row r="476" spans="4:15" ht="12">
      <c r="D476" s="15"/>
      <c r="E476" s="15"/>
      <c r="F476" s="15"/>
      <c r="H476" s="15"/>
      <c r="I476" s="15"/>
      <c r="N476"/>
      <c r="O476"/>
    </row>
    <row r="477" spans="14:15" ht="12">
      <c r="N477"/>
      <c r="O477"/>
    </row>
    <row r="478" spans="14:15" ht="12">
      <c r="N478"/>
      <c r="O478"/>
    </row>
    <row r="479" spans="14:15" ht="12">
      <c r="N479"/>
      <c r="O479"/>
    </row>
  </sheetData>
  <sheetProtection/>
  <mergeCells count="7">
    <mergeCell ref="A1:O1"/>
    <mergeCell ref="A2:O2"/>
    <mergeCell ref="A3:O3"/>
    <mergeCell ref="C5:E5"/>
    <mergeCell ref="G5:I5"/>
    <mergeCell ref="K5:L5"/>
    <mergeCell ref="N5:O5"/>
  </mergeCells>
  <printOptions gridLines="1"/>
  <pageMargins left="0.75" right="0.5" top="1" bottom="1.02" header="0.5" footer="0.5"/>
  <pageSetup fitToHeight="1" fitToWidth="1" horizontalDpi="600" verticalDpi="600" orientation="landscape" scale="61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75" defaultRowHeight="12.75"/>
  <cols>
    <col min="1" max="16384" width="9.375" style="8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A4" sqref="A4"/>
    </sheetView>
  </sheetViews>
  <sheetFormatPr defaultColWidth="11.00390625" defaultRowHeight="12.75"/>
  <cols>
    <col min="1" max="1" width="4.875" style="3" customWidth="1"/>
    <col min="2" max="4" width="11.00390625" style="3" customWidth="1"/>
    <col min="5" max="5" width="15.625" style="3" customWidth="1"/>
    <col min="6" max="6" width="6.00390625" style="3" customWidth="1"/>
    <col min="7" max="7" width="16.00390625" style="3" hidden="1" customWidth="1"/>
    <col min="8" max="8" width="11.00390625" style="3" hidden="1" customWidth="1"/>
    <col min="9" max="9" width="23.875" style="3" hidden="1" customWidth="1"/>
    <col min="10" max="11" width="15.125" style="3" bestFit="1" customWidth="1"/>
    <col min="12" max="16384" width="11.00390625" style="3" customWidth="1"/>
  </cols>
  <sheetData>
    <row r="1" spans="1:9" ht="12">
      <c r="A1" s="88" t="s">
        <v>33</v>
      </c>
      <c r="B1" s="88"/>
      <c r="C1" s="88"/>
      <c r="D1" s="88"/>
      <c r="E1" s="88"/>
      <c r="F1" s="88"/>
      <c r="G1" s="88"/>
      <c r="H1" s="88"/>
      <c r="I1" s="88"/>
    </row>
    <row r="2" spans="1:9" ht="12">
      <c r="A2" s="88" t="s">
        <v>13</v>
      </c>
      <c r="B2" s="88"/>
      <c r="C2" s="88"/>
      <c r="D2" s="88"/>
      <c r="E2" s="88"/>
      <c r="F2" s="88"/>
      <c r="G2" s="88"/>
      <c r="H2" s="88"/>
      <c r="I2" s="88"/>
    </row>
    <row r="3" spans="1:9" ht="12">
      <c r="A3" s="89" t="str">
        <f>'E-DDC-4'!A3:O3</f>
        <v>TWELVE MONTHS ENDED December 31, 2019</v>
      </c>
      <c r="B3" s="89"/>
      <c r="C3" s="89"/>
      <c r="D3" s="89"/>
      <c r="E3" s="89"/>
      <c r="F3" s="89"/>
      <c r="G3" s="89"/>
      <c r="H3" s="89"/>
      <c r="I3" s="89"/>
    </row>
    <row r="4" spans="1:7" ht="12">
      <c r="A4" s="20"/>
      <c r="B4" s="20"/>
      <c r="C4" s="20"/>
      <c r="D4" s="20"/>
      <c r="E4" s="20"/>
      <c r="F4" s="20"/>
      <c r="G4" s="20"/>
    </row>
    <row r="6" ht="12">
      <c r="A6" s="3" t="s">
        <v>14</v>
      </c>
    </row>
    <row r="8" spans="1:11" ht="12">
      <c r="A8" s="4"/>
      <c r="B8" s="4"/>
      <c r="C8" s="4"/>
      <c r="D8" s="4"/>
      <c r="E8" s="21" t="s">
        <v>15</v>
      </c>
      <c r="F8" s="4"/>
      <c r="G8" s="21" t="s">
        <v>16</v>
      </c>
      <c r="I8" s="21" t="s">
        <v>16</v>
      </c>
      <c r="J8" s="21" t="s">
        <v>15</v>
      </c>
      <c r="K8" s="21" t="s">
        <v>15</v>
      </c>
    </row>
    <row r="9" spans="1:11" ht="12">
      <c r="A9" s="4"/>
      <c r="B9" s="87" t="s">
        <v>17</v>
      </c>
      <c r="C9" s="87"/>
      <c r="D9" s="4"/>
      <c r="E9" s="22" t="s">
        <v>37</v>
      </c>
      <c r="F9" s="4"/>
      <c r="G9" s="22" t="s">
        <v>38</v>
      </c>
      <c r="I9" s="22" t="s">
        <v>38</v>
      </c>
      <c r="J9" s="22" t="s">
        <v>65</v>
      </c>
      <c r="K9" s="22" t="s">
        <v>66</v>
      </c>
    </row>
    <row r="10" spans="5:11" ht="12">
      <c r="E10" s="21"/>
      <c r="G10" s="21"/>
      <c r="I10" s="21"/>
      <c r="J10" s="21"/>
      <c r="K10" s="21"/>
    </row>
    <row r="11" spans="2:11" ht="12.75" customHeight="1">
      <c r="B11" s="23"/>
      <c r="C11" s="4"/>
      <c r="D11" s="4"/>
      <c r="E11" s="34"/>
      <c r="G11" s="34"/>
      <c r="I11" s="34"/>
      <c r="J11" s="34"/>
      <c r="K11" s="34"/>
    </row>
    <row r="12" spans="2:11" ht="12">
      <c r="B12" s="23"/>
      <c r="C12" s="4"/>
      <c r="D12" s="6" t="s">
        <v>36</v>
      </c>
      <c r="E12" s="83">
        <f>2645.24*12</f>
        <v>31743</v>
      </c>
      <c r="F12" s="11"/>
      <c r="G12" s="33">
        <f>5608.67*12</f>
        <v>67304</v>
      </c>
      <c r="H12" s="11"/>
      <c r="I12" s="33">
        <f>5608.67*12</f>
        <v>67304</v>
      </c>
      <c r="J12" s="83"/>
      <c r="K12" s="83">
        <f>2645.24*12</f>
        <v>31743</v>
      </c>
    </row>
    <row r="13" spans="2:11" ht="12">
      <c r="B13" s="23"/>
      <c r="C13" s="4"/>
      <c r="D13" s="6"/>
      <c r="E13" s="33"/>
      <c r="G13" s="33"/>
      <c r="I13" s="33"/>
      <c r="J13" s="33"/>
      <c r="K13" s="33"/>
    </row>
    <row r="14" spans="2:11" ht="12">
      <c r="B14" s="85" t="s">
        <v>60</v>
      </c>
      <c r="C14" s="4">
        <f>'E-DDC-3'!C14</f>
        <v>2018</v>
      </c>
      <c r="D14" s="4"/>
      <c r="E14" s="35">
        <f>SUM(J14:K14)</f>
        <v>95229</v>
      </c>
      <c r="F14" s="31"/>
      <c r="G14" s="35">
        <f>'E-DDC-6'!J6+'E-DDC-6'!J27</f>
        <v>201912</v>
      </c>
      <c r="I14" s="35">
        <f>'E-DDC-6'!J6+'E-DDC-6'!J27</f>
        <v>201912</v>
      </c>
      <c r="J14" s="35">
        <f>'E-DDC-6'!D6</f>
        <v>1110999</v>
      </c>
      <c r="K14" s="35">
        <f>'E-DDC-6'!D27</f>
        <v>-1015770</v>
      </c>
    </row>
    <row r="15" spans="2:11" ht="12">
      <c r="B15" s="23" t="s">
        <v>60</v>
      </c>
      <c r="C15" s="4">
        <f>'E-DDC-3'!C15</f>
        <v>2019</v>
      </c>
      <c r="D15" s="4"/>
      <c r="E15" s="36">
        <f>SUM(J15:K15)</f>
        <v>63486</v>
      </c>
      <c r="F15" s="32"/>
      <c r="G15" s="36">
        <f>'E-DDC-6'!J18+'E-DDC-6'!J39</f>
        <v>134608</v>
      </c>
      <c r="I15" s="36">
        <f>'E-DDC-6'!J18+'E-DDC-6'!J39</f>
        <v>134608</v>
      </c>
      <c r="J15" s="36">
        <f>'E-DDC-6'!D18</f>
        <v>1110999</v>
      </c>
      <c r="K15" s="36">
        <f>'E-DDC-6'!D39</f>
        <v>-1047513</v>
      </c>
    </row>
    <row r="16" spans="2:11" ht="12">
      <c r="B16" s="4"/>
      <c r="C16" s="4"/>
      <c r="D16" s="4"/>
      <c r="E16" s="12">
        <f>E14+E15</f>
        <v>158715</v>
      </c>
      <c r="G16" s="12">
        <f>G14+G15</f>
        <v>336520</v>
      </c>
      <c r="I16" s="12">
        <f>I14+I15</f>
        <v>336520</v>
      </c>
      <c r="J16" s="12">
        <f>J14+J15</f>
        <v>2221998</v>
      </c>
      <c r="K16" s="12">
        <f>K14+K15</f>
        <v>-2063283</v>
      </c>
    </row>
    <row r="17" spans="2:11" ht="12">
      <c r="B17" s="4"/>
      <c r="C17" s="4"/>
      <c r="D17" s="4"/>
      <c r="E17" s="37">
        <v>2</v>
      </c>
      <c r="G17" s="37">
        <v>2</v>
      </c>
      <c r="I17" s="37">
        <v>2</v>
      </c>
      <c r="J17" s="37">
        <v>2</v>
      </c>
      <c r="K17" s="37">
        <v>2</v>
      </c>
    </row>
    <row r="18" spans="1:11" ht="18" customHeight="1">
      <c r="A18" s="3" t="s">
        <v>18</v>
      </c>
      <c r="B18" s="4"/>
      <c r="C18" s="4"/>
      <c r="D18" s="4"/>
      <c r="E18" s="12">
        <f>E16/2</f>
        <v>79358</v>
      </c>
      <c r="G18" s="12">
        <f>G16/2</f>
        <v>168260</v>
      </c>
      <c r="I18" s="12">
        <f>I16/2</f>
        <v>168260</v>
      </c>
      <c r="J18" s="12">
        <f>J16/2</f>
        <v>1110999</v>
      </c>
      <c r="K18" s="12">
        <f>K16/2</f>
        <v>-1031642</v>
      </c>
    </row>
    <row r="19" spans="2:11" ht="12">
      <c r="B19" s="4"/>
      <c r="C19" s="4"/>
      <c r="D19" s="4"/>
      <c r="E19" s="12"/>
      <c r="G19" s="12"/>
      <c r="I19" s="12"/>
      <c r="J19" s="12"/>
      <c r="K19" s="12"/>
    </row>
    <row r="20" spans="2:13" ht="12">
      <c r="B20" s="23" t="s">
        <v>22</v>
      </c>
      <c r="C20" s="4">
        <f>C15</f>
        <v>2019</v>
      </c>
      <c r="D20" s="25"/>
      <c r="E20" s="33">
        <f>SUM(J20:K20)</f>
        <v>92584</v>
      </c>
      <c r="G20" s="33">
        <f>G14-5608.67</f>
        <v>196303</v>
      </c>
      <c r="H20" s="26"/>
      <c r="I20" s="33">
        <f>I14-5608.67</f>
        <v>196303</v>
      </c>
      <c r="J20" s="33">
        <f>'E-DDC-6'!D7</f>
        <v>1110999</v>
      </c>
      <c r="K20" s="33">
        <f>'E-DDC-6'!D28</f>
        <v>-1018415</v>
      </c>
      <c r="M20" s="12">
        <f>K14-K20</f>
        <v>2645</v>
      </c>
    </row>
    <row r="21" spans="2:13" ht="12">
      <c r="B21" s="23" t="s">
        <v>23</v>
      </c>
      <c r="C21" s="4">
        <f>C15</f>
        <v>2019</v>
      </c>
      <c r="D21" s="25"/>
      <c r="E21" s="33">
        <f aca="true" t="shared" si="0" ref="E21:E30">SUM(J21:K21)</f>
        <v>89938</v>
      </c>
      <c r="F21" s="11"/>
      <c r="G21" s="33">
        <f aca="true" t="shared" si="1" ref="G21:G26">G20-5608.67</f>
        <v>190694</v>
      </c>
      <c r="H21" s="26"/>
      <c r="I21" s="33">
        <f aca="true" t="shared" si="2" ref="I21:I26">I20-5608.67</f>
        <v>190694</v>
      </c>
      <c r="J21" s="33">
        <f>'E-DDC-6'!D8</f>
        <v>1110999</v>
      </c>
      <c r="K21" s="33">
        <f>'E-DDC-6'!D29</f>
        <v>-1021061</v>
      </c>
      <c r="M21" s="12">
        <f>K21-K20</f>
        <v>-2646</v>
      </c>
    </row>
    <row r="22" spans="2:11" ht="12">
      <c r="B22" s="23" t="s">
        <v>24</v>
      </c>
      <c r="C22" s="4">
        <f>C21</f>
        <v>2019</v>
      </c>
      <c r="D22" s="4"/>
      <c r="E22" s="33">
        <f t="shared" si="0"/>
        <v>87293</v>
      </c>
      <c r="F22" s="4"/>
      <c r="G22" s="33">
        <f t="shared" si="1"/>
        <v>185085</v>
      </c>
      <c r="H22" s="26"/>
      <c r="I22" s="33">
        <f t="shared" si="2"/>
        <v>185085</v>
      </c>
      <c r="J22" s="33">
        <f>'E-DDC-6'!D9</f>
        <v>1110999</v>
      </c>
      <c r="K22" s="33">
        <f>'E-DDC-6'!D30</f>
        <v>-1023706</v>
      </c>
    </row>
    <row r="23" spans="2:11" ht="12">
      <c r="B23" s="23" t="s">
        <v>25</v>
      </c>
      <c r="C23" s="4">
        <f>$C$15</f>
        <v>2019</v>
      </c>
      <c r="D23" s="25"/>
      <c r="E23" s="33">
        <f t="shared" si="0"/>
        <v>84648</v>
      </c>
      <c r="F23" s="11"/>
      <c r="G23" s="33">
        <f t="shared" si="1"/>
        <v>179476</v>
      </c>
      <c r="H23" s="26"/>
      <c r="I23" s="33">
        <f t="shared" si="2"/>
        <v>179476</v>
      </c>
      <c r="J23" s="33">
        <f>'E-DDC-6'!D10</f>
        <v>1110999</v>
      </c>
      <c r="K23" s="33">
        <f>'E-DDC-6'!D31</f>
        <v>-1026351</v>
      </c>
    </row>
    <row r="24" spans="2:11" ht="12">
      <c r="B24" s="23" t="s">
        <v>26</v>
      </c>
      <c r="C24" s="4">
        <f aca="true" t="shared" si="3" ref="C24:C30">$C$15</f>
        <v>2019</v>
      </c>
      <c r="D24" s="25"/>
      <c r="E24" s="33">
        <f t="shared" si="0"/>
        <v>82003</v>
      </c>
      <c r="F24" s="11"/>
      <c r="G24" s="33">
        <f t="shared" si="1"/>
        <v>173867</v>
      </c>
      <c r="H24" s="26"/>
      <c r="I24" s="33">
        <f t="shared" si="2"/>
        <v>173867</v>
      </c>
      <c r="J24" s="33">
        <f>'E-DDC-6'!D11</f>
        <v>1110999</v>
      </c>
      <c r="K24" s="33">
        <f>'E-DDC-6'!D32</f>
        <v>-1028996</v>
      </c>
    </row>
    <row r="25" spans="2:11" ht="12">
      <c r="B25" s="23" t="s">
        <v>63</v>
      </c>
      <c r="C25" s="4">
        <f t="shared" si="3"/>
        <v>2019</v>
      </c>
      <c r="D25" s="25"/>
      <c r="E25" s="33">
        <f t="shared" si="0"/>
        <v>79357</v>
      </c>
      <c r="G25" s="33">
        <f t="shared" si="1"/>
        <v>168258</v>
      </c>
      <c r="I25" s="33">
        <f t="shared" si="2"/>
        <v>168258</v>
      </c>
      <c r="J25" s="33">
        <f>'E-DDC-6'!D12</f>
        <v>1110999</v>
      </c>
      <c r="K25" s="33">
        <f>'E-DDC-6'!D33</f>
        <v>-1031642</v>
      </c>
    </row>
    <row r="26" spans="2:11" ht="12">
      <c r="B26" s="23" t="s">
        <v>64</v>
      </c>
      <c r="C26" s="4">
        <f t="shared" si="3"/>
        <v>2019</v>
      </c>
      <c r="D26" s="25"/>
      <c r="E26" s="33">
        <f t="shared" si="0"/>
        <v>76712</v>
      </c>
      <c r="G26" s="33">
        <f t="shared" si="1"/>
        <v>162649</v>
      </c>
      <c r="H26" s="26"/>
      <c r="I26" s="33">
        <f t="shared" si="2"/>
        <v>162649</v>
      </c>
      <c r="J26" s="33">
        <f>'E-DDC-6'!D13</f>
        <v>1110999</v>
      </c>
      <c r="K26" s="33">
        <f>'E-DDC-6'!D34</f>
        <v>-1034287</v>
      </c>
    </row>
    <row r="27" spans="2:11" ht="12">
      <c r="B27" s="23" t="s">
        <v>19</v>
      </c>
      <c r="C27" s="4">
        <f t="shared" si="3"/>
        <v>2019</v>
      </c>
      <c r="D27" s="25"/>
      <c r="E27" s="33">
        <f t="shared" si="0"/>
        <v>74067</v>
      </c>
      <c r="F27" s="11"/>
      <c r="G27" s="33">
        <f>G26-5608.67</f>
        <v>157040</v>
      </c>
      <c r="H27" s="26"/>
      <c r="I27" s="33">
        <f>I26-5608.67</f>
        <v>157040</v>
      </c>
      <c r="J27" s="33">
        <f>'E-DDC-6'!D14</f>
        <v>1110999</v>
      </c>
      <c r="K27" s="33">
        <f>'E-DDC-6'!D35</f>
        <v>-1036932</v>
      </c>
    </row>
    <row r="28" spans="2:11" ht="12">
      <c r="B28" s="23" t="s">
        <v>67</v>
      </c>
      <c r="C28" s="4">
        <f t="shared" si="3"/>
        <v>2019</v>
      </c>
      <c r="D28" s="25"/>
      <c r="E28" s="33">
        <f t="shared" si="0"/>
        <v>71422</v>
      </c>
      <c r="G28" s="33">
        <f>G27-5608.67</f>
        <v>151431</v>
      </c>
      <c r="H28" s="26"/>
      <c r="I28" s="33">
        <f>I27-5608.67</f>
        <v>151431</v>
      </c>
      <c r="J28" s="33">
        <f>'E-DDC-6'!D15</f>
        <v>1110999</v>
      </c>
      <c r="K28" s="33">
        <f>'E-DDC-6'!D36</f>
        <v>-1039577</v>
      </c>
    </row>
    <row r="29" spans="2:11" ht="12">
      <c r="B29" s="23" t="s">
        <v>20</v>
      </c>
      <c r="C29" s="4">
        <f t="shared" si="3"/>
        <v>2019</v>
      </c>
      <c r="D29" s="25"/>
      <c r="E29" s="33">
        <f t="shared" si="0"/>
        <v>68776</v>
      </c>
      <c r="G29" s="33">
        <f>G28-5608.67</f>
        <v>145822</v>
      </c>
      <c r="H29" s="26"/>
      <c r="I29" s="33">
        <f>I28-5608.67</f>
        <v>145822</v>
      </c>
      <c r="J29" s="33">
        <f>'E-DDC-6'!D16</f>
        <v>1110999</v>
      </c>
      <c r="K29" s="33">
        <f>'E-DDC-6'!D37</f>
        <v>-1042223</v>
      </c>
    </row>
    <row r="30" spans="2:11" ht="12">
      <c r="B30" s="23" t="s">
        <v>21</v>
      </c>
      <c r="C30" s="4">
        <f t="shared" si="3"/>
        <v>2019</v>
      </c>
      <c r="D30" s="25"/>
      <c r="E30" s="33">
        <f t="shared" si="0"/>
        <v>66131</v>
      </c>
      <c r="F30" s="11"/>
      <c r="G30" s="33">
        <f>G29-5608.67</f>
        <v>140213</v>
      </c>
      <c r="H30" s="26"/>
      <c r="I30" s="33">
        <f>I29-5608.67</f>
        <v>140213</v>
      </c>
      <c r="J30" s="33">
        <f>'E-DDC-6'!D17</f>
        <v>1110999</v>
      </c>
      <c r="K30" s="33">
        <f>'E-DDC-6'!D38</f>
        <v>-1044868</v>
      </c>
    </row>
    <row r="31" spans="3:11" ht="12">
      <c r="C31" s="27"/>
      <c r="D31" s="26"/>
      <c r="E31" s="28">
        <f>SUM(E18:E30)</f>
        <v>952289</v>
      </c>
      <c r="G31" s="28">
        <f>SUM(G18:G30)</f>
        <v>2019098</v>
      </c>
      <c r="H31" s="26"/>
      <c r="I31" s="28">
        <f>SUM(I18:I30)</f>
        <v>2019098</v>
      </c>
      <c r="J31" s="28">
        <f>SUM(J18:J30)</f>
        <v>13331988</v>
      </c>
      <c r="K31" s="28">
        <f>SUM(K18:K30)</f>
        <v>-12379700</v>
      </c>
    </row>
    <row r="32" spans="5:11" ht="12">
      <c r="E32" s="37">
        <v>12</v>
      </c>
      <c r="G32" s="37">
        <v>12</v>
      </c>
      <c r="I32" s="37">
        <v>12</v>
      </c>
      <c r="J32" s="37">
        <v>12</v>
      </c>
      <c r="K32" s="37">
        <v>12</v>
      </c>
    </row>
    <row r="33" spans="5:11" ht="12">
      <c r="E33" s="21"/>
      <c r="G33" s="21"/>
      <c r="I33" s="21"/>
      <c r="J33" s="21"/>
      <c r="K33" s="21"/>
    </row>
    <row r="34" spans="1:11" ht="18" customHeight="1" thickBot="1">
      <c r="A34" s="3" t="s">
        <v>27</v>
      </c>
      <c r="E34" s="83">
        <f>E31/12</f>
        <v>79357</v>
      </c>
      <c r="G34" s="24">
        <f>G31/12</f>
        <v>168258</v>
      </c>
      <c r="I34" s="24">
        <f>I31/12</f>
        <v>168258</v>
      </c>
      <c r="J34" s="83">
        <f>J31/12</f>
        <v>1110999</v>
      </c>
      <c r="K34" s="83">
        <f>K31/12</f>
        <v>-1031642</v>
      </c>
    </row>
    <row r="35" spans="5:9" ht="12.75" customHeight="1" thickTop="1">
      <c r="E35" s="75"/>
      <c r="F35" s="11"/>
      <c r="G35" s="29"/>
      <c r="I35" s="29"/>
    </row>
    <row r="36" spans="5:7" ht="12.75" customHeight="1">
      <c r="E36" s="21"/>
      <c r="G36" s="21"/>
    </row>
    <row r="37" spans="5:7" ht="12">
      <c r="E37" s="21"/>
      <c r="G37" s="21"/>
    </row>
    <row r="38" spans="5:7" ht="12">
      <c r="E38" s="21"/>
      <c r="G38" s="21"/>
    </row>
    <row r="39" spans="2:7" ht="12">
      <c r="B39" s="3" t="s">
        <v>28</v>
      </c>
      <c r="E39" s="21"/>
      <c r="G39" s="21"/>
    </row>
    <row r="40" spans="5:7" ht="12">
      <c r="E40" s="21"/>
      <c r="G40" s="21"/>
    </row>
    <row r="41" spans="5:7" ht="12">
      <c r="E41" s="21"/>
      <c r="G41" s="21"/>
    </row>
    <row r="42" spans="5:7" ht="12">
      <c r="E42" s="21"/>
      <c r="G42" s="21"/>
    </row>
    <row r="43" spans="3:7" ht="12" hidden="1">
      <c r="C43" s="4" t="s">
        <v>29</v>
      </c>
      <c r="E43" s="21"/>
      <c r="G43" s="21"/>
    </row>
    <row r="44" spans="3:7" ht="12" hidden="1">
      <c r="C44" s="4" t="s">
        <v>30</v>
      </c>
      <c r="E44" s="21"/>
      <c r="G44" s="21"/>
    </row>
    <row r="45" spans="1:7" ht="12" hidden="1">
      <c r="A45" s="17" t="s">
        <v>31</v>
      </c>
      <c r="C45" s="17" t="s">
        <v>12</v>
      </c>
      <c r="E45" s="21"/>
      <c r="G45" s="21"/>
    </row>
    <row r="46" spans="1:7" ht="12" hidden="1">
      <c r="A46" s="30" t="e">
        <f>#REF!&amp;" "&amp;#REF!</f>
        <v>#REF!</v>
      </c>
      <c r="B46" s="12">
        <f>E14</f>
        <v>95229</v>
      </c>
      <c r="C46" s="30" t="e">
        <f>A46</f>
        <v>#REF!</v>
      </c>
      <c r="D46" s="12">
        <f>G14</f>
        <v>201912</v>
      </c>
      <c r="E46" s="21"/>
      <c r="G46" s="21"/>
    </row>
    <row r="47" spans="1:7" ht="12" hidden="1">
      <c r="A47" s="30" t="e">
        <f>#REF!&amp;" "&amp;#REF!</f>
        <v>#REF!</v>
      </c>
      <c r="B47" s="24">
        <f>E15</f>
        <v>63486</v>
      </c>
      <c r="C47" s="30" t="e">
        <f>A47</f>
        <v>#REF!</v>
      </c>
      <c r="D47" s="24">
        <f>G15</f>
        <v>134608</v>
      </c>
      <c r="E47" s="21"/>
      <c r="G47" s="21"/>
    </row>
    <row r="48" spans="2:7" ht="12" hidden="1">
      <c r="B48" s="12"/>
      <c r="D48" s="12"/>
      <c r="E48" s="21"/>
      <c r="G48" s="21"/>
    </row>
    <row r="49" spans="2:7" ht="12" hidden="1">
      <c r="B49" s="12">
        <f>B46-B47</f>
        <v>31743</v>
      </c>
      <c r="D49" s="12">
        <f>D46-D47</f>
        <v>67304</v>
      </c>
      <c r="E49" s="21"/>
      <c r="G49" s="21"/>
    </row>
    <row r="50" ht="12" hidden="1"/>
    <row r="51" ht="12" hidden="1">
      <c r="C51" s="4" t="s">
        <v>32</v>
      </c>
    </row>
  </sheetData>
  <sheetProtection/>
  <mergeCells count="4">
    <mergeCell ref="B9:C9"/>
    <mergeCell ref="A1:I1"/>
    <mergeCell ref="A2:I2"/>
    <mergeCell ref="A3:I3"/>
  </mergeCells>
  <printOptions/>
  <pageMargins left="0.75" right="0.5" top="1" bottom="1.02" header="0.5" footer="0.5"/>
  <pageSetup horizontalDpi="300" verticalDpi="300" orientation="portrait" scale="86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1">
      <selection activeCell="H28" sqref="H28"/>
    </sheetView>
  </sheetViews>
  <sheetFormatPr defaultColWidth="9.00390625" defaultRowHeight="12.75"/>
  <cols>
    <col min="1" max="1" width="17.50390625" style="0" customWidth="1"/>
    <col min="2" max="2" width="14.625" style="0" customWidth="1"/>
    <col min="3" max="4" width="15.375" style="0" customWidth="1"/>
    <col min="7" max="7" width="16.875" style="0" customWidth="1"/>
    <col min="8" max="8" width="13.625" style="0" bestFit="1" customWidth="1"/>
    <col min="9" max="9" width="13.50390625" style="0" customWidth="1"/>
    <col min="10" max="10" width="15.375" style="0" customWidth="1"/>
    <col min="11" max="11" width="10.50390625" style="0" customWidth="1"/>
  </cols>
  <sheetData>
    <row r="1" spans="1:10" ht="12">
      <c r="A1" s="56"/>
      <c r="B1" s="56"/>
      <c r="C1" s="56"/>
      <c r="D1" s="56"/>
      <c r="G1" s="56"/>
      <c r="H1" s="56"/>
      <c r="I1" s="56"/>
      <c r="J1" s="56"/>
    </row>
    <row r="2" spans="1:10" ht="12">
      <c r="A2" s="56"/>
      <c r="B2" s="56"/>
      <c r="C2" s="56"/>
      <c r="D2" s="56"/>
      <c r="G2" s="56"/>
      <c r="H2" s="56"/>
      <c r="I2" s="56"/>
      <c r="J2" s="56"/>
    </row>
    <row r="3" spans="1:10" ht="15.75" customHeight="1">
      <c r="A3" s="60" t="s">
        <v>56</v>
      </c>
      <c r="B3" s="62" t="s">
        <v>51</v>
      </c>
      <c r="C3" s="62" t="s">
        <v>50</v>
      </c>
      <c r="D3" s="61"/>
      <c r="G3" s="72" t="s">
        <v>56</v>
      </c>
      <c r="H3" s="62" t="s">
        <v>51</v>
      </c>
      <c r="I3" s="62" t="s">
        <v>57</v>
      </c>
      <c r="J3" s="61"/>
    </row>
    <row r="4" spans="1:10" ht="12.75">
      <c r="A4" s="61" t="s">
        <v>55</v>
      </c>
      <c r="B4" s="56"/>
      <c r="C4" s="56"/>
      <c r="D4" s="56"/>
      <c r="G4" s="61" t="s">
        <v>55</v>
      </c>
      <c r="H4" s="56"/>
      <c r="I4" s="56"/>
      <c r="J4" s="56"/>
    </row>
    <row r="5" spans="1:10" ht="26.25">
      <c r="A5" s="60" t="s">
        <v>49</v>
      </c>
      <c r="B5" s="60" t="s">
        <v>48</v>
      </c>
      <c r="C5" s="60" t="s">
        <v>47</v>
      </c>
      <c r="D5" s="60" t="s">
        <v>46</v>
      </c>
      <c r="G5" s="60" t="s">
        <v>49</v>
      </c>
      <c r="H5" s="60" t="s">
        <v>48</v>
      </c>
      <c r="I5" s="60" t="s">
        <v>47</v>
      </c>
      <c r="J5" s="60" t="s">
        <v>46</v>
      </c>
    </row>
    <row r="6" spans="1:10" ht="12.75">
      <c r="A6" s="60">
        <v>201812</v>
      </c>
      <c r="B6" s="64">
        <v>1110999</v>
      </c>
      <c r="C6" s="65">
        <v>0</v>
      </c>
      <c r="D6" s="64">
        <v>1110999</v>
      </c>
      <c r="G6" s="60">
        <v>201812</v>
      </c>
      <c r="H6" s="64">
        <v>2355642</v>
      </c>
      <c r="I6" s="65">
        <v>0</v>
      </c>
      <c r="J6" s="64">
        <v>2355642</v>
      </c>
    </row>
    <row r="7" spans="1:10" ht="12.75">
      <c r="A7" s="63">
        <v>201901</v>
      </c>
      <c r="B7" s="64">
        <v>1110999</v>
      </c>
      <c r="C7" s="65">
        <v>0</v>
      </c>
      <c r="D7" s="64">
        <v>1110999</v>
      </c>
      <c r="G7" s="63">
        <v>201901</v>
      </c>
      <c r="H7" s="64">
        <v>2355642</v>
      </c>
      <c r="I7" s="65">
        <v>0</v>
      </c>
      <c r="J7" s="64">
        <v>2355642</v>
      </c>
    </row>
    <row r="8" spans="1:10" ht="12.75">
      <c r="A8" s="60">
        <v>201902</v>
      </c>
      <c r="B8" s="64">
        <v>1110999</v>
      </c>
      <c r="C8" s="65">
        <v>0</v>
      </c>
      <c r="D8" s="64">
        <v>1110999</v>
      </c>
      <c r="G8" s="60">
        <v>201902</v>
      </c>
      <c r="H8" s="64">
        <v>2355642</v>
      </c>
      <c r="I8" s="65">
        <v>0</v>
      </c>
      <c r="J8" s="64">
        <v>2355642</v>
      </c>
    </row>
    <row r="9" spans="1:10" ht="12.75">
      <c r="A9" s="63">
        <v>201903</v>
      </c>
      <c r="B9" s="64">
        <v>1110999</v>
      </c>
      <c r="C9" s="65">
        <v>0</v>
      </c>
      <c r="D9" s="64">
        <v>1110999</v>
      </c>
      <c r="G9" s="63">
        <v>201903</v>
      </c>
      <c r="H9" s="64">
        <v>2355642</v>
      </c>
      <c r="I9" s="65">
        <v>0</v>
      </c>
      <c r="J9" s="64">
        <v>2355642</v>
      </c>
    </row>
    <row r="10" spans="1:10" ht="12.75">
      <c r="A10" s="60">
        <v>201904</v>
      </c>
      <c r="B10" s="64">
        <v>1110999</v>
      </c>
      <c r="C10" s="65">
        <v>0</v>
      </c>
      <c r="D10" s="64">
        <v>1110999</v>
      </c>
      <c r="G10" s="60">
        <v>201904</v>
      </c>
      <c r="H10" s="64">
        <v>2355642</v>
      </c>
      <c r="I10" s="65">
        <v>0</v>
      </c>
      <c r="J10" s="64">
        <v>2355642</v>
      </c>
    </row>
    <row r="11" spans="1:10" ht="12.75">
      <c r="A11" s="63">
        <v>201905</v>
      </c>
      <c r="B11" s="64">
        <v>1110999</v>
      </c>
      <c r="C11" s="65">
        <v>0</v>
      </c>
      <c r="D11" s="64">
        <v>1110999</v>
      </c>
      <c r="G11" s="63">
        <v>201905</v>
      </c>
      <c r="H11" s="64">
        <v>2355642</v>
      </c>
      <c r="I11" s="65">
        <v>0</v>
      </c>
      <c r="J11" s="64">
        <v>2355642</v>
      </c>
    </row>
    <row r="12" spans="1:10" ht="12.75">
      <c r="A12" s="60">
        <v>201906</v>
      </c>
      <c r="B12" s="64">
        <v>1110999</v>
      </c>
      <c r="C12" s="65">
        <v>0</v>
      </c>
      <c r="D12" s="64">
        <v>1110999</v>
      </c>
      <c r="G12" s="60">
        <v>201906</v>
      </c>
      <c r="H12" s="64">
        <v>2355642</v>
      </c>
      <c r="I12" s="65">
        <v>0</v>
      </c>
      <c r="J12" s="64">
        <v>2355642</v>
      </c>
    </row>
    <row r="13" spans="1:10" ht="12.75">
      <c r="A13" s="63">
        <v>201907</v>
      </c>
      <c r="B13" s="64">
        <v>1110999</v>
      </c>
      <c r="C13" s="65">
        <v>0</v>
      </c>
      <c r="D13" s="64">
        <v>1110999</v>
      </c>
      <c r="G13" s="63">
        <v>201907</v>
      </c>
      <c r="H13" s="64">
        <v>2355642</v>
      </c>
      <c r="I13" s="65">
        <v>0</v>
      </c>
      <c r="J13" s="64">
        <v>2355642</v>
      </c>
    </row>
    <row r="14" spans="1:10" ht="12.75">
      <c r="A14" s="60">
        <v>201908</v>
      </c>
      <c r="B14" s="64">
        <v>1110999</v>
      </c>
      <c r="C14" s="65">
        <v>0</v>
      </c>
      <c r="D14" s="64">
        <v>1110999</v>
      </c>
      <c r="G14" s="60">
        <v>201908</v>
      </c>
      <c r="H14" s="64">
        <v>2355642</v>
      </c>
      <c r="I14" s="65">
        <v>0</v>
      </c>
      <c r="J14" s="64">
        <v>2355642</v>
      </c>
    </row>
    <row r="15" spans="1:10" ht="12.75">
      <c r="A15" s="63">
        <v>201909</v>
      </c>
      <c r="B15" s="64">
        <v>1110999</v>
      </c>
      <c r="C15" s="65">
        <v>0</v>
      </c>
      <c r="D15" s="64">
        <v>1110999</v>
      </c>
      <c r="G15" s="63">
        <v>201909</v>
      </c>
      <c r="H15" s="64">
        <v>2355642</v>
      </c>
      <c r="I15" s="65">
        <v>0</v>
      </c>
      <c r="J15" s="64">
        <v>2355642</v>
      </c>
    </row>
    <row r="16" spans="1:10" ht="12.75">
      <c r="A16" s="60">
        <v>201910</v>
      </c>
      <c r="B16" s="64">
        <v>1110999</v>
      </c>
      <c r="C16" s="65">
        <v>0</v>
      </c>
      <c r="D16" s="64">
        <v>1110999</v>
      </c>
      <c r="G16" s="60">
        <v>201910</v>
      </c>
      <c r="H16" s="64">
        <v>2355642</v>
      </c>
      <c r="I16" s="65">
        <v>0</v>
      </c>
      <c r="J16" s="64">
        <v>2355642</v>
      </c>
    </row>
    <row r="17" spans="1:10" ht="12.75">
      <c r="A17" s="63">
        <v>201911</v>
      </c>
      <c r="B17" s="64">
        <v>1110999</v>
      </c>
      <c r="C17" s="65">
        <v>0</v>
      </c>
      <c r="D17" s="64">
        <v>1110999</v>
      </c>
      <c r="G17" s="63">
        <v>201911</v>
      </c>
      <c r="H17" s="64">
        <v>2355642</v>
      </c>
      <c r="I17" s="65">
        <v>0</v>
      </c>
      <c r="J17" s="64">
        <v>2355642</v>
      </c>
    </row>
    <row r="18" spans="1:10" ht="12.75">
      <c r="A18" s="60">
        <v>201912</v>
      </c>
      <c r="B18" s="64">
        <v>1110999</v>
      </c>
      <c r="C18" s="65">
        <v>0</v>
      </c>
      <c r="D18" s="64">
        <v>1110999</v>
      </c>
      <c r="G18" s="60">
        <v>201912</v>
      </c>
      <c r="H18" s="64">
        <v>2355642</v>
      </c>
      <c r="I18" s="65">
        <v>0</v>
      </c>
      <c r="J18" s="64">
        <v>2355642</v>
      </c>
    </row>
    <row r="19" spans="1:10" ht="12.75">
      <c r="A19" s="66"/>
      <c r="B19" s="67"/>
      <c r="C19" s="68" t="s">
        <v>54</v>
      </c>
      <c r="D19" s="67"/>
      <c r="G19" s="66"/>
      <c r="H19" s="67"/>
      <c r="I19" s="71" t="s">
        <v>54</v>
      </c>
      <c r="J19" s="67"/>
    </row>
    <row r="20" spans="1:4" ht="12">
      <c r="A20" s="56"/>
      <c r="B20" s="56"/>
      <c r="C20" s="56" t="s">
        <v>71</v>
      </c>
      <c r="D20" s="56"/>
    </row>
    <row r="22" spans="1:10" ht="12">
      <c r="A22" s="56"/>
      <c r="B22" s="56"/>
      <c r="C22" s="56"/>
      <c r="D22" s="56"/>
      <c r="G22" s="56"/>
      <c r="H22" s="56"/>
      <c r="I22" s="56"/>
      <c r="J22" s="56"/>
    </row>
    <row r="23" spans="1:10" ht="12">
      <c r="A23" s="56"/>
      <c r="B23" s="56"/>
      <c r="C23" s="56"/>
      <c r="D23" s="56"/>
      <c r="G23" s="56"/>
      <c r="H23" s="56"/>
      <c r="I23" s="56"/>
      <c r="J23" s="56"/>
    </row>
    <row r="24" spans="1:10" ht="26.25">
      <c r="A24" s="60" t="s">
        <v>53</v>
      </c>
      <c r="B24" s="62" t="s">
        <v>51</v>
      </c>
      <c r="C24" s="62" t="s">
        <v>50</v>
      </c>
      <c r="D24" s="61"/>
      <c r="G24" s="60" t="s">
        <v>53</v>
      </c>
      <c r="H24" s="62" t="s">
        <v>51</v>
      </c>
      <c r="I24" s="62" t="s">
        <v>57</v>
      </c>
      <c r="J24" s="61"/>
    </row>
    <row r="25" spans="1:10" ht="12.75">
      <c r="A25" s="61" t="s">
        <v>52</v>
      </c>
      <c r="B25" s="56"/>
      <c r="C25" s="56"/>
      <c r="D25" s="56"/>
      <c r="G25" s="61" t="s">
        <v>52</v>
      </c>
      <c r="H25" s="56"/>
      <c r="I25" s="56"/>
      <c r="J25" s="56"/>
    </row>
    <row r="26" spans="1:10" ht="26.25">
      <c r="A26" s="60" t="s">
        <v>49</v>
      </c>
      <c r="B26" s="60" t="s">
        <v>48</v>
      </c>
      <c r="C26" s="60" t="s">
        <v>47</v>
      </c>
      <c r="D26" s="60" t="s">
        <v>46</v>
      </c>
      <c r="G26" s="60" t="s">
        <v>49</v>
      </c>
      <c r="H26" s="60" t="s">
        <v>48</v>
      </c>
      <c r="I26" s="60" t="s">
        <v>47</v>
      </c>
      <c r="J26" s="60" t="s">
        <v>46</v>
      </c>
    </row>
    <row r="27" spans="1:11" ht="12.75">
      <c r="A27" s="60">
        <v>201812</v>
      </c>
      <c r="B27" s="79">
        <v>-1013124.91</v>
      </c>
      <c r="C27" s="80">
        <v>-2645.24</v>
      </c>
      <c r="D27" s="80">
        <f aca="true" t="shared" si="0" ref="D27:D37">SUM(B27:C27)</f>
        <v>-1015770.15</v>
      </c>
      <c r="G27" s="60">
        <v>201812</v>
      </c>
      <c r="H27" s="80">
        <v>-2148121.21</v>
      </c>
      <c r="I27" s="80">
        <v>-5608.67</v>
      </c>
      <c r="J27" s="80">
        <f aca="true" t="shared" si="1" ref="J27:J37">SUM(H27:I27)</f>
        <v>-2153729.88</v>
      </c>
      <c r="K27" s="82"/>
    </row>
    <row r="28" spans="1:10" ht="12.75">
      <c r="A28" s="63">
        <v>201901</v>
      </c>
      <c r="B28" s="79">
        <f aca="true" t="shared" si="2" ref="B28:B36">D27</f>
        <v>-1015770.15</v>
      </c>
      <c r="C28" s="80">
        <v>-2645.24</v>
      </c>
      <c r="D28" s="80">
        <f t="shared" si="0"/>
        <v>-1018415.39</v>
      </c>
      <c r="G28" s="63">
        <v>201901</v>
      </c>
      <c r="H28" s="80">
        <f aca="true" t="shared" si="3" ref="H28:H37">J27</f>
        <v>-2153729.88</v>
      </c>
      <c r="I28" s="80">
        <v>-5608.67</v>
      </c>
      <c r="J28" s="80">
        <f t="shared" si="1"/>
        <v>-2159338.55</v>
      </c>
    </row>
    <row r="29" spans="1:10" ht="12.75">
      <c r="A29" s="60">
        <v>201902</v>
      </c>
      <c r="B29" s="79">
        <f t="shared" si="2"/>
        <v>-1018415.39</v>
      </c>
      <c r="C29" s="80">
        <v>-2645.24</v>
      </c>
      <c r="D29" s="80">
        <f t="shared" si="0"/>
        <v>-1021060.63</v>
      </c>
      <c r="G29" s="60">
        <v>201902</v>
      </c>
      <c r="H29" s="80">
        <f t="shared" si="3"/>
        <v>-2159338.55</v>
      </c>
      <c r="I29" s="80">
        <v>-5608.67</v>
      </c>
      <c r="J29" s="80">
        <f t="shared" si="1"/>
        <v>-2164947.22</v>
      </c>
    </row>
    <row r="30" spans="1:10" ht="12.75">
      <c r="A30" s="63">
        <v>201903</v>
      </c>
      <c r="B30" s="79">
        <f t="shared" si="2"/>
        <v>-1021060.63</v>
      </c>
      <c r="C30" s="80">
        <v>-2645.24</v>
      </c>
      <c r="D30" s="80">
        <f t="shared" si="0"/>
        <v>-1023705.87</v>
      </c>
      <c r="G30" s="63">
        <v>201903</v>
      </c>
      <c r="H30" s="80">
        <f t="shared" si="3"/>
        <v>-2164947.22</v>
      </c>
      <c r="I30" s="80">
        <v>-5608.67</v>
      </c>
      <c r="J30" s="80">
        <f t="shared" si="1"/>
        <v>-2170555.89</v>
      </c>
    </row>
    <row r="31" spans="1:10" ht="12.75">
      <c r="A31" s="60">
        <v>201904</v>
      </c>
      <c r="B31" s="79">
        <f t="shared" si="2"/>
        <v>-1023705.87</v>
      </c>
      <c r="C31" s="80">
        <v>-2645.24</v>
      </c>
      <c r="D31" s="80">
        <f t="shared" si="0"/>
        <v>-1026351.11</v>
      </c>
      <c r="G31" s="60">
        <v>201904</v>
      </c>
      <c r="H31" s="80">
        <f t="shared" si="3"/>
        <v>-2170555.89</v>
      </c>
      <c r="I31" s="80">
        <v>-5608.67</v>
      </c>
      <c r="J31" s="80">
        <f t="shared" si="1"/>
        <v>-2176164.56</v>
      </c>
    </row>
    <row r="32" spans="1:10" ht="12.75">
      <c r="A32" s="63">
        <v>201905</v>
      </c>
      <c r="B32" s="79">
        <f t="shared" si="2"/>
        <v>-1026351.11</v>
      </c>
      <c r="C32" s="80">
        <v>-2645.24</v>
      </c>
      <c r="D32" s="80">
        <f t="shared" si="0"/>
        <v>-1028996.35</v>
      </c>
      <c r="G32" s="63">
        <v>201905</v>
      </c>
      <c r="H32" s="80">
        <f t="shared" si="3"/>
        <v>-2176164.56</v>
      </c>
      <c r="I32" s="80">
        <v>-5608.67</v>
      </c>
      <c r="J32" s="80">
        <f t="shared" si="1"/>
        <v>-2181773.23</v>
      </c>
    </row>
    <row r="33" spans="1:10" ht="12.75">
      <c r="A33" s="60">
        <v>201906</v>
      </c>
      <c r="B33" s="79">
        <f t="shared" si="2"/>
        <v>-1028996.35</v>
      </c>
      <c r="C33" s="80">
        <v>-2645.24</v>
      </c>
      <c r="D33" s="80">
        <f t="shared" si="0"/>
        <v>-1031641.59</v>
      </c>
      <c r="G33" s="60">
        <v>201906</v>
      </c>
      <c r="H33" s="80">
        <f t="shared" si="3"/>
        <v>-2181773.23</v>
      </c>
      <c r="I33" s="80">
        <v>-5608.67</v>
      </c>
      <c r="J33" s="80">
        <f t="shared" si="1"/>
        <v>-2187381.9</v>
      </c>
    </row>
    <row r="34" spans="1:10" ht="12.75">
      <c r="A34" s="63">
        <v>201907</v>
      </c>
      <c r="B34" s="79">
        <f t="shared" si="2"/>
        <v>-1031641.59</v>
      </c>
      <c r="C34" s="80">
        <v>-2645.24</v>
      </c>
      <c r="D34" s="80">
        <f t="shared" si="0"/>
        <v>-1034286.83</v>
      </c>
      <c r="G34" s="63">
        <v>201907</v>
      </c>
      <c r="H34" s="80">
        <f t="shared" si="3"/>
        <v>-2187381.9</v>
      </c>
      <c r="I34" s="80">
        <v>-5608.67</v>
      </c>
      <c r="J34" s="80">
        <f t="shared" si="1"/>
        <v>-2192990.57</v>
      </c>
    </row>
    <row r="35" spans="1:10" ht="12.75">
      <c r="A35" s="60">
        <v>201908</v>
      </c>
      <c r="B35" s="79">
        <f t="shared" si="2"/>
        <v>-1034286.83</v>
      </c>
      <c r="C35" s="80">
        <v>-2645.24</v>
      </c>
      <c r="D35" s="80">
        <f t="shared" si="0"/>
        <v>-1036932.07</v>
      </c>
      <c r="G35" s="60">
        <v>201908</v>
      </c>
      <c r="H35" s="80">
        <f t="shared" si="3"/>
        <v>-2192990.57</v>
      </c>
      <c r="I35" s="80">
        <v>-5608.67</v>
      </c>
      <c r="J35" s="80">
        <f t="shared" si="1"/>
        <v>-2198599.24</v>
      </c>
    </row>
    <row r="36" spans="1:10" ht="12.75">
      <c r="A36" s="63">
        <v>201909</v>
      </c>
      <c r="B36" s="79">
        <f t="shared" si="2"/>
        <v>-1036932.07</v>
      </c>
      <c r="C36" s="78">
        <v>-2645.24</v>
      </c>
      <c r="D36" s="80">
        <f t="shared" si="0"/>
        <v>-1039577.31</v>
      </c>
      <c r="G36" s="63">
        <v>201909</v>
      </c>
      <c r="H36" s="80">
        <f t="shared" si="3"/>
        <v>-2198599.24</v>
      </c>
      <c r="I36" s="80">
        <v>-5608.67</v>
      </c>
      <c r="J36" s="80">
        <f t="shared" si="1"/>
        <v>-2204207.91</v>
      </c>
    </row>
    <row r="37" spans="1:10" ht="12.75">
      <c r="A37" s="60">
        <v>201910</v>
      </c>
      <c r="B37" s="79">
        <f>D36</f>
        <v>-1039577.31</v>
      </c>
      <c r="C37" s="80">
        <v>-2645.24</v>
      </c>
      <c r="D37" s="80">
        <f t="shared" si="0"/>
        <v>-1042222.55</v>
      </c>
      <c r="G37" s="60">
        <v>201910</v>
      </c>
      <c r="H37" s="80">
        <f t="shared" si="3"/>
        <v>-2204207.91</v>
      </c>
      <c r="I37" s="80">
        <v>-5608.67</v>
      </c>
      <c r="J37" s="80">
        <f t="shared" si="1"/>
        <v>-2209816.58</v>
      </c>
    </row>
    <row r="38" spans="1:10" ht="12.75">
      <c r="A38" s="63">
        <v>201911</v>
      </c>
      <c r="B38" s="79">
        <f>D37</f>
        <v>-1042222.55</v>
      </c>
      <c r="C38" s="80">
        <v>-2645.24</v>
      </c>
      <c r="D38" s="80">
        <f>SUM(B38:C38)</f>
        <v>-1044867.79</v>
      </c>
      <c r="G38" s="63">
        <v>201911</v>
      </c>
      <c r="H38" s="80">
        <f>J37</f>
        <v>-2209816.58</v>
      </c>
      <c r="I38" s="80">
        <v>-5608.67</v>
      </c>
      <c r="J38" s="80">
        <f>SUM(H38:I38)</f>
        <v>-2215425.25</v>
      </c>
    </row>
    <row r="39" spans="1:11" ht="12.75">
      <c r="A39" s="60">
        <v>201912</v>
      </c>
      <c r="B39" s="79">
        <f>D38</f>
        <v>-1044867.79</v>
      </c>
      <c r="C39" s="78">
        <v>-2645.24</v>
      </c>
      <c r="D39" s="80">
        <f>SUM(B39:C39)</f>
        <v>-1047513.03</v>
      </c>
      <c r="G39" s="60">
        <v>201912</v>
      </c>
      <c r="H39" s="80">
        <f>J38</f>
        <v>-2215425.25</v>
      </c>
      <c r="I39" s="80">
        <v>-5608.67</v>
      </c>
      <c r="J39" s="80">
        <f>SUM(H39:I39)</f>
        <v>-2221033.92</v>
      </c>
      <c r="K39" s="82"/>
    </row>
    <row r="40" spans="1:10" ht="12.75">
      <c r="A40" s="73"/>
      <c r="B40" s="76"/>
      <c r="C40" s="77">
        <f>SUM(C28:C39)</f>
        <v>-31742.88</v>
      </c>
      <c r="D40" s="76"/>
      <c r="G40" s="73"/>
      <c r="H40" s="74"/>
      <c r="I40" s="71">
        <f>SUM(I28:I39)</f>
        <v>-67304.04</v>
      </c>
      <c r="J40" s="74"/>
    </row>
  </sheetData>
  <sheetProtection/>
  <printOptions/>
  <pageMargins left="0.75" right="0.5" top="1" bottom="1.02" header="0.5" footer="0.5"/>
  <pageSetup fitToHeight="1" fitToWidth="1" horizontalDpi="600" verticalDpi="600" orientation="landscape" scale="81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Pluth, Jeanne</cp:lastModifiedBy>
  <cp:lastPrinted>2019-03-01T22:35:10Z</cp:lastPrinted>
  <dcterms:created xsi:type="dcterms:W3CDTF">1998-11-16T22:09:20Z</dcterms:created>
  <dcterms:modified xsi:type="dcterms:W3CDTF">2020-04-20T14:22:15Z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DocumentOrd">
    <vt:lpwstr>0</vt:lpwstr>
  </property>
  <property fmtid="{D5CDD505-2E9C-101B-9397-08002B2CF9AE}" pid="4" name="Nickna">
    <vt:lpwstr/>
  </property>
  <property fmtid="{D5CDD505-2E9C-101B-9397-08002B2CF9AE}" pid="5" name="IsHighlyConfidenti">
    <vt:lpwstr>0</vt:lpwstr>
  </property>
  <property fmtid="{D5CDD505-2E9C-101B-9397-08002B2CF9AE}" pid="6" name="IsEFS">
    <vt:lpwstr>0</vt:lpwstr>
  </property>
  <property fmtid="{D5CDD505-2E9C-101B-9397-08002B2CF9AE}" pid="7" name="IsConfidenti">
    <vt:lpwstr>0</vt:lpwstr>
  </property>
  <property fmtid="{D5CDD505-2E9C-101B-9397-08002B2CF9AE}" pid="8" name="_docset_NoMedatataSyncRequir">
    <vt:lpwstr>False</vt:lpwstr>
  </property>
  <property fmtid="{D5CDD505-2E9C-101B-9397-08002B2CF9AE}" pid="9" name="CaseTy">
    <vt:lpwstr>Tariff Revision</vt:lpwstr>
  </property>
  <property fmtid="{D5CDD505-2E9C-101B-9397-08002B2CF9AE}" pid="10" name="OpenedDa">
    <vt:lpwstr>2020-10-30T00:00:00Z</vt:lpwstr>
  </property>
  <property fmtid="{D5CDD505-2E9C-101B-9397-08002B2CF9AE}" pid="11" name="Pref">
    <vt:lpwstr>UE</vt:lpwstr>
  </property>
  <property fmtid="{D5CDD505-2E9C-101B-9397-08002B2CF9AE}" pid="12" name="IndustryCo">
    <vt:lpwstr>140</vt:lpwstr>
  </property>
  <property fmtid="{D5CDD505-2E9C-101B-9397-08002B2CF9AE}" pid="13" name="CaseStat">
    <vt:lpwstr>Formal</vt:lpwstr>
  </property>
</Properties>
</file>