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9975"/>
  </bookViews>
  <sheets>
    <sheet name="MPG-4" sheetId="1" r:id="rId1"/>
  </sheets>
  <definedNames>
    <definedName name="_xlnm.Print_Area" localSheetId="0">'MPG-4'!$A$1:$Q$57</definedName>
  </definedNames>
  <calcPr calcId="125725"/>
</workbook>
</file>

<file path=xl/calcChain.xml><?xml version="1.0" encoding="utf-8"?>
<calcChain xmlns="http://schemas.openxmlformats.org/spreadsheetml/2006/main">
  <c r="D11" i="1"/>
  <c r="E11" s="1"/>
  <c r="F11" s="1"/>
  <c r="G11" s="1"/>
  <c r="H11" s="1"/>
  <c r="I11" s="1"/>
  <c r="J11" s="1"/>
  <c r="K11" s="1"/>
  <c r="L11" s="1"/>
  <c r="M11" s="1"/>
  <c r="N11" s="1"/>
  <c r="O11" s="1"/>
  <c r="P11" s="1"/>
  <c r="C21"/>
  <c r="I39"/>
  <c r="D38"/>
  <c r="D39"/>
  <c r="E39" s="1"/>
  <c r="F39" s="1"/>
  <c r="K38"/>
  <c r="L38" s="1"/>
  <c r="D29"/>
  <c r="E29" s="1"/>
  <c r="F29" s="1"/>
  <c r="G29" s="1"/>
  <c r="H29" s="1"/>
  <c r="I29" s="1"/>
  <c r="J29" s="1"/>
  <c r="K29" s="1"/>
  <c r="L29" s="1"/>
  <c r="M29" s="1"/>
  <c r="N29" s="1"/>
  <c r="O29" s="1"/>
  <c r="P29" s="1"/>
  <c r="B27"/>
  <c r="B26"/>
  <c r="C40"/>
  <c r="C42" s="1"/>
  <c r="C23" s="1"/>
  <c r="H21"/>
  <c r="I21"/>
  <c r="J21"/>
  <c r="K21"/>
  <c r="L21"/>
  <c r="M21"/>
  <c r="N21"/>
  <c r="O21"/>
  <c r="D21"/>
  <c r="E21"/>
  <c r="F21"/>
  <c r="G21"/>
  <c r="G17"/>
  <c r="H17"/>
  <c r="I17"/>
  <c r="J17"/>
  <c r="K17"/>
  <c r="L17"/>
  <c r="M17"/>
  <c r="N17"/>
  <c r="O17"/>
  <c r="D17"/>
  <c r="E17"/>
  <c r="F17"/>
  <c r="C17"/>
  <c r="D40" l="1"/>
  <c r="D42" s="1"/>
  <c r="C24"/>
  <c r="C27" s="1"/>
  <c r="P17"/>
  <c r="P21"/>
  <c r="M38"/>
  <c r="N38" s="1"/>
  <c r="E38"/>
  <c r="D23"/>
  <c r="D24" s="1"/>
  <c r="G39"/>
  <c r="C26" l="1"/>
  <c r="D30"/>
  <c r="D26"/>
  <c r="F38"/>
  <c r="E40"/>
  <c r="C30"/>
  <c r="C28"/>
  <c r="D27"/>
  <c r="O38"/>
  <c r="D28" l="1"/>
  <c r="D32" s="1"/>
  <c r="E42"/>
  <c r="E23" s="1"/>
  <c r="E24" s="1"/>
  <c r="C32"/>
  <c r="G38"/>
  <c r="H38" s="1"/>
  <c r="F40"/>
  <c r="J39"/>
  <c r="E30" l="1"/>
  <c r="E27"/>
  <c r="E26"/>
  <c r="F42"/>
  <c r="F23" s="1"/>
  <c r="K39"/>
  <c r="J40"/>
  <c r="G40"/>
  <c r="F24" l="1"/>
  <c r="F30" s="1"/>
  <c r="J42"/>
  <c r="J23" s="1"/>
  <c r="G42"/>
  <c r="G23" s="1"/>
  <c r="E28"/>
  <c r="E32" s="1"/>
  <c r="L39"/>
  <c r="K40"/>
  <c r="F27"/>
  <c r="F26"/>
  <c r="I38"/>
  <c r="I40" s="1"/>
  <c r="H40"/>
  <c r="H42" s="1"/>
  <c r="G24" l="1"/>
  <c r="G30" s="1"/>
  <c r="J24"/>
  <c r="I23"/>
  <c r="I42"/>
  <c r="K23"/>
  <c r="K24" s="1"/>
  <c r="K27" s="1"/>
  <c r="K42"/>
  <c r="M39"/>
  <c r="L40"/>
  <c r="F28"/>
  <c r="F32" s="1"/>
  <c r="I24"/>
  <c r="G27"/>
  <c r="G26"/>
  <c r="H23"/>
  <c r="K30" l="1"/>
  <c r="K26"/>
  <c r="J27"/>
  <c r="J26"/>
  <c r="L42"/>
  <c r="L23" s="1"/>
  <c r="L24" s="1"/>
  <c r="L30" s="1"/>
  <c r="J30"/>
  <c r="N39"/>
  <c r="M40"/>
  <c r="M42" s="1"/>
  <c r="K28"/>
  <c r="K32" s="1"/>
  <c r="H24"/>
  <c r="H30" s="1"/>
  <c r="I26"/>
  <c r="I27"/>
  <c r="G28"/>
  <c r="G32" s="1"/>
  <c r="I30"/>
  <c r="J28" l="1"/>
  <c r="J32" s="1"/>
  <c r="L26"/>
  <c r="L27"/>
  <c r="O39"/>
  <c r="O40" s="1"/>
  <c r="N40"/>
  <c r="M23"/>
  <c r="H27"/>
  <c r="H26"/>
  <c r="I28"/>
  <c r="I32" s="1"/>
  <c r="N42" l="1"/>
  <c r="N23" s="1"/>
  <c r="O42"/>
  <c r="O23" s="1"/>
  <c r="L28"/>
  <c r="L32" s="1"/>
  <c r="M24"/>
  <c r="M30" s="1"/>
  <c r="H28"/>
  <c r="H32" s="1"/>
  <c r="O24" l="1"/>
  <c r="N24"/>
  <c r="N30" s="1"/>
  <c r="P23"/>
  <c r="P24" s="1"/>
  <c r="P30" s="1"/>
  <c r="N27"/>
  <c r="N26"/>
  <c r="M26"/>
  <c r="M27"/>
  <c r="O27" l="1"/>
  <c r="O26"/>
  <c r="P27"/>
  <c r="O30"/>
  <c r="M28"/>
  <c r="M32" s="1"/>
  <c r="P26"/>
  <c r="N28"/>
  <c r="N32" s="1"/>
  <c r="P28" l="1"/>
  <c r="P32" s="1"/>
  <c r="O28"/>
  <c r="O32" s="1"/>
</calcChain>
</file>

<file path=xl/sharedStrings.xml><?xml version="1.0" encoding="utf-8"?>
<sst xmlns="http://schemas.openxmlformats.org/spreadsheetml/2006/main" count="42" uniqueCount="41">
  <si>
    <t>($ thousands)</t>
  </si>
  <si>
    <t>Commercial Paper</t>
  </si>
  <si>
    <t>Intercompany Loan with PE</t>
  </si>
  <si>
    <t>Bank Credit Facilities</t>
  </si>
  <si>
    <t>Long-term Bonds</t>
  </si>
  <si>
    <t>Jr. Subordinated Notes</t>
  </si>
  <si>
    <t>Regulated Common Equity</t>
  </si>
  <si>
    <t>Total Capital</t>
  </si>
  <si>
    <t>Total Debt</t>
  </si>
  <si>
    <t>Preferred</t>
  </si>
  <si>
    <t>Common</t>
  </si>
  <si>
    <t>Total</t>
  </si>
  <si>
    <t>Consol. Common Equity</t>
  </si>
  <si>
    <t>Long-Term Debt</t>
  </si>
  <si>
    <t>Utility Capital Structure</t>
  </si>
  <si>
    <t>13 Month</t>
  </si>
  <si>
    <t>Average</t>
  </si>
  <si>
    <t>Subsidiary Comm. Equity</t>
  </si>
  <si>
    <t>Total Subsidiary Comm. Equity</t>
  </si>
  <si>
    <t>Line</t>
  </si>
  <si>
    <t>12/31/2009 - 12/31/2010</t>
  </si>
  <si>
    <t>Sources:</t>
  </si>
  <si>
    <t>Puget Sound Energy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</si>
  <si>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</si>
  <si>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</si>
  <si>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</si>
  <si>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</si>
  <si>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</si>
  <si>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</si>
  <si>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</si>
  <si>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</si>
  <si>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</si>
  <si>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</si>
  <si>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</si>
  <si>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</si>
  <si>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</si>
  <si>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Short-Term Debt</t>
  </si>
  <si>
    <r>
      <t xml:space="preserve">  Puget Western</t>
    </r>
    <r>
      <rPr>
        <vertAlign val="superscript"/>
        <sz val="11"/>
        <rFont val="Arial"/>
        <family val="2"/>
      </rPr>
      <t>2</t>
    </r>
  </si>
  <si>
    <r>
      <t xml:space="preserve">  HEDC</t>
    </r>
    <r>
      <rPr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</si>
  <si>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Exhibit No.__ (DEG-4), pg. 2 of 7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</si>
  <si>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FERC Form 1, 2009 at 225 and 2010 at 225</t>
    </r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</si>
</sst>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\-yy;@"/>
    <numFmt numFmtId="167" formatCode="0.0%"/>
    <numFmt numFmtId="168" formatCode="0_);\(0\)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b/>
      <sz val="24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2" applyNumberFormat="1" applyFont="1"/>
    <xf numFmtId="165" fontId="3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" fontId="2" fillId="0" borderId="0" xfId="0" applyNumberFormat="1" applyFont="1"/>
    <xf numFmtId="164" fontId="2" fillId="0" borderId="0" xfId="0" applyNumberFormat="1" applyFont="1"/>
    <xf numFmtId="165" fontId="2" fillId="0" borderId="0" xfId="1" applyNumberFormat="1" applyFont="1"/>
    <xf numFmtId="164" fontId="3" fillId="0" borderId="0" xfId="0" applyNumberFormat="1" applyFont="1"/>
    <xf numFmtId="6" fontId="2" fillId="0" borderId="0" xfId="0" applyNumberFormat="1" applyFont="1"/>
    <xf numFmtId="3" fontId="2" fillId="0" borderId="0" xfId="0" applyNumberFormat="1" applyFont="1"/>
    <xf numFmtId="167" fontId="2" fillId="0" borderId="0" xfId="3" applyNumberFormat="1" applyFont="1"/>
    <xf numFmtId="167" fontId="2" fillId="0" borderId="1" xfId="3" applyNumberFormat="1" applyFont="1" applyBorder="1"/>
    <xf numFmtId="167" fontId="2" fillId="0" borderId="0" xfId="0" applyNumberFormat="1" applyFont="1"/>
    <xf numFmtId="167" fontId="2" fillId="0" borderId="2" xfId="0" applyNumberFormat="1" applyFont="1" applyBorder="1"/>
    <xf numFmtId="167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</xdr:colOff>
      <xdr:row>44</xdr:row>
      <xdr:rowOff>178592</xdr:rowOff>
    </xdr:from>
    <xdr:to>
      <xdr:col>16</xdr:col>
      <xdr:colOff>1023937</xdr:colOff>
      <xdr:row>57</xdr:row>
      <xdr:rowOff>142874</xdr:rowOff>
    </xdr:to>
    <xdr:sp macro="" textlink="">
      <xdr:nvSpPr>
        <xdr:cNvPr id="3" name="TextBox 2"/>
        <xdr:cNvSpPr txBox="1"/>
      </xdr:nvSpPr>
      <xdr:spPr>
        <a:xfrm>
          <a:off x="15763875" y="7739061"/>
          <a:ext cx="1000125" cy="2500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t"/>
        <a:lstStyle/>
        <a:p>
          <a:r>
            <a:rPr lang="en-US" sz="2000"/>
            <a:t>Exhibit No.__(MPG-4)</a:t>
          </a:r>
        </a:p>
        <a:p>
          <a:r>
            <a:rPr lang="en-US" sz="2000"/>
            <a:t>Page</a:t>
          </a:r>
          <a:r>
            <a:rPr lang="en-US" sz="2000" baseline="0"/>
            <a:t>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80" zoomScaleNormal="80" workbookViewId="0">
      <selection activeCell="A2" sqref="A2"/>
    </sheetView>
  </sheetViews>
  <sheetFormatPr defaultRowHeight="14.25"/>
  <cols>
    <col min="1" max="1" width="13" style="3" customWidth="1"/>
    <col min="2" max="2" width="28" style="3" bestFit="1" customWidth="1"/>
    <col min="3" max="3" width="12.75" style="3" bestFit="1" customWidth="1"/>
    <col min="4" max="4" width="12" style="3" bestFit="1" customWidth="1"/>
    <col min="5" max="14" width="12.75" style="3" bestFit="1" customWidth="1"/>
    <col min="15" max="15" width="12.625" style="3" customWidth="1"/>
    <col min="16" max="16" width="12.625" style="3" hidden="1" customWidth="1"/>
    <col min="17" max="17" width="13.625" style="3" customWidth="1"/>
    <col min="18" max="16384" width="9" style="3"/>
  </cols>
  <sheetData>
    <row r="1" spans="1:16" ht="30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4" spans="1:16" ht="23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0.25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9" spans="1:16" ht="15">
      <c r="P9" s="5" t="s">
        <v>15</v>
      </c>
    </row>
    <row r="10" spans="1:16" s="6" customFormat="1" ht="15">
      <c r="A10" s="6" t="s">
        <v>19</v>
      </c>
      <c r="B10" s="6" t="s">
        <v>0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  <c r="H10" s="7" t="s">
        <v>28</v>
      </c>
      <c r="I10" s="7" t="s">
        <v>29</v>
      </c>
      <c r="J10" s="7" t="s">
        <v>30</v>
      </c>
      <c r="K10" s="7" t="s">
        <v>31</v>
      </c>
      <c r="L10" s="7" t="s">
        <v>32</v>
      </c>
      <c r="M10" s="7" t="s">
        <v>33</v>
      </c>
      <c r="N10" s="7" t="s">
        <v>34</v>
      </c>
      <c r="O10" s="7" t="s">
        <v>35</v>
      </c>
      <c r="P10" s="6" t="s">
        <v>16</v>
      </c>
    </row>
    <row r="11" spans="1:16">
      <c r="C11" s="8">
        <v>-1</v>
      </c>
      <c r="D11" s="8">
        <f>+C11-1</f>
        <v>-2</v>
      </c>
      <c r="E11" s="8">
        <f t="shared" ref="E11:P11" si="0">+D11-1</f>
        <v>-3</v>
      </c>
      <c r="F11" s="8">
        <f t="shared" si="0"/>
        <v>-4</v>
      </c>
      <c r="G11" s="8">
        <f t="shared" si="0"/>
        <v>-5</v>
      </c>
      <c r="H11" s="8">
        <f t="shared" si="0"/>
        <v>-6</v>
      </c>
      <c r="I11" s="8">
        <f t="shared" si="0"/>
        <v>-7</v>
      </c>
      <c r="J11" s="8">
        <f t="shared" si="0"/>
        <v>-8</v>
      </c>
      <c r="K11" s="8">
        <f t="shared" si="0"/>
        <v>-9</v>
      </c>
      <c r="L11" s="8">
        <f t="shared" si="0"/>
        <v>-10</v>
      </c>
      <c r="M11" s="8">
        <f t="shared" si="0"/>
        <v>-11</v>
      </c>
      <c r="N11" s="8">
        <f t="shared" si="0"/>
        <v>-12</v>
      </c>
      <c r="O11" s="8">
        <f t="shared" si="0"/>
        <v>-13</v>
      </c>
      <c r="P11" s="8">
        <f t="shared" si="0"/>
        <v>-14</v>
      </c>
    </row>
    <row r="12" spans="1:16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hidden="1">
      <c r="B13" s="3" t="s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11200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0"/>
    </row>
    <row r="14" spans="1:16" hidden="1">
      <c r="B14" s="3" t="s">
        <v>2</v>
      </c>
      <c r="C14" s="11">
        <v>22898</v>
      </c>
      <c r="D14" s="11">
        <v>22898</v>
      </c>
      <c r="E14" s="11">
        <v>22898</v>
      </c>
      <c r="F14" s="11">
        <v>22898</v>
      </c>
      <c r="G14" s="11">
        <v>22898</v>
      </c>
      <c r="H14" s="11">
        <v>22898</v>
      </c>
      <c r="I14" s="11">
        <v>22898</v>
      </c>
      <c r="J14" s="11">
        <v>22898</v>
      </c>
      <c r="K14" s="11">
        <v>22898</v>
      </c>
      <c r="L14" s="11">
        <v>22898</v>
      </c>
      <c r="M14" s="11">
        <v>22898</v>
      </c>
      <c r="N14" s="11">
        <v>22898</v>
      </c>
      <c r="O14" s="11">
        <v>22598</v>
      </c>
      <c r="P14" s="10"/>
    </row>
    <row r="15" spans="1:16" ht="16.5" hidden="1">
      <c r="B15" s="3" t="s">
        <v>3</v>
      </c>
      <c r="C15" s="2">
        <v>105000</v>
      </c>
      <c r="D15" s="2">
        <v>185000</v>
      </c>
      <c r="E15" s="2">
        <v>325000</v>
      </c>
      <c r="F15" s="2">
        <v>40000</v>
      </c>
      <c r="G15" s="2">
        <v>65000</v>
      </c>
      <c r="H15" s="2">
        <v>177000</v>
      </c>
      <c r="I15" s="2">
        <v>0</v>
      </c>
      <c r="J15" s="2">
        <v>0</v>
      </c>
      <c r="K15" s="2">
        <v>0</v>
      </c>
      <c r="L15" s="2">
        <v>77000</v>
      </c>
      <c r="M15" s="2">
        <v>127000</v>
      </c>
      <c r="N15" s="2">
        <v>187000</v>
      </c>
      <c r="O15" s="2">
        <v>247000</v>
      </c>
      <c r="P15" s="10"/>
    </row>
    <row r="16" spans="1:16" ht="16.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</row>
    <row r="17" spans="1:16">
      <c r="A17" s="4">
        <v>1</v>
      </c>
      <c r="B17" s="3" t="s">
        <v>36</v>
      </c>
      <c r="C17" s="1">
        <f>+SUM(C13:C15)</f>
        <v>127898</v>
      </c>
      <c r="D17" s="1">
        <f t="shared" ref="D17:G17" si="1">+SUM(D13:D15)</f>
        <v>207898</v>
      </c>
      <c r="E17" s="1">
        <f t="shared" si="1"/>
        <v>347898</v>
      </c>
      <c r="F17" s="1">
        <f t="shared" si="1"/>
        <v>62898</v>
      </c>
      <c r="G17" s="1">
        <f t="shared" si="1"/>
        <v>87898</v>
      </c>
      <c r="H17" s="1">
        <f t="shared" ref="H17" si="2">+SUM(H13:H15)</f>
        <v>211098</v>
      </c>
      <c r="I17" s="1">
        <f t="shared" ref="I17" si="3">+SUM(I13:I15)</f>
        <v>22898</v>
      </c>
      <c r="J17" s="1">
        <f t="shared" ref="J17:K17" si="4">+SUM(J13:J15)</f>
        <v>22898</v>
      </c>
      <c r="K17" s="1">
        <f t="shared" si="4"/>
        <v>22898</v>
      </c>
      <c r="L17" s="1">
        <f t="shared" ref="L17" si="5">+SUM(L13:L15)</f>
        <v>99898</v>
      </c>
      <c r="M17" s="1">
        <f t="shared" ref="M17" si="6">+SUM(M13:M15)</f>
        <v>149898</v>
      </c>
      <c r="N17" s="1">
        <f t="shared" ref="N17:O17" si="7">+SUM(N13:N15)</f>
        <v>209898</v>
      </c>
      <c r="O17" s="1">
        <f t="shared" si="7"/>
        <v>269598</v>
      </c>
      <c r="P17" s="10">
        <f>AVERAGE(C17:O17)</f>
        <v>141813.38461538462</v>
      </c>
    </row>
    <row r="18" spans="1:16">
      <c r="A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idden="1">
      <c r="A19" s="4"/>
      <c r="B19" s="3" t="s">
        <v>4</v>
      </c>
      <c r="C19" s="1">
        <v>2870860</v>
      </c>
      <c r="D19" s="1">
        <v>2870860</v>
      </c>
      <c r="E19" s="1">
        <v>2645860</v>
      </c>
      <c r="F19" s="1">
        <v>2970860</v>
      </c>
      <c r="G19" s="1">
        <v>2970860</v>
      </c>
      <c r="H19" s="1">
        <v>2970860</v>
      </c>
      <c r="I19" s="1">
        <v>3220860</v>
      </c>
      <c r="J19" s="1">
        <v>3220860</v>
      </c>
      <c r="K19" s="1">
        <v>3220860</v>
      </c>
      <c r="L19" s="1">
        <v>3213860</v>
      </c>
      <c r="M19" s="1">
        <v>3213860</v>
      </c>
      <c r="N19" s="1">
        <v>3213860</v>
      </c>
      <c r="O19" s="1">
        <v>3213860</v>
      </c>
    </row>
    <row r="20" spans="1:16" ht="16.5" hidden="1">
      <c r="A20" s="4"/>
      <c r="B20" s="3" t="s">
        <v>5</v>
      </c>
      <c r="C20" s="2">
        <v>250000</v>
      </c>
      <c r="D20" s="2">
        <v>250000</v>
      </c>
      <c r="E20" s="2">
        <v>250000</v>
      </c>
      <c r="F20" s="2">
        <v>250000</v>
      </c>
      <c r="G20" s="2">
        <v>250000</v>
      </c>
      <c r="H20" s="2">
        <v>250000</v>
      </c>
      <c r="I20" s="2">
        <v>250000</v>
      </c>
      <c r="J20" s="2">
        <v>250000</v>
      </c>
      <c r="K20" s="2">
        <v>250000</v>
      </c>
      <c r="L20" s="2">
        <v>250000</v>
      </c>
      <c r="M20" s="2">
        <v>250000</v>
      </c>
      <c r="N20" s="2">
        <v>250000</v>
      </c>
      <c r="O20" s="2">
        <v>250000</v>
      </c>
    </row>
    <row r="21" spans="1:16">
      <c r="A21" s="4">
        <v>2</v>
      </c>
      <c r="B21" s="3" t="s">
        <v>13</v>
      </c>
      <c r="C21" s="1">
        <f>+SUM(C19:C20)</f>
        <v>3120860</v>
      </c>
      <c r="D21" s="1">
        <f t="shared" ref="D21:H21" si="8">+SUM(D19:D20)</f>
        <v>3120860</v>
      </c>
      <c r="E21" s="1">
        <f t="shared" si="8"/>
        <v>2895860</v>
      </c>
      <c r="F21" s="1">
        <f t="shared" si="8"/>
        <v>3220860</v>
      </c>
      <c r="G21" s="1">
        <f t="shared" si="8"/>
        <v>3220860</v>
      </c>
      <c r="H21" s="1">
        <f t="shared" si="8"/>
        <v>3220860</v>
      </c>
      <c r="I21" s="1">
        <f t="shared" ref="I21" si="9">+SUM(I19:I20)</f>
        <v>3470860</v>
      </c>
      <c r="J21" s="1">
        <f t="shared" ref="J21" si="10">+SUM(J19:J20)</f>
        <v>3470860</v>
      </c>
      <c r="K21" s="1">
        <f t="shared" ref="K21" si="11">+SUM(K19:K20)</f>
        <v>3470860</v>
      </c>
      <c r="L21" s="1">
        <f t="shared" ref="L21:M21" si="12">+SUM(L19:L20)</f>
        <v>3463860</v>
      </c>
      <c r="M21" s="1">
        <f t="shared" si="12"/>
        <v>3463860</v>
      </c>
      <c r="N21" s="1">
        <f t="shared" ref="N21" si="13">+SUM(N19:N20)</f>
        <v>3463860</v>
      </c>
      <c r="O21" s="1">
        <f t="shared" ref="O21" si="14">+SUM(O19:O20)</f>
        <v>3463860</v>
      </c>
      <c r="P21" s="10">
        <f>AVERAGE(C21:O21)</f>
        <v>3312936.923076923</v>
      </c>
    </row>
    <row r="22" spans="1:16">
      <c r="A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6" ht="16.5">
      <c r="A23" s="4">
        <v>3</v>
      </c>
      <c r="B23" s="3" t="s">
        <v>6</v>
      </c>
      <c r="C23" s="2">
        <f>+C42</f>
        <v>3135686.8319999999</v>
      </c>
      <c r="D23" s="2">
        <f t="shared" ref="D23:O23" si="15">+D42</f>
        <v>3137891.8319999999</v>
      </c>
      <c r="E23" s="2">
        <f t="shared" si="15"/>
        <v>3132322.8319999999</v>
      </c>
      <c r="F23" s="2">
        <f t="shared" si="15"/>
        <v>3041572.8319999999</v>
      </c>
      <c r="G23" s="2">
        <f t="shared" si="15"/>
        <v>3056123.8319999999</v>
      </c>
      <c r="H23" s="2">
        <f t="shared" si="15"/>
        <v>3023000.3590000002</v>
      </c>
      <c r="I23" s="2">
        <f t="shared" si="15"/>
        <v>2979212.3590000002</v>
      </c>
      <c r="J23" s="2">
        <f t="shared" si="15"/>
        <v>2967280.1549999998</v>
      </c>
      <c r="K23" s="2">
        <f t="shared" si="15"/>
        <v>2937593.1549999998</v>
      </c>
      <c r="L23" s="2">
        <f t="shared" si="15"/>
        <v>2941662.1549999998</v>
      </c>
      <c r="M23" s="2">
        <f t="shared" si="15"/>
        <v>2952493.1549999998</v>
      </c>
      <c r="N23" s="2">
        <f t="shared" si="15"/>
        <v>2985307.1549999998</v>
      </c>
      <c r="O23" s="2">
        <f t="shared" si="15"/>
        <v>3024288.1549999998</v>
      </c>
      <c r="P23" s="12">
        <f>AVERAGE(C23:O23)</f>
        <v>3024187.2929230775</v>
      </c>
    </row>
    <row r="24" spans="1:16">
      <c r="A24" s="4">
        <v>4</v>
      </c>
      <c r="B24" s="3" t="s">
        <v>7</v>
      </c>
      <c r="C24" s="1">
        <f>+C23+C21+C17</f>
        <v>6384444.8320000004</v>
      </c>
      <c r="D24" s="1">
        <f t="shared" ref="D24:O24" si="16">+D23+D21+D17</f>
        <v>6466649.8320000004</v>
      </c>
      <c r="E24" s="1">
        <f t="shared" si="16"/>
        <v>6376080.8320000004</v>
      </c>
      <c r="F24" s="1">
        <f t="shared" si="16"/>
        <v>6325330.8320000004</v>
      </c>
      <c r="G24" s="1">
        <f t="shared" si="16"/>
        <v>6364881.8320000004</v>
      </c>
      <c r="H24" s="1">
        <f t="shared" si="16"/>
        <v>6454958.3590000002</v>
      </c>
      <c r="I24" s="1">
        <f t="shared" si="16"/>
        <v>6472970.3590000002</v>
      </c>
      <c r="J24" s="1">
        <f t="shared" si="16"/>
        <v>6461038.1549999993</v>
      </c>
      <c r="K24" s="1">
        <f t="shared" si="16"/>
        <v>6431351.1549999993</v>
      </c>
      <c r="L24" s="1">
        <f t="shared" si="16"/>
        <v>6505420.1549999993</v>
      </c>
      <c r="M24" s="1">
        <f t="shared" si="16"/>
        <v>6566251.1549999993</v>
      </c>
      <c r="N24" s="1">
        <f t="shared" si="16"/>
        <v>6659065.1549999993</v>
      </c>
      <c r="O24" s="1">
        <f t="shared" si="16"/>
        <v>6757746.1549999993</v>
      </c>
      <c r="P24" s="1">
        <f>+P23+P21+P17</f>
        <v>6478937.600615385</v>
      </c>
    </row>
    <row r="25" spans="1:16">
      <c r="A25" s="4"/>
      <c r="C25" s="13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6">
      <c r="A26" s="4">
        <v>5</v>
      </c>
      <c r="B26" s="3" t="str">
        <f>+B17</f>
        <v>Short-Term Debt</v>
      </c>
      <c r="C26" s="15">
        <f t="shared" ref="C26:P26" si="17">+C17/C24</f>
        <v>2.0032752003580942E-2</v>
      </c>
      <c r="D26" s="15">
        <f t="shared" si="17"/>
        <v>3.2149258951864643E-2</v>
      </c>
      <c r="E26" s="15">
        <f t="shared" si="17"/>
        <v>5.4562984561611023E-2</v>
      </c>
      <c r="F26" s="15">
        <f t="shared" si="17"/>
        <v>9.9438277096586813E-3</v>
      </c>
      <c r="G26" s="15">
        <f t="shared" si="17"/>
        <v>1.38098400441757E-2</v>
      </c>
      <c r="H26" s="15">
        <f t="shared" si="17"/>
        <v>3.2703231881530404E-2</v>
      </c>
      <c r="I26" s="15">
        <f t="shared" si="17"/>
        <v>3.5374795078680814E-3</v>
      </c>
      <c r="J26" s="15">
        <f t="shared" si="17"/>
        <v>3.5440125024304246E-3</v>
      </c>
      <c r="K26" s="15">
        <f t="shared" si="17"/>
        <v>3.5603715997062522E-3</v>
      </c>
      <c r="L26" s="15">
        <f t="shared" si="17"/>
        <v>1.5356118070747424E-2</v>
      </c>
      <c r="M26" s="15">
        <f t="shared" si="17"/>
        <v>2.2828551095834534E-2</v>
      </c>
      <c r="N26" s="15">
        <f t="shared" si="17"/>
        <v>3.1520640677677826E-2</v>
      </c>
      <c r="O26" s="15">
        <f t="shared" si="17"/>
        <v>3.989466218711496E-2</v>
      </c>
      <c r="P26" s="15">
        <f t="shared" si="17"/>
        <v>2.1888370186172939E-2</v>
      </c>
    </row>
    <row r="27" spans="1:16">
      <c r="A27" s="4">
        <v>6</v>
      </c>
      <c r="B27" s="3" t="str">
        <f>+B21</f>
        <v>Long-Term Debt</v>
      </c>
      <c r="C27" s="16">
        <f t="shared" ref="C27:O27" si="18">+C21/C24</f>
        <v>0.48882245553406323</v>
      </c>
      <c r="D27" s="16">
        <f t="shared" si="18"/>
        <v>0.48260847286898523</v>
      </c>
      <c r="E27" s="16">
        <f t="shared" si="18"/>
        <v>0.45417554706433177</v>
      </c>
      <c r="F27" s="16">
        <f t="shared" si="18"/>
        <v>0.50920024352016369</v>
      </c>
      <c r="G27" s="16">
        <f t="shared" si="18"/>
        <v>0.50603610326382564</v>
      </c>
      <c r="H27" s="16">
        <f t="shared" si="18"/>
        <v>0.49897455891550857</v>
      </c>
      <c r="I27" s="16">
        <f t="shared" si="18"/>
        <v>0.5362082332377941</v>
      </c>
      <c r="J27" s="16">
        <f t="shared" si="18"/>
        <v>0.5371984991783415</v>
      </c>
      <c r="K27" s="16">
        <f t="shared" si="18"/>
        <v>0.53967819768348513</v>
      </c>
      <c r="L27" s="16">
        <f t="shared" si="18"/>
        <v>0.5324575380942479</v>
      </c>
      <c r="M27" s="16">
        <f t="shared" si="18"/>
        <v>0.52752475015555511</v>
      </c>
      <c r="N27" s="16">
        <f t="shared" si="18"/>
        <v>0.52017211415916842</v>
      </c>
      <c r="O27" s="16">
        <f t="shared" si="18"/>
        <v>0.51257622298184713</v>
      </c>
      <c r="P27" s="16">
        <f t="shared" ref="P27" si="19">+P21/P24</f>
        <v>0.51133953238911456</v>
      </c>
    </row>
    <row r="28" spans="1:16">
      <c r="A28" s="4">
        <v>7</v>
      </c>
      <c r="B28" s="3" t="s">
        <v>8</v>
      </c>
      <c r="C28" s="17">
        <f>+C27+C26</f>
        <v>0.50885520753764413</v>
      </c>
      <c r="D28" s="17">
        <f t="shared" ref="D28:G28" si="20">+D27+D26</f>
        <v>0.51475773182084983</v>
      </c>
      <c r="E28" s="17">
        <f t="shared" si="20"/>
        <v>0.50873853162594285</v>
      </c>
      <c r="F28" s="17">
        <f t="shared" si="20"/>
        <v>0.51914407122982231</v>
      </c>
      <c r="G28" s="17">
        <f t="shared" si="20"/>
        <v>0.51984594330800138</v>
      </c>
      <c r="H28" s="17">
        <f t="shared" ref="H28" si="21">+H27+H26</f>
        <v>0.53167779079703892</v>
      </c>
      <c r="I28" s="17">
        <f t="shared" ref="I28" si="22">+I27+I26</f>
        <v>0.53974571274566219</v>
      </c>
      <c r="J28" s="17">
        <f t="shared" ref="J28" si="23">+J27+J26</f>
        <v>0.54074251168077192</v>
      </c>
      <c r="K28" s="17">
        <f t="shared" ref="K28" si="24">+K27+K26</f>
        <v>0.54323856928319136</v>
      </c>
      <c r="L28" s="17">
        <f t="shared" ref="L28" si="25">+L27+L26</f>
        <v>0.54781365616499533</v>
      </c>
      <c r="M28" s="17">
        <f t="shared" ref="M28" si="26">+M27+M26</f>
        <v>0.55035330125138959</v>
      </c>
      <c r="N28" s="17">
        <f t="shared" ref="N28" si="27">+N27+N26</f>
        <v>0.55169275483684621</v>
      </c>
      <c r="O28" s="17">
        <f t="shared" ref="O28:P28" si="28">+O27+O26</f>
        <v>0.55247088516896214</v>
      </c>
      <c r="P28" s="17">
        <f t="shared" si="28"/>
        <v>0.53322790257528752</v>
      </c>
    </row>
    <row r="29" spans="1:16">
      <c r="A29" s="4">
        <v>8</v>
      </c>
      <c r="B29" s="3" t="s">
        <v>9</v>
      </c>
      <c r="C29" s="17">
        <v>0</v>
      </c>
      <c r="D29" s="17">
        <f>+C29</f>
        <v>0</v>
      </c>
      <c r="E29" s="17">
        <f t="shared" ref="E29:G29" si="29">+D29</f>
        <v>0</v>
      </c>
      <c r="F29" s="17">
        <f t="shared" si="29"/>
        <v>0</v>
      </c>
      <c r="G29" s="17">
        <f t="shared" si="29"/>
        <v>0</v>
      </c>
      <c r="H29" s="17">
        <f t="shared" ref="H29:P29" si="30">+G29</f>
        <v>0</v>
      </c>
      <c r="I29" s="17">
        <f t="shared" si="30"/>
        <v>0</v>
      </c>
      <c r="J29" s="17">
        <f t="shared" si="30"/>
        <v>0</v>
      </c>
      <c r="K29" s="17">
        <f t="shared" si="30"/>
        <v>0</v>
      </c>
      <c r="L29" s="17">
        <f t="shared" si="30"/>
        <v>0</v>
      </c>
      <c r="M29" s="17">
        <f t="shared" si="30"/>
        <v>0</v>
      </c>
      <c r="N29" s="17">
        <f t="shared" si="30"/>
        <v>0</v>
      </c>
      <c r="O29" s="17">
        <f t="shared" si="30"/>
        <v>0</v>
      </c>
      <c r="P29" s="17">
        <f t="shared" si="30"/>
        <v>0</v>
      </c>
    </row>
    <row r="30" spans="1:16">
      <c r="A30" s="4">
        <v>9</v>
      </c>
      <c r="B30" s="3" t="s">
        <v>10</v>
      </c>
      <c r="C30" s="16">
        <f t="shared" ref="C30:O30" si="31">+C23/C24</f>
        <v>0.49114479246235576</v>
      </c>
      <c r="D30" s="16">
        <f t="shared" si="31"/>
        <v>0.48524226817915006</v>
      </c>
      <c r="E30" s="16">
        <f t="shared" si="31"/>
        <v>0.4912614683740571</v>
      </c>
      <c r="F30" s="16">
        <f t="shared" si="31"/>
        <v>0.48085592877017752</v>
      </c>
      <c r="G30" s="16">
        <f t="shared" si="31"/>
        <v>0.48015405669199857</v>
      </c>
      <c r="H30" s="16">
        <f t="shared" si="31"/>
        <v>0.46832220920296103</v>
      </c>
      <c r="I30" s="16">
        <f t="shared" si="31"/>
        <v>0.46025428725433781</v>
      </c>
      <c r="J30" s="16">
        <f t="shared" si="31"/>
        <v>0.45925748831922819</v>
      </c>
      <c r="K30" s="16">
        <f t="shared" si="31"/>
        <v>0.45676143071680869</v>
      </c>
      <c r="L30" s="16">
        <f>+L23/L24</f>
        <v>0.45218634383500478</v>
      </c>
      <c r="M30" s="16">
        <f t="shared" si="31"/>
        <v>0.44964669874861041</v>
      </c>
      <c r="N30" s="16">
        <f t="shared" si="31"/>
        <v>0.44830724516315384</v>
      </c>
      <c r="O30" s="16">
        <f t="shared" si="31"/>
        <v>0.44752911483103791</v>
      </c>
      <c r="P30" s="16">
        <f>+P23/P24</f>
        <v>0.46677209742471248</v>
      </c>
    </row>
    <row r="31" spans="1:16">
      <c r="A31" s="4"/>
    </row>
    <row r="32" spans="1:16" ht="15" thickBot="1">
      <c r="A32" s="4">
        <v>10</v>
      </c>
      <c r="B32" s="3" t="s">
        <v>11</v>
      </c>
      <c r="C32" s="18">
        <f>+C30+C28</f>
        <v>0.99999999999999989</v>
      </c>
      <c r="D32" s="18">
        <f t="shared" ref="D32:O32" si="32">+D30+D28</f>
        <v>0.99999999999999989</v>
      </c>
      <c r="E32" s="18">
        <f t="shared" si="32"/>
        <v>1</v>
      </c>
      <c r="F32" s="18">
        <f t="shared" si="32"/>
        <v>0.99999999999999978</v>
      </c>
      <c r="G32" s="18">
        <f t="shared" si="32"/>
        <v>1</v>
      </c>
      <c r="H32" s="18">
        <f t="shared" si="32"/>
        <v>1</v>
      </c>
      <c r="I32" s="18">
        <f t="shared" si="32"/>
        <v>1</v>
      </c>
      <c r="J32" s="18">
        <f t="shared" si="32"/>
        <v>1</v>
      </c>
      <c r="K32" s="18">
        <f t="shared" si="32"/>
        <v>1</v>
      </c>
      <c r="L32" s="18">
        <f t="shared" si="32"/>
        <v>1</v>
      </c>
      <c r="M32" s="18">
        <f t="shared" si="32"/>
        <v>1</v>
      </c>
      <c r="N32" s="18">
        <f t="shared" si="32"/>
        <v>1</v>
      </c>
      <c r="O32" s="18">
        <f t="shared" si="32"/>
        <v>1</v>
      </c>
      <c r="P32" s="18">
        <f t="shared" ref="P32" si="33">+P30+P28</f>
        <v>1</v>
      </c>
    </row>
    <row r="33" spans="1:16" ht="15" thickTop="1">
      <c r="A33" s="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6">
      <c r="A34" s="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6">
      <c r="A35" s="4">
        <v>11</v>
      </c>
      <c r="B35" s="3" t="s">
        <v>12</v>
      </c>
      <c r="C35" s="1">
        <v>3083072</v>
      </c>
      <c r="D35" s="1">
        <v>3085277</v>
      </c>
      <c r="E35" s="1">
        <v>3079708</v>
      </c>
      <c r="F35" s="1">
        <v>2988958</v>
      </c>
      <c r="G35" s="1">
        <v>3003509</v>
      </c>
      <c r="H35" s="1">
        <v>2972663</v>
      </c>
      <c r="I35" s="1">
        <v>2928875</v>
      </c>
      <c r="J35" s="1">
        <v>2917900</v>
      </c>
      <c r="K35" s="1">
        <v>2888213</v>
      </c>
      <c r="L35" s="1">
        <v>2892282</v>
      </c>
      <c r="M35" s="1">
        <v>2903113</v>
      </c>
      <c r="N35" s="1">
        <v>2935927</v>
      </c>
      <c r="O35" s="1">
        <v>2974908</v>
      </c>
      <c r="P35" s="10"/>
    </row>
    <row r="36" spans="1:16">
      <c r="A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>
      <c r="A37" s="4"/>
      <c r="B37" s="3" t="s">
        <v>17</v>
      </c>
    </row>
    <row r="38" spans="1:16" ht="16.5">
      <c r="A38" s="4">
        <v>12</v>
      </c>
      <c r="B38" s="23" t="s">
        <v>37</v>
      </c>
      <c r="C38" s="1">
        <v>50337.358999999997</v>
      </c>
      <c r="D38" s="1">
        <f>+C38</f>
        <v>50337.358999999997</v>
      </c>
      <c r="E38" s="1">
        <f t="shared" ref="E38:I38" si="34">+D38</f>
        <v>50337.358999999997</v>
      </c>
      <c r="F38" s="1">
        <f t="shared" si="34"/>
        <v>50337.358999999997</v>
      </c>
      <c r="G38" s="1">
        <f t="shared" si="34"/>
        <v>50337.358999999997</v>
      </c>
      <c r="H38" s="1">
        <f t="shared" si="34"/>
        <v>50337.358999999997</v>
      </c>
      <c r="I38" s="1">
        <f t="shared" si="34"/>
        <v>50337.358999999997</v>
      </c>
      <c r="J38" s="1">
        <v>49380.154999999999</v>
      </c>
      <c r="K38" s="1">
        <f>+J38</f>
        <v>49380.154999999999</v>
      </c>
      <c r="L38" s="1">
        <f t="shared" ref="L38:O38" si="35">+K38</f>
        <v>49380.154999999999</v>
      </c>
      <c r="M38" s="1">
        <f t="shared" si="35"/>
        <v>49380.154999999999</v>
      </c>
      <c r="N38" s="1">
        <f t="shared" si="35"/>
        <v>49380.154999999999</v>
      </c>
      <c r="O38" s="1">
        <f t="shared" si="35"/>
        <v>49380.154999999999</v>
      </c>
      <c r="P38" s="10"/>
    </row>
    <row r="39" spans="1:16" ht="16.5">
      <c r="A39" s="4">
        <v>13</v>
      </c>
      <c r="B39" s="23" t="s">
        <v>38</v>
      </c>
      <c r="C39" s="2">
        <v>2277.473</v>
      </c>
      <c r="D39" s="2">
        <f>+C39</f>
        <v>2277.473</v>
      </c>
      <c r="E39" s="2">
        <f t="shared" ref="E39:G39" si="36">+D39</f>
        <v>2277.473</v>
      </c>
      <c r="F39" s="2">
        <f t="shared" si="36"/>
        <v>2277.473</v>
      </c>
      <c r="G39" s="2">
        <f t="shared" si="36"/>
        <v>2277.473</v>
      </c>
      <c r="H39" s="2">
        <v>0</v>
      </c>
      <c r="I39" s="2">
        <f>+H39</f>
        <v>0</v>
      </c>
      <c r="J39" s="2">
        <f>+I39</f>
        <v>0</v>
      </c>
      <c r="K39" s="2">
        <f>+J39</f>
        <v>0</v>
      </c>
      <c r="L39" s="2">
        <f t="shared" ref="L39:O39" si="37">+K39</f>
        <v>0</v>
      </c>
      <c r="M39" s="2">
        <f t="shared" si="37"/>
        <v>0</v>
      </c>
      <c r="N39" s="2">
        <f t="shared" si="37"/>
        <v>0</v>
      </c>
      <c r="O39" s="2">
        <f t="shared" si="37"/>
        <v>0</v>
      </c>
      <c r="P39" s="12"/>
    </row>
    <row r="40" spans="1:16">
      <c r="A40" s="4">
        <v>14</v>
      </c>
      <c r="B40" s="3" t="s">
        <v>18</v>
      </c>
      <c r="C40" s="1">
        <f>+SUM(C38:C39)</f>
        <v>52614.831999999995</v>
      </c>
      <c r="D40" s="1">
        <f t="shared" ref="D40:O40" si="38">+SUM(D38:D39)</f>
        <v>52614.831999999995</v>
      </c>
      <c r="E40" s="1">
        <f t="shared" si="38"/>
        <v>52614.831999999995</v>
      </c>
      <c r="F40" s="1">
        <f t="shared" si="38"/>
        <v>52614.831999999995</v>
      </c>
      <c r="G40" s="1">
        <f t="shared" si="38"/>
        <v>52614.831999999995</v>
      </c>
      <c r="H40" s="1">
        <f t="shared" si="38"/>
        <v>50337.358999999997</v>
      </c>
      <c r="I40" s="1">
        <f t="shared" si="38"/>
        <v>50337.358999999997</v>
      </c>
      <c r="J40" s="1">
        <f t="shared" si="38"/>
        <v>49380.154999999999</v>
      </c>
      <c r="K40" s="1">
        <f t="shared" si="38"/>
        <v>49380.154999999999</v>
      </c>
      <c r="L40" s="1">
        <f t="shared" si="38"/>
        <v>49380.154999999999</v>
      </c>
      <c r="M40" s="1">
        <f t="shared" si="38"/>
        <v>49380.154999999999</v>
      </c>
      <c r="N40" s="1">
        <f t="shared" si="38"/>
        <v>49380.154999999999</v>
      </c>
      <c r="O40" s="1">
        <f t="shared" si="38"/>
        <v>49380.154999999999</v>
      </c>
      <c r="P40" s="10"/>
    </row>
    <row r="41" spans="1:16">
      <c r="A41" s="4"/>
    </row>
    <row r="42" spans="1:16">
      <c r="A42" s="4">
        <v>15</v>
      </c>
      <c r="B42" s="3" t="s">
        <v>6</v>
      </c>
      <c r="C42" s="10">
        <f>+C35+C40</f>
        <v>3135686.8319999999</v>
      </c>
      <c r="D42" s="10">
        <f t="shared" ref="D42:O42" si="39">+D35+D40</f>
        <v>3137891.8319999999</v>
      </c>
      <c r="E42" s="10">
        <f t="shared" si="39"/>
        <v>3132322.8319999999</v>
      </c>
      <c r="F42" s="10">
        <f t="shared" si="39"/>
        <v>3041572.8319999999</v>
      </c>
      <c r="G42" s="10">
        <f t="shared" si="39"/>
        <v>3056123.8319999999</v>
      </c>
      <c r="H42" s="10">
        <f t="shared" si="39"/>
        <v>3023000.3590000002</v>
      </c>
      <c r="I42" s="10">
        <f t="shared" si="39"/>
        <v>2979212.3590000002</v>
      </c>
      <c r="J42" s="10">
        <f t="shared" si="39"/>
        <v>2967280.1549999998</v>
      </c>
      <c r="K42" s="10">
        <f t="shared" si="39"/>
        <v>2937593.1549999998</v>
      </c>
      <c r="L42" s="10">
        <f t="shared" si="39"/>
        <v>2941662.1549999998</v>
      </c>
      <c r="M42" s="10">
        <f t="shared" si="39"/>
        <v>2952493.1549999998</v>
      </c>
      <c r="N42" s="10">
        <f t="shared" si="39"/>
        <v>2985307.1549999998</v>
      </c>
      <c r="O42" s="10">
        <f t="shared" si="39"/>
        <v>3024288.1549999998</v>
      </c>
      <c r="P42" s="10"/>
    </row>
    <row r="43" spans="1:16">
      <c r="A43" s="4"/>
    </row>
    <row r="44" spans="1:16">
      <c r="A44" s="4"/>
    </row>
    <row r="45" spans="1:16">
      <c r="A45" s="20"/>
    </row>
    <row r="46" spans="1:16">
      <c r="A46" s="21" t="s">
        <v>21</v>
      </c>
    </row>
    <row r="47" spans="1:16" ht="23.25" customHeight="1">
      <c r="A47" s="22" t="s">
        <v>39</v>
      </c>
    </row>
    <row r="48" spans="1:16" ht="21.75" customHeight="1">
      <c r="A48" s="22" t="s">
        <v>40</v>
      </c>
    </row>
    <row r="49" spans="1:1">
      <c r="A49" s="4"/>
    </row>
    <row r="50" spans="1:1">
      <c r="A50" s="4"/>
    </row>
    <row r="51" spans="1:1">
      <c r="A51" s="4"/>
    </row>
  </sheetData>
  <mergeCells count="3">
    <mergeCell ref="A5:P5"/>
    <mergeCell ref="A4:P4"/>
    <mergeCell ref="A1:P1"/>
  </mergeCells>
  <printOptions horizontalCentered="1"/>
  <pageMargins left="0.25" right="0.25" top="0.75" bottom="0.75" header="0.3" footer="0.3"/>
  <pageSetup scale="56" orientation="landscape" r:id="rId1"/>
  <headerFooter>
    <oddHeader xml:space="preserve">&amp;RExh. No.__(MPG-4)
Page &amp;P of &amp;N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746C985-4D9A-4251-A15E-7F2D4979FC77}"/>
</file>

<file path=customXml/itemProps2.xml><?xml version="1.0" encoding="utf-8"?>
<ds:datastoreItem xmlns:ds="http://schemas.openxmlformats.org/officeDocument/2006/customXml" ds:itemID="{34777558-44EE-4182-81FE-AB7084F9B8E5}"/>
</file>

<file path=customXml/itemProps3.xml><?xml version="1.0" encoding="utf-8"?>
<ds:datastoreItem xmlns:ds="http://schemas.openxmlformats.org/officeDocument/2006/customXml" ds:itemID="{2448CB45-4FB2-4D6B-B6C8-D61A7013E26F}"/>
</file>

<file path=customXml/itemProps4.xml><?xml version="1.0" encoding="utf-8"?>
<ds:datastoreItem xmlns:ds="http://schemas.openxmlformats.org/officeDocument/2006/customXml" ds:itemID="{516AA18C-2066-4F85-B432-9D22ED6D9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MPG-4</vt:lpstr>
      <vt:lpstr>'MPG-4'!Print_Area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Sarah A. Kohler</cp:lastModifiedBy>
  <cp:lastPrinted>2011-12-06T00:35:03Z</cp:lastPrinted>
  <dcterms:created xsi:type="dcterms:W3CDTF">2011-11-23T21:55:23Z</dcterms:created>
  <dcterms:modified xsi:type="dcterms:W3CDTF">2011-12-06T00:35:04Z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