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202300"/>
  <xr:revisionPtr revIDLastSave="0" documentId="13_ncr:1_{57CF13B2-10F4-4DF0-8A0E-F2DA0B476ED4}" xr6:coauthVersionLast="47" xr6:coauthVersionMax="47" xr10:uidLastSave="{00000000-0000-0000-0000-000000000000}"/>
  <bookViews>
    <workbookView xWindow="-120" yWindow="-120" windowWidth="20730" windowHeight="11160" xr2:uid="{9A2642E3-5C9C-4417-9C5B-932538F615CF}"/>
  </bookViews>
  <sheets>
    <sheet name="Exhibit JP-2 PCAM Calculation" sheetId="1" r:id="rId1"/>
  </sheet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#REF!</definedName>
    <definedName name="__123Graph_B" hidden="1">#REF!</definedName>
    <definedName name="__123Graph_D" hidden="1">#REF!</definedName>
    <definedName name="__123Graph_E" hidden="1">#REF!</definedName>
    <definedName name="__123Graph_F" hidden="1">#REF!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Dec11">#REF!</definedName>
    <definedName name="_Fill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Mar13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cct108D_S">#REF!</definedName>
    <definedName name="Acct108D00S">#REF!</definedName>
    <definedName name="Acct108DSS">#REF!</definedName>
    <definedName name="Acct228.42TROJD">#REF!</definedName>
    <definedName name="ACCT2281">#REF!</definedName>
    <definedName name="Acct2282">#REF!</definedName>
    <definedName name="Acct2283">#REF!</definedName>
    <definedName name="Acct2283S">#REF!</definedName>
    <definedName name="Acct22842">#REF!</definedName>
    <definedName name="Acct228SO">#REF!</definedName>
    <definedName name="ACCT25398">#REF!</definedName>
    <definedName name="Acct25399">#REF!</definedName>
    <definedName name="Acct254">#REF!</definedName>
    <definedName name="Acct282DITBAL">#REF!</definedName>
    <definedName name="Acct350">#REF!</definedName>
    <definedName name="Acct352">#REF!</definedName>
    <definedName name="Acct353">#REF!</definedName>
    <definedName name="Acct354">#REF!</definedName>
    <definedName name="Acct355">#REF!</definedName>
    <definedName name="Acct356">#REF!</definedName>
    <definedName name="Acct357">#REF!</definedName>
    <definedName name="Acct358">#REF!</definedName>
    <definedName name="Acct359">#REF!</definedName>
    <definedName name="Acct360">#REF!</definedName>
    <definedName name="Acct361">#REF!</definedName>
    <definedName name="Acct362">#REF!</definedName>
    <definedName name="Acct364">#REF!</definedName>
    <definedName name="Acct365">#REF!</definedName>
    <definedName name="Acct366">#REF!</definedName>
    <definedName name="Acct367">#REF!</definedName>
    <definedName name="Acct368">#REF!</definedName>
    <definedName name="Acct369">#REF!</definedName>
    <definedName name="Acct370">#REF!</definedName>
    <definedName name="Acct371">#REF!</definedName>
    <definedName name="Acct372">#REF!</definedName>
    <definedName name="Acct372A">#REF!</definedName>
    <definedName name="Acct372DP">#REF!</definedName>
    <definedName name="Acct372DS">#REF!</definedName>
    <definedName name="Acct373">#REF!</definedName>
    <definedName name="Acct444S">#REF!</definedName>
    <definedName name="Acct448S">#REF!</definedName>
    <definedName name="Acct450S">#REF!</definedName>
    <definedName name="Acct451S">#REF!</definedName>
    <definedName name="Acct454S">#REF!</definedName>
    <definedName name="Acct456S">#REF!</definedName>
    <definedName name="Acct580">#REF!</definedName>
    <definedName name="Acct581">#REF!</definedName>
    <definedName name="Acct582">#REF!</definedName>
    <definedName name="Acct583">#REF!</definedName>
    <definedName name="Acct584">#REF!</definedName>
    <definedName name="Acct585">#REF!</definedName>
    <definedName name="Acct586">#REF!</definedName>
    <definedName name="Acct587">#REF!</definedName>
    <definedName name="Acct588">#REF!</definedName>
    <definedName name="Acct589">#REF!</definedName>
    <definedName name="Acct590">#REF!</definedName>
    <definedName name="Acct591">#REF!</definedName>
    <definedName name="Acct592">#REF!</definedName>
    <definedName name="Acct593">#REF!</definedName>
    <definedName name="Acct594">#REF!</definedName>
    <definedName name="Acct595">#REF!</definedName>
    <definedName name="Acct596">#REF!</definedName>
    <definedName name="Acct597">#REF!</definedName>
    <definedName name="Acct598">#REF!</definedName>
    <definedName name="Acct928RE">#REF!</definedName>
    <definedName name="AcctAGA">#REF!</definedName>
    <definedName name="AcctTS0">#REF!</definedName>
    <definedName name="ActualROR">#REF!</definedName>
    <definedName name="Adjs2avg">#REF!:#REF!</definedName>
    <definedName name="AdjustInput">#REF!</definedName>
    <definedName name="Adjustment">#REF!</definedName>
    <definedName name="AdjustSwitch">#REF!</definedName>
    <definedName name="anscount" hidden="1">1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verageFactors">#REF!</definedName>
    <definedName name="AverageFuelCost">#REF!</definedName>
    <definedName name="AverageInput">#REF!</definedName>
    <definedName name="B1_Print">#REF!</definedName>
    <definedName name="B2_Print">#REF!</definedName>
    <definedName name="B3_Print">#REF!</definedName>
    <definedName name="Bottom">#REF!</definedName>
    <definedName name="Burn">#REF!</definedName>
    <definedName name="calcoutput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nadian__for_USexchangerate">#REF!</definedName>
    <definedName name="CCG_Hier">OFFSET(#REF!,0,0,COUNTA(#REF!),COUNTA(#REF!))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sumavg">#REF!</definedName>
    <definedName name="Checksumend">#REF!</definedName>
    <definedName name="Classification">#REF!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hidden="1">{"YTD-Total",#N/A,TRUE,"Provision";"YTD-Utility",#N/A,TRUE,"Prov Utility";"YTD-NonUtility",#N/A,TRUE,"Prov NonUtility"}</definedName>
    <definedName name="Common">#REF!</definedName>
    <definedName name="CONTRACTDATA">#REF!</definedName>
    <definedName name="contractsymbol">#REF!</definedName>
    <definedName name="ContractTypeDol">#REF!</definedName>
    <definedName name="ContractTypeMWh">#REF!</definedName>
    <definedName name="COSFacVal">#REF!</definedName>
    <definedName name="Cost">#REF!</definedName>
    <definedName name="DATA5">#REF!</definedName>
    <definedName name="DATA6">#REF!</definedName>
    <definedName name="_xlnm.Database">#REF!</definedName>
    <definedName name="DataCheck">#REF!</definedName>
    <definedName name="DataCheck_Base">#REF!</definedName>
    <definedName name="DataCheck_Delta">#REF!</definedName>
    <definedName name="DataCheck_NPC">#REF!</definedName>
    <definedName name="Date">#REF!</definedName>
    <definedName name="dateTable">#REF!</definedName>
    <definedName name="Debt">#REF!</definedName>
    <definedName name="DebtCost">#REF!</definedName>
    <definedName name="Demand">#REF!</definedName>
    <definedName name="Demand2">#REF!</definedName>
    <definedName name="Dis">#REF!</definedName>
    <definedName name="DisFac">#REF!</definedName>
    <definedName name="DispatchSum">"GRID Thermal Generation!R2C1:R4C2"</definedName>
    <definedName name="Dollars_Wheeling">#REF!</definedName>
    <definedName name="DUDE" hidden="1">#REF!</definedName>
    <definedName name="ECDQF_Exp">#REF!</definedName>
    <definedName name="ECDQF_MWh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_Rates___Bloomberg">#REF!</definedName>
    <definedName name="ExchangeMWh">#REF!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actor">#REF!</definedName>
    <definedName name="Factorck">#REF!</definedName>
    <definedName name="FactorMethod">#REF!</definedName>
    <definedName name="FactSum">#REF!</definedName>
    <definedName name="Fed_Funds___Bloomberg">#REF!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#REF!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TE">OFFSET(#REF!,0,0,COUNTA(#REF!),12)</definedName>
    <definedName name="Func">#REF!</definedName>
    <definedName name="Func_Ftrs">#REF!</definedName>
    <definedName name="Function">#REF!</definedName>
    <definedName name="Gas_Forward_Price_Curve_copy_Instructions_List">#REF!</definedName>
    <definedName name="GrossReceipts">#REF!</definedName>
    <definedName name="Header">#REF!</definedName>
    <definedName name="HenryHub___Nymex">#REF!</definedName>
    <definedName name="Hide_Rows">#REF!</definedName>
    <definedName name="Hide_Rows_Recon">#REF!</definedName>
    <definedName name="High_Plan">#REF!</definedName>
    <definedName name="HoursHoliday">#REF!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comeTaxOptVal">#REF!</definedName>
    <definedName name="INSERTPOINT">#REF!</definedName>
    <definedName name="INSERTPOINT2">#REF!</definedName>
    <definedName name="Interest_Rates___Bloomberg">#REF!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tem_Number">"GP Detail"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Cell">#REF!</definedName>
    <definedName name="LeadLag">#REF!</definedName>
    <definedName name="limcount" hidden="1">1</definedName>
    <definedName name="LinkCos">#REF!</definedName>
    <definedName name="ListOffset" hidden="1">1</definedName>
    <definedName name="Low_Plan">#REF!</definedName>
    <definedName name="Macro2">#REF!</definedName>
    <definedName name="market1">#REF!</definedName>
    <definedName name="market2">#REF!</definedName>
    <definedName name="market3">#REF!</definedName>
    <definedName name="market4">#REF!</definedName>
    <definedName name="market5">#REF!</definedName>
    <definedName name="market6">#REF!</definedName>
    <definedName name="market7">#REF!</definedName>
    <definedName name="Master" hidden="1">{#N/A,#N/A,FALSE,"Actual";#N/A,#N/A,FALSE,"Normalized";#N/A,#N/A,FALSE,"Electric Actual";#N/A,#N/A,FALSE,"Electric Normalized"}</definedName>
    <definedName name="MD_High1">#REF!</definedName>
    <definedName name="MD_Low1">#REF!</definedName>
    <definedName name="MidC">#REF!</definedName>
    <definedName name="Mill">#REF!</definedName>
    <definedName name="MMBtu">#REF!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>#REF!</definedName>
    <definedName name="Months">#REF!</definedName>
    <definedName name="MSPAverageInput">#REF!</definedName>
    <definedName name="MSPYearEndInput">#REF!</definedName>
    <definedName name="MWh">#REF!</definedName>
    <definedName name="NameAverageFuelCost">#REF!</definedName>
    <definedName name="NameBurn">#REF!</definedName>
    <definedName name="NameCost">#REF!</definedName>
    <definedName name="NameECDQF_Exp">#REF!</definedName>
    <definedName name="NameECDQF_MWh">#REF!</definedName>
    <definedName name="NameFactor">#REF!</definedName>
    <definedName name="NameMill">#REF!</definedName>
    <definedName name="NameMMBtu">#REF!</definedName>
    <definedName name="NameMWh">#REF!</definedName>
    <definedName name="NamePeak">#REF!</definedName>
    <definedName name="NetToGross">#REF!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ymexFutures">#REF!</definedName>
    <definedName name="NymexOptions">#REF!</definedName>
    <definedName name="OFPC_Date">#REF!</definedName>
    <definedName name="OH">#REF!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sTable">#REF!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ge110">#REF!</definedName>
    <definedName name="Page111">#REF!</definedName>
    <definedName name="Page112">#REF!</definedName>
    <definedName name="Page113">#REF!</definedName>
    <definedName name="Page114">#REF!</definedName>
    <definedName name="Page115">#REF!</definedName>
    <definedName name="Page116">#REF!</definedName>
    <definedName name="Page117">#REF!</definedName>
    <definedName name="Page118">#REF!</definedName>
    <definedName name="Page119">#REF!</definedName>
    <definedName name="Page120">#REF!</definedName>
    <definedName name="Page121">#REF!</definedName>
    <definedName name="Page122">#REF!</definedName>
    <definedName name="Page123">#REF!</definedName>
    <definedName name="page63">#REF!</definedName>
    <definedName name="page64">#REF!</definedName>
    <definedName name="paste.cell">#REF!</definedName>
    <definedName name="PE_Lookup">#REF!</definedName>
    <definedName name="Peak">#REF!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ostDE">#REF!</definedName>
    <definedName name="PostDG">#REF!</definedName>
    <definedName name="PreDG">#REF!</definedName>
    <definedName name="Pref">#REF!</definedName>
    <definedName name="PrefCost">#REF!</definedName>
    <definedName name="PricingInfo" hidden="1">#REF!</definedName>
    <definedName name="_xlnm.Print_Area" localSheetId="0">'Exhibit JP-2 PCAM Calculation'!$A$1:$P$38</definedName>
    <definedName name="_xlnm.Print_Area">#REF!</definedName>
    <definedName name="PSATable">#REF!</definedName>
    <definedName name="Purchases">#REF!</definedName>
    <definedName name="QFs">#REF!</definedName>
    <definedName name="ResourceSupplier">#REF!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enueSum">"GRID Thermal Revenue!R2C1:R4C2"</definedName>
    <definedName name="RevenueTax">#REF!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#REF!</definedName>
    <definedName name="SAPBEXrevision" hidden="1">1</definedName>
    <definedName name="SAPBEXsysID" hidden="1">"BWP"</definedName>
    <definedName name="SAPBEXwbID" hidden="1">"44KU92Q9LH2VK4DK86GZ93AXN"</definedName>
    <definedName name="shapefactortable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#REF!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PWS_WBID">"12F19027-1C25-43D5-BF1F-44D7E5A374C0"</definedName>
    <definedName name="ST_Bottom1">#REF!</definedName>
    <definedName name="ST_Top1">#REF!</definedName>
    <definedName name="ST_Top2">#REF!</definedName>
    <definedName name="ST_Top3">#REF!</definedName>
    <definedName name="standard1" hidden="1">{"YTD-Total",#N/A,FALSE,"Provision"}</definedName>
    <definedName name="startmonth">#REF!</definedName>
    <definedName name="startmonth1">#REF!</definedName>
    <definedName name="startmonth10">#REF!</definedName>
    <definedName name="startmonth2">#REF!</definedName>
    <definedName name="startmonth3">#REF!</definedName>
    <definedName name="startmonth4">#REF!</definedName>
    <definedName name="startmonth5">#REF!</definedName>
    <definedName name="startmonth6">#REF!</definedName>
    <definedName name="startmonth7">#REF!</definedName>
    <definedName name="startmonth8">#REF!</definedName>
    <definedName name="startmonth9">#REF!</definedName>
    <definedName name="StartMWh">#REF!</definedName>
    <definedName name="StartTheMill">#REF!</definedName>
    <definedName name="StartTheRack">#REF!</definedName>
    <definedName name="State">#REF!</definedName>
    <definedName name="Storage">#REF!</definedName>
    <definedName name="T1_Print">#REF!</definedName>
    <definedName name="T2_Print">#REF!</definedName>
    <definedName name="T3_Print">#REF!</definedName>
    <definedName name="TargetROR">#REF!</definedName>
    <definedName name="Test_COS">#REF!</definedName>
    <definedName name="TestPeriod">#REF!</definedName>
    <definedName name="Top">#REF!</definedName>
    <definedName name="TotalRateBase">#REF!</definedName>
    <definedName name="TotTaxRate">#REF!</definedName>
    <definedName name="TRANSM_2">#REF!:#REF!</definedName>
    <definedName name="UAACT550SGW">#REF!</definedName>
    <definedName name="UAACT554SGW">#REF!</definedName>
    <definedName name="UAcct103">#REF!</definedName>
    <definedName name="UAcct105S">#REF!</definedName>
    <definedName name="UAcct105SEU">#REF!</definedName>
    <definedName name="UAcct105SGG">#REF!</definedName>
    <definedName name="UAcct105SGP1">#REF!</definedName>
    <definedName name="UAcct105SGP2">#REF!</definedName>
    <definedName name="UAcct105SGT">#REF!</definedName>
    <definedName name="UAcct1081390">#REF!</definedName>
    <definedName name="UAcct1081390Rcl">#REF!</definedName>
    <definedName name="UAcct1081399">#REF!</definedName>
    <definedName name="UAcct1081399Rcl">#REF!</definedName>
    <definedName name="UAcct108360">#REF!</definedName>
    <definedName name="UAcct108361">#REF!</definedName>
    <definedName name="UAcct108362">#REF!</definedName>
    <definedName name="UAcct108364">#REF!</definedName>
    <definedName name="UAcct108365">#REF!</definedName>
    <definedName name="UAcct108366">#REF!</definedName>
    <definedName name="UAcct108367">#REF!</definedName>
    <definedName name="UAcct108368">#REF!</definedName>
    <definedName name="UAcct108369">#REF!</definedName>
    <definedName name="UAcct108370">#REF!</definedName>
    <definedName name="UAcct108371">#REF!</definedName>
    <definedName name="UAcct108372">#REF!</definedName>
    <definedName name="UAcct108373">#REF!</definedName>
    <definedName name="UAcct108D">#REF!</definedName>
    <definedName name="UAcct108D00">#REF!</definedName>
    <definedName name="UAcct108Ds">#REF!</definedName>
    <definedName name="UAcct108Ep">#REF!</definedName>
    <definedName name="UAcct108Gpcn">#REF!</definedName>
    <definedName name="UAcct108Gps">#REF!</definedName>
    <definedName name="UAcct108Gpse">#REF!</definedName>
    <definedName name="UAcct108Gpsg">#REF!</definedName>
    <definedName name="UAcct108Gpsgp">#REF!</definedName>
    <definedName name="UAcct108Gpsgu">#REF!</definedName>
    <definedName name="UAcct108Gpso">#REF!</definedName>
    <definedName name="UACCT108GPSSGCH">#REF!</definedName>
    <definedName name="UACCT108GPSSGCT">#REF!</definedName>
    <definedName name="UAcct108Hp">#REF!</definedName>
    <definedName name="UAcct108Mp">#REF!</definedName>
    <definedName name="UAcct108Np">#REF!</definedName>
    <definedName name="UAcct108Op">#REF!</definedName>
    <definedName name="UAcct108Opsgw">#REF!</definedName>
    <definedName name="UAcct108OPSSGCT">#REF!</definedName>
    <definedName name="UAcct108Sp">#REF!</definedName>
    <definedName name="uacct108spssgch">#REF!</definedName>
    <definedName name="UAcct108Tp">#REF!</definedName>
    <definedName name="UAcct111390">#REF!</definedName>
    <definedName name="UAcct111Clg">#REF!</definedName>
    <definedName name="UAcct111Clgcn">#REF!</definedName>
    <definedName name="UAcct111Clgsop">#REF!</definedName>
    <definedName name="UAcct111Clgsou">#REF!</definedName>
    <definedName name="UAcct111Clh">#REF!</definedName>
    <definedName name="UAcct111Cls">#REF!</definedName>
    <definedName name="UAcct111Ipcn">#REF!</definedName>
    <definedName name="UAcct111Ips">#REF!</definedName>
    <definedName name="UAcct111Ipse">#REF!</definedName>
    <definedName name="UAcct111Ipsg">#REF!</definedName>
    <definedName name="UAcct111Ipsgp">#REF!</definedName>
    <definedName name="UAcct111Ipsgu">#REF!</definedName>
    <definedName name="uacct111ipso">#REF!</definedName>
    <definedName name="UACCT111IPSSGCH">#REF!</definedName>
    <definedName name="UAcct114">#REF!</definedName>
    <definedName name="UAcct120">#REF!</definedName>
    <definedName name="UAcct124">#REF!</definedName>
    <definedName name="UAcct141">#REF!</definedName>
    <definedName name="UAcct151">#REF!</definedName>
    <definedName name="uacct151ssech">#REF!</definedName>
    <definedName name="UAcct154">#REF!</definedName>
    <definedName name="uacct154ssgch">#REF!</definedName>
    <definedName name="UAcct163">#REF!</definedName>
    <definedName name="UAcct165">#REF!</definedName>
    <definedName name="UAcct165Se">#REF!</definedName>
    <definedName name="UAcct182">#REF!</definedName>
    <definedName name="UAcct18222">#REF!</definedName>
    <definedName name="UAcct182M">#REF!</definedName>
    <definedName name="UAcct182MSSGCT">#REF!</definedName>
    <definedName name="UAcct186">#REF!</definedName>
    <definedName name="UAcct1869">#REF!</definedName>
    <definedName name="UAcct186M">#REF!</definedName>
    <definedName name="UAcct186Mse">#REF!</definedName>
    <definedName name="UAcct190">#REF!</definedName>
    <definedName name="UAcct190CN">#REF!</definedName>
    <definedName name="UAcct190Dop">#REF!</definedName>
    <definedName name="UACCT190IBT">#REF!</definedName>
    <definedName name="UACCT190SSGCT">#REF!</definedName>
    <definedName name="UACCT2281">#REF!</definedName>
    <definedName name="UAcct2282">#REF!</definedName>
    <definedName name="UAcct2283">#REF!</definedName>
    <definedName name="UAcct2283S">#REF!</definedName>
    <definedName name="UAcct22842">#REF!</definedName>
    <definedName name="UAcct235">#REF!</definedName>
    <definedName name="UAcct252">#REF!</definedName>
    <definedName name="UAcct25316">#REF!</definedName>
    <definedName name="UAcct25317">#REF!</definedName>
    <definedName name="UAcct25318">#REF!</definedName>
    <definedName name="UAcct25319">#REF!</definedName>
    <definedName name="UACCT25398">#REF!</definedName>
    <definedName name="UAcct25399">#REF!</definedName>
    <definedName name="UAcct254">#REF!</definedName>
    <definedName name="UACCT254SO">#REF!</definedName>
    <definedName name="UAcct255">#REF!</definedName>
    <definedName name="UAcct281">#REF!</definedName>
    <definedName name="UAcct282">#REF!</definedName>
    <definedName name="UAcct282So">#REF!</definedName>
    <definedName name="UAcct283">#REF!</definedName>
    <definedName name="UAcct283So">#REF!</definedName>
    <definedName name="UAcct301S">#REF!</definedName>
    <definedName name="UAcct301Sg">#REF!</definedName>
    <definedName name="UAcct301So">#REF!</definedName>
    <definedName name="UAcct302S">#REF!</definedName>
    <definedName name="UAcct302Sg">#REF!</definedName>
    <definedName name="UAcct302Sgp">#REF!</definedName>
    <definedName name="UAcct302Sgu">#REF!</definedName>
    <definedName name="UAcct303Cn">#REF!</definedName>
    <definedName name="UAcct303S">#REF!</definedName>
    <definedName name="UAcct303Se">#REF!</definedName>
    <definedName name="UAcct303Sg">#REF!</definedName>
    <definedName name="UAcct303So">#REF!</definedName>
    <definedName name="UACCT303SSGCT">#REF!</definedName>
    <definedName name="UAcct310">#REF!</definedName>
    <definedName name="uacct310ssgch">#REF!</definedName>
    <definedName name="UAcct311">#REF!</definedName>
    <definedName name="uacct311ssgch">#REF!</definedName>
    <definedName name="UAcct312">#REF!</definedName>
    <definedName name="uacct312ssgch">#REF!</definedName>
    <definedName name="UAcct314">#REF!</definedName>
    <definedName name="uacct314ssgch">#REF!</definedName>
    <definedName name="UAcct315">#REF!</definedName>
    <definedName name="uacct315ssgch">#REF!</definedName>
    <definedName name="UAcct316">#REF!</definedName>
    <definedName name="uacct316ssgch">#REF!</definedName>
    <definedName name="UAcct320">#REF!</definedName>
    <definedName name="UAcct321">#REF!</definedName>
    <definedName name="UAcct322">#REF!</definedName>
    <definedName name="UAcct323">#REF!</definedName>
    <definedName name="UAcct324">#REF!</definedName>
    <definedName name="UAcct325">#REF!</definedName>
    <definedName name="UAcct33">#REF!</definedName>
    <definedName name="UAcct330">#REF!</definedName>
    <definedName name="UAcct331">#REF!</definedName>
    <definedName name="UAcct332">#REF!</definedName>
    <definedName name="UAcct333">#REF!</definedName>
    <definedName name="UAcct334">#REF!</definedName>
    <definedName name="UAcct335">#REF!</definedName>
    <definedName name="UAcct336">#REF!</definedName>
    <definedName name="UAcct340">#REF!</definedName>
    <definedName name="UAcct340Sgw">#REF!</definedName>
    <definedName name="UAcct341">#REF!</definedName>
    <definedName name="UACCT341SGW">#REF!</definedName>
    <definedName name="uacct341ssgct">#REF!</definedName>
    <definedName name="UAcct342">#REF!</definedName>
    <definedName name="uacct342ssgct">#REF!</definedName>
    <definedName name="UAcct343">#REF!</definedName>
    <definedName name="UAcct343Sgw">#REF!</definedName>
    <definedName name="uacct343sscct">#REF!</definedName>
    <definedName name="UAcct344">#REF!</definedName>
    <definedName name="UACCT344SGW">#REF!</definedName>
    <definedName name="uacct344ssgct">#REF!</definedName>
    <definedName name="UAcct345">#REF!</definedName>
    <definedName name="UACCT345SGW">#REF!</definedName>
    <definedName name="uacct345ssgct">#REF!</definedName>
    <definedName name="UAcct346">#REF!</definedName>
    <definedName name="UAcct346SGW">#REF!</definedName>
    <definedName name="UAcct350">#REF!</definedName>
    <definedName name="UAcct352">#REF!</definedName>
    <definedName name="UAcct353">#REF!</definedName>
    <definedName name="UAcct354">#REF!</definedName>
    <definedName name="UAcct355">#REF!</definedName>
    <definedName name="UAcct356">#REF!</definedName>
    <definedName name="UAcct357">#REF!</definedName>
    <definedName name="UAcct358">#REF!</definedName>
    <definedName name="UAcct359">#REF!</definedName>
    <definedName name="UAcct360">#REF!</definedName>
    <definedName name="UAcct361">#REF!</definedName>
    <definedName name="UAcct362">#REF!</definedName>
    <definedName name="UAcct368">#REF!</definedName>
    <definedName name="UAcct369">#REF!</definedName>
    <definedName name="UAcct370">#REF!</definedName>
    <definedName name="UAcct372A">#REF!</definedName>
    <definedName name="UAcct372Dp">#REF!</definedName>
    <definedName name="UAcct372Ds">#REF!</definedName>
    <definedName name="UAcct373">#REF!</definedName>
    <definedName name="UAcct389Cn">#REF!</definedName>
    <definedName name="UAcct389S">#REF!</definedName>
    <definedName name="UAcct389Sg">#REF!</definedName>
    <definedName name="UAcct389Sgu">#REF!</definedName>
    <definedName name="UAcct389So">#REF!</definedName>
    <definedName name="UAcct390Cn">#REF!</definedName>
    <definedName name="UACCT390LS">#REF!</definedName>
    <definedName name="UAcct390LSG">#REF!</definedName>
    <definedName name="UAcct390LSO">#REF!</definedName>
    <definedName name="UAcct390S">#REF!</definedName>
    <definedName name="UAcct390Sgp">#REF!</definedName>
    <definedName name="UAcct390Sgu">#REF!</definedName>
    <definedName name="UAcct390Sop">#REF!</definedName>
    <definedName name="UAcct390Sou">#REF!</definedName>
    <definedName name="UAcct391Cn">#REF!</definedName>
    <definedName name="UAcct391S">#REF!</definedName>
    <definedName name="UAcct391Se">#REF!</definedName>
    <definedName name="UAcct391Sg">#REF!</definedName>
    <definedName name="UAcct391Sgp">#REF!</definedName>
    <definedName name="UAcct391Sgu">#REF!</definedName>
    <definedName name="UAcct391So">#REF!</definedName>
    <definedName name="uacct391ssgch">#REF!</definedName>
    <definedName name="UACCT391SSGCT">#REF!</definedName>
    <definedName name="UAcct392Cn">#REF!</definedName>
    <definedName name="UAcct392L">#REF!</definedName>
    <definedName name="UACCT392LRCL">#REF!</definedName>
    <definedName name="UAcct392S">#REF!</definedName>
    <definedName name="UAcct392Se">#REF!</definedName>
    <definedName name="UAcct392Sg">#REF!</definedName>
    <definedName name="UAcct392Sgp">#REF!</definedName>
    <definedName name="UAcct392Sgu">#REF!</definedName>
    <definedName name="UAcct392So">#REF!</definedName>
    <definedName name="uacct392ssgch">#REF!</definedName>
    <definedName name="uacct392ssgct">#REF!</definedName>
    <definedName name="UAcct393S">#REF!</definedName>
    <definedName name="UAcct393Sg">#REF!</definedName>
    <definedName name="UAcct393Sgp">#REF!</definedName>
    <definedName name="UAcct393Sgu">#REF!</definedName>
    <definedName name="UAcct393So">#REF!</definedName>
    <definedName name="uacct393ssgct">#REF!</definedName>
    <definedName name="UAcct394S">#REF!</definedName>
    <definedName name="UAcct394Se">#REF!</definedName>
    <definedName name="UAcct394Sg">#REF!</definedName>
    <definedName name="UAcct394Sgp">#REF!</definedName>
    <definedName name="UAcct394Sgu">#REF!</definedName>
    <definedName name="UAcct394So">#REF!</definedName>
    <definedName name="UACCT394SSGCH">#REF!</definedName>
    <definedName name="UACCT394SSGCT">#REF!</definedName>
    <definedName name="UAcct395S">#REF!</definedName>
    <definedName name="UAcct395Se">#REF!</definedName>
    <definedName name="UAcct395Sg">#REF!</definedName>
    <definedName name="UAcct395Sgp">#REF!</definedName>
    <definedName name="UAcct395Sgu">#REF!</definedName>
    <definedName name="UAcct395So">#REF!</definedName>
    <definedName name="UACCT395SSGCH">#REF!</definedName>
    <definedName name="UACCT395SSGCT">#REF!</definedName>
    <definedName name="UAcct396S">#REF!</definedName>
    <definedName name="UAcct396Se">#REF!</definedName>
    <definedName name="UAcct396Sg">#REF!</definedName>
    <definedName name="UAcct396Sgp">#REF!</definedName>
    <definedName name="UAcct396Sgu">#REF!</definedName>
    <definedName name="UAcct396So">#REF!</definedName>
    <definedName name="UACCT396SSGCH">#REF!</definedName>
    <definedName name="UACCT396SSGCT">#REF!</definedName>
    <definedName name="UAcct397Cn">#REF!</definedName>
    <definedName name="UAcct397S">#REF!</definedName>
    <definedName name="UAcct397Se">#REF!</definedName>
    <definedName name="UAcct397Sg">#REF!</definedName>
    <definedName name="UAcct397Sgp">#REF!</definedName>
    <definedName name="UAcct397Sgu">#REF!</definedName>
    <definedName name="UAcct397So">#REF!</definedName>
    <definedName name="UACCT397SSGCH">#REF!</definedName>
    <definedName name="UACCT397SSGCT">#REF!</definedName>
    <definedName name="UAcct398Cn">#REF!</definedName>
    <definedName name="UAcct398S">#REF!</definedName>
    <definedName name="UAcct398Se">#REF!</definedName>
    <definedName name="UAcct398Sg">#REF!</definedName>
    <definedName name="UAcct398Sgp">#REF!</definedName>
    <definedName name="UAcct398Sgu">#REF!</definedName>
    <definedName name="UAcct398So">#REF!</definedName>
    <definedName name="UACCT398SSGCT">#REF!</definedName>
    <definedName name="UAcct399">#REF!</definedName>
    <definedName name="UAcct399G">#REF!</definedName>
    <definedName name="UAcct399L">#REF!</definedName>
    <definedName name="UAcct399Lrcl">#REF!</definedName>
    <definedName name="UAcct403360">#REF!</definedName>
    <definedName name="UAcct403361">#REF!</definedName>
    <definedName name="UAcct403362">#REF!</definedName>
    <definedName name="UAcct403364">#REF!</definedName>
    <definedName name="UAcct403365">#REF!</definedName>
    <definedName name="UAcct403366">#REF!</definedName>
    <definedName name="UAcct403367">#REF!</definedName>
    <definedName name="UAcct403368">#REF!</definedName>
    <definedName name="UAcct403369">#REF!</definedName>
    <definedName name="UAcct403370">#REF!</definedName>
    <definedName name="UAcct403371">#REF!</definedName>
    <definedName name="UAcct403372">#REF!</definedName>
    <definedName name="UAcct403373">#REF!</definedName>
    <definedName name="UAcct403Ep">#REF!</definedName>
    <definedName name="UAcct403Gpcn">#REF!</definedName>
    <definedName name="UAcct403Gps">#REF!</definedName>
    <definedName name="UAcct403Gpseu">#REF!</definedName>
    <definedName name="UAcct403Gpsg">#REF!</definedName>
    <definedName name="UAcct403Gpsgp">#REF!</definedName>
    <definedName name="UAcct403Gpsgu">#REF!</definedName>
    <definedName name="UAcct403Gpso">#REF!</definedName>
    <definedName name="uacct403gpssgch">#REF!</definedName>
    <definedName name="UACCT403GPSSGCT">#REF!</definedName>
    <definedName name="UAcct403Gv0">#REF!</definedName>
    <definedName name="UAcct403Hp">#REF!</definedName>
    <definedName name="UAcct403Mp">#REF!</definedName>
    <definedName name="UAcct403Np">#REF!</definedName>
    <definedName name="UAcct403Op">#REF!</definedName>
    <definedName name="UAcct403Opsgu">#REF!</definedName>
    <definedName name="uacct403opssgct">#REF!</definedName>
    <definedName name="uacct403sgw">#REF!</definedName>
    <definedName name="uacct403spdgp">#REF!</definedName>
    <definedName name="uacct403spdgu">#REF!</definedName>
    <definedName name="uacct403spsg">#REF!</definedName>
    <definedName name="uacct403ssgch">#REF!</definedName>
    <definedName name="UAcct403Tp">#REF!</definedName>
    <definedName name="UAcct404330">#REF!</definedName>
    <definedName name="UAcct404Clg">#REF!</definedName>
    <definedName name="UAcct404Clgsop">#REF!</definedName>
    <definedName name="UAcct404Clgsou">#REF!</definedName>
    <definedName name="UAcct404Cls">#REF!</definedName>
    <definedName name="UAcct404Ipcn">#REF!</definedName>
    <definedName name="UACCT404IPDGU">#REF!</definedName>
    <definedName name="UAcct404Ips">#REF!</definedName>
    <definedName name="UAcct404Ipse">#REF!</definedName>
    <definedName name="UACCT404IPSGP">#REF!</definedName>
    <definedName name="UAcct404Ipso">#REF!</definedName>
    <definedName name="UACCT404IPSSGCH">#REF!</definedName>
    <definedName name="UAcct404O">#REF!</definedName>
    <definedName name="UAcct405">#REF!</definedName>
    <definedName name="UAcct406">#REF!</definedName>
    <definedName name="UAcct407">#REF!</definedName>
    <definedName name="UAcct408">#REF!</definedName>
    <definedName name="UAcct408S">#REF!</definedName>
    <definedName name="UAcct40910FITOther">#REF!</definedName>
    <definedName name="UAcct40910FitPMI">#REF!</definedName>
    <definedName name="UAcct40910FITPTC">#REF!</definedName>
    <definedName name="UAcct40910FITSitus">#REF!</definedName>
    <definedName name="UAcct40911Dgu">#REF!</definedName>
    <definedName name="UAcct40911S">#REF!</definedName>
    <definedName name="UAcct41010">#REF!</definedName>
    <definedName name="UAcct41020">#REF!</definedName>
    <definedName name="UAcct41111">#REF!</definedName>
    <definedName name="UAcct41120">#REF!</definedName>
    <definedName name="UAcct41140">#REF!</definedName>
    <definedName name="UAcct41141">#REF!</definedName>
    <definedName name="UAcct41160">#REF!</definedName>
    <definedName name="UAcct41170">#REF!</definedName>
    <definedName name="UAcct4118">#REF!</definedName>
    <definedName name="UAcct41181">#REF!</definedName>
    <definedName name="UAcct4194">#REF!</definedName>
    <definedName name="UAcct419Doth">#REF!</definedName>
    <definedName name="UAcct421">#REF!</definedName>
    <definedName name="UAcct4311">#REF!</definedName>
    <definedName name="UAcct442Se">#REF!</definedName>
    <definedName name="UAcct442Sg">#REF!</definedName>
    <definedName name="UAcct447">#REF!</definedName>
    <definedName name="UAcct447S">#REF!</definedName>
    <definedName name="UAcct447Se">#REF!</definedName>
    <definedName name="UAcct448S">#REF!</definedName>
    <definedName name="UAcct448So">#REF!</definedName>
    <definedName name="UAcct449">#REF!</definedName>
    <definedName name="UAcct450">#REF!</definedName>
    <definedName name="UAcct450S">#REF!</definedName>
    <definedName name="UAcct450So">#REF!</definedName>
    <definedName name="UAcct451S">#REF!</definedName>
    <definedName name="UAcct451Sg">#REF!</definedName>
    <definedName name="UAcct451So">#REF!</definedName>
    <definedName name="UAcct453">#REF!</definedName>
    <definedName name="UAcct454">#REF!</definedName>
    <definedName name="UAcct454S">#REF!</definedName>
    <definedName name="UAcct454Sg">#REF!</definedName>
    <definedName name="UAcct454So">#REF!</definedName>
    <definedName name="UAcct456">#REF!</definedName>
    <definedName name="UAcct456Cn">#REF!</definedName>
    <definedName name="UAcct456S">#REF!</definedName>
    <definedName name="UAcct456Se">#REF!</definedName>
    <definedName name="UAcct500">#REF!</definedName>
    <definedName name="UACCT500SSGCH">#REF!</definedName>
    <definedName name="UAcct501">#REF!</definedName>
    <definedName name="UAcct501Se">#REF!</definedName>
    <definedName name="UACCT501SENNPC">#REF!</definedName>
    <definedName name="uacct501ssech">#REF!</definedName>
    <definedName name="UACCT501SSECHNNPC">#REF!</definedName>
    <definedName name="uacct501ssect">#REF!</definedName>
    <definedName name="UAcct502">#REF!</definedName>
    <definedName name="uacct502snpps">#REF!</definedName>
    <definedName name="uacct502ssgch">#REF!</definedName>
    <definedName name="UAcct503">#REF!</definedName>
    <definedName name="UAcct503Se">#REF!</definedName>
    <definedName name="UACCT503SENNPC">#REF!</definedName>
    <definedName name="UAcct505">#REF!</definedName>
    <definedName name="uacct505snpps">#REF!</definedName>
    <definedName name="uacct505ssgch">#REF!</definedName>
    <definedName name="UAcct506">#REF!</definedName>
    <definedName name="UAcct506Se">#REF!</definedName>
    <definedName name="uacct506snpps">#REF!</definedName>
    <definedName name="uacct506ssgch">#REF!</definedName>
    <definedName name="UAcct507">#REF!</definedName>
    <definedName name="uacct507ssgch">#REF!</definedName>
    <definedName name="UAcct510">#REF!</definedName>
    <definedName name="uacct510ssgch">#REF!</definedName>
    <definedName name="UAcct511">#REF!</definedName>
    <definedName name="uacct511ssgch">#REF!</definedName>
    <definedName name="UAcct512">#REF!</definedName>
    <definedName name="uacct512ssgch">#REF!</definedName>
    <definedName name="UAcct513">#REF!</definedName>
    <definedName name="uacct513ssgch">#REF!</definedName>
    <definedName name="UAcct514">#REF!</definedName>
    <definedName name="uacct514ssgch">#REF!</definedName>
    <definedName name="UAcct517">#REF!</definedName>
    <definedName name="UAcct518">#REF!</definedName>
    <definedName name="UAcct519">#REF!</definedName>
    <definedName name="UAcct520">#REF!</definedName>
    <definedName name="UAcct523">#REF!</definedName>
    <definedName name="UAcct524">#REF!</definedName>
    <definedName name="UAcct528">#REF!</definedName>
    <definedName name="UAcct529">#REF!</definedName>
    <definedName name="UAcct530">#REF!</definedName>
    <definedName name="UAcct531">#REF!</definedName>
    <definedName name="UAcct532">#REF!</definedName>
    <definedName name="UAcct535">#REF!</definedName>
    <definedName name="UAcct536">#REF!</definedName>
    <definedName name="UAcct537">#REF!</definedName>
    <definedName name="UAcct538">#REF!</definedName>
    <definedName name="UAcct539">#REF!</definedName>
    <definedName name="UAcct540">#REF!</definedName>
    <definedName name="UAcct541">#REF!</definedName>
    <definedName name="UAcct542">#REF!</definedName>
    <definedName name="UAcct543">#REF!</definedName>
    <definedName name="UAcct544">#REF!</definedName>
    <definedName name="UAcct545">#REF!</definedName>
    <definedName name="UAcct546">#REF!</definedName>
    <definedName name="UAcct547Se">#REF!</definedName>
    <definedName name="UACCT547SSECT">#REF!</definedName>
    <definedName name="UAcct548">#REF!</definedName>
    <definedName name="uacct548ssgct">#REF!</definedName>
    <definedName name="UAcct549">#REF!</definedName>
    <definedName name="UAcct549sg">#REF!</definedName>
    <definedName name="uacct550">#REF!</definedName>
    <definedName name="UACCT550sg">#REF!</definedName>
    <definedName name="UAcct551">#REF!</definedName>
    <definedName name="UAcct552">#REF!</definedName>
    <definedName name="UAcct553">#REF!</definedName>
    <definedName name="UACCT553SSGCT">#REF!</definedName>
    <definedName name="UAcct554">#REF!</definedName>
    <definedName name="UAcct554SSCT">#REF!</definedName>
    <definedName name="uacct555dgp">#REF!</definedName>
    <definedName name="UAcct555Dgu">#REF!</definedName>
    <definedName name="UAcct555S">#REF!</definedName>
    <definedName name="UAcct555Se">#REF!</definedName>
    <definedName name="uacct555ssgp">#REF!</definedName>
    <definedName name="UAcct556">#REF!</definedName>
    <definedName name="UAcct557">#REF!</definedName>
    <definedName name="UACCT557SSGCT">#REF!</definedName>
    <definedName name="UAcct560">#REF!</definedName>
    <definedName name="UAcct561">#REF!</definedName>
    <definedName name="UAcct562">#REF!</definedName>
    <definedName name="UAcct563">#REF!</definedName>
    <definedName name="UAcct564">#REF!</definedName>
    <definedName name="UAcct565">#REF!</definedName>
    <definedName name="UAcct565Se">#REF!</definedName>
    <definedName name="UAcct566">#REF!</definedName>
    <definedName name="UAcct567">#REF!</definedName>
    <definedName name="UAcct568">#REF!</definedName>
    <definedName name="UAcct569">#REF!</definedName>
    <definedName name="UAcct570">#REF!</definedName>
    <definedName name="UAcct571">#REF!</definedName>
    <definedName name="UAcct572">#REF!</definedName>
    <definedName name="UAcct573">#REF!</definedName>
    <definedName name="UAcct580">#REF!</definedName>
    <definedName name="UAcct581">#REF!</definedName>
    <definedName name="UAcct582">#REF!</definedName>
    <definedName name="UAcct583">#REF!</definedName>
    <definedName name="UAcct584">#REF!</definedName>
    <definedName name="UAcct585">#REF!</definedName>
    <definedName name="UAcct586">#REF!</definedName>
    <definedName name="UAcct587">#REF!</definedName>
    <definedName name="UAcct588">#REF!</definedName>
    <definedName name="UAcct589">#REF!</definedName>
    <definedName name="UAcct590">#REF!</definedName>
    <definedName name="UAcct591">#REF!</definedName>
    <definedName name="UAcct592">#REF!</definedName>
    <definedName name="UAcct593">#REF!</definedName>
    <definedName name="UAcct594">#REF!</definedName>
    <definedName name="UAcct595">#REF!</definedName>
    <definedName name="UAcct596">#REF!</definedName>
    <definedName name="UAcct597">#REF!</definedName>
    <definedName name="UAcct598">#REF!</definedName>
    <definedName name="UAcct901">#REF!</definedName>
    <definedName name="UAcct902">#REF!</definedName>
    <definedName name="UAcct903">#REF!</definedName>
    <definedName name="UAcct904">#REF!</definedName>
    <definedName name="UAcct905">#REF!</definedName>
    <definedName name="UAcct907">#REF!</definedName>
    <definedName name="UAcct908">#REF!</definedName>
    <definedName name="UAcct909">#REF!</definedName>
    <definedName name="UAcct910">#REF!</definedName>
    <definedName name="UAcct911">#REF!</definedName>
    <definedName name="UAcct912">#REF!</definedName>
    <definedName name="UAcct913">#REF!</definedName>
    <definedName name="UAcct916">#REF!</definedName>
    <definedName name="UAcct920">#REF!</definedName>
    <definedName name="UAcct920Cn">#REF!</definedName>
    <definedName name="UAcct921">#REF!</definedName>
    <definedName name="UAcct921Cn">#REF!</definedName>
    <definedName name="UAcct923">#REF!</definedName>
    <definedName name="UAcct923Cn">#REF!</definedName>
    <definedName name="UAcct924S">#REF!</definedName>
    <definedName name="UACCT924SG">#REF!</definedName>
    <definedName name="UAcct924SO">#REF!</definedName>
    <definedName name="UAcct925">#REF!</definedName>
    <definedName name="UAcct926">#REF!</definedName>
    <definedName name="UAcct927">#REF!</definedName>
    <definedName name="UAcct928">#REF!</definedName>
    <definedName name="UAcct928RE">#REF!</definedName>
    <definedName name="UAcct929">#REF!</definedName>
    <definedName name="UACCT930cn">#REF!</definedName>
    <definedName name="UAcct930S">#REF!</definedName>
    <definedName name="UAcct930So">#REF!</definedName>
    <definedName name="UAcct931">#REF!</definedName>
    <definedName name="UAcct935">#REF!</definedName>
    <definedName name="UAcctAGA">#REF!</definedName>
    <definedName name="UAcctcwc">#REF!</definedName>
    <definedName name="UAcctd00">#REF!</definedName>
    <definedName name="UAcctdfad">#REF!</definedName>
    <definedName name="UAcctdfap">#REF!</definedName>
    <definedName name="UAcctdfat">#REF!</definedName>
    <definedName name="UAcctds0">#REF!</definedName>
    <definedName name="UAcctfit">#REF!</definedName>
    <definedName name="UAcctg00">#REF!</definedName>
    <definedName name="UAccth00">#REF!</definedName>
    <definedName name="UAccti00">#REF!</definedName>
    <definedName name="UAcctn00">#REF!</definedName>
    <definedName name="UAccto00">#REF!</definedName>
    <definedName name="UAcctowc">#REF!</definedName>
    <definedName name="uacctowcssech">#REF!</definedName>
    <definedName name="UAccts00">#REF!</definedName>
    <definedName name="UAcctSchM">#REF!</definedName>
    <definedName name="UAcctsttax">#REF!</definedName>
    <definedName name="UAcctt00">#REF!</definedName>
    <definedName name="UACT553SGW">#REF!</definedName>
    <definedName name="UncollectibleAccoun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CHMAFS">#REF!</definedName>
    <definedName name="USCHMAFSE">#REF!</definedName>
    <definedName name="USCHMAFSG">#REF!</definedName>
    <definedName name="USCHMAFSNP">#REF!</definedName>
    <definedName name="USCHMAFSO">#REF!</definedName>
    <definedName name="USCHMAFTROJP">#REF!</definedName>
    <definedName name="USCHMAPBADDEBT">#REF!</definedName>
    <definedName name="USCHMAPS">#REF!</definedName>
    <definedName name="USCHMAPSE">#REF!</definedName>
    <definedName name="USCHMAPSG">#REF!</definedName>
    <definedName name="USCHMAPSNP">#REF!</definedName>
    <definedName name="USCHMAPSO">#REF!</definedName>
    <definedName name="USCHMATBADDEBT">#REF!</definedName>
    <definedName name="USCHMATCIAC">#REF!</definedName>
    <definedName name="USCHMATGPS">#REF!</definedName>
    <definedName name="USCHMATS">#REF!</definedName>
    <definedName name="USCHMATSCHMDEXP">#REF!</definedName>
    <definedName name="USCHMATSE">#REF!</definedName>
    <definedName name="USCHMATSG">#REF!</definedName>
    <definedName name="USCHMATSG2">#REF!</definedName>
    <definedName name="USCHMATSGCT">#REF!</definedName>
    <definedName name="USCHMATSNP">#REF!</definedName>
    <definedName name="USCHMATSNPD">#REF!</definedName>
    <definedName name="USCHMATSO">#REF!</definedName>
    <definedName name="USCHMATTAXDEPR">#REF!</definedName>
    <definedName name="USCHMATTROJD">#REF!</definedName>
    <definedName name="USCHMDFDGP">#REF!</definedName>
    <definedName name="USCHMDFDGU">#REF!</definedName>
    <definedName name="USCHMDFS">#REF!</definedName>
    <definedName name="USCHMDPIBT">#REF!</definedName>
    <definedName name="USCHMDPS">#REF!</definedName>
    <definedName name="USCHMDPSE">#REF!</definedName>
    <definedName name="USCHMDPSG">#REF!</definedName>
    <definedName name="USCHMDPSNP">#REF!</definedName>
    <definedName name="USCHMDPSO">#REF!</definedName>
    <definedName name="USCHMDTBADDEBT">#REF!</definedName>
    <definedName name="USCHMDTCN">#REF!</definedName>
    <definedName name="USCHMDTDGP">#REF!</definedName>
    <definedName name="USCHMDTGPS">#REF!</definedName>
    <definedName name="USCHMDTS">#REF!</definedName>
    <definedName name="USCHMDTSE">#REF!</definedName>
    <definedName name="USCHMDTSG">#REF!</definedName>
    <definedName name="USCHMDTSNP">#REF!</definedName>
    <definedName name="USCHMDTSNPD">#REF!</definedName>
    <definedName name="USCHMDTSO">#REF!</definedName>
    <definedName name="USCHMDTTAXDEPR">#REF!</definedName>
    <definedName name="USCHMDTTROJD">#REF!</definedName>
    <definedName name="USYieldCurves">#REF!</definedName>
    <definedName name="Version">#REF!</definedName>
    <definedName name="w" hidden="1">#REF!</definedName>
    <definedName name="WinterPeak">#REF!,#REF!</definedName>
    <definedName name="Workforce_Data">OFFSET(#REF!,0,0,COUNTA(#REF!),COUNTA(#REF!))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#REF!</definedName>
    <definedName name="YearEndFactors">#REF!</definedName>
    <definedName name="YearEndInput">#REF!</definedName>
    <definedName name="yesterdayscurves">#REF!</definedName>
    <definedName name="z" hidden="1">#REF!</definedName>
    <definedName name="Z_01844156_6462_4A28_9785_1A86F4D0C834_.wvu.PrintTitl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1" l="1"/>
  <c r="N34" i="1"/>
  <c r="L34" i="1"/>
  <c r="K34" i="1"/>
  <c r="I34" i="1"/>
  <c r="H34" i="1"/>
  <c r="F34" i="1"/>
  <c r="E34" i="1"/>
  <c r="C18" i="1"/>
  <c r="A18" i="1"/>
  <c r="P16" i="1"/>
  <c r="A16" i="1"/>
  <c r="C12" i="1"/>
  <c r="E11" i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C9" i="1"/>
  <c r="D9" i="1"/>
  <c r="F12" i="1" l="1"/>
  <c r="F14" i="1" s="1"/>
  <c r="F18" i="1" s="1"/>
  <c r="E12" i="1"/>
  <c r="E14" i="1" s="1"/>
  <c r="D12" i="1"/>
  <c r="D14" i="1" s="1"/>
  <c r="E18" i="1"/>
  <c r="D18" i="1"/>
  <c r="D19" i="1" s="1"/>
  <c r="A19" i="1"/>
  <c r="F19" i="1" l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E19" i="1"/>
  <c r="A22" i="1"/>
  <c r="C19" i="1"/>
  <c r="P14" i="1"/>
  <c r="A23" i="1" l="1"/>
  <c r="J24" i="1"/>
  <c r="I24" i="1"/>
  <c r="H24" i="1"/>
  <c r="O24" i="1"/>
  <c r="G24" i="1"/>
  <c r="N24" i="1"/>
  <c r="F24" i="1"/>
  <c r="M24" i="1"/>
  <c r="E24" i="1"/>
  <c r="L24" i="1"/>
  <c r="D24" i="1"/>
  <c r="K24" i="1"/>
  <c r="A27" i="1" l="1"/>
  <c r="E30" i="1"/>
  <c r="E23" i="1"/>
  <c r="E29" i="1"/>
  <c r="J29" i="1"/>
  <c r="J30" i="1"/>
  <c r="J23" i="1"/>
  <c r="M30" i="1"/>
  <c r="M23" i="1"/>
  <c r="M29" i="1"/>
  <c r="D27" i="1"/>
  <c r="D30" i="1"/>
  <c r="D28" i="1"/>
  <c r="D23" i="1"/>
  <c r="D29" i="1"/>
  <c r="H29" i="1"/>
  <c r="H30" i="1"/>
  <c r="H23" i="1"/>
  <c r="L30" i="1"/>
  <c r="L23" i="1"/>
  <c r="L29" i="1"/>
  <c r="I29" i="1"/>
  <c r="I30" i="1"/>
  <c r="I23" i="1"/>
  <c r="F23" i="1"/>
  <c r="F29" i="1"/>
  <c r="F30" i="1"/>
  <c r="A24" i="1"/>
  <c r="N23" i="1"/>
  <c r="N29" i="1"/>
  <c r="N30" i="1"/>
  <c r="G23" i="1"/>
  <c r="G29" i="1"/>
  <c r="G30" i="1"/>
  <c r="K30" i="1"/>
  <c r="K23" i="1"/>
  <c r="K29" i="1"/>
  <c r="O23" i="1"/>
  <c r="P24" i="1"/>
  <c r="O29" i="1"/>
  <c r="O30" i="1"/>
  <c r="F27" i="1" l="1"/>
  <c r="D31" i="1"/>
  <c r="A28" i="1"/>
  <c r="E27" i="1"/>
  <c r="A29" i="1"/>
  <c r="E28" i="1" l="1"/>
  <c r="E31" i="1" s="1"/>
  <c r="A34" i="1"/>
  <c r="A35" i="1" s="1"/>
  <c r="A30" i="1"/>
  <c r="A31" i="1" s="1"/>
  <c r="F28" i="1"/>
  <c r="F31" i="1" s="1"/>
  <c r="F36" i="1" s="1"/>
  <c r="G27" i="1"/>
  <c r="I27" i="1" s="1"/>
  <c r="H27" i="1"/>
  <c r="D36" i="1"/>
  <c r="K27" i="1" l="1"/>
  <c r="E36" i="1"/>
  <c r="I31" i="1"/>
  <c r="I36" i="1" s="1"/>
  <c r="I28" i="1"/>
  <c r="J27" i="1"/>
  <c r="C36" i="1"/>
  <c r="C37" i="1"/>
  <c r="A36" i="1"/>
  <c r="A37" i="1" s="1"/>
  <c r="A38" i="1" s="1"/>
  <c r="D37" i="1"/>
  <c r="D38" i="1"/>
  <c r="E35" i="1" s="1"/>
  <c r="H28" i="1"/>
  <c r="H31" i="1" s="1"/>
  <c r="H36" i="1" s="1"/>
  <c r="G28" i="1"/>
  <c r="G31" i="1" s="1"/>
  <c r="G36" i="1" l="1"/>
  <c r="J28" i="1"/>
  <c r="J31" i="1" s="1"/>
  <c r="L27" i="1"/>
  <c r="M27" i="1" s="1"/>
  <c r="E37" i="1"/>
  <c r="E38" i="1" s="1"/>
  <c r="F35" i="1" s="1"/>
  <c r="C38" i="1"/>
  <c r="K28" i="1"/>
  <c r="K31" i="1" s="1"/>
  <c r="K36" i="1" s="1"/>
  <c r="M28" i="1" l="1"/>
  <c r="M31" i="1" s="1"/>
  <c r="M36" i="1" s="1"/>
  <c r="N27" i="1"/>
  <c r="F38" i="1"/>
  <c r="G35" i="1" s="1"/>
  <c r="F37" i="1"/>
  <c r="J36" i="1"/>
  <c r="L31" i="1"/>
  <c r="L36" i="1" s="1"/>
  <c r="L28" i="1"/>
  <c r="G37" i="1"/>
  <c r="O27" i="1"/>
  <c r="G38" i="1" l="1"/>
  <c r="H35" i="1" s="1"/>
  <c r="O28" i="1"/>
  <c r="O31" i="1" s="1"/>
  <c r="N28" i="1"/>
  <c r="N31" i="1" s="1"/>
  <c r="N36" i="1" s="1"/>
  <c r="O36" i="1" l="1"/>
  <c r="P31" i="1"/>
  <c r="H37" i="1"/>
  <c r="H38" i="1" s="1"/>
  <c r="I35" i="1" s="1"/>
  <c r="I38" i="1" l="1"/>
  <c r="J35" i="1" s="1"/>
  <c r="I37" i="1"/>
  <c r="J38" i="1" l="1"/>
  <c r="K35" i="1" s="1"/>
  <c r="J37" i="1"/>
  <c r="K38" i="1" l="1"/>
  <c r="L35" i="1" s="1"/>
  <c r="K37" i="1"/>
  <c r="L37" i="1" l="1"/>
  <c r="L38" i="1" s="1"/>
  <c r="M35" i="1" s="1"/>
  <c r="M37" i="1" l="1"/>
  <c r="M38" i="1" s="1"/>
  <c r="N35" i="1" s="1"/>
  <c r="N37" i="1" l="1"/>
  <c r="N38" i="1" s="1"/>
  <c r="O35" i="1" s="1"/>
  <c r="O37" i="1" l="1"/>
  <c r="O38" i="1" s="1"/>
  <c r="P38" i="1" s="1"/>
</calcChain>
</file>

<file path=xl/sharedStrings.xml><?xml version="1.0" encoding="utf-8"?>
<sst xmlns="http://schemas.openxmlformats.org/spreadsheetml/2006/main" count="44" uniqueCount="43">
  <si>
    <t>Line No.</t>
  </si>
  <si>
    <t>Base NPC in Rates:</t>
  </si>
  <si>
    <t>UE-210402</t>
  </si>
  <si>
    <t>Total Annual NPC in Rates</t>
  </si>
  <si>
    <t>Retail Sales @ Meter in Rates</t>
  </si>
  <si>
    <t>NPC $/MWh - Final NPC October Update</t>
  </si>
  <si>
    <t>Deferral:</t>
  </si>
  <si>
    <t>Total</t>
  </si>
  <si>
    <t>Base NPC in Rates</t>
  </si>
  <si>
    <t>Actual WA Sales (MWh)</t>
  </si>
  <si>
    <t>Actual Collections of Base NPC</t>
  </si>
  <si>
    <t>Line 4 x Line 5</t>
  </si>
  <si>
    <t>WIJAM Allocated Adjusted Actual NPC</t>
  </si>
  <si>
    <t>Total Monthly PCAM Differential - Above or (Below) Base</t>
  </si>
  <si>
    <t>Cumulative PCAM Differential - Above or (Below) Base</t>
  </si>
  <si>
    <t>Deadband:</t>
  </si>
  <si>
    <t>Deadband +/-$4 Million</t>
  </si>
  <si>
    <t>PCAM Differential Outside of Deadband</t>
  </si>
  <si>
    <t>Cumulative PCAM Differential Outside of Deadband</t>
  </si>
  <si>
    <t>Asymmetrical Sharing Band</t>
  </si>
  <si>
    <t>Asymmetrical Sharing Band :</t>
  </si>
  <si>
    <t>Lower Limit</t>
  </si>
  <si>
    <t>Upper Limit</t>
  </si>
  <si>
    <t>Customer Share</t>
  </si>
  <si>
    <t>Company Share</t>
  </si>
  <si>
    <t>Amount Deferrable between $4 million and $10 million, 50/50 Sharing</t>
  </si>
  <si>
    <t>Amount Deferrable greater than $10 million, 90/10 Sharing</t>
  </si>
  <si>
    <t>Amount Deferrable between ($4 million) and ($10 million), 75/25 Sharing</t>
  </si>
  <si>
    <t>Amount Deferrable less than ($10 million), 90/10 Sharing</t>
  </si>
  <si>
    <t>Total Incremental Deferral After Sharing</t>
  </si>
  <si>
    <t>Deferred Balancing Account:</t>
  </si>
  <si>
    <t>FERC Interest Rate - Published Quarterly</t>
  </si>
  <si>
    <t>FERC</t>
  </si>
  <si>
    <t>Beginning Balance</t>
  </si>
  <si>
    <t>Incremental Deferral After Sharing</t>
  </si>
  <si>
    <t>Carrying Charge</t>
  </si>
  <si>
    <t>Ending PCAM Balance</t>
  </si>
  <si>
    <t>Washington Power Cost Adjustment Mechanism</t>
  </si>
  <si>
    <t>Deferral Period: January 1, 2024 - December 31, 2024</t>
  </si>
  <si>
    <t>Exhibit No. JP-2: Power Cost Adjustment Mechanism Calculation</t>
  </si>
  <si>
    <t>(4.1)</t>
  </si>
  <si>
    <t>(7.1)</t>
  </si>
  <si>
    <t>(3.1)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</si>
</sst>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_(* #,##0_);_(* \(#,##0\);_(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/>
    <xf numFmtId="165" fontId="0" fillId="0" borderId="0" xfId="2" applyNumberFormat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6" fontId="4" fillId="0" borderId="0" xfId="1" applyNumberFormat="1" applyFont="1" applyFill="1" applyAlignment="1">
      <alignment horizontal="center"/>
    </xf>
    <xf numFmtId="0" fontId="0" fillId="0" borderId="0" xfId="0" applyAlignment="1">
      <alignment horizontal="right"/>
    </xf>
    <xf numFmtId="166" fontId="0" fillId="0" borderId="0" xfId="1" applyNumberFormat="1" applyFont="1" applyBorder="1"/>
    <xf numFmtId="44" fontId="4" fillId="0" borderId="1" xfId="2" applyFont="1" applyFill="1" applyBorder="1" applyAlignment="1">
      <alignment horizontal="center"/>
    </xf>
    <xf numFmtId="44" fontId="3" fillId="0" borderId="0" xfId="2" applyFont="1" applyFill="1" applyBorder="1" applyAlignment="1">
      <alignment horizontal="center"/>
    </xf>
    <xf numFmtId="44" fontId="4" fillId="0" borderId="0" xfId="2" applyFont="1" applyFill="1" applyBorder="1" applyAlignment="1">
      <alignment horizontal="center"/>
    </xf>
    <xf numFmtId="44" fontId="2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64" fontId="3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4" fontId="0" fillId="0" borderId="0" xfId="4" applyFont="1" applyFill="1" applyAlignment="1">
      <alignment horizontal="center" vertical="center"/>
    </xf>
    <xf numFmtId="41" fontId="0" fillId="0" borderId="2" xfId="0" applyNumberForma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41" fontId="4" fillId="0" borderId="0" xfId="4" applyNumberFormat="1" applyFont="1" applyFill="1" applyAlignment="1">
      <alignment horizontal="right" vertical="center"/>
    </xf>
    <xf numFmtId="41" fontId="0" fillId="0" borderId="1" xfId="0" applyNumberForma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left" vertical="center" wrapText="1"/>
    </xf>
    <xf numFmtId="41" fontId="1" fillId="0" borderId="1" xfId="4" applyNumberFormat="1" applyFont="1" applyFill="1" applyBorder="1" applyAlignment="1">
      <alignment horizontal="center" vertical="center"/>
    </xf>
    <xf numFmtId="41" fontId="1" fillId="0" borderId="0" xfId="4" applyNumberFormat="1" applyFont="1" applyFill="1" applyBorder="1" applyAlignment="1">
      <alignment horizontal="center" vertical="center"/>
    </xf>
    <xf numFmtId="41" fontId="2" fillId="0" borderId="0" xfId="0" applyNumberFormat="1" applyFont="1"/>
    <xf numFmtId="0" fontId="4" fillId="0" borderId="0" xfId="0" applyFont="1" applyAlignment="1">
      <alignment horizontal="center" vertical="center" wrapText="1"/>
    </xf>
    <xf numFmtId="165" fontId="4" fillId="0" borderId="1" xfId="4" applyNumberFormat="1" applyFont="1" applyFill="1" applyBorder="1" applyAlignment="1">
      <alignment horizontal="right" vertical="center"/>
    </xf>
    <xf numFmtId="165" fontId="0" fillId="0" borderId="1" xfId="0" applyNumberFormat="1" applyBorder="1" applyAlignment="1">
      <alignment vertical="center"/>
    </xf>
    <xf numFmtId="165" fontId="4" fillId="0" borderId="0" xfId="4" applyNumberFormat="1" applyFont="1" applyFill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5" fontId="0" fillId="0" borderId="0" xfId="0" applyNumberForma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166" fontId="0" fillId="0" borderId="0" xfId="1" applyNumberFormat="1" applyFont="1"/>
    <xf numFmtId="41" fontId="4" fillId="0" borderId="0" xfId="4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wrapText="1"/>
    </xf>
    <xf numFmtId="165" fontId="0" fillId="0" borderId="0" xfId="0" applyNumberFormat="1" applyAlignment="1">
      <alignment horizontal="center" vertical="center"/>
    </xf>
    <xf numFmtId="9" fontId="0" fillId="0" borderId="0" xfId="3" applyFont="1"/>
    <xf numFmtId="166" fontId="4" fillId="0" borderId="0" xfId="1" applyNumberFormat="1" applyFont="1" applyFill="1" applyAlignment="1">
      <alignment horizontal="right" vertical="center"/>
    </xf>
    <xf numFmtId="41" fontId="0" fillId="0" borderId="0" xfId="2" applyNumberFormat="1" applyFont="1"/>
    <xf numFmtId="0" fontId="2" fillId="0" borderId="0" xfId="0" applyFont="1" applyAlignment="1">
      <alignment wrapText="1"/>
    </xf>
    <xf numFmtId="165" fontId="4" fillId="0" borderId="0" xfId="4" applyNumberFormat="1" applyFont="1" applyFill="1" applyBorder="1" applyAlignment="1">
      <alignment horizontal="right" vertical="center"/>
    </xf>
    <xf numFmtId="41" fontId="3" fillId="0" borderId="0" xfId="0" applyNumberFormat="1" applyFont="1" applyAlignment="1">
      <alignment horizontal="right" vertical="center"/>
    </xf>
    <xf numFmtId="10" fontId="0" fillId="0" borderId="0" xfId="3" applyNumberFormat="1" applyFont="1" applyFill="1"/>
    <xf numFmtId="165" fontId="0" fillId="0" borderId="0" xfId="2" applyNumberFormat="1" applyFont="1" applyFill="1" applyAlignment="1">
      <alignment horizontal="center"/>
    </xf>
    <xf numFmtId="43" fontId="0" fillId="0" borderId="0" xfId="0" applyNumberFormat="1"/>
    <xf numFmtId="166" fontId="0" fillId="0" borderId="0" xfId="1" applyNumberFormat="1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166" fontId="0" fillId="0" borderId="0" xfId="1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165" fontId="2" fillId="0" borderId="3" xfId="0" applyNumberFormat="1" applyFont="1" applyBorder="1" applyAlignment="1">
      <alignment horizontal="center" vertical="center"/>
    </xf>
  </cellXfs>
  <cellStyles count="5">
    <cellStyle name="Comma" xfId="1" builtinId="3"/>
    <cellStyle name="Currency" xfId="2" builtinId="4"/>
    <cellStyle name="Currency 2 2" xfId="4" xr:uid="{B7D1E8DD-C4B3-471D-B1D4-6FE41C30CE6D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DDDBA-9B88-4E93-BB75-838CD0EE5C41}">
  <sheetPr>
    <pageSetUpPr fitToPage="1"/>
  </sheetPr>
  <dimension ref="A1:X39"/>
  <sheetViews>
    <sheetView tabSelected="1" zoomScale="90" zoomScaleNormal="90" workbookViewId="0">
      <pane ySplit="5" topLeftCell="A6" activePane="bottomLeft" state="frozen"/>
      <selection pane="bottomLeft"/>
    </sheetView>
  </sheetViews>
  <sheetFormatPr defaultRowHeight="12.75" x14ac:dyDescent="0.2"/>
  <cols>
    <col min="1" max="1" width="5.5703125" customWidth="1"/>
    <col min="2" max="2" width="49" customWidth="1"/>
    <col min="3" max="3" width="35.5703125" style="2" customWidth="1"/>
    <col min="4" max="16" width="14.7109375" customWidth="1"/>
    <col min="17" max="17" width="5.28515625" customWidth="1"/>
    <col min="18" max="18" width="13.85546875" customWidth="1"/>
    <col min="19" max="19" width="13.42578125" bestFit="1" customWidth="1"/>
    <col min="20" max="20" width="14.5703125" bestFit="1" customWidth="1"/>
    <col min="21" max="21" width="14.42578125" bestFit="1" customWidth="1"/>
    <col min="24" max="24" width="11.85546875" bestFit="1" customWidth="1"/>
  </cols>
  <sheetData>
    <row r="1" spans="1:16" x14ac:dyDescent="0.2">
      <c r="A1" s="1" t="s">
        <v>37</v>
      </c>
    </row>
    <row r="2" spans="1:16" x14ac:dyDescent="0.2">
      <c r="A2" s="1" t="s">
        <v>38</v>
      </c>
    </row>
    <row r="3" spans="1:16" x14ac:dyDescent="0.2">
      <c r="A3" s="1" t="s">
        <v>39</v>
      </c>
    </row>
    <row r="5" spans="1:16" ht="25.5" x14ac:dyDescent="0.2">
      <c r="A5" s="3" t="s">
        <v>0</v>
      </c>
      <c r="B5" s="4"/>
      <c r="E5" s="5"/>
      <c r="F5" s="5"/>
      <c r="G5" s="5"/>
      <c r="H5" s="5"/>
    </row>
    <row r="6" spans="1:16" x14ac:dyDescent="0.2">
      <c r="A6" s="6" t="s">
        <v>1</v>
      </c>
      <c r="B6" s="4"/>
      <c r="C6" s="7"/>
      <c r="D6" s="5" t="s">
        <v>2</v>
      </c>
      <c r="E6" s="8"/>
      <c r="F6" s="8"/>
      <c r="G6" s="8"/>
      <c r="H6" s="5"/>
    </row>
    <row r="7" spans="1:16" x14ac:dyDescent="0.2">
      <c r="A7" s="9">
        <v>1</v>
      </c>
      <c r="B7" s="10" t="s">
        <v>3</v>
      </c>
      <c r="C7" s="2" t="s">
        <v>40</v>
      </c>
      <c r="D7" s="11">
        <v>145191095.09510398</v>
      </c>
      <c r="E7" s="11"/>
      <c r="F7" s="12"/>
      <c r="G7" s="12"/>
      <c r="H7" s="11"/>
    </row>
    <row r="8" spans="1:16" x14ac:dyDescent="0.2">
      <c r="A8" s="13">
        <v>2</v>
      </c>
      <c r="B8" t="s">
        <v>4</v>
      </c>
      <c r="C8" s="2" t="s">
        <v>41</v>
      </c>
      <c r="D8" s="14">
        <v>4081606.818594561</v>
      </c>
      <c r="E8" s="14"/>
      <c r="F8" s="15"/>
      <c r="G8" s="15"/>
      <c r="H8" s="16"/>
    </row>
    <row r="9" spans="1:16" x14ac:dyDescent="0.2">
      <c r="A9" s="13">
        <v>3</v>
      </c>
      <c r="B9" t="s">
        <v>5</v>
      </c>
      <c r="C9" s="2" t="str">
        <f>"Line "&amp;A7&amp;" / Line "&amp;A8</f>
        <v>Line 1 / Line 2</v>
      </c>
      <c r="D9" s="17">
        <f>+D7/D8</f>
        <v>35.572043449569286</v>
      </c>
      <c r="E9" s="18"/>
      <c r="F9" s="15"/>
      <c r="G9" s="15"/>
      <c r="H9" s="19"/>
      <c r="I9" s="20"/>
    </row>
    <row r="10" spans="1:16" x14ac:dyDescent="0.2">
      <c r="A10" s="21"/>
      <c r="B10" s="4"/>
      <c r="D10" s="8"/>
      <c r="E10" s="8"/>
      <c r="F10" s="8"/>
      <c r="G10" s="8"/>
    </row>
    <row r="11" spans="1:16" x14ac:dyDescent="0.2">
      <c r="A11" s="22" t="s">
        <v>6</v>
      </c>
      <c r="B11" s="23"/>
      <c r="D11" s="24">
        <v>45292</v>
      </c>
      <c r="E11" s="24">
        <f>EDATE(D11,1)</f>
        <v>45323</v>
      </c>
      <c r="F11" s="24">
        <f t="shared" ref="F11:O11" si="0">EDATE(E11,1)</f>
        <v>45352</v>
      </c>
      <c r="G11" s="24">
        <f t="shared" si="0"/>
        <v>45383</v>
      </c>
      <c r="H11" s="24">
        <f t="shared" si="0"/>
        <v>45413</v>
      </c>
      <c r="I11" s="24">
        <f t="shared" si="0"/>
        <v>45444</v>
      </c>
      <c r="J11" s="24">
        <f t="shared" si="0"/>
        <v>45474</v>
      </c>
      <c r="K11" s="24">
        <f t="shared" si="0"/>
        <v>45505</v>
      </c>
      <c r="L11" s="24">
        <f t="shared" si="0"/>
        <v>45536</v>
      </c>
      <c r="M11" s="24">
        <f t="shared" si="0"/>
        <v>45566</v>
      </c>
      <c r="N11" s="24">
        <f t="shared" si="0"/>
        <v>45597</v>
      </c>
      <c r="O11" s="24">
        <f t="shared" si="0"/>
        <v>45627</v>
      </c>
      <c r="P11" s="25" t="s">
        <v>7</v>
      </c>
    </row>
    <row r="12" spans="1:16" x14ac:dyDescent="0.2">
      <c r="A12" s="9">
        <v>4</v>
      </c>
      <c r="B12" s="23" t="s">
        <v>8</v>
      </c>
      <c r="C12" s="2" t="str">
        <f>"Line "&amp;A9</f>
        <v>Line 3</v>
      </c>
      <c r="D12" s="26">
        <f>$D$9</f>
        <v>35.572043449569286</v>
      </c>
      <c r="E12" s="26">
        <f t="shared" ref="E12:F12" si="1">$D$9</f>
        <v>35.572043449569286</v>
      </c>
      <c r="F12" s="26">
        <f t="shared" si="1"/>
        <v>35.572043449569286</v>
      </c>
      <c r="G12" s="26"/>
      <c r="H12" s="26"/>
      <c r="I12" s="26"/>
      <c r="J12" s="26"/>
      <c r="K12" s="26"/>
      <c r="L12" s="26"/>
      <c r="M12" s="26"/>
      <c r="N12" s="26"/>
      <c r="O12" s="26"/>
    </row>
    <row r="13" spans="1:16" x14ac:dyDescent="0.2">
      <c r="A13" s="9">
        <v>5</v>
      </c>
      <c r="B13" s="23" t="s">
        <v>9</v>
      </c>
      <c r="C13" s="2" t="s">
        <v>41</v>
      </c>
      <c r="D13" s="27">
        <v>433202.54799999995</v>
      </c>
      <c r="E13" s="27">
        <v>332763.36300000001</v>
      </c>
      <c r="F13" s="27">
        <v>319181.94299999997</v>
      </c>
      <c r="G13" s="27"/>
      <c r="H13" s="27"/>
      <c r="I13" s="27"/>
      <c r="J13" s="27"/>
      <c r="K13" s="27"/>
      <c r="L13" s="27"/>
      <c r="M13" s="27"/>
      <c r="N13" s="27"/>
      <c r="O13" s="27"/>
    </row>
    <row r="14" spans="1:16" x14ac:dyDescent="0.2">
      <c r="A14" s="9">
        <v>6</v>
      </c>
      <c r="B14" s="28" t="s">
        <v>10</v>
      </c>
      <c r="C14" s="29" t="s">
        <v>11</v>
      </c>
      <c r="D14" s="30">
        <f>D12*D13</f>
        <v>15409899.859920122</v>
      </c>
      <c r="E14" s="30">
        <f t="shared" ref="E14:F14" si="2">E12*E13</f>
        <v>11837072.807060797</v>
      </c>
      <c r="F14" s="30">
        <f t="shared" si="2"/>
        <v>11353953.944713946</v>
      </c>
      <c r="G14" s="30"/>
      <c r="H14" s="30"/>
      <c r="I14" s="30"/>
      <c r="J14" s="30"/>
      <c r="K14" s="30"/>
      <c r="L14" s="30"/>
      <c r="M14" s="30"/>
      <c r="N14" s="30"/>
      <c r="O14" s="30"/>
      <c r="P14" s="31">
        <f>SUM(D14:O14)</f>
        <v>38600926.611694865</v>
      </c>
    </row>
    <row r="15" spans="1:16" x14ac:dyDescent="0.2">
      <c r="A15" s="9"/>
      <c r="B15" s="32"/>
      <c r="C15" s="33"/>
      <c r="D15" s="34"/>
      <c r="E15" s="34"/>
      <c r="F15" s="34"/>
      <c r="G15" s="34"/>
      <c r="H15" s="35"/>
      <c r="I15" s="35"/>
      <c r="J15" s="35"/>
      <c r="K15" s="35"/>
      <c r="L15" s="35"/>
      <c r="M15" s="35"/>
      <c r="N15" s="35"/>
      <c r="O15" s="35"/>
      <c r="P15" s="35"/>
    </row>
    <row r="16" spans="1:16" x14ac:dyDescent="0.2">
      <c r="A16" s="9">
        <f>MAX($A$11:A15)+1</f>
        <v>7</v>
      </c>
      <c r="B16" s="36" t="s">
        <v>12</v>
      </c>
      <c r="C16" s="2" t="s">
        <v>42</v>
      </c>
      <c r="D16" s="37">
        <v>49405943.306929708</v>
      </c>
      <c r="E16" s="37">
        <v>16783944.60840378</v>
      </c>
      <c r="F16" s="37">
        <v>12784923.608283941</v>
      </c>
      <c r="G16" s="37"/>
      <c r="H16" s="37"/>
      <c r="I16" s="37"/>
      <c r="J16" s="37"/>
      <c r="K16" s="37"/>
      <c r="L16" s="37"/>
      <c r="M16" s="37"/>
      <c r="N16" s="37"/>
      <c r="O16" s="37"/>
      <c r="P16" s="31">
        <f>SUM(D16:O16)</f>
        <v>78974811.523617432</v>
      </c>
    </row>
    <row r="17" spans="1:24" x14ac:dyDescent="0.2">
      <c r="A17" s="9"/>
      <c r="B17" s="36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</row>
    <row r="18" spans="1:24" x14ac:dyDescent="0.2">
      <c r="A18" s="9">
        <f>MAX($A$11:A17)+1</f>
        <v>8</v>
      </c>
      <c r="B18" s="28" t="s">
        <v>13</v>
      </c>
      <c r="C18" s="2" t="str">
        <f>"Line "&amp;A16&amp;" - Line "&amp;A14</f>
        <v>Line 7 - Line 6</v>
      </c>
      <c r="D18" s="30">
        <f t="shared" ref="D18:F18" si="3">+D16-D14</f>
        <v>33996043.447009586</v>
      </c>
      <c r="E18" s="30">
        <f t="shared" si="3"/>
        <v>4946871.8013429828</v>
      </c>
      <c r="F18" s="30">
        <f t="shared" si="3"/>
        <v>1430969.6635699943</v>
      </c>
      <c r="G18" s="30"/>
      <c r="H18" s="30"/>
      <c r="I18" s="30"/>
      <c r="J18" s="30"/>
      <c r="K18" s="30"/>
      <c r="L18" s="30"/>
      <c r="M18" s="30"/>
      <c r="N18" s="30"/>
      <c r="O18" s="30"/>
      <c r="P18" s="39"/>
    </row>
    <row r="19" spans="1:24" x14ac:dyDescent="0.2">
      <c r="A19" s="9">
        <f>MAX($A$11:A18)+1</f>
        <v>9</v>
      </c>
      <c r="B19" s="28" t="s">
        <v>14</v>
      </c>
      <c r="C19" s="40" t="str">
        <f>"Line "&amp;A18&amp;" + Prior Month Line "&amp;A19</f>
        <v>Line 8 + Prior Month Line 9</v>
      </c>
      <c r="D19" s="41">
        <f>+D18</f>
        <v>33996043.447009586</v>
      </c>
      <c r="E19" s="41">
        <f t="shared" ref="E19:J19" si="4">+E18+D19</f>
        <v>38942915.248352572</v>
      </c>
      <c r="F19" s="41">
        <f t="shared" si="4"/>
        <v>40373884.911922567</v>
      </c>
      <c r="G19" s="41">
        <f t="shared" si="4"/>
        <v>40373884.911922567</v>
      </c>
      <c r="H19" s="41">
        <f t="shared" si="4"/>
        <v>40373884.911922567</v>
      </c>
      <c r="I19" s="41">
        <f t="shared" si="4"/>
        <v>40373884.911922567</v>
      </c>
      <c r="J19" s="41">
        <f t="shared" si="4"/>
        <v>40373884.911922567</v>
      </c>
      <c r="K19" s="41">
        <f>+K18+J19</f>
        <v>40373884.911922567</v>
      </c>
      <c r="L19" s="41">
        <f>+L18+K19</f>
        <v>40373884.911922567</v>
      </c>
      <c r="M19" s="41">
        <f>+M18+L19</f>
        <v>40373884.911922567</v>
      </c>
      <c r="N19" s="41">
        <f>+N18+M19</f>
        <v>40373884.911922567</v>
      </c>
      <c r="O19" s="41">
        <f>+O18+N19</f>
        <v>40373884.911922567</v>
      </c>
      <c r="P19" s="42">
        <f>+O19</f>
        <v>40373884.911922567</v>
      </c>
    </row>
    <row r="20" spans="1:24" x14ac:dyDescent="0.2">
      <c r="A20" s="9"/>
      <c r="B20" s="28"/>
      <c r="C20" s="40"/>
      <c r="D20" s="43"/>
      <c r="E20" s="43"/>
      <c r="F20" s="43"/>
      <c r="G20" s="43"/>
      <c r="H20" s="44"/>
      <c r="I20" s="44"/>
      <c r="J20" s="44"/>
      <c r="K20" s="44"/>
      <c r="L20" s="44"/>
      <c r="M20" s="44"/>
      <c r="N20" s="44"/>
      <c r="O20" s="44"/>
      <c r="P20" s="45"/>
    </row>
    <row r="21" spans="1:24" x14ac:dyDescent="0.2">
      <c r="A21" s="46" t="s">
        <v>15</v>
      </c>
      <c r="B21" s="28"/>
      <c r="C21" s="47"/>
      <c r="D21" s="43"/>
      <c r="E21" s="43"/>
      <c r="F21" s="43"/>
      <c r="G21" s="43"/>
      <c r="H21" s="45"/>
      <c r="I21" s="45"/>
      <c r="J21" s="45"/>
      <c r="K21" s="45"/>
      <c r="L21" s="45"/>
      <c r="M21" s="45"/>
      <c r="N21" s="45"/>
      <c r="O21" s="45"/>
    </row>
    <row r="22" spans="1:24" x14ac:dyDescent="0.2">
      <c r="A22" s="9">
        <f>MAX($A$11:A21)+1</f>
        <v>10</v>
      </c>
      <c r="B22" s="36" t="s">
        <v>16</v>
      </c>
      <c r="C22" s="47"/>
      <c r="D22" s="43"/>
      <c r="E22" s="43"/>
      <c r="F22" s="43"/>
      <c r="G22" s="43"/>
      <c r="H22" s="45"/>
      <c r="I22" s="45"/>
      <c r="J22" s="45"/>
      <c r="K22" s="45"/>
      <c r="L22" s="45"/>
      <c r="M22" s="45"/>
      <c r="N22" s="45"/>
      <c r="O22" s="45"/>
      <c r="P22" s="35">
        <v>4000000</v>
      </c>
      <c r="Q22" s="45"/>
      <c r="R22" s="48"/>
      <c r="S22" s="48"/>
      <c r="T22" s="48"/>
    </row>
    <row r="23" spans="1:24" x14ac:dyDescent="0.2">
      <c r="A23" s="9">
        <f>MAX($A$11:A22)+1</f>
        <v>11</v>
      </c>
      <c r="B23" s="36" t="s">
        <v>17</v>
      </c>
      <c r="C23" s="47"/>
      <c r="D23" s="49">
        <f>D24</f>
        <v>29996043.447009586</v>
      </c>
      <c r="E23" s="49">
        <f>E24-D24</f>
        <v>4946871.8013429865</v>
      </c>
      <c r="F23" s="49">
        <f>F24-E24</f>
        <v>1430969.6635699943</v>
      </c>
      <c r="G23" s="49">
        <f>G24-F24</f>
        <v>0</v>
      </c>
      <c r="H23" s="49">
        <f>H24-G24</f>
        <v>0</v>
      </c>
      <c r="I23" s="49">
        <f t="shared" ref="I23:O23" si="5">I24-H24</f>
        <v>0</v>
      </c>
      <c r="J23" s="49">
        <f t="shared" si="5"/>
        <v>0</v>
      </c>
      <c r="K23" s="49">
        <f t="shared" si="5"/>
        <v>0</v>
      </c>
      <c r="L23" s="49">
        <f t="shared" si="5"/>
        <v>0</v>
      </c>
      <c r="M23" s="49">
        <f t="shared" si="5"/>
        <v>0</v>
      </c>
      <c r="N23" s="49">
        <f t="shared" si="5"/>
        <v>0</v>
      </c>
      <c r="O23" s="49">
        <f t="shared" si="5"/>
        <v>0</v>
      </c>
      <c r="P23" s="45"/>
      <c r="R23" s="48"/>
      <c r="S23" s="48"/>
      <c r="T23" s="48"/>
    </row>
    <row r="24" spans="1:24" ht="12.75" customHeight="1" x14ac:dyDescent="0.2">
      <c r="A24" s="9">
        <f>MAX($A$11:A23)+1</f>
        <v>12</v>
      </c>
      <c r="B24" s="36" t="s">
        <v>18</v>
      </c>
      <c r="C24" s="47"/>
      <c r="D24" s="41">
        <f t="shared" ref="D24:O24" si="6">IF(OR($P$19&gt;$P$22,$P$19&lt;-$P$22),IF(AND($P$19&gt;$P$22,D19&gt;$P$22),D19-$P$22,IF(AND($P$19&lt;-$P$22,D19&lt;-$P$22),D19+$P$22,0)),0)</f>
        <v>29996043.447009586</v>
      </c>
      <c r="E24" s="41">
        <f t="shared" si="6"/>
        <v>34942915.248352572</v>
      </c>
      <c r="F24" s="41">
        <f t="shared" si="6"/>
        <v>36373884.911922567</v>
      </c>
      <c r="G24" s="41">
        <f t="shared" si="6"/>
        <v>36373884.911922567</v>
      </c>
      <c r="H24" s="41">
        <f t="shared" si="6"/>
        <v>36373884.911922567</v>
      </c>
      <c r="I24" s="41">
        <f t="shared" si="6"/>
        <v>36373884.911922567</v>
      </c>
      <c r="J24" s="41">
        <f t="shared" si="6"/>
        <v>36373884.911922567</v>
      </c>
      <c r="K24" s="41">
        <f t="shared" si="6"/>
        <v>36373884.911922567</v>
      </c>
      <c r="L24" s="41">
        <f t="shared" si="6"/>
        <v>36373884.911922567</v>
      </c>
      <c r="M24" s="41">
        <f t="shared" si="6"/>
        <v>36373884.911922567</v>
      </c>
      <c r="N24" s="41">
        <f t="shared" si="6"/>
        <v>36373884.911922567</v>
      </c>
      <c r="O24" s="41">
        <f t="shared" si="6"/>
        <v>36373884.911922567</v>
      </c>
      <c r="P24" s="41">
        <f>+O24</f>
        <v>36373884.911922567</v>
      </c>
      <c r="R24" s="48"/>
      <c r="S24" s="48"/>
      <c r="T24" s="48"/>
    </row>
    <row r="25" spans="1:24" x14ac:dyDescent="0.2">
      <c r="A25" s="9"/>
      <c r="B25" s="36"/>
      <c r="C25" s="47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5"/>
      <c r="R25" s="50" t="s">
        <v>19</v>
      </c>
      <c r="S25" s="50"/>
      <c r="T25" s="50"/>
      <c r="U25" s="50"/>
    </row>
    <row r="26" spans="1:24" x14ac:dyDescent="0.2">
      <c r="A26" s="32" t="s">
        <v>20</v>
      </c>
      <c r="B26" s="36"/>
      <c r="C26" s="47"/>
      <c r="D26" s="43"/>
      <c r="E26" s="43"/>
      <c r="F26" s="43"/>
      <c r="G26" s="43"/>
      <c r="H26" s="45"/>
      <c r="I26" s="45"/>
      <c r="J26" s="45"/>
      <c r="K26" s="45"/>
      <c r="L26" s="45"/>
      <c r="M26" s="45"/>
      <c r="N26" s="45"/>
      <c r="O26" s="45"/>
      <c r="R26" t="s">
        <v>21</v>
      </c>
      <c r="S26" s="51" t="s">
        <v>22</v>
      </c>
      <c r="T26" t="s">
        <v>23</v>
      </c>
      <c r="U26" t="s">
        <v>24</v>
      </c>
    </row>
    <row r="27" spans="1:24" ht="25.5" x14ac:dyDescent="0.2">
      <c r="A27" s="9">
        <f>MAX($A$11:A26)+1</f>
        <v>13</v>
      </c>
      <c r="B27" s="52" t="s">
        <v>25</v>
      </c>
      <c r="C27" s="47"/>
      <c r="D27" s="43">
        <f>IF(D24=0,0,IF(AND($P$19&gt;$P$22,$P$19&lt;$S$27),D23*$T$27,IF(AND($P$19&gt;$S$27,D24&lt;($S$27-$R$27)),D23*$T$27,IF(AND($P$19&gt;$S$27,D24&gt;($S$27-$R$27)),($S$27-$R$27)*$T$27,0))))</f>
        <v>3000000</v>
      </c>
      <c r="E27" s="43">
        <f>IF(E24=0,SUM($D$27:D27),IF(AND($P$19&gt;$P$22,$P$19&lt;$S$27),E23*$T$27,IF(AND($P$19&gt;$S$27,E24&lt;($S$27-$R$27)),E23*$T$27,IF(AND($P$19&gt;$S$27,E24&gt;($S$27-$R$27)),(($S$27-$R$27)*$T$27)-SUM($D$27:D27),0))))</f>
        <v>0</v>
      </c>
      <c r="F27" s="43">
        <f>IF(F24=0,SUM($D$27:E27),IF(AND($P$19&gt;$P$22,$P$19&lt;$S$27),F23*$T$27,IF(AND($P$19&gt;$S$27,F24&lt;($S$27-$R$27)),F23*$T$27,IF(AND($P$19&gt;$S$27,F24&gt;($S$27-$R$27)),(($S$27-$R$27)*$T$27)-SUM($D$27:E27),0))))</f>
        <v>0</v>
      </c>
      <c r="G27" s="43">
        <f>IF(G24=0,SUM($D$27:F27),IF(AND($P$19&gt;$P$22,$P$19&lt;$S$27),G23*$T$27,IF(AND($P$19&gt;$S$27,G24&lt;($S$27-$R$27)),G23*$T$27,IF(AND($P$19&gt;$S$27,G24&gt;($S$27-$R$27)),(($S$27-$R$27)*$T$27)-SUM($D$27:F27),0))))</f>
        <v>0</v>
      </c>
      <c r="H27" s="43">
        <f>IF(H24=0,SUM($D$27:G27),IF(AND($P$19&gt;$P$22,$P$19&lt;$S$27),H23*$T$27,IF(AND($P$19&gt;$S$27,H24&lt;($S$27-$R$27)),H23*$T$27,IF(AND($P$19&gt;$S$27,H24&gt;($S$27-$R$27)),(($S$27-$R$27)*$T$27)-SUM($D$27:G27),0))))</f>
        <v>0</v>
      </c>
      <c r="I27" s="43">
        <f>IF(I24=0,SUM($D$27:H27),IF(AND($P$19&gt;$P$22,$P$19&lt;$S$27),I23*$T$27,IF(AND($P$19&gt;$S$27,I24&lt;($S$27-$R$27)),I23*$T$27,IF(AND($P$19&gt;$S$27,I24&gt;($S$27-$R$27)),(($S$27-$R$27)*$T$27)-SUM($D$27:H27),0))))</f>
        <v>0</v>
      </c>
      <c r="J27" s="43">
        <f>IF(J24=0,SUM($D$27:I27),IF(AND($P$19&gt;$P$22,$P$19&lt;$S$27),J23*$T$27,IF(AND($P$19&gt;$S$27,J24&lt;($S$27-$R$27)),J23*$T$27,IF(AND($P$19&gt;$S$27,J24&gt;($S$27-$R$27)),(($S$27-$R$27)*$T$27)-SUM($D$27:I27),0))))</f>
        <v>0</v>
      </c>
      <c r="K27" s="43">
        <f>IF(K24=0,SUM($D$27:J27),IF(AND($P$19&gt;$P$22,$P$19&lt;$S$27),K23*$T$27,IF(AND($P$19&gt;$S$27,K24&lt;($S$27-$R$27)),K23*$T$27,IF(AND($P$19&gt;$S$27,K24&gt;($S$27-$R$27)),(($S$27-$R$27)*$T$27)-SUM($D$27:J27),0))))</f>
        <v>0</v>
      </c>
      <c r="L27" s="43">
        <f>IF(L24=0,SUM($D$27:K27),IF(AND($P$19&gt;$P$22,$P$19&lt;$S$27),L23*$T$27,IF(AND($P$19&gt;$S$27,L24&lt;($S$27-$R$27)),L23*$T$27,IF(AND($P$19&gt;$S$27,L24&gt;($S$27-$R$27)),(($S$27-$R$27)*$T$27)-SUM($D$27:K27),0))))</f>
        <v>0</v>
      </c>
      <c r="M27" s="43">
        <f>IF(M24=0,SUM($D$27:L27),IF(AND($P$19&gt;$P$22,$P$19&lt;$S$27),M23*$T$27,IF(AND($P$19&gt;$S$27,M24&lt;($S$27-$R$27)),M23*$T$27,IF(AND($P$19&gt;$S$27,M24&gt;($S$27-$R$27)),(($S$27-$R$27)*$T$27)-SUM($D$27:L27),0))))</f>
        <v>0</v>
      </c>
      <c r="N27" s="43">
        <f>IF(N24=0,SUM($D$27:M27),IF(AND($P$19&gt;$P$22,$P$19&lt;$S$27),N23*$T$27,IF(AND($P$19&gt;$S$27,N24&lt;($S$27-$R$27)),N23*$T$27,IF(AND($P$19&gt;$S$27,N24&gt;($S$27-$R$27)),(($S$27-$R$27)*$T$27)-SUM($D$27:M27),0))))</f>
        <v>0</v>
      </c>
      <c r="O27" s="43">
        <f>IF(O24=0,SUM($D$27:N27),IF(AND($P$19&gt;$P$22,$P$19&lt;$S$27),O23*$T$27,IF(AND($P$19&gt;$S$27,O24&lt;($S$27-$R$27)),O23*$T$27,IF(AND($P$19&gt;$S$27,O24&gt;($S$27-$R$27)),(($S$27-$R$27)*$T$27)-SUM($D$27:N27),0))))</f>
        <v>0</v>
      </c>
      <c r="P27" s="53"/>
      <c r="R27" s="11">
        <v>4000000</v>
      </c>
      <c r="S27" s="11">
        <v>10000000</v>
      </c>
      <c r="T27" s="54">
        <v>0.5</v>
      </c>
      <c r="U27" s="54">
        <v>0.5</v>
      </c>
    </row>
    <row r="28" spans="1:24" ht="25.5" x14ac:dyDescent="0.2">
      <c r="A28" s="9">
        <f>MAX($A$11:A27)+1</f>
        <v>14</v>
      </c>
      <c r="B28" s="52" t="s">
        <v>26</v>
      </c>
      <c r="C28" s="47"/>
      <c r="D28" s="55">
        <f>IF(D24=0,0,IF(AND($P$19&gt;$R$28,D24&gt;($S$27-$R$27)),(D23-(D27/$T$27))*$T$28,0))</f>
        <v>21596439.102308627</v>
      </c>
      <c r="E28" s="55">
        <f>IF(E24=0,SUM($D$28:D28),IF(AND($P$19&gt;$R$28,E24&gt;($S$27-$R$27)),(E23-(E27/$T$27))*$T$28,0))</f>
        <v>4452184.6212086882</v>
      </c>
      <c r="F28" s="55">
        <f>IF(F24=0,SUM($D$28:E28),IF(AND($P$19&gt;$R$28,F24&gt;($S$27-$R$27)),(F23-(F27/$T$27))*$T$28,0))</f>
        <v>1287872.6972129948</v>
      </c>
      <c r="G28" s="55">
        <f>IF(G24=0,SUM($D$28:F28),IF(AND($P$19&gt;$R$28,G24&gt;($S$27-$R$27)),(G23-(G27/$T$27))*$T$28,0))</f>
        <v>0</v>
      </c>
      <c r="H28" s="55">
        <f>IF(H24=0,SUM($D$28:G28),IF(AND($P$19&gt;$R$28,H24&gt;($S$27-$R$27)),(H23-(H27/$T$27))*$T$28,0))</f>
        <v>0</v>
      </c>
      <c r="I28" s="55">
        <f>IF(I24=0,SUM($D$28:H28),IF(AND($P$19&gt;$R$28,I24&gt;($S$27-$R$27)),(I23-(I27/$T$27))*$T$28,0))</f>
        <v>0</v>
      </c>
      <c r="J28" s="55">
        <f>IF(J24=0,SUM($D$28:I28),IF(AND($P$19&gt;$R$28,J24&gt;($S$27-$R$27)),(J23-(J27/$T$27))*$T$28,0))</f>
        <v>0</v>
      </c>
      <c r="K28" s="55">
        <f>IF(K24=0,SUM($D$28:J28),IF(AND($P$19&gt;$R$28,K24&gt;($S$27-$R$27)),(K23-(K27/$T$27))*$T$28,0))</f>
        <v>0</v>
      </c>
      <c r="L28" s="55">
        <f>IF(L24=0,SUM($D$28:K28),IF(AND($P$19&gt;$R$28,L24&gt;($S$27-$R$27)),(L23-(L27/$T$27))*$T$28,0))</f>
        <v>0</v>
      </c>
      <c r="M28" s="55">
        <f>IF(M24=0,SUM($D$28:L28),IF(AND($P$19&gt;$R$28,M24&gt;($S$27-$R$27)),(M23-(M27/$T$27))*$T$28,0))</f>
        <v>0</v>
      </c>
      <c r="N28" s="55">
        <f>IF(N24=0,SUM($D$28:M28),IF(AND($P$19&gt;$R$28,N24&gt;($S$27-$R$27)),(N23-(N27/$T$27))*$T$28,0))</f>
        <v>0</v>
      </c>
      <c r="O28" s="55">
        <f>IF(O24=0,SUM($D$28:N28),IF(AND($P$19&gt;$R$28,O24&gt;($S$27-$R$27)),(O23-(O27/$T$27))*$T$28,0))</f>
        <v>0</v>
      </c>
      <c r="P28" s="53"/>
      <c r="R28" s="56">
        <v>10000000</v>
      </c>
      <c r="S28" s="35"/>
      <c r="T28" s="54">
        <v>0.9</v>
      </c>
      <c r="U28" s="54">
        <v>0.1</v>
      </c>
    </row>
    <row r="29" spans="1:24" ht="25.5" x14ac:dyDescent="0.2">
      <c r="A29" s="9">
        <f>MAX($A$11:A28)+1</f>
        <v>15</v>
      </c>
      <c r="B29" s="52" t="s">
        <v>27</v>
      </c>
      <c r="C29" s="47"/>
      <c r="D29" s="55">
        <f>IF(D24=0,0,IF(AND($P$19&lt;$R$29,$P$19&gt;$S$29),D23*$T$29,IF(AND($P$19&lt;$S$29,D24&gt;($S$29-$R$29)),D23*$T$29,IF(AND($P$19&lt;$S$29,D24&lt;($S$29-$R$29)),($S$29-$R$29),0))))</f>
        <v>0</v>
      </c>
      <c r="E29" s="55">
        <f>IF(E24=0,-SUM($D$29:D29),IF(AND($P$19&lt;$R$29,$P$19&gt;$S$29),E23*$T$29,IF(AND($P$19&lt;$S$29,E24&gt;($S$29-$R$29)),E23*$T$29,IF(AND($P$19&lt;$S$29,E24&lt;($S$29-$R$29)),(($S$29-$R$29)*$T$29)-SUM($D$29:D29),0))))</f>
        <v>0</v>
      </c>
      <c r="F29" s="55">
        <f>IF(F24=0,-SUM($D$29:E29),IF(AND($P$19&lt;$R$29,$P$19&gt;$S$29),F23*$T$29,IF(AND($P$19&lt;$S$29,F24&gt;($S$29-$R$29)),F23*$T$29,IF(AND($P$19&lt;$S$29,F24&lt;($S$29-$R$29)),(($S$29-$R$29)*$T$29)-SUM($D$29:E29),0))))</f>
        <v>0</v>
      </c>
      <c r="G29" s="55">
        <f>IF(G24=0,-SUM($D$29:F29),IF(AND($P$19&lt;$R$29,$P$19&gt;$S$29),G23*$T$29,IF(AND($P$19&lt;$S$29,G24&gt;($S$29-$R$29)),G23*$T$29,IF(AND($P$19&lt;$S$29,G24&lt;($S$29-$R$29)),(($S$29-$R$29)*$T$29)-SUM($D$29:F29),0))))</f>
        <v>0</v>
      </c>
      <c r="H29" s="55">
        <f>IF(H24=0,-SUM($D$29:G29),IF(AND($P$19&lt;$R$29,$P$19&gt;$S$29),H23*$T$29,IF(AND($P$19&lt;$S$29,H24&gt;($S$29-$R$29)),H23*$T$29,IF(AND($P$19&lt;$S$29,H24&lt;($S$29-$R$29)),(($S$29-$R$29)*$T$29)-SUM($D$29:G29),0))))</f>
        <v>0</v>
      </c>
      <c r="I29" s="55">
        <f>IF(I24=0,-SUM($D$29:H29),IF(AND($P$19&lt;$R$29,$P$19&gt;$S$29),I23*$T$29,IF(AND($P$19&lt;$S$29,I24&gt;($S$29-$R$29)),I23*$T$29,IF(AND($P$19&lt;$S$29,I24&lt;($S$29-$R$29)),(($S$29-$R$29)*$T$29)-SUM($D$29:H29),0))))</f>
        <v>0</v>
      </c>
      <c r="J29" s="55">
        <f>IF(J24=0,-SUM($D$29:I29),IF(AND($P$19&lt;$R$29,$P$19&gt;$S$29),J23*$T$29,IF(AND($P$19&lt;$S$29,J24&gt;($S$29-$R$29)),J23*$T$29,IF(AND($P$19&lt;$S$29,J24&lt;($S$29-$R$29)),(($S$29-$R$29)*$T$29)-SUM($D$29:I29),0))))</f>
        <v>0</v>
      </c>
      <c r="K29" s="55">
        <f>IF(K24=0,-SUM($D$29:J29),IF(AND($P$19&lt;$R$29,$P$19&gt;$S$29),K23*$T$29,IF(AND($P$19&lt;$S$29,K24&gt;($S$29-$R$29)),K23*$T$29,IF(AND($P$19&lt;$S$29,K24&lt;($S$29-$R$29)),(($S$29-$R$29)*$T$29)-SUM($D$29:J29),0))))</f>
        <v>0</v>
      </c>
      <c r="L29" s="55">
        <f>IF(L24=0,-SUM($D$29:K29),IF(AND($P$19&lt;$R$29,$P$19&gt;$S$29),L23*$T$29,IF(AND($P$19&lt;$S$29,L24&gt;($S$29-$R$29)),L23*$T$29,IF(AND($P$19&lt;$S$29,L24&lt;($S$29-$R$29)),(($S$29-$R$29)*$T$29)-SUM($D$29:K29),0))))</f>
        <v>0</v>
      </c>
      <c r="M29" s="55">
        <f>IF(M24=0,-SUM($D$29:L29),IF(AND($P$19&lt;$R$29,$P$19&gt;$S$29),M23*$T$29,IF(AND($P$19&lt;$S$29,M24&gt;($S$29-$R$29)),M23*$T$29,IF(AND($P$19&lt;$S$29,M24&lt;($S$29-$R$29)),(($S$29-$R$29)*$T$29)-SUM($D$29:L29),0))))</f>
        <v>0</v>
      </c>
      <c r="N29" s="55">
        <f>IF(N24=0,-SUM($D$29:M29),IF(AND($P$19&lt;$R$29,$P$19&gt;$S$29),N23*$T$29,IF(AND($P$19&lt;$S$29,N24&gt;($S$29-$R$29)),N23*$T$29,IF(AND($P$19&lt;$S$29,N24&lt;($S$29-$R$29)),(($S$29-$R$29)*$T$29)-SUM($D$29:M29),0))))</f>
        <v>0</v>
      </c>
      <c r="O29" s="55">
        <f>IF(O24=0,-SUM($D$29:N29),IF(AND($P$19&lt;$R$29,$P$19&gt;$S$29),O23*$T$29,IF(AND($P$19&lt;$S$29,O24&gt;($S$29-$R$29)),O23*$T$29,IF(AND($P$19&lt;$S$29,O24&lt;($S$29-$R$29)),(($S$29-$R$29)*$T$29)-SUM($D$29:N29),0))))</f>
        <v>0</v>
      </c>
      <c r="P29" s="53"/>
      <c r="R29" s="56">
        <v>-4000000</v>
      </c>
      <c r="S29" s="56">
        <v>-10000000</v>
      </c>
      <c r="T29" s="54">
        <v>0.75</v>
      </c>
      <c r="U29" s="54">
        <v>0.25</v>
      </c>
      <c r="X29" s="45"/>
    </row>
    <row r="30" spans="1:24" x14ac:dyDescent="0.2">
      <c r="A30" s="9">
        <f>MAX($A$11:A29)+1</f>
        <v>16</v>
      </c>
      <c r="B30" s="52" t="s">
        <v>28</v>
      </c>
      <c r="C30" s="47"/>
      <c r="D30" s="55">
        <f>IF(D24=0,0,IF(AND($P$19&lt;$R$30,D24&lt;($S$29-$R$29)),(D23-(D29/$T$29))*$T$30,0))</f>
        <v>0</v>
      </c>
      <c r="E30" s="55">
        <f>IF(E24=0,-SUM($D$30:D30),IF(AND($P$19&lt;$R$30,E24&lt;($S$29-$R$29)),(E23-(E29/$T$29))*$T$30,0))</f>
        <v>0</v>
      </c>
      <c r="F30" s="55">
        <f>IF(F24=0,-SUM($D$30:E30),IF(AND($P$19&lt;$R$30,F24&lt;($S$29-$R$29)),(F23-(F29/$T$29))*$T$30,0))</f>
        <v>0</v>
      </c>
      <c r="G30" s="55">
        <f>IF(G24=0,-SUM($D$30:F30),IF(AND($P$19&lt;$R$30,G24&lt;($S$29-$R$29)),(G23-(G29/$T$29))*$T$30,0))</f>
        <v>0</v>
      </c>
      <c r="H30" s="55">
        <f>IF(H24=0,-SUM($D$30:G30),IF(AND($P$19&lt;$R$30,H24&lt;($S$29-$R$29)),(H23-(H29/$T$29))*$T$30,0))</f>
        <v>0</v>
      </c>
      <c r="I30" s="55">
        <f>IF(I24=0,-SUM($D$30:H30),IF(AND($P$19&lt;$R$30,I24&lt;($S$29-$R$29)),(I23-(I29/$T$29))*$T$30,0))</f>
        <v>0</v>
      </c>
      <c r="J30" s="55">
        <f>IF(J24=0,-SUM($D$30:I30),IF(AND($P$19&lt;$R$30,J24&lt;($S$29-$R$29)),(J23-(J29/$T$29))*$T$30,0))</f>
        <v>0</v>
      </c>
      <c r="K30" s="55">
        <f>IF(K24=0,-SUM($D$30:J30),IF(AND($P$19&lt;$R$30,K24&lt;($S$29-$R$29)),(K23-(K29/$T$29))*$T$30,0))</f>
        <v>0</v>
      </c>
      <c r="L30" s="55">
        <f>IF(L24=0,-SUM($D$30:K30),IF(AND($P$19&lt;$R$30,L24&lt;($S$29-$R$29)),(L23-(L29/$T$29))*$T$30,0))</f>
        <v>0</v>
      </c>
      <c r="M30" s="55">
        <f>IF(M24=0,-SUM($D$30:L30),IF(AND($P$19&lt;$R$30,M24&lt;($S$29-$R$29)),(M23-(M29/$T$29))*$T$30,0))</f>
        <v>0</v>
      </c>
      <c r="N30" s="55">
        <f>IF(N24=0,-SUM($D$30:M30),IF(AND($P$19&lt;$R$30,N24&lt;($S$29-$R$29)),(N23-(N29/$T$29))*$T$30,0))</f>
        <v>0</v>
      </c>
      <c r="O30" s="55">
        <f>IF(O24=0,-SUM($D$30:N30),IF(AND($P$19&lt;$R$30,O24&lt;($S$29-$R$29)),(O23-(O29/$T$29))*$T$30,0))</f>
        <v>0</v>
      </c>
      <c r="P30" s="53"/>
      <c r="R30" s="56">
        <v>-10000000</v>
      </c>
      <c r="S30" s="35"/>
      <c r="T30" s="54">
        <v>0.9</v>
      </c>
      <c r="U30" s="54">
        <v>0.1</v>
      </c>
    </row>
    <row r="31" spans="1:24" x14ac:dyDescent="0.2">
      <c r="A31" s="9">
        <f>MAX($A$11:A30)+1</f>
        <v>17</v>
      </c>
      <c r="B31" s="52" t="s">
        <v>29</v>
      </c>
      <c r="C31" s="47"/>
      <c r="D31" s="41">
        <f t="shared" ref="D31:O31" si="7">SUM(D27:D30)</f>
        <v>24596439.102308627</v>
      </c>
      <c r="E31" s="41">
        <f t="shared" si="7"/>
        <v>4452184.6212086882</v>
      </c>
      <c r="F31" s="41">
        <f t="shared" si="7"/>
        <v>1287872.6972129948</v>
      </c>
      <c r="G31" s="41">
        <f t="shared" si="7"/>
        <v>0</v>
      </c>
      <c r="H31" s="41">
        <f t="shared" si="7"/>
        <v>0</v>
      </c>
      <c r="I31" s="41">
        <f t="shared" si="7"/>
        <v>0</v>
      </c>
      <c r="J31" s="41">
        <f t="shared" si="7"/>
        <v>0</v>
      </c>
      <c r="K31" s="41">
        <f t="shared" si="7"/>
        <v>0</v>
      </c>
      <c r="L31" s="41">
        <f t="shared" si="7"/>
        <v>0</v>
      </c>
      <c r="M31" s="41">
        <f t="shared" si="7"/>
        <v>0</v>
      </c>
      <c r="N31" s="41">
        <f t="shared" si="7"/>
        <v>0</v>
      </c>
      <c r="O31" s="41">
        <f t="shared" si="7"/>
        <v>0</v>
      </c>
      <c r="P31" s="41">
        <f>SUM(D31:O31)</f>
        <v>30336496.420730308</v>
      </c>
    </row>
    <row r="32" spans="1:24" x14ac:dyDescent="0.2">
      <c r="A32" s="9"/>
      <c r="B32" s="57"/>
      <c r="C32" s="4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</row>
    <row r="33" spans="1:17" x14ac:dyDescent="0.2">
      <c r="A33" s="32" t="s">
        <v>30</v>
      </c>
      <c r="B33" s="52"/>
      <c r="C33" s="47"/>
      <c r="D33" s="59"/>
      <c r="E33" s="59"/>
      <c r="F33" s="59"/>
      <c r="G33" s="59"/>
      <c r="N33" s="45"/>
      <c r="O33" s="48"/>
    </row>
    <row r="34" spans="1:17" x14ac:dyDescent="0.2">
      <c r="A34" s="9">
        <f>MAX($A$11:A33)+1</f>
        <v>18</v>
      </c>
      <c r="B34" s="52" t="s">
        <v>31</v>
      </c>
      <c r="C34" s="2" t="s">
        <v>32</v>
      </c>
      <c r="D34" s="60">
        <v>8.5000000000000006E-2</v>
      </c>
      <c r="E34" s="60">
        <f>$D$34</f>
        <v>8.5000000000000006E-2</v>
      </c>
      <c r="F34" s="60">
        <f t="shared" ref="F34" si="8">$D$34</f>
        <v>8.5000000000000006E-2</v>
      </c>
      <c r="G34" s="60">
        <v>8.5000000000000006E-2</v>
      </c>
      <c r="H34" s="60">
        <f>$G$34</f>
        <v>8.5000000000000006E-2</v>
      </c>
      <c r="I34" s="60">
        <f>$G$34</f>
        <v>8.5000000000000006E-2</v>
      </c>
      <c r="J34" s="60">
        <v>8.5000000000000006E-2</v>
      </c>
      <c r="K34" s="60">
        <f>$J$34</f>
        <v>8.5000000000000006E-2</v>
      </c>
      <c r="L34" s="60">
        <f>$J$34</f>
        <v>8.5000000000000006E-2</v>
      </c>
      <c r="M34" s="60">
        <v>8.5000000000000006E-2</v>
      </c>
      <c r="N34" s="60">
        <f>$M$34</f>
        <v>8.5000000000000006E-2</v>
      </c>
      <c r="O34" s="60">
        <f>$M$34</f>
        <v>8.5000000000000006E-2</v>
      </c>
    </row>
    <row r="35" spans="1:17" x14ac:dyDescent="0.2">
      <c r="A35" s="9">
        <f>MAX($A$11:A34)+1</f>
        <v>19</v>
      </c>
      <c r="B35" s="28" t="s">
        <v>33</v>
      </c>
      <c r="D35" s="61">
        <v>0</v>
      </c>
      <c r="E35" s="11">
        <f t="shared" ref="E35:O35" si="9">+D38</f>
        <v>24683551.49079597</v>
      </c>
      <c r="F35" s="11">
        <f t="shared" si="9"/>
        <v>29326346.088931244</v>
      </c>
      <c r="G35" s="11">
        <f t="shared" si="9"/>
        <v>30826508.286743462</v>
      </c>
      <c r="H35" s="11">
        <f t="shared" si="9"/>
        <v>31044862.72044123</v>
      </c>
      <c r="I35" s="11">
        <f t="shared" si="9"/>
        <v>31264763.831377689</v>
      </c>
      <c r="J35" s="11">
        <f t="shared" si="9"/>
        <v>31486222.57518328</v>
      </c>
      <c r="K35" s="11">
        <f t="shared" si="9"/>
        <v>31709249.985090829</v>
      </c>
      <c r="L35" s="11">
        <f t="shared" si="9"/>
        <v>31933857.172485221</v>
      </c>
      <c r="M35" s="11">
        <f t="shared" si="9"/>
        <v>32160055.327456992</v>
      </c>
      <c r="N35" s="11">
        <f t="shared" si="9"/>
        <v>32387855.719359811</v>
      </c>
      <c r="O35" s="11">
        <f t="shared" si="9"/>
        <v>32617269.697371945</v>
      </c>
      <c r="Q35" s="62"/>
    </row>
    <row r="36" spans="1:17" x14ac:dyDescent="0.2">
      <c r="A36" s="9">
        <f>MAX($A$11:A35)+1</f>
        <v>20</v>
      </c>
      <c r="B36" s="28" t="s">
        <v>34</v>
      </c>
      <c r="C36" s="2" t="str">
        <f>"Line "&amp;$A$35&amp;""</f>
        <v>Line 19</v>
      </c>
      <c r="D36" s="63">
        <f t="shared" ref="D36:O36" si="10">+D31</f>
        <v>24596439.102308627</v>
      </c>
      <c r="E36" s="63">
        <f t="shared" si="10"/>
        <v>4452184.6212086882</v>
      </c>
      <c r="F36" s="63">
        <f t="shared" si="10"/>
        <v>1287872.6972129948</v>
      </c>
      <c r="G36" s="63">
        <f t="shared" si="10"/>
        <v>0</v>
      </c>
      <c r="H36" s="63">
        <f t="shared" si="10"/>
        <v>0</v>
      </c>
      <c r="I36" s="63">
        <f t="shared" si="10"/>
        <v>0</v>
      </c>
      <c r="J36" s="63">
        <f t="shared" si="10"/>
        <v>0</v>
      </c>
      <c r="K36" s="63">
        <f t="shared" si="10"/>
        <v>0</v>
      </c>
      <c r="L36" s="63">
        <f t="shared" si="10"/>
        <v>0</v>
      </c>
      <c r="M36" s="63">
        <f t="shared" si="10"/>
        <v>0</v>
      </c>
      <c r="N36" s="63">
        <f t="shared" si="10"/>
        <v>0</v>
      </c>
      <c r="O36" s="63">
        <f t="shared" si="10"/>
        <v>0</v>
      </c>
      <c r="Q36" s="63"/>
    </row>
    <row r="37" spans="1:17" x14ac:dyDescent="0.2">
      <c r="A37" s="9">
        <f>MAX($A$11:A36)+1</f>
        <v>21</v>
      </c>
      <c r="B37" s="23" t="s">
        <v>35</v>
      </c>
      <c r="C37" s="64" t="str">
        <f>"Line "&amp;$A$35&amp;" + ( Line "&amp;A36&amp;" x 50%) x Line "&amp;$A$34&amp;"/12"</f>
        <v>Line 19 + ( Line 20 x 50%) x Line 18/12</v>
      </c>
      <c r="D37" s="65">
        <f>+((D36*0.5)+D35)*D34/12</f>
        <v>87112.388487343065</v>
      </c>
      <c r="E37" s="65">
        <f t="shared" ref="E37:O37" si="11">+((E36*0.5)+E35)*E34/12</f>
        <v>190609.97692658557</v>
      </c>
      <c r="F37" s="65">
        <f t="shared" si="11"/>
        <v>212289.50059922566</v>
      </c>
      <c r="G37" s="65">
        <f t="shared" si="11"/>
        <v>218354.43369776619</v>
      </c>
      <c r="H37" s="65">
        <f t="shared" si="11"/>
        <v>219901.11093645872</v>
      </c>
      <c r="I37" s="65">
        <f t="shared" si="11"/>
        <v>221458.74380559198</v>
      </c>
      <c r="J37" s="65">
        <f t="shared" si="11"/>
        <v>223027.40990754825</v>
      </c>
      <c r="K37" s="65">
        <f t="shared" si="11"/>
        <v>224607.18739439338</v>
      </c>
      <c r="L37" s="65">
        <f t="shared" si="11"/>
        <v>226198.15497177033</v>
      </c>
      <c r="M37" s="65">
        <f t="shared" si="11"/>
        <v>227800.39190282035</v>
      </c>
      <c r="N37" s="65">
        <f t="shared" si="11"/>
        <v>229413.97801213202</v>
      </c>
      <c r="O37" s="65">
        <f t="shared" si="11"/>
        <v>231038.99368971796</v>
      </c>
    </row>
    <row r="38" spans="1:17" ht="13.5" thickBot="1" x14ac:dyDescent="0.25">
      <c r="A38" s="9">
        <f>MAX($A$11:A37)+1</f>
        <v>22</v>
      </c>
      <c r="B38" s="66" t="s">
        <v>36</v>
      </c>
      <c r="C38" s="64" t="str">
        <f>"∑ Lines "&amp;$A$35&amp;":"&amp;A37&amp;""</f>
        <v>∑ Lines 19:21</v>
      </c>
      <c r="D38" s="67">
        <f>SUM(D35:D37)</f>
        <v>24683551.49079597</v>
      </c>
      <c r="E38" s="67">
        <f t="shared" ref="E38:O38" si="12">SUM(E35:E37)</f>
        <v>29326346.088931244</v>
      </c>
      <c r="F38" s="67">
        <f t="shared" si="12"/>
        <v>30826508.286743462</v>
      </c>
      <c r="G38" s="67">
        <f t="shared" si="12"/>
        <v>31044862.72044123</v>
      </c>
      <c r="H38" s="67">
        <f t="shared" si="12"/>
        <v>31264763.831377689</v>
      </c>
      <c r="I38" s="67">
        <f t="shared" si="12"/>
        <v>31486222.57518328</v>
      </c>
      <c r="J38" s="67">
        <f t="shared" si="12"/>
        <v>31709249.985090829</v>
      </c>
      <c r="K38" s="67">
        <f t="shared" si="12"/>
        <v>31933857.172485221</v>
      </c>
      <c r="L38" s="67">
        <f t="shared" si="12"/>
        <v>32160055.327456992</v>
      </c>
      <c r="M38" s="67">
        <f t="shared" si="12"/>
        <v>32387855.719359811</v>
      </c>
      <c r="N38" s="67">
        <f t="shared" si="12"/>
        <v>32617269.697371945</v>
      </c>
      <c r="O38" s="67">
        <f t="shared" si="12"/>
        <v>32848308.691061664</v>
      </c>
      <c r="P38" s="67">
        <f>O38</f>
        <v>32848308.691061664</v>
      </c>
    </row>
    <row r="39" spans="1:17" ht="13.5" thickTop="1" x14ac:dyDescent="0.2">
      <c r="A39" s="9"/>
    </row>
  </sheetData>
  <mergeCells count="4">
    <mergeCell ref="F7:G7"/>
    <mergeCell ref="F8:G8"/>
    <mergeCell ref="F9:G9"/>
    <mergeCell ref="R25:U25"/>
  </mergeCells>
  <pageMargins left="0.7" right="0.7" top="0.75" bottom="0.75" header="0.3" footer="0.3"/>
  <pageSetup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5275119F95E0345AAA4592BEB58C51B" ma:contentTypeVersion="44" ma:contentTypeDescription="" ma:contentTypeScope="" ma:versionID="18a834ae9b7ad73e987a326440f47d2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2021-06-15T07:00:00+00:00</OpenedDate>
    <SignificantOrder xmlns="dc463f71-b30c-4ab2-9473-d307f9d35888">false</SignificantOrder>
    <Date1 xmlns="dc463f71-b30c-4ab2-9473-d307f9d35888">2024-06-14T07:00:00+00:00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210447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8A572FD-11DA-41FA-A03E-9F0FB7DB2EDF}"/>
</file>

<file path=customXml/itemProps2.xml><?xml version="1.0" encoding="utf-8"?>
<ds:datastoreItem xmlns:ds="http://schemas.openxmlformats.org/officeDocument/2006/customXml" ds:itemID="{F044B742-66AC-4660-838B-E2E7623198D0}"/>
</file>

<file path=customXml/itemProps3.xml><?xml version="1.0" encoding="utf-8"?>
<ds:datastoreItem xmlns:ds="http://schemas.openxmlformats.org/officeDocument/2006/customXml" ds:itemID="{2EB19BA5-78A0-4FD7-A2D8-5EB5CDC39019}"/>
</file>

<file path=customXml/itemProps4.xml><?xml version="1.0" encoding="utf-8"?>
<ds:datastoreItem xmlns:ds="http://schemas.openxmlformats.org/officeDocument/2006/customXml" ds:itemID="{850EBB29-AD89-4F0A-8A34-A30E3C43FE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JP-2 PCAM Calculation</vt:lpstr>
      <vt:lpstr>'Exhibit JP-2 PCAM Calculation'!Print_Area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2024-06-13T18:48:23Z</dcterms:created>
  <dcterms:modified xsi:type="dcterms:W3CDTF">2024-06-13T18:48:27Z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0x0101006E56B4D1795A2E4DB2F0B01679ED314A0045275119F95E0345AAA4592BEB58C51B</vt:lpwstr>
  </property>
  <property fmtid="{D5CDD505-2E9C-101B-9397-08002B2CF9AE}" pid="3" name="_docset_NoMedatataSyncRequired">
    <vt:lpwstr>False</vt:lpwstr>
  </property>
</Properties>
</file>